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59.xml" ContentType="application/vnd.openxmlformats-officedocument.spreadsheetml.worksheet+xml"/>
  <Override PartName="/xl/worksheets/sheet23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4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9.xml" ContentType="application/vnd.openxmlformats-officedocument.spreadsheetml.worksheet+xml"/>
  <Override PartName="/xl/worksheets/sheet71.xml" ContentType="application/vnd.openxmlformats-officedocument.spreadsheetml.worksheet+xml"/>
  <Override PartName="/xl/worksheets/_rels/sheet1.xml.rels" ContentType="application/vnd.openxmlformats-package.relationships+xml"/>
  <Override PartName="/xl/worksheets/sheet66.xml" ContentType="application/vnd.openxmlformats-officedocument.spreadsheetml.worksheet+xml"/>
  <Override PartName="/xl/worksheets/sheet79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69.xml" ContentType="application/vnd.openxmlformats-officedocument.spreadsheetml.worksheet+xml"/>
  <Override PartName="/xl/worksheets/sheet68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5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57.xml" ContentType="application/vnd.openxmlformats-officedocument.spreadsheetml.worksheet+xml"/>
  <Override PartName="/xl/worksheets/sheet17.xml" ContentType="application/vnd.openxmlformats-officedocument.spreadsheetml.worksheet+xml"/>
  <Override PartName="/xl/worksheets/sheet81.xml" ContentType="application/vnd.openxmlformats-officedocument.spreadsheetml.worksheet+xml"/>
  <Override PartName="/xl/worksheets/sheet16.xml" ContentType="application/vnd.openxmlformats-officedocument.spreadsheetml.worksheet+xml"/>
  <Override PartName="/xl/worksheets/sheet80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tation 01" sheetId="1" state="visible" r:id="rId2"/>
    <sheet name="station 02" sheetId="2" state="visible" r:id="rId3"/>
    <sheet name="station 03" sheetId="3" state="visible" r:id="rId4"/>
    <sheet name="station 04" sheetId="4" state="visible" r:id="rId5"/>
    <sheet name="station 05" sheetId="5" state="visible" r:id="rId6"/>
    <sheet name="station 06" sheetId="6" state="visible" r:id="rId7"/>
    <sheet name="station 07" sheetId="7" state="visible" r:id="rId8"/>
    <sheet name="station 08" sheetId="8" state="visible" r:id="rId9"/>
    <sheet name="station 09" sheetId="9" state="visible" r:id="rId10"/>
    <sheet name="station 10" sheetId="10" state="visible" r:id="rId11"/>
    <sheet name="station 11" sheetId="11" state="visible" r:id="rId12"/>
    <sheet name="station 12" sheetId="12" state="visible" r:id="rId13"/>
    <sheet name="station 13" sheetId="13" state="visible" r:id="rId14"/>
    <sheet name="station 14" sheetId="14" state="visible" r:id="rId15"/>
    <sheet name="station 15" sheetId="15" state="visible" r:id="rId16"/>
    <sheet name="station 16" sheetId="16" state="visible" r:id="rId17"/>
    <sheet name="station 17" sheetId="17" state="visible" r:id="rId18"/>
    <sheet name="station 18" sheetId="18" state="visible" r:id="rId19"/>
    <sheet name="station 19" sheetId="19" state="visible" r:id="rId20"/>
    <sheet name="station 20" sheetId="20" state="visible" r:id="rId21"/>
    <sheet name="station 21" sheetId="21" state="visible" r:id="rId22"/>
    <sheet name="station 22" sheetId="22" state="visible" r:id="rId23"/>
    <sheet name="station 23" sheetId="23" state="visible" r:id="rId24"/>
    <sheet name="station 24" sheetId="24" state="visible" r:id="rId25"/>
    <sheet name="station 25" sheetId="25" state="visible" r:id="rId26"/>
    <sheet name="station 26" sheetId="26" state="visible" r:id="rId27"/>
    <sheet name="station 27" sheetId="27" state="visible" r:id="rId28"/>
    <sheet name="station 28" sheetId="28" state="visible" r:id="rId29"/>
    <sheet name="station 29" sheetId="29" state="visible" r:id="rId30"/>
    <sheet name="station 30" sheetId="30" state="visible" r:id="rId31"/>
    <sheet name="station 31" sheetId="31" state="visible" r:id="rId32"/>
    <sheet name="station 32" sheetId="32" state="visible" r:id="rId33"/>
    <sheet name="station 33" sheetId="33" state="visible" r:id="rId34"/>
    <sheet name="station 34" sheetId="34" state="visible" r:id="rId35"/>
    <sheet name="station 35" sheetId="35" state="visible" r:id="rId36"/>
    <sheet name="station 36" sheetId="36" state="visible" r:id="rId37"/>
    <sheet name="station 37" sheetId="37" state="visible" r:id="rId38"/>
    <sheet name="station 38" sheetId="38" state="visible" r:id="rId39"/>
    <sheet name="station 39" sheetId="39" state="visible" r:id="rId40"/>
    <sheet name="station 40" sheetId="40" state="visible" r:id="rId41"/>
    <sheet name="station 41" sheetId="41" state="visible" r:id="rId42"/>
    <sheet name="station 42" sheetId="42" state="visible" r:id="rId43"/>
    <sheet name="station 43" sheetId="43" state="visible" r:id="rId44"/>
    <sheet name="station 44" sheetId="44" state="visible" r:id="rId45"/>
    <sheet name="station 45" sheetId="45" state="visible" r:id="rId46"/>
    <sheet name="station 46" sheetId="46" state="visible" r:id="rId47"/>
    <sheet name="station 47" sheetId="47" state="visible" r:id="rId48"/>
    <sheet name="station 48" sheetId="48" state="visible" r:id="rId49"/>
    <sheet name="station 49" sheetId="49" state="visible" r:id="rId50"/>
    <sheet name="station 50" sheetId="50" state="visible" r:id="rId51"/>
    <sheet name="station 51" sheetId="51" state="visible" r:id="rId52"/>
    <sheet name="station 52" sheetId="52" state="visible" r:id="rId53"/>
    <sheet name="station 53" sheetId="53" state="visible" r:id="rId54"/>
    <sheet name="station 54" sheetId="54" state="visible" r:id="rId55"/>
    <sheet name="station 55" sheetId="55" state="visible" r:id="rId56"/>
    <sheet name="station 56" sheetId="56" state="visible" r:id="rId57"/>
    <sheet name="station 57" sheetId="57" state="visible" r:id="rId58"/>
    <sheet name="station 58" sheetId="58" state="visible" r:id="rId59"/>
    <sheet name="station 59" sheetId="59" state="visible" r:id="rId60"/>
    <sheet name="station 60" sheetId="60" state="visible" r:id="rId61"/>
    <sheet name="station 61" sheetId="61" state="visible" r:id="rId62"/>
    <sheet name="station 62" sheetId="62" state="visible" r:id="rId63"/>
    <sheet name="station 63" sheetId="63" state="visible" r:id="rId64"/>
    <sheet name="station 64" sheetId="64" state="visible" r:id="rId65"/>
    <sheet name="station 65" sheetId="65" state="visible" r:id="rId66"/>
    <sheet name="station 66" sheetId="66" state="visible" r:id="rId67"/>
    <sheet name="station 67" sheetId="67" state="visible" r:id="rId68"/>
    <sheet name="station 68" sheetId="68" state="visible" r:id="rId69"/>
    <sheet name="station 69" sheetId="69" state="visible" r:id="rId70"/>
    <sheet name="station 70" sheetId="70" state="visible" r:id="rId71"/>
    <sheet name="station 71" sheetId="71" state="visible" r:id="rId72"/>
    <sheet name="station 72" sheetId="72" state="visible" r:id="rId73"/>
    <sheet name="station 73" sheetId="73" state="visible" r:id="rId74"/>
    <sheet name="station 74" sheetId="74" state="visible" r:id="rId75"/>
    <sheet name="station 75" sheetId="75" state="visible" r:id="rId76"/>
    <sheet name="station 76" sheetId="76" state="visible" r:id="rId77"/>
    <sheet name="station 77" sheetId="77" state="visible" r:id="rId78"/>
    <sheet name="station 78" sheetId="78" state="visible" r:id="rId79"/>
    <sheet name="Volumes flacons" sheetId="79" state="visible" r:id="rId80"/>
    <sheet name="Titre de l'Iodate" sheetId="80" state="visible" r:id="rId81"/>
    <sheet name="Correction de volume" sheetId="81" state="visible" r:id="rId82"/>
  </sheets>
  <externalReferences>
    <externalReference r:id="rId83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5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pb lors du prélèvement, ajout de réactifs?</t>
        </r>
      </text>
    </comment>
  </commentList>
</comments>
</file>

<file path=xl/sharedStrings.xml><?xml version="1.0" encoding="utf-8"?>
<sst xmlns="http://schemas.openxmlformats.org/spreadsheetml/2006/main" count="20334" uniqueCount="411">
  <si>
    <t xml:space="preserve">MdP =</t>
  </si>
  <si>
    <t xml:space="preserve">oxygene</t>
  </si>
  <si>
    <t xml:space="preserve">Campagne :</t>
  </si>
  <si>
    <t xml:space="preserve">PIRATA-FR31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</si>
  <si>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</si>
  <si>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</si>
  <si>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</si>
  <si>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</si>
  <si>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</si>
  <si>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</si>
  <si>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</si>
  <si>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</si>
  <si>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</si>
  <si>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</si>
  <si>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30.05'</t>
  </si>
  <si>
    <t xml:space="preserve">N</t>
  </si>
  <si>
    <t xml:space="preserve">+</t>
  </si>
  <si>
    <t xml:space="preserve">E</t>
  </si>
  <si>
    <t xml:space="preserve">13°30</t>
  </si>
  <si>
    <t xml:space="preserve">Longitude</t>
  </si>
  <si>
    <t xml:space="preserve">07.52'</t>
  </si>
  <si>
    <t xml:space="preserve">W</t>
  </si>
  <si>
    <t xml:space="preserve">-</t>
  </si>
  <si>
    <t xml:space="preserve">S</t>
  </si>
  <si>
    <t xml:space="preserve">-20°7</t>
  </si>
  <si>
    <t xml:space="preserve">Prélèvement</t>
  </si>
  <si>
    <t xml:space="preserve">Date</t>
  </si>
  <si>
    <t xml:space="preserve">2021-03-04T15:49:06z</t>
  </si>
  <si>
    <t xml:space="preserve">Heure</t>
  </si>
  <si>
    <t xml:space="preserve">20°7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</si>
  <si>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</si>
  <si>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</si>
  <si>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</si>
  <si>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</si>
  <si>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</si>
  <si>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t xml:space="preserve">t°lab =</t>
  </si>
  <si>
    <t xml:space="preserve">Volume moyen de thiosulfate pour la titration à t°c</t>
  </si>
  <si>
    <t xml:space="preserve">Vmoy.titr.t°c =</t>
  </si>
  <si>
    <t xml:space="preserve">mL</t>
  </si>
  <si>
    <t xml:space="preserve">identifiant de la burette :</t>
  </si>
  <si>
    <t xml:space="preserve">Volume moyen de thiosulfate pour la détermination du blanc à t°c</t>
  </si>
  <si>
    <t xml:space="preserve">Vmoy.titr.blanc.t°c =</t>
  </si>
  <si>
    <t xml:space="preserve">Masse volumique de l'eau pure à la calibration</t>
  </si>
  <si>
    <t xml:space="preserve">ρ =</t>
  </si>
  <si>
    <t xml:space="preserve">Normalite de l'iodate (NIO3) à la température de calibration</t>
  </si>
  <si>
    <t xml:space="preserve">N(IO3) =</t>
  </si>
  <si>
    <t xml:space="preserve">Vol. de la prise d'essai d'iodate (VIO3) à 20°C</t>
  </si>
  <si>
    <t xml:space="preserve">V(IO3)20°C =</t>
  </si>
  <si>
    <t xml:space="preserve">pipette n° :</t>
  </si>
  <si>
    <t xml:space="preserve">pipette O</t>
  </si>
  <si>
    <t xml:space="preserve">Vol. de la prise d'essai d'iodate (VIO3) à t°c</t>
  </si>
  <si>
    <t xml:space="preserve">V(IO3)t°c=</t>
  </si>
  <si>
    <t xml:space="preserve">Volume moyen de thiosulfate pour la titration à 20° C</t>
  </si>
  <si>
    <t xml:space="preserve">Vmoy.titr.20°C =</t>
  </si>
  <si>
    <t xml:space="preserve">Volume moyen de thiosulfate pour la détermination du blanc à 20° C</t>
  </si>
  <si>
    <t xml:space="preserve">Vmoy.titr.blanc.20°C =</t>
  </si>
  <si>
    <t xml:space="preserve">Normalite de l'iodate (NIO3) à 20°C</t>
  </si>
  <si>
    <t xml:space="preserve">N(IO3)20°C =</t>
  </si>
  <si>
    <t xml:space="preserve">Titre du thiosulfate à 20°C</t>
  </si>
  <si>
    <t xml:space="preserve">N(Thio)20°C =</t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</si>
  <si>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</si>
  <si>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</si>
  <si>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</si>
  <si>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</si>
  <si>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</si>
  <si>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</si>
  <si>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</si>
  <si>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</si>
  <si>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</si>
  <si>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</si>
  <si>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</si>
  <si>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</si>
  <si>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</si>
  <si>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</si>
  <si>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masse volumique de l'eau de mer moyenne standard</t>
  </si>
  <si>
    <t xml:space="preserve">A</t>
  </si>
  <si>
    <t xml:space="preserve">B</t>
  </si>
  <si>
    <t xml:space="preserve">Masse volumique eau de mer à t°</t>
  </si>
  <si>
    <t xml:space="preserve">Vol. à t° prél. des flacons</t>
  </si>
  <si>
    <t xml:space="preserve">Oxygène dissous</t>
  </si>
  <si>
    <t xml:space="preserve">NO2</t>
  </si>
  <si>
    <t xml:space="preserve">NO3 + NO2</t>
  </si>
  <si>
    <t xml:space="preserve">NO3 </t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</si>
  <si>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</si>
  <si>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</si>
  <si>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</si>
  <si>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</si>
  <si>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</si>
  <si>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</si>
  <si>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</si>
  <si>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</si>
  <si>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</si>
  <si>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</si>
  <si>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</si>
  <si>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</si>
  <si>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</si>
  <si>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</si>
  <si>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</si>
  <si>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</si>
  <si>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</si>
  <si>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</si>
  <si>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</si>
  <si>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</si>
  <si>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</si>
  <si>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</si>
  <si>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</si>
  <si>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</si>
  <si>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</si>
  <si>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</si>
  <si>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</si>
  <si>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</si>
  <si>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</si>
  <si>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</si>
  <si>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</si>
  <si>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</si>
  <si>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</si>
  <si>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</si>
  <si>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</si>
  <si>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</si>
  <si>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</si>
  <si>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</si>
  <si>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</si>
  <si>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</si>
  <si>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</si>
  <si>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</si>
  <si>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</si>
  <si>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</si>
  <si>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</si>
  <si>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</si>
  <si>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</si>
  <si>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</si>
  <si>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</si>
  <si>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</si>
  <si>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</si>
  <si>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</si>
  <si>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</si>
  <si>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</si>
  <si>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</si>
  <si>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</si>
  <si>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</si>
  <si>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</si>
  <si>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</si>
  <si>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</si>
  <si>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</si>
  <si>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</si>
  <si>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</si>
  <si>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</si>
  <si>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</si>
  <si>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</si>
  <si>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</si>
  <si>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</si>
  <si>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</si>
  <si>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</si>
  <si>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</si>
  <si>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</si>
  <si>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</si>
  <si>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t xml:space="preserve">µg.l-1</t>
  </si>
  <si>
    <t xml:space="preserve">Profils des mesures en profondeur</t>
  </si>
  <si>
    <t xml:space="preserve">oxygène</t>
  </si>
  <si>
    <t xml:space="preserve">moyenne - 2 ecartype</t>
  </si>
  <si>
    <t xml:space="preserve">moyenne</t>
  </si>
  <si>
    <t xml:space="preserve">moyenne + 2 ecartype</t>
  </si>
  <si>
    <t xml:space="preserve">salinité</t>
  </si>
  <si>
    <t xml:space="preserve">59.93'</t>
  </si>
  <si>
    <t xml:space="preserve">03.84'</t>
  </si>
  <si>
    <t xml:space="preserve">°</t>
  </si>
  <si>
    <t xml:space="preserve">2021-03-05T20:34:53z</t>
  </si>
  <si>
    <t xml:space="preserve">absent</t>
  </si>
  <si>
    <t xml:space="preserve">29.93'</t>
  </si>
  <si>
    <t xml:space="preserve">8°29,97</t>
  </si>
  <si>
    <t xml:space="preserve">27.16'</t>
  </si>
  <si>
    <t xml:space="preserve">-19°27,23</t>
  </si>
  <si>
    <t xml:space="preserve">2021-03-06T03:10:08z</t>
  </si>
  <si>
    <t xml:space="preserve">19°27,23</t>
  </si>
  <si>
    <t xml:space="preserve">59.90'</t>
  </si>
  <si>
    <t xml:space="preserve">50.87'</t>
  </si>
  <si>
    <t xml:space="preserve">2021-03-06T08:44:18z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</si>
  <si>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</si>
  <si>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</si>
  <si>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</si>
  <si>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</si>
  <si>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29.95'</t>
  </si>
  <si>
    <t xml:space="preserve">00.19'</t>
  </si>
  <si>
    <t xml:space="preserve">2021-03-08T18:51:29z</t>
  </si>
  <si>
    <t xml:space="preserve">59.99'</t>
  </si>
  <si>
    <t xml:space="preserve">00.21'</t>
  </si>
  <si>
    <t xml:space="preserve">2021-03-08T23:37:19z</t>
  </si>
  <si>
    <t xml:space="preserve">29.96'</t>
  </si>
  <si>
    <t xml:space="preserve">00.13'</t>
  </si>
  <si>
    <t xml:space="preserve">2021-03-09T04:25:16z</t>
  </si>
  <si>
    <t xml:space="preserve">00.39'</t>
  </si>
  <si>
    <t xml:space="preserve">52.32'</t>
  </si>
  <si>
    <t xml:space="preserve">2021-03-09T19:25:36z</t>
  </si>
  <si>
    <t xml:space="preserve">30.27'</t>
  </si>
  <si>
    <t xml:space="preserve">00.00'</t>
  </si>
  <si>
    <t xml:space="preserve">2021-03-10T01:28:09z</t>
  </si>
  <si>
    <t xml:space="preserve">59.96'</t>
  </si>
  <si>
    <t xml:space="preserve">00.02'</t>
  </si>
  <si>
    <t xml:space="preserve">2021-03-10T06:01:06z</t>
  </si>
  <si>
    <t xml:space="preserve">29.94'</t>
  </si>
  <si>
    <t xml:space="preserve">2021-03-10T10:35:41z</t>
  </si>
  <si>
    <t xml:space="preserve">59.95'</t>
  </si>
  <si>
    <t xml:space="preserve">00.22'</t>
  </si>
  <si>
    <t xml:space="preserve">2021-03-10T15:30:27z</t>
  </si>
  <si>
    <t xml:space="preserve">30.01'</t>
  </si>
  <si>
    <t xml:space="preserve">59.94'</t>
  </si>
  <si>
    <t xml:space="preserve">2021-03-10T20:06:09z</t>
  </si>
  <si>
    <t xml:space="preserve">00.05'</t>
  </si>
  <si>
    <t xml:space="preserve">59.92'</t>
  </si>
  <si>
    <t xml:space="preserve">2021-03-11T00:31:40z</t>
  </si>
  <si>
    <t xml:space="preserve">00.04'</t>
  </si>
  <si>
    <t xml:space="preserve">2021-03-11T05:03:48z</t>
  </si>
  <si>
    <t xml:space="preserve">2021-03-11T09:38:49z</t>
  </si>
  <si>
    <t xml:space="preserve">00.15'</t>
  </si>
  <si>
    <t xml:space="preserve">2021-03-11T14:24:29z</t>
  </si>
  <si>
    <t xml:space="preserve">59.88'</t>
  </si>
  <si>
    <t xml:space="preserve">00.08'</t>
  </si>
  <si>
    <t xml:space="preserve">2021-03-11T19:06:22z</t>
  </si>
  <si>
    <t xml:space="preserve">29.92'</t>
  </si>
  <si>
    <t xml:space="preserve">00.12'</t>
  </si>
  <si>
    <t xml:space="preserve">2021-03-11T23:41:04z</t>
  </si>
  <si>
    <t xml:space="preserve">02.24'</t>
  </si>
  <si>
    <t xml:space="preserve">00.99'</t>
  </si>
  <si>
    <t xml:space="preserve">2021-03-12T04:34:09z</t>
  </si>
  <si>
    <t xml:space="preserve">29.87'</t>
  </si>
  <si>
    <t xml:space="preserve">2021-03-12T20:06:25z</t>
  </si>
  <si>
    <t xml:space="preserve">2021-03-13T00:36:30z</t>
  </si>
  <si>
    <t xml:space="preserve">59.98'</t>
  </si>
  <si>
    <t xml:space="preserve">2021-03-13T05:10:01z</t>
  </si>
  <si>
    <t xml:space="preserve">59.91'</t>
  </si>
  <si>
    <t xml:space="preserve">2021-03-13T09:50:46z</t>
  </si>
  <si>
    <t xml:space="preserve">59.97'</t>
  </si>
  <si>
    <t xml:space="preserve">2021-03-13T14:21:37z</t>
  </si>
  <si>
    <t xml:space="preserve">00.03'</t>
  </si>
  <si>
    <t xml:space="preserve">2021-03-13T18:52:21z</t>
  </si>
  <si>
    <t xml:space="preserve">29.98'</t>
  </si>
  <si>
    <t xml:space="preserve">2021-03-13T23:15:55z</t>
  </si>
  <si>
    <t xml:space="preserve">54.02'</t>
  </si>
  <si>
    <t xml:space="preserve">59.43'</t>
  </si>
  <si>
    <t xml:space="preserve">2021-03-14T04:04:47z</t>
  </si>
  <si>
    <t xml:space="preserve">02.13'</t>
  </si>
  <si>
    <t xml:space="preserve">58.42'</t>
  </si>
  <si>
    <t xml:space="preserve">2021-03-15T15:48:23z</t>
  </si>
  <si>
    <t xml:space="preserve">56.13'</t>
  </si>
  <si>
    <t xml:space="preserve">58.25'</t>
  </si>
  <si>
    <t xml:space="preserve">2021-03-17T04:07:31z</t>
  </si>
  <si>
    <t xml:space="preserve">01.68'</t>
  </si>
  <si>
    <t xml:space="preserve">00.62'</t>
  </si>
  <si>
    <t xml:space="preserve">2021-03-23T06:20:48z</t>
  </si>
  <si>
    <t xml:space="preserve">00.01'</t>
  </si>
  <si>
    <t xml:space="preserve">41.31'</t>
  </si>
  <si>
    <t xml:space="preserve">2021-03-24T16:53:08z</t>
  </si>
  <si>
    <t xml:space="preserve">00.57'</t>
  </si>
  <si>
    <t xml:space="preserve">50.54'</t>
  </si>
  <si>
    <t xml:space="preserve">2021-03-26T16:04:18z</t>
  </si>
  <si>
    <t xml:space="preserve">00.74'</t>
  </si>
  <si>
    <t xml:space="preserve">50.57'</t>
  </si>
  <si>
    <t xml:space="preserve">2021-03-26T19:04:29z</t>
  </si>
  <si>
    <t xml:space="preserve">00.76'</t>
  </si>
  <si>
    <t xml:space="preserve">50.29'</t>
  </si>
  <si>
    <t xml:space="preserve">2021-03-26T22:05:47z</t>
  </si>
  <si>
    <t xml:space="preserve">00.77'</t>
  </si>
  <si>
    <t xml:space="preserve">50.25'</t>
  </si>
  <si>
    <t xml:space="preserve">2021-03-27T01:02:25z</t>
  </si>
  <si>
    <t xml:space="preserve">00.89'</t>
  </si>
  <si>
    <t xml:space="preserve">50.37'</t>
  </si>
  <si>
    <t xml:space="preserve">2021-03-27T04:06:11z</t>
  </si>
  <si>
    <t xml:space="preserve">00.80'</t>
  </si>
  <si>
    <t xml:space="preserve">50.30'</t>
  </si>
  <si>
    <t xml:space="preserve">2021-03-27T07:04:10z</t>
  </si>
  <si>
    <t xml:space="preserve">01.03'</t>
  </si>
  <si>
    <t xml:space="preserve">50.16'</t>
  </si>
  <si>
    <t xml:space="preserve">2021-03-27T10:06:31z</t>
  </si>
  <si>
    <t xml:space="preserve">00.83'</t>
  </si>
  <si>
    <t xml:space="preserve">50.10'</t>
  </si>
  <si>
    <t xml:space="preserve">2021-03-27T13:03:22z</t>
  </si>
  <si>
    <t xml:space="preserve">01.27'</t>
  </si>
  <si>
    <t xml:space="preserve">50.33'</t>
  </si>
  <si>
    <t xml:space="preserve">2021-03-27T16:07:52z</t>
  </si>
  <si>
    <t xml:space="preserve">01.14'</t>
  </si>
  <si>
    <t xml:space="preserve">2021-03-27T19:07:08z</t>
  </si>
  <si>
    <t xml:space="preserve">00.91'</t>
  </si>
  <si>
    <t xml:space="preserve">50.64'</t>
  </si>
  <si>
    <t xml:space="preserve">2021-03-27T22:03:44z</t>
  </si>
  <si>
    <t xml:space="preserve">00.97'</t>
  </si>
  <si>
    <t xml:space="preserve">50.40'</t>
  </si>
  <si>
    <t xml:space="preserve">2021-03-28T01:00:36z</t>
  </si>
  <si>
    <t xml:space="preserve">01.01'</t>
  </si>
  <si>
    <t xml:space="preserve">50.42'</t>
  </si>
  <si>
    <t xml:space="preserve">2021-03-28T04:04:55z</t>
  </si>
  <si>
    <t xml:space="preserve">01.00'</t>
  </si>
  <si>
    <t xml:space="preserve">50.39'</t>
  </si>
  <si>
    <t xml:space="preserve">2021-03-28T07:04:37z</t>
  </si>
  <si>
    <t xml:space="preserve">01.19'</t>
  </si>
  <si>
    <t xml:space="preserve">50.23'</t>
  </si>
  <si>
    <t xml:space="preserve">2021-03-28T10:09:00z</t>
  </si>
  <si>
    <t xml:space="preserve">01.12'</t>
  </si>
  <si>
    <t xml:space="preserve">50.21'</t>
  </si>
  <si>
    <t xml:space="preserve">2021-03-28T13:02:45z</t>
  </si>
  <si>
    <t xml:space="preserve">50.31'</t>
  </si>
  <si>
    <t xml:space="preserve">2021-03-28T15:10:13z</t>
  </si>
  <si>
    <t xml:space="preserve">00.07'</t>
  </si>
  <si>
    <t xml:space="preserve">2021-03-31T14:25:04z</t>
  </si>
  <si>
    <t xml:space="preserve">30.02'</t>
  </si>
  <si>
    <t xml:space="preserve">2021-03-31T19:03:50z</t>
  </si>
  <si>
    <t xml:space="preserve">2021-03-31T23:31:58z</t>
  </si>
  <si>
    <t xml:space="preserve">00.10'</t>
  </si>
  <si>
    <t xml:space="preserve">2021-04-01T04:14:43z</t>
  </si>
  <si>
    <t xml:space="preserve">00.41'</t>
  </si>
  <si>
    <t xml:space="preserve">59.60'</t>
  </si>
  <si>
    <t xml:space="preserve">2021-04-01T17:22:55z</t>
  </si>
  <si>
    <t xml:space="preserve">00.14'</t>
  </si>
  <si>
    <t xml:space="preserve">2021-04-01T20:10:20z</t>
  </si>
  <si>
    <t xml:space="preserve">00.18'</t>
  </si>
  <si>
    <t xml:space="preserve">2021-04-01T23:03:22z</t>
  </si>
  <si>
    <t xml:space="preserve">00.42'</t>
  </si>
  <si>
    <t xml:space="preserve">59.54'</t>
  </si>
  <si>
    <t xml:space="preserve">2021-04-02T02:05:39z</t>
  </si>
  <si>
    <t xml:space="preserve">00.46'</t>
  </si>
  <si>
    <t xml:space="preserve">59.23'</t>
  </si>
  <si>
    <t xml:space="preserve">2021-04-02T05:05:45z</t>
  </si>
  <si>
    <t xml:space="preserve">00.55'</t>
  </si>
  <si>
    <t xml:space="preserve">59.35'</t>
  </si>
  <si>
    <t xml:space="preserve">2021-04-02T08:01:58z</t>
  </si>
  <si>
    <t xml:space="preserve">00.51'</t>
  </si>
  <si>
    <t xml:space="preserve">59.07'</t>
  </si>
  <si>
    <t xml:space="preserve">2021-04-02T11:34:09z</t>
  </si>
  <si>
    <t xml:space="preserve">59.26'</t>
  </si>
  <si>
    <t xml:space="preserve">2021-04-02T14:00:03z</t>
  </si>
  <si>
    <t xml:space="preserve">2021-04-02T17:11:12z</t>
  </si>
  <si>
    <t xml:space="preserve">00.49'</t>
  </si>
  <si>
    <t xml:space="preserve">59.31'</t>
  </si>
  <si>
    <t xml:space="preserve">2021-04-02T20:08:02z</t>
  </si>
  <si>
    <t xml:space="preserve">00.09'</t>
  </si>
  <si>
    <t xml:space="preserve">59.28'</t>
  </si>
  <si>
    <t xml:space="preserve">2021-04-02T23:00:26z</t>
  </si>
  <si>
    <t xml:space="preserve">59.19'</t>
  </si>
  <si>
    <t xml:space="preserve">2021-04-03T02:04:24z</t>
  </si>
  <si>
    <t xml:space="preserve">00.43'</t>
  </si>
  <si>
    <t xml:space="preserve">59.12'</t>
  </si>
  <si>
    <t xml:space="preserve">2021-04-03T05:05:50z</t>
  </si>
  <si>
    <t xml:space="preserve">00.50'</t>
  </si>
  <si>
    <t xml:space="preserve">59.22'</t>
  </si>
  <si>
    <t xml:space="preserve">2021-04-03T08:10:40z</t>
  </si>
  <si>
    <t xml:space="preserve">00.34'</t>
  </si>
  <si>
    <t xml:space="preserve">2021-04-03T11:12:37z</t>
  </si>
  <si>
    <t xml:space="preserve">00.06'</t>
  </si>
  <si>
    <t xml:space="preserve">59.20'</t>
  </si>
  <si>
    <t xml:space="preserve">2021-04-03T14:01:10z</t>
  </si>
  <si>
    <t xml:space="preserve">59.16'</t>
  </si>
  <si>
    <t xml:space="preserve">2021-04-03T15:05:16z</t>
  </si>
  <si>
    <t xml:space="preserve">30.09'</t>
  </si>
  <si>
    <t xml:space="preserve">2021-04-03T21:32:18z</t>
  </si>
  <si>
    <t xml:space="preserve">2021-04-04T02:45:26z</t>
  </si>
  <si>
    <t xml:space="preserve">30.21'</t>
  </si>
  <si>
    <t xml:space="preserve">2021-04-04T07:42:17z</t>
  </si>
  <si>
    <t xml:space="preserve">2021-04-04T12:55:33z</t>
  </si>
  <si>
    <t xml:space="preserve">30.11'</t>
  </si>
  <si>
    <t xml:space="preserve">2021-04-04T17:50:58z</t>
  </si>
  <si>
    <t xml:space="preserve">59.89'</t>
  </si>
  <si>
    <t xml:space="preserve">2021-04-04T22:49:57z</t>
  </si>
  <si>
    <t xml:space="preserve">30.13'</t>
  </si>
  <si>
    <t xml:space="preserve">2021-04-05T03:59:46z</t>
  </si>
  <si>
    <t xml:space="preserve">02.65'</t>
  </si>
  <si>
    <t xml:space="preserve">58.57'</t>
  </si>
  <si>
    <t xml:space="preserve">2021-04-05T10:35:37z</t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</si>
  <si>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</si>
  <si>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</si>
  <si>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</si>
  <si>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</si>
  <si>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</si>
  <si>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lpo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</si>
  <si>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</si>
  <si>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</si>
  <si>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</si>
  <si>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</si>
  <si>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</si>
  <si>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</si>
  <si>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</si>
  <si>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</si>
  <si>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</si>
  <si>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</si>
  <si>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</si>
  <si>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</si>
  <si>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</si>
  <si>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</si>
  <si>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</si>
  <si>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</si>
  <si>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</si>
  <si>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</si>
  <si>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</si>
  <si>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</si>
  <si>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</si>
  <si>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</si>
  <si>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</si>
  <si>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</si>
  <si>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</si>
  <si>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</si>
  <si>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Densité de </t>
  </si>
  <si>
    <t xml:space="preserve">Volumes à 20°C</t>
  </si>
  <si>
    <t xml:space="preserve">Volumes Théoriques à 20° C</t>
  </si>
  <si>
    <t xml:space="preserve">Correction à apporter à 20°C</t>
  </si>
  <si>
    <t xml:space="preserve">l'eau pure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</si>
  <si>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</si>
  <si>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</si>
  <si>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</si>
  <si>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</si>
  <si>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Eppendorf de 5 ml (iodate)</t>
  </si>
  <si>
    <t xml:space="preserve">Dispensette pour R1</t>
  </si>
  <si>
    <t xml:space="preserve">Dispensette pour R2</t>
  </si>
  <si>
    <t xml:space="preserve">Densité de l'eau pure à 20°C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</si>
</sst>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000"/>
    <numFmt numFmtId="166" formatCode="00"/>
    <numFmt numFmtId="167" formatCode="dd/mm/yyyy"/>
    <numFmt numFmtId="168" formatCode="0.0000"/>
    <numFmt numFmtId="169" formatCode="00\°"/>
    <numFmt numFmtId="170" formatCode="00.00&quot;''&quot;"/>
    <numFmt numFmtId="171" formatCode="0.00"/>
    <numFmt numFmtId="172" formatCode="00.00&quot; ''&quot;"/>
    <numFmt numFmtId="173" formatCode="yyyy\-mm\-dd"/>
    <numFmt numFmtId="174" formatCode="hh:mm:ss"/>
    <numFmt numFmtId="175" formatCode="0.000"/>
    <numFmt numFmtId="176" formatCode="yyyy\-mm\-dd\Thh:mm:ss\z"/>
    <numFmt numFmtId="177" formatCode="[$-F800]dddd&quot;, &quot;mmmm\ dd&quot;, &quot;yyyy"/>
    <numFmt numFmtId="178" formatCode="0"/>
    <numFmt numFmtId="179" formatCode="0.00000000"/>
    <numFmt numFmtId="180" formatCode="0.000000"/>
    <numFmt numFmtId="181" formatCode="#,##0.000;[RED]&quot;Erreur !&quot;;[RED]&quot;Erreur !&quot;;[RED]General"/>
    <numFmt numFmtId="182" formatCode="0.0"/>
    <numFmt numFmtId="183" formatCode="General"/>
    <numFmt numFmtId="184" formatCode="0.00000"/>
    <numFmt numFmtId="185" formatCode="00.00&quot; °C&quot;"/>
    <numFmt numFmtId="186" formatCode="0.00000&quot; litres&quot;"/>
    <numFmt numFmtId="187" formatCode="00.00000E+0&quot; N&quot;"/>
    <numFmt numFmtId="188" formatCode="00.0000000E+0&quot; N&quot;"/>
    <numFmt numFmtId="189" formatCode="0\ %"/>
    <numFmt numFmtId="190" formatCode="0.000000000"/>
  </numFmts>
  <fonts count="3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9"/>
      <color rgb="FFFFFF0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Tahoma"/>
      <family val="2"/>
      <charset val="1"/>
    </font>
    <font>
      <sz val="10"/>
      <color rgb="FF000000"/>
      <name val="Calibri"/>
      <family val="2"/>
    </font>
    <font>
      <b val="true"/>
      <sz val="11"/>
      <color rgb="FF000000"/>
      <name val="Calibri"/>
      <family val="0"/>
    </font>
    <font>
      <b val="true"/>
      <vertAlign val="subscript"/>
      <sz val="22"/>
      <color rgb="FFFFFF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548235"/>
      <name val="Calibri"/>
      <family val="2"/>
      <charset val="1"/>
    </font>
    <font>
      <b val="true"/>
      <sz val="1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4B183"/>
        <bgColor rgb="FFFF99CC"/>
      </patternFill>
    </fill>
    <fill>
      <patternFill patternType="solid">
        <fgColor rgb="FFD0CECE"/>
        <bgColor rgb="FFD9D9D9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D0CECE"/>
      </patternFill>
    </fill>
    <fill>
      <patternFill patternType="solid">
        <fgColor rgb="FF00FF00"/>
        <bgColor rgb="FF00B050"/>
      </patternFill>
    </fill>
    <fill>
      <patternFill patternType="solid">
        <fgColor rgb="FFC5E0B4"/>
        <bgColor rgb="FFD9D9D9"/>
      </patternFill>
    </fill>
    <fill>
      <patternFill patternType="solid">
        <fgColor rgb="FFFF0000"/>
        <bgColor rgb="FF993300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5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2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8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9" fillId="2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3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0" fillId="0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0" fillId="2" borderId="1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4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1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0" fillId="2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0" fillId="2" borderId="18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4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5" fontId="0" fillId="0" borderId="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1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7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4" fillId="2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4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4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4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8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2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2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5" fontId="14" fillId="2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2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9" fontId="1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1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5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5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5" fillId="6" borderId="4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6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13" fillId="6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5" fontId="13" fillId="6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6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6" fillId="0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2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4" fillId="0" borderId="2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2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7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7" borderId="1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7" borderId="11" xfId="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7" borderId="11" xfId="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7" borderId="11" xfId="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8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8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1" fillId="9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9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9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1" fillId="9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7" borderId="1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7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7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7" borderId="14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7" borderId="14" xfId="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7" borderId="14" xfId="2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7" borderId="24" xfId="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8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8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1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21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5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5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7" borderId="24" xfId="2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8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8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1" fillId="9" borderId="2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6" fillId="4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26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26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1" fontId="26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0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6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26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26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26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5" fontId="5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5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0" fillId="0" borderId="1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2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82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1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75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8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2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5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6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7" borderId="11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11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7" borderId="11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7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1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14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7" borderId="14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24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24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8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9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6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6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6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6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4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1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1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1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1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1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7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7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7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7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7" borderId="1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7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27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4" fontId="4" fillId="2" borderId="3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5" fontId="4" fillId="2" borderId="3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6" fontId="4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4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7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7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7" borderId="3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7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7" borderId="3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7" borderId="3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7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7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1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3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4" fillId="2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0" fontId="4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4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4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6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4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3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Normal 8" xfId="26"/>
    <cellStyle name="Excel Built-in Explanatory Text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5B9BD5"/>
      <rgbColor rgb="FF993366"/>
      <rgbColor rgb="FFFFFFCC"/>
      <rgbColor rgb="FFD9D9D9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66"/>
      <rgbColor rgb="FF99CCFF"/>
      <rgbColor rgb="FFFF99CC"/>
      <rgbColor rgb="FFCC99FF"/>
      <rgbColor rgb="FFF4B183"/>
      <rgbColor rgb="FF3366FF"/>
      <rgbColor rgb="FF33CCCC"/>
      <rgbColor rgb="FF92D050"/>
      <rgbColor rgb="FFFFCC00"/>
      <rgbColor rgb="FFFF9900"/>
      <rgbColor rgb="FFFF6600"/>
      <rgbColor rgb="FF666699"/>
      <rgbColor rgb="FF8B8B8B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externalLink" Target="externalLinks/externalLink1.xml"/><Relationship Id="rId84" Type="http://schemas.openxmlformats.org/officeDocument/2006/relationships/sharedStrings" Target="sharedStrings.xml"/>
</Relationships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54540297595671"/>
          <c:y val="0.0226798748696559"/>
          <c:w val="0.780337740541956"/>
          <c:h val="0.89146680570038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1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[1]001_01!$C$34:$C$44</c:f>
              <c:numCache>
                <c:formatCode>General</c:formatCode>
                <c:ptCount val="11"/>
              </c:numCache>
            </c:numRef>
          </c:xVal>
          <c:yVal>
            <c:numRef>
              <c:f>[1]001_01!$S$34:$S$44</c:f>
              <c:numCache>
                <c:formatCode>General</c:formatCode>
                <c:ptCount val="11"/>
              </c:numCache>
            </c:numRef>
          </c:yVal>
          <c:smooth val="0"/>
        </c:ser>
        <c:ser>
          <c:idx val="1"/>
          <c:order val="1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01'!$C$35:$C$55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'station 01'!$S$35:$S$55</c:f>
              <c:numCache>
                <c:formatCode>General</c:formatCode>
                <c:ptCount val="21"/>
                <c:pt idx="1">
                  <c:v>230.090046535007</c:v>
                </c:pt>
                <c:pt idx="2">
                  <c:v>230.153951623817</c:v>
                </c:pt>
                <c:pt idx="3">
                  <c:v>229.961441012295</c:v>
                </c:pt>
                <c:pt idx="4">
                  <c:v>230.077500835899</c:v>
                </c:pt>
                <c:pt idx="5">
                  <c:v>230.044228127282</c:v>
                </c:pt>
                <c:pt idx="6">
                  <c:v>231.145263254895</c:v>
                </c:pt>
                <c:pt idx="7">
                  <c:v>230.535742331123</c:v>
                </c:pt>
                <c:pt idx="8">
                  <c:v>230.175922034736</c:v>
                </c:pt>
                <c:pt idx="9">
                  <c:v>229.974358073387</c:v>
                </c:pt>
                <c:pt idx="10">
                  <c:v>230.315718835213</c:v>
                </c:pt>
                <c:pt idx="12">
                  <c:v>229.934699817433</c:v>
                </c:pt>
                <c:pt idx="13">
                  <c:v>230.029040023375</c:v>
                </c:pt>
                <c:pt idx="14">
                  <c:v>230.171235675097</c:v>
                </c:pt>
                <c:pt idx="15">
                  <c:v>229.983604639165</c:v>
                </c:pt>
                <c:pt idx="16">
                  <c:v>229.90078057034</c:v>
                </c:pt>
                <c:pt idx="17">
                  <c:v>230.002554186391</c:v>
                </c:pt>
                <c:pt idx="18">
                  <c:v>203.911999723279</c:v>
                </c:pt>
                <c:pt idx="19">
                  <c:v>229.732067821006</c:v>
                </c:pt>
                <c:pt idx="20">
                  <c:v>230.005558872616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01'!$AA$68:$AA$69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'station 01'!$AC$68:$AC$69</c:f>
              <c:numCache>
                <c:formatCode>General</c:formatCode>
                <c:ptCount val="2"/>
                <c:pt idx="0">
                  <c:v>230.099970097425</c:v>
                </c:pt>
                <c:pt idx="1">
                  <c:v>230.099970097425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92d050"/>
            </a:solidFill>
            <a:ln w="25560">
              <a:solidFill>
                <a:srgbClr val="92d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01'!$AA$68:$AA$69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'station 01'!$AB$68:$AB$69</c:f>
              <c:numCache>
                <c:formatCode>General</c:formatCode>
                <c:ptCount val="2"/>
                <c:pt idx="0">
                  <c:v>229.465862355645</c:v>
                </c:pt>
                <c:pt idx="1">
                  <c:v>229.465862355645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92d050"/>
            </a:solidFill>
            <a:ln w="25560">
              <a:solidFill>
                <a:srgbClr val="92d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01'!$AA$68:$AA$69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'station 01'!$AD$68:$AD$69</c:f>
              <c:numCache>
                <c:formatCode>General</c:formatCode>
                <c:ptCount val="2"/>
                <c:pt idx="0">
                  <c:v>230.734077839204</c:v>
                </c:pt>
                <c:pt idx="1">
                  <c:v>230.734077839204</c:v>
                </c:pt>
              </c:numCache>
            </c:numRef>
          </c:yVal>
          <c:smooth val="0"/>
        </c:ser>
        <c:axId val="65388518"/>
        <c:axId val="69372900"/>
      </c:scatterChart>
      <c:valAx>
        <c:axId val="65388518"/>
        <c:scaling>
          <c:orientation val="minMax"/>
          <c:max val="20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72900"/>
        <c:crosses val="autoZero"/>
        <c:crossBetween val="midCat"/>
        <c:majorUnit val="1"/>
        <c:minorUnit val="1"/>
      </c:valAx>
      <c:valAx>
        <c:axId val="69372900"/>
        <c:scaling>
          <c:orientation val="minMax"/>
          <c:max val="231"/>
          <c:min val="229"/>
        </c:scaling>
        <c:delete val="0"/>
        <c:axPos val="l"/>
        <c:majorGridlines>
          <c:spPr>
            <a:ln w="6480">
              <a:solidFill>
                <a:srgbClr val="5b9bd5"/>
              </a:solidFill>
              <a:round/>
            </a:ln>
          </c:spPr>
        </c:majorGridlines>
        <c:numFmt formatCode="General" sourceLinked="0"/>
        <c:majorTickMark val="out"/>
        <c:minorTickMark val="out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88518"/>
        <c:crossesAt val="0"/>
        <c:crossBetween val="midCat"/>
        <c:majorUnit val="0.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5b9bd5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81703352837373"/>
          <c:y val="0.0388449962377728"/>
          <c:w val="0.780208043094641"/>
          <c:h val="0.891365688487585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01'!$C$35:$C$54</c:f>
              <c:numCache>
                <c:formatCode>General</c:formatCode>
                <c:ptCount val="2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'station 01'!$G$35:$G$55</c:f>
              <c:numCache>
                <c:formatCode>General</c:formatCode>
                <c:ptCount val="21"/>
                <c:pt idx="1">
                  <c:v>34.972</c:v>
                </c:pt>
                <c:pt idx="2">
                  <c:v>34.972</c:v>
                </c:pt>
                <c:pt idx="3">
                  <c:v>34.967</c:v>
                </c:pt>
                <c:pt idx="4">
                  <c:v>34.969</c:v>
                </c:pt>
                <c:pt idx="5">
                  <c:v>34.968</c:v>
                </c:pt>
                <c:pt idx="6">
                  <c:v>34.968</c:v>
                </c:pt>
                <c:pt idx="7">
                  <c:v>34.971</c:v>
                </c:pt>
                <c:pt idx="8">
                  <c:v>34.969</c:v>
                </c:pt>
                <c:pt idx="9">
                  <c:v>34.968</c:v>
                </c:pt>
                <c:pt idx="10">
                  <c:v>34.969</c:v>
                </c:pt>
                <c:pt idx="11">
                  <c:v>34.967</c:v>
                </c:pt>
                <c:pt idx="12">
                  <c:v>34.967</c:v>
                </c:pt>
                <c:pt idx="13">
                  <c:v>34.968</c:v>
                </c:pt>
                <c:pt idx="14">
                  <c:v>34.97</c:v>
                </c:pt>
                <c:pt idx="15">
                  <c:v>34.969</c:v>
                </c:pt>
                <c:pt idx="16">
                  <c:v>34.969</c:v>
                </c:pt>
                <c:pt idx="17">
                  <c:v>34.97</c:v>
                </c:pt>
                <c:pt idx="18">
                  <c:v>34.967</c:v>
                </c:pt>
                <c:pt idx="19">
                  <c:v>34.966</c:v>
                </c:pt>
                <c:pt idx="20">
                  <c:v>34.97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01'!$AA$76:$AA$77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'station 01'!$AC$76:$AC$77</c:f>
              <c:numCache>
                <c:formatCode>General</c:formatCode>
                <c:ptCount val="2"/>
                <c:pt idx="0">
                  <c:v>34.9687619047619</c:v>
                </c:pt>
                <c:pt idx="1">
                  <c:v>34.9687619047619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01'!$AA$76:$AA$77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'station 01'!$AB$76:$AB$77</c:f>
              <c:numCache>
                <c:formatCode>General</c:formatCode>
                <c:ptCount val="2"/>
                <c:pt idx="0">
                  <c:v>34.9654813705429</c:v>
                </c:pt>
                <c:pt idx="1">
                  <c:v>34.9654813705429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'station 01'!$AA$76:$AA$77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'station 01'!$AD$76:$AD$77</c:f>
              <c:numCache>
                <c:formatCode>General</c:formatCode>
                <c:ptCount val="2"/>
                <c:pt idx="0">
                  <c:v>34.9720424389809</c:v>
                </c:pt>
                <c:pt idx="1">
                  <c:v>34.9720424389809</c:v>
                </c:pt>
              </c:numCache>
            </c:numRef>
          </c:yVal>
          <c:smooth val="0"/>
        </c:ser>
        <c:axId val="26090122"/>
        <c:axId val="38089079"/>
      </c:scatterChart>
      <c:valAx>
        <c:axId val="26090122"/>
        <c:scaling>
          <c:orientation val="minMax"/>
          <c:max val="20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89079"/>
        <c:crosses val="autoZero"/>
        <c:crossBetween val="midCat"/>
        <c:majorUnit val="2"/>
        <c:minorUnit val="1"/>
      </c:valAx>
      <c:valAx>
        <c:axId val="38089079"/>
        <c:scaling>
          <c:orientation val="minMax"/>
          <c:max val="34.976"/>
          <c:min val="34.964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0" sourceLinked="0"/>
        <c:majorTickMark val="out"/>
        <c:minorTickMark val="in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90122"/>
        <c:crossesAt val="0"/>
        <c:crossBetween val="midCat"/>
        <c:majorUnit val="0.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65</xdr:row>
      <xdr:rowOff>136080</xdr:rowOff>
    </xdr:from>
    <xdr:to>
      <xdr:col>16</xdr:col>
      <xdr:colOff>513720</xdr:colOff>
      <xdr:row>87</xdr:row>
      <xdr:rowOff>87840</xdr:rowOff>
    </xdr:to>
    <xdr:graphicFrame>
      <xdr:nvGraphicFramePr>
        <xdr:cNvPr id="0" name="Graphique 1"/>
        <xdr:cNvGraphicFramePr/>
      </xdr:nvGraphicFramePr>
      <xdr:xfrm>
        <a:off x="0" y="13368960"/>
        <a:ext cx="16499880" cy="41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257040</xdr:colOff>
      <xdr:row>78</xdr:row>
      <xdr:rowOff>0</xdr:rowOff>
    </xdr:from>
    <xdr:to>
      <xdr:col>25</xdr:col>
      <xdr:colOff>506880</xdr:colOff>
      <xdr:row>98</xdr:row>
      <xdr:rowOff>17280</xdr:rowOff>
    </xdr:to>
    <xdr:graphicFrame>
      <xdr:nvGraphicFramePr>
        <xdr:cNvPr id="1" name="Graphique 2"/>
        <xdr:cNvGraphicFramePr/>
      </xdr:nvGraphicFramePr>
      <xdr:xfrm>
        <a:off x="18070560" y="15709320"/>
        <a:ext cx="77518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3</xdr:col>
      <xdr:colOff>275760</xdr:colOff>
      <xdr:row>69</xdr:row>
      <xdr:rowOff>17640</xdr:rowOff>
    </xdr:from>
    <xdr:to>
      <xdr:col>3</xdr:col>
      <xdr:colOff>630720</xdr:colOff>
      <xdr:row>79</xdr:row>
      <xdr:rowOff>16200</xdr:rowOff>
    </xdr:to>
    <xdr:sp>
      <xdr:nvSpPr>
        <xdr:cNvPr id="2" name="CustomShape 1"/>
        <xdr:cNvSpPr/>
      </xdr:nvSpPr>
      <xdr:spPr>
        <a:xfrm>
          <a:off x="1277640" y="14012280"/>
          <a:ext cx="354960" cy="1903680"/>
        </a:xfrm>
        <a:prstGeom prst="rect">
          <a:avLst/>
        </a:prstGeom>
        <a:noFill/>
        <a:ln w="936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 vert="vert270" rot="16200000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oxygène dissout (µmol/kg)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10</xdr:col>
      <xdr:colOff>324000</xdr:colOff>
      <xdr:row>82</xdr:row>
      <xdr:rowOff>142920</xdr:rowOff>
    </xdr:from>
    <xdr:to>
      <xdr:col>17</xdr:col>
      <xdr:colOff>341280</xdr:colOff>
      <xdr:row>84</xdr:row>
      <xdr:rowOff>93600</xdr:rowOff>
    </xdr:to>
    <xdr:sp>
      <xdr:nvSpPr>
        <xdr:cNvPr id="3" name="CustomShape 1"/>
        <xdr:cNvSpPr/>
      </xdr:nvSpPr>
      <xdr:spPr>
        <a:xfrm>
          <a:off x="8003160" y="16614360"/>
          <a:ext cx="9237960" cy="331560"/>
        </a:xfrm>
        <a:prstGeom prst="rect">
          <a:avLst/>
        </a:prstGeom>
        <a:noFill/>
        <a:ln w="936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N° Bouteille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23</xdr:col>
      <xdr:colOff>514440</xdr:colOff>
      <xdr:row>95</xdr:row>
      <xdr:rowOff>104760</xdr:rowOff>
    </xdr:from>
    <xdr:to>
      <xdr:col>25</xdr:col>
      <xdr:colOff>331560</xdr:colOff>
      <xdr:row>96</xdr:row>
      <xdr:rowOff>102960</xdr:rowOff>
    </xdr:to>
    <xdr:sp>
      <xdr:nvSpPr>
        <xdr:cNvPr id="4" name="CustomShape 1"/>
        <xdr:cNvSpPr/>
      </xdr:nvSpPr>
      <xdr:spPr>
        <a:xfrm>
          <a:off x="24002280" y="19052640"/>
          <a:ext cx="1644840" cy="188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N° Bouteille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F://pirata27/PIRATAFR27_CHIMI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1_01"/>
      <sheetName val="002_01"/>
      <sheetName val="003_01"/>
      <sheetName val="004_01"/>
      <sheetName val="005_01"/>
      <sheetName val="006_01"/>
      <sheetName val="007_01"/>
      <sheetName val="008_01"/>
      <sheetName val="009_01"/>
      <sheetName val="010_01"/>
      <sheetName val="011_01"/>
      <sheetName val="012_01"/>
      <sheetName val="013_01"/>
      <sheetName val="014_01"/>
      <sheetName val="015_01"/>
      <sheetName val="016_01"/>
      <sheetName val="017_01"/>
      <sheetName val="018_01"/>
      <sheetName val="019_01"/>
      <sheetName val="020_01"/>
      <sheetName val="021_01"/>
      <sheetName val="022_01"/>
      <sheetName val="023_01"/>
      <sheetName val="024_01"/>
      <sheetName val="025_01"/>
      <sheetName val="026_01"/>
      <sheetName val="027_01"/>
      <sheetName val="028_01"/>
      <sheetName val="029_01"/>
      <sheetName val="030_01"/>
      <sheetName val="031_01"/>
      <sheetName val="032_01"/>
      <sheetName val="033_01"/>
      <sheetName val="034_01"/>
      <sheetName val="035_01"/>
      <sheetName val="036_01"/>
      <sheetName val="037_01"/>
      <sheetName val="038_01"/>
      <sheetName val="039_01"/>
      <sheetName val="040_01"/>
      <sheetName val="041_01"/>
      <sheetName val="042_01"/>
      <sheetName val="043_01"/>
      <sheetName val="044_01"/>
      <sheetName val="045_01"/>
      <sheetName val="046_01"/>
      <sheetName val="047_01"/>
      <sheetName val="048_01"/>
      <sheetName val="049_01"/>
      <sheetName val="050_01"/>
      <sheetName val="Volumes flacons"/>
      <sheetName val="Titre d'iodate"/>
      <sheetName val="Correction de volume"/>
      <sheetName val="LISEZ_M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8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3.43"/>
    <col collapsed="false" customWidth="true" hidden="false" outlineLevel="0" max="2" min="2" style="1" width="4.14"/>
    <col collapsed="false" customWidth="true" hidden="false" outlineLevel="0" max="3" min="3" style="1" width="3.7"/>
    <col collapsed="false" customWidth="true" hidden="false" outlineLevel="0" max="9" min="4" style="1" width="10.28"/>
    <col collapsed="false" customWidth="true" hidden="false" outlineLevel="0" max="10" min="10" style="1" width="13.43"/>
    <col collapsed="false" customWidth="true" hidden="false" outlineLevel="0" max="11" min="11" style="1" width="10.71"/>
    <col collapsed="false" customWidth="false" hidden="false" outlineLevel="0" max="12" min="12" style="1" width="11.43"/>
    <col collapsed="false" customWidth="true" hidden="false" outlineLevel="0" max="13" min="13" style="1" width="20.43"/>
    <col collapsed="false" customWidth="true" hidden="false" outlineLevel="0" max="14" min="14" style="1" width="21.71"/>
    <col collapsed="false" customWidth="true" hidden="false" outlineLevel="0" max="15" min="15" style="1" width="18.43"/>
    <col collapsed="false" customWidth="true" hidden="false" outlineLevel="0" max="16" min="16" style="1" width="10.71"/>
    <col collapsed="false" customWidth="true" hidden="false" outlineLevel="0" max="19" min="17" style="1" width="10.28"/>
    <col collapsed="false" customWidth="true" hidden="false" outlineLevel="0" max="20" min="20" style="1" width="21.71"/>
    <col collapsed="false" customWidth="true" hidden="false" outlineLevel="0" max="22" min="21" style="1" width="10.28"/>
    <col collapsed="false" customWidth="true" hidden="false" outlineLevel="0" max="23" min="23" style="1" width="11.28"/>
    <col collapsed="false" customWidth="true" hidden="false" outlineLevel="0" max="29" min="24" style="1" width="10.28"/>
    <col collapsed="false" customWidth="false" hidden="false" outlineLevel="0" max="1024" min="30" style="1" width="11.43"/>
  </cols>
  <sheetData>
    <row r="1" customFormat="false" ht="15" hidden="false" customHeight="false" outlineLevel="0" collapsed="false">
      <c r="D1" s="2" t="s">
        <v>0</v>
      </c>
      <c r="E1" s="2" t="s">
        <v>1</v>
      </c>
    </row>
    <row r="2" customFormat="false" ht="21" hidden="false" customHeight="false" outlineLevel="0" collapsed="false">
      <c r="C2" s="3" t="s">
        <v>2</v>
      </c>
      <c r="D2" s="3"/>
      <c r="E2" s="3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customFormat="false" ht="15" hidden="false" customHeight="false" outlineLevel="0" collapsed="false"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customFormat="false" ht="21" hidden="false" customHeight="false" outlineLevel="0" collapsed="false">
      <c r="C4" s="9" t="s">
        <v>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customFormat="false" ht="21" hidden="false" customHeight="false" outlineLevel="0" collapsed="false">
      <c r="C5" s="10"/>
      <c r="D5" s="10"/>
      <c r="E5" s="10"/>
      <c r="F5" s="10"/>
      <c r="G5" s="10"/>
      <c r="J5" s="10"/>
      <c r="K5" s="10"/>
      <c r="L5" s="10"/>
      <c r="M5" s="10"/>
      <c r="N5" s="10"/>
      <c r="O5" s="10"/>
      <c r="P5" s="10"/>
      <c r="Q5" s="10"/>
      <c r="R5" s="10"/>
    </row>
    <row r="6" customFormat="false" ht="15.75" hidden="false" customHeight="false" outlineLevel="0" collapsed="false">
      <c r="C6" s="11" t="s">
        <v>5</v>
      </c>
      <c r="D6" s="11"/>
      <c r="E6" s="11"/>
      <c r="F6" s="12" t="n">
        <v>1</v>
      </c>
      <c r="G6" s="12"/>
      <c r="H6" s="13" t="s">
        <v>6</v>
      </c>
      <c r="I6" s="13"/>
      <c r="J6" s="13"/>
      <c r="K6" s="14"/>
      <c r="L6" s="14"/>
      <c r="M6" s="14"/>
      <c r="N6" s="15"/>
      <c r="O6" s="14"/>
      <c r="P6" s="16"/>
      <c r="Q6" s="16"/>
      <c r="R6" s="17" t="s">
        <v>7</v>
      </c>
      <c r="S6" s="17"/>
      <c r="T6" s="18" t="n">
        <v>44259</v>
      </c>
      <c r="U6" s="18"/>
    </row>
    <row r="7" customFormat="false" ht="21" hidden="false" customHeight="false" outlineLevel="0" collapsed="false">
      <c r="C7" s="19"/>
      <c r="D7" s="19"/>
      <c r="E7" s="20"/>
      <c r="F7" s="21"/>
      <c r="G7" s="20"/>
      <c r="H7" s="20"/>
      <c r="I7" s="20"/>
      <c r="J7" s="20"/>
      <c r="K7" s="20"/>
      <c r="L7" s="20"/>
      <c r="M7" s="20"/>
      <c r="N7" s="20"/>
      <c r="O7" s="22"/>
      <c r="P7" s="20"/>
      <c r="Q7" s="10"/>
    </row>
    <row r="8" customFormat="false" ht="15.75" hidden="false" customHeight="false" outlineLevel="0" collapsed="false">
      <c r="C8" s="23"/>
      <c r="D8" s="20"/>
      <c r="G8" s="24" t="s">
        <v>8</v>
      </c>
      <c r="H8" s="24"/>
      <c r="I8" s="25" t="s">
        <v>9</v>
      </c>
      <c r="J8" s="25" t="s">
        <v>10</v>
      </c>
      <c r="K8" s="26"/>
      <c r="L8" s="26"/>
      <c r="M8" s="26"/>
      <c r="N8" s="26"/>
      <c r="O8" s="27"/>
      <c r="P8" s="25" t="s">
        <v>11</v>
      </c>
      <c r="Q8" s="28" t="s">
        <v>12</v>
      </c>
      <c r="R8" s="28"/>
      <c r="V8" s="29"/>
    </row>
    <row r="9" customFormat="false" ht="15.75" hidden="false" customHeight="false" outlineLevel="0" collapsed="false">
      <c r="C9" s="23"/>
      <c r="D9" s="20"/>
      <c r="G9" s="30" t="s">
        <v>13</v>
      </c>
      <c r="H9" s="30"/>
      <c r="I9" s="31" t="n">
        <v>13</v>
      </c>
      <c r="J9" s="32" t="s">
        <v>14</v>
      </c>
      <c r="K9" s="33" t="s">
        <v>15</v>
      </c>
      <c r="L9" s="34" t="s">
        <v>16</v>
      </c>
      <c r="M9" s="33" t="s">
        <v>15</v>
      </c>
      <c r="N9" s="33" t="s">
        <v>17</v>
      </c>
      <c r="O9" s="35" t="s">
        <v>18</v>
      </c>
      <c r="P9" s="36" t="s">
        <v>15</v>
      </c>
      <c r="Q9" s="37" t="n">
        <v>13.5008333333333</v>
      </c>
      <c r="R9" s="37"/>
      <c r="V9" s="29"/>
    </row>
    <row r="10" customFormat="false" ht="15.75" hidden="false" customHeight="false" outlineLevel="0" collapsed="false">
      <c r="C10" s="23"/>
      <c r="D10" s="20"/>
      <c r="G10" s="30" t="s">
        <v>19</v>
      </c>
      <c r="H10" s="30"/>
      <c r="I10" s="31" t="n">
        <v>20</v>
      </c>
      <c r="J10" s="32" t="s">
        <v>20</v>
      </c>
      <c r="K10" s="33" t="s">
        <v>21</v>
      </c>
      <c r="L10" s="34" t="s">
        <v>22</v>
      </c>
      <c r="M10" s="33" t="s">
        <v>23</v>
      </c>
      <c r="N10" s="33" t="s">
        <v>21</v>
      </c>
      <c r="O10" s="33" t="s">
        <v>24</v>
      </c>
      <c r="P10" s="36" t="s">
        <v>21</v>
      </c>
      <c r="Q10" s="37" t="n">
        <v>-20.1253333333333</v>
      </c>
      <c r="R10" s="37"/>
      <c r="S10" s="38"/>
      <c r="T10" s="38"/>
      <c r="V10" s="29"/>
    </row>
    <row r="11" customFormat="false" ht="15" hidden="false" customHeight="false" outlineLevel="0" collapsed="false">
      <c r="G11" s="39" t="s">
        <v>25</v>
      </c>
      <c r="H11" s="39"/>
      <c r="I11" s="40" t="s">
        <v>26</v>
      </c>
      <c r="J11" s="41" t="n">
        <v>44259</v>
      </c>
      <c r="K11" s="41"/>
      <c r="L11" s="41"/>
      <c r="M11" s="41"/>
      <c r="N11" s="42" t="s">
        <v>18</v>
      </c>
      <c r="O11" s="43" t="n">
        <v>1</v>
      </c>
      <c r="P11" s="44" t="s">
        <v>27</v>
      </c>
      <c r="Q11" s="44"/>
      <c r="R11" s="44"/>
      <c r="T11" s="45"/>
      <c r="U11" s="45"/>
      <c r="V11" s="46"/>
      <c r="W11" s="7"/>
    </row>
    <row r="12" customFormat="false" ht="15" hidden="false" customHeight="false" outlineLevel="0" collapsed="false">
      <c r="G12" s="39"/>
      <c r="H12" s="39"/>
      <c r="I12" s="47" t="s">
        <v>28</v>
      </c>
      <c r="J12" s="48" t="n">
        <v>0.753472222222222</v>
      </c>
      <c r="K12" s="49"/>
      <c r="L12" s="49"/>
      <c r="M12" s="49"/>
      <c r="N12" s="50" t="s">
        <v>29</v>
      </c>
      <c r="O12" s="43" t="n">
        <v>-1</v>
      </c>
      <c r="P12" s="44"/>
      <c r="Q12" s="44"/>
      <c r="R12" s="44"/>
      <c r="T12" s="45"/>
      <c r="U12" s="45"/>
      <c r="V12" s="46"/>
      <c r="W12" s="51"/>
    </row>
    <row r="13" customFormat="false" ht="15" hidden="false" customHeight="false" outlineLevel="0" collapsed="false">
      <c r="C13" s="52" t="s">
        <v>30</v>
      </c>
      <c r="D13" s="52"/>
      <c r="E13" s="7"/>
      <c r="K13" s="53"/>
      <c r="L13" s="53"/>
      <c r="M13" s="53"/>
      <c r="N13" s="53"/>
      <c r="O13" s="53"/>
      <c r="P13" s="53"/>
      <c r="Q13" s="54"/>
      <c r="V13" s="29"/>
    </row>
    <row r="14" customFormat="false" ht="15" hidden="false" customHeight="false" outlineLevel="0" collapsed="false">
      <c r="C14" s="55" t="s">
        <v>31</v>
      </c>
      <c r="D14" s="56"/>
      <c r="E14" s="56"/>
      <c r="F14" s="56"/>
      <c r="G14" s="56"/>
      <c r="H14" s="57"/>
      <c r="I14" s="57"/>
      <c r="J14" s="57"/>
      <c r="K14" s="56"/>
      <c r="L14" s="56"/>
      <c r="M14" s="56"/>
      <c r="N14" s="57"/>
      <c r="O14" s="58"/>
      <c r="P14" s="57"/>
      <c r="Q14" s="58" t="s">
        <v>32</v>
      </c>
      <c r="R14" s="59" t="n">
        <v>22.7</v>
      </c>
      <c r="S14" s="60" t="s">
        <v>33</v>
      </c>
      <c r="V14" s="29"/>
    </row>
    <row r="15" customFormat="false" ht="15" hidden="false" customHeight="false" outlineLevel="0" collapsed="false">
      <c r="C15" s="61" t="s">
        <v>34</v>
      </c>
      <c r="D15" s="62"/>
      <c r="E15" s="62"/>
      <c r="F15" s="62"/>
      <c r="G15" s="62"/>
      <c r="H15" s="63"/>
      <c r="I15" s="63"/>
      <c r="J15" s="63"/>
      <c r="K15" s="62"/>
      <c r="L15" s="62"/>
      <c r="M15" s="62"/>
      <c r="N15" s="63"/>
      <c r="O15" s="64"/>
      <c r="P15" s="63"/>
      <c r="Q15" s="64" t="s">
        <v>35</v>
      </c>
      <c r="R15" s="65" t="n">
        <v>22.9</v>
      </c>
      <c r="S15" s="66" t="s">
        <v>33</v>
      </c>
    </row>
    <row r="16" customFormat="false" ht="15" hidden="false" customHeight="false" outlineLevel="0" collapsed="false">
      <c r="C16" s="61" t="s">
        <v>36</v>
      </c>
      <c r="D16" s="62"/>
      <c r="E16" s="62"/>
      <c r="F16" s="62"/>
      <c r="G16" s="62"/>
      <c r="H16" s="63"/>
      <c r="I16" s="63"/>
      <c r="J16" s="63"/>
      <c r="K16" s="62"/>
      <c r="L16" s="62"/>
      <c r="M16" s="62"/>
      <c r="N16" s="63"/>
      <c r="O16" s="64"/>
      <c r="P16" s="63"/>
      <c r="Q16" s="64" t="s">
        <v>37</v>
      </c>
      <c r="R16" s="67" t="n">
        <v>4.88696</v>
      </c>
      <c r="S16" s="66" t="s">
        <v>38</v>
      </c>
      <c r="T16" s="68" t="s">
        <v>39</v>
      </c>
      <c r="U16" s="69" t="n">
        <v>1</v>
      </c>
    </row>
    <row r="17" customFormat="false" ht="15" hidden="false" customHeight="false" outlineLevel="0" collapsed="false">
      <c r="C17" s="70" t="s">
        <v>40</v>
      </c>
      <c r="D17" s="71"/>
      <c r="E17" s="71"/>
      <c r="F17" s="71"/>
      <c r="G17" s="71"/>
      <c r="H17" s="72"/>
      <c r="I17" s="72"/>
      <c r="J17" s="72"/>
      <c r="K17" s="71"/>
      <c r="L17" s="71"/>
      <c r="M17" s="71"/>
      <c r="N17" s="72"/>
      <c r="O17" s="73"/>
      <c r="P17" s="72"/>
      <c r="Q17" s="73" t="s">
        <v>41</v>
      </c>
      <c r="R17" s="74" t="n">
        <v>0.005</v>
      </c>
      <c r="S17" s="75" t="s">
        <v>38</v>
      </c>
      <c r="U17" s="45"/>
    </row>
    <row r="18" customFormat="false" ht="15" hidden="false" customHeight="false" outlineLevel="0" collapsed="false">
      <c r="C18" s="76" t="s">
        <v>42</v>
      </c>
      <c r="D18" s="77"/>
      <c r="E18" s="77"/>
      <c r="F18" s="77"/>
      <c r="G18" s="77"/>
      <c r="H18" s="77"/>
      <c r="I18" s="77"/>
      <c r="J18" s="77"/>
      <c r="K18" s="78"/>
      <c r="L18" s="78"/>
      <c r="M18" s="78"/>
      <c r="N18" s="78"/>
      <c r="O18" s="79" t="s">
        <v>43</v>
      </c>
      <c r="P18" s="80" t="n">
        <v>0.997611776723193</v>
      </c>
      <c r="Q18" s="78"/>
      <c r="R18" s="8"/>
      <c r="U18" s="45"/>
    </row>
    <row r="19" customFormat="false" ht="15" hidden="false" customHeight="false" outlineLevel="0" collapsed="false">
      <c r="C19" s="76" t="s">
        <v>44</v>
      </c>
      <c r="D19" s="77"/>
      <c r="E19" s="77"/>
      <c r="F19" s="77"/>
      <c r="G19" s="77"/>
      <c r="H19" s="77"/>
      <c r="I19" s="77"/>
      <c r="J19" s="77"/>
      <c r="K19" s="78"/>
      <c r="L19" s="78"/>
      <c r="M19" s="78"/>
      <c r="N19" s="78"/>
      <c r="O19" s="79" t="s">
        <v>45</v>
      </c>
      <c r="P19" s="81" t="n">
        <v>0.0199924803030741</v>
      </c>
      <c r="Q19" s="78" t="s">
        <v>15</v>
      </c>
      <c r="R19" s="8"/>
    </row>
    <row r="20" customFormat="false" ht="15" hidden="false" customHeight="false" outlineLevel="0" collapsed="false">
      <c r="C20" s="76" t="s">
        <v>46</v>
      </c>
      <c r="D20" s="77"/>
      <c r="E20" s="77"/>
      <c r="F20" s="77"/>
      <c r="G20" s="77"/>
      <c r="H20" s="77"/>
      <c r="I20" s="77"/>
      <c r="J20" s="77"/>
      <c r="K20" s="78"/>
      <c r="L20" s="78"/>
      <c r="M20" s="78"/>
      <c r="N20" s="78"/>
      <c r="O20" s="79" t="s">
        <v>47</v>
      </c>
      <c r="P20" s="82" t="n">
        <v>5.00105846330003</v>
      </c>
      <c r="Q20" s="78" t="s">
        <v>38</v>
      </c>
      <c r="R20" s="8"/>
      <c r="T20" s="83" t="s">
        <v>48</v>
      </c>
      <c r="U20" s="84" t="s">
        <v>49</v>
      </c>
    </row>
    <row r="21" customFormat="false" ht="15" hidden="false" customHeight="false" outlineLevel="0" collapsed="false">
      <c r="C21" s="76" t="s">
        <v>50</v>
      </c>
      <c r="D21" s="77"/>
      <c r="E21" s="77"/>
      <c r="F21" s="77"/>
      <c r="G21" s="77"/>
      <c r="H21" s="77"/>
      <c r="I21" s="77"/>
      <c r="J21" s="77"/>
      <c r="K21" s="78"/>
      <c r="L21" s="78"/>
      <c r="M21" s="78"/>
      <c r="N21" s="78"/>
      <c r="O21" s="79" t="s">
        <v>51</v>
      </c>
      <c r="P21" s="82" t="n">
        <v>5.00403892390304</v>
      </c>
      <c r="Q21" s="78" t="s">
        <v>38</v>
      </c>
      <c r="R21" s="8"/>
    </row>
    <row r="22" customFormat="false" ht="15" hidden="false" customHeight="false" outlineLevel="0" collapsed="false">
      <c r="C22" s="85" t="s">
        <v>52</v>
      </c>
      <c r="D22" s="86"/>
      <c r="E22" s="86"/>
      <c r="F22" s="86"/>
      <c r="G22" s="86"/>
      <c r="H22" s="86"/>
      <c r="I22" s="86"/>
      <c r="J22" s="86"/>
      <c r="K22" s="87"/>
      <c r="L22" s="87"/>
      <c r="M22" s="87"/>
      <c r="N22" s="87"/>
      <c r="O22" s="88" t="s">
        <v>53</v>
      </c>
      <c r="P22" s="89" t="n">
        <v>4.88404927289137</v>
      </c>
      <c r="Q22" s="78" t="s">
        <v>38</v>
      </c>
      <c r="R22" s="8"/>
    </row>
    <row r="23" customFormat="false" ht="15" hidden="false" customHeight="false" outlineLevel="0" collapsed="false">
      <c r="C23" s="85" t="s">
        <v>54</v>
      </c>
      <c r="D23" s="86"/>
      <c r="E23" s="86"/>
      <c r="F23" s="86"/>
      <c r="G23" s="86"/>
      <c r="H23" s="86"/>
      <c r="I23" s="86"/>
      <c r="J23" s="86"/>
      <c r="K23" s="87"/>
      <c r="L23" s="87"/>
      <c r="M23" s="87"/>
      <c r="N23" s="87"/>
      <c r="O23" s="88" t="s">
        <v>55</v>
      </c>
      <c r="P23" s="90" t="n">
        <v>0.00499702194502448</v>
      </c>
      <c r="Q23" s="78" t="s">
        <v>38</v>
      </c>
      <c r="R23" s="8"/>
      <c r="T23" s="1" t="n">
        <v>4.8845</v>
      </c>
    </row>
    <row r="24" customFormat="false" ht="15" hidden="false" customHeight="false" outlineLevel="0" collapsed="false">
      <c r="C24" s="85" t="s">
        <v>56</v>
      </c>
      <c r="D24" s="86"/>
      <c r="E24" s="86"/>
      <c r="F24" s="86"/>
      <c r="G24" s="86"/>
      <c r="H24" s="86"/>
      <c r="I24" s="86"/>
      <c r="J24" s="86"/>
      <c r="K24" s="87"/>
      <c r="L24" s="87"/>
      <c r="M24" s="87"/>
      <c r="N24" s="87"/>
      <c r="O24" s="88" t="s">
        <v>57</v>
      </c>
      <c r="P24" s="91" t="n">
        <v>0.0200043951407704</v>
      </c>
      <c r="Q24" s="78" t="s">
        <v>15</v>
      </c>
      <c r="R24" s="8"/>
      <c r="T24" s="1" t="n">
        <v>4.8892</v>
      </c>
    </row>
    <row r="25" customFormat="false" ht="15" hidden="false" customHeight="false" outlineLevel="0" collapsed="false">
      <c r="C25" s="85" t="s">
        <v>58</v>
      </c>
      <c r="D25" s="86"/>
      <c r="E25" s="86"/>
      <c r="F25" s="86"/>
      <c r="G25" s="86"/>
      <c r="H25" s="86"/>
      <c r="I25" s="86"/>
      <c r="J25" s="86"/>
      <c r="K25" s="87"/>
      <c r="L25" s="87"/>
      <c r="M25" s="87"/>
      <c r="N25" s="87"/>
      <c r="O25" s="88" t="s">
        <v>59</v>
      </c>
      <c r="P25" s="91" t="n">
        <v>0.0205046276359396</v>
      </c>
      <c r="Q25" s="78" t="s">
        <v>15</v>
      </c>
      <c r="R25" s="8"/>
      <c r="T25" s="1" t="n">
        <v>4.8947</v>
      </c>
    </row>
    <row r="26" customFormat="false" ht="15" hidden="false" customHeight="false" outlineLevel="0" collapsed="false">
      <c r="C26" s="92" t="s">
        <v>60</v>
      </c>
      <c r="D26" s="93"/>
      <c r="E26" s="93"/>
      <c r="F26" s="93"/>
      <c r="G26" s="93"/>
      <c r="H26" s="93"/>
      <c r="I26" s="93"/>
      <c r="J26" s="93"/>
      <c r="K26" s="78"/>
      <c r="L26" s="78"/>
      <c r="M26" s="78"/>
      <c r="N26" s="78"/>
      <c r="O26" s="79" t="s">
        <v>61</v>
      </c>
      <c r="P26" s="94" t="n">
        <v>2</v>
      </c>
      <c r="Q26" s="78" t="s">
        <v>38</v>
      </c>
      <c r="R26" s="8"/>
      <c r="T26" s="1" t="n">
        <v>4.8885</v>
      </c>
    </row>
    <row r="27" customFormat="false" ht="15" hidden="false" customHeight="false" outlineLevel="0" collapsed="false">
      <c r="C27" s="95"/>
      <c r="D27" s="96"/>
      <c r="E27" s="96"/>
      <c r="F27" s="96"/>
      <c r="G27" s="96"/>
      <c r="H27" s="96"/>
      <c r="I27" s="96"/>
      <c r="J27" s="96"/>
      <c r="K27" s="97"/>
      <c r="L27" s="97"/>
      <c r="M27" s="97"/>
      <c r="N27" s="97"/>
      <c r="O27" s="98" t="s">
        <v>62</v>
      </c>
      <c r="P27" s="99" t="n">
        <v>0.0017</v>
      </c>
      <c r="Q27" s="97"/>
      <c r="R27" s="100"/>
      <c r="T27" s="1" t="n">
        <v>4.8779</v>
      </c>
    </row>
    <row r="28" customFormat="false" ht="15" hidden="false" customHeight="false" outlineLevel="0" collapsed="false">
      <c r="T28" s="1" t="n">
        <v>4.88696</v>
      </c>
    </row>
    <row r="29" customFormat="false" ht="15.75" hidden="false" customHeight="false" outlineLevel="0" collapsed="false">
      <c r="E29" s="20" t="s">
        <v>63</v>
      </c>
      <c r="F29" s="20"/>
      <c r="G29" s="20"/>
      <c r="H29" s="20"/>
      <c r="I29" s="101" t="s">
        <v>64</v>
      </c>
      <c r="K29" s="102"/>
      <c r="L29" s="102"/>
      <c r="M29" s="102"/>
      <c r="N29" s="103"/>
      <c r="O29" s="102" t="s">
        <v>64</v>
      </c>
    </row>
    <row r="30" customFormat="false" ht="15.75" hidden="false" customHeight="false" outlineLevel="0" collapsed="false">
      <c r="E30" s="20"/>
      <c r="F30" s="20"/>
      <c r="G30" s="20"/>
      <c r="H30" s="20"/>
      <c r="I30" s="20"/>
      <c r="J30" s="104"/>
      <c r="K30" s="19"/>
      <c r="L30" s="19"/>
      <c r="M30" s="19"/>
      <c r="N30" s="103"/>
      <c r="O30" s="103" t="s">
        <v>65</v>
      </c>
      <c r="P30" s="103"/>
    </row>
    <row r="31" customFormat="false" ht="29.45" hidden="false" customHeight="true" outlineLevel="0" collapsed="false">
      <c r="C31" s="105" t="s">
        <v>66</v>
      </c>
      <c r="D31" s="106" t="s">
        <v>67</v>
      </c>
      <c r="E31" s="106" t="s">
        <v>68</v>
      </c>
      <c r="F31" s="106" t="s">
        <v>69</v>
      </c>
      <c r="G31" s="106" t="s">
        <v>70</v>
      </c>
      <c r="H31" s="106" t="s">
        <v>71</v>
      </c>
      <c r="I31" s="106" t="s">
        <v>72</v>
      </c>
      <c r="J31" s="106" t="s">
        <v>73</v>
      </c>
      <c r="K31" s="107" t="s">
        <v>74</v>
      </c>
      <c r="L31" s="108" t="s">
        <v>75</v>
      </c>
      <c r="M31" s="108" t="s">
        <v>76</v>
      </c>
      <c r="N31" s="108" t="s">
        <v>77</v>
      </c>
      <c r="O31" s="108" t="s">
        <v>78</v>
      </c>
      <c r="P31" s="109" t="s">
        <v>79</v>
      </c>
      <c r="Q31" s="109"/>
      <c r="R31" s="109"/>
      <c r="S31" s="109"/>
      <c r="T31" s="110" t="s">
        <v>80</v>
      </c>
      <c r="U31" s="110"/>
      <c r="V31" s="110" t="s">
        <v>81</v>
      </c>
      <c r="W31" s="110"/>
      <c r="X31" s="110" t="s">
        <v>82</v>
      </c>
      <c r="Y31" s="110"/>
      <c r="Z31" s="110" t="s">
        <v>83</v>
      </c>
      <c r="AA31" s="110"/>
      <c r="AB31" s="111" t="s">
        <v>84</v>
      </c>
      <c r="AC31" s="111"/>
      <c r="AD31" s="112" t="s">
        <v>85</v>
      </c>
      <c r="AE31" s="112" t="s">
        <v>86</v>
      </c>
      <c r="AF31" s="112" t="s">
        <v>87</v>
      </c>
      <c r="AG31" s="113" t="s">
        <v>88</v>
      </c>
      <c r="AH31" s="112" t="s">
        <v>89</v>
      </c>
      <c r="AI31" s="112" t="s">
        <v>90</v>
      </c>
      <c r="AJ31" s="112" t="s">
        <v>91</v>
      </c>
      <c r="AK31" s="112" t="s">
        <v>92</v>
      </c>
      <c r="AL31" s="113" t="s">
        <v>93</v>
      </c>
      <c r="AM31" s="112" t="s">
        <v>94</v>
      </c>
      <c r="AN31" s="112" t="s">
        <v>95</v>
      </c>
      <c r="AO31" s="112" t="s">
        <v>96</v>
      </c>
      <c r="AP31" s="112" t="s">
        <v>97</v>
      </c>
      <c r="AQ31" s="112" t="s">
        <v>98</v>
      </c>
      <c r="AR31" s="113" t="s">
        <v>99</v>
      </c>
      <c r="AS31" s="113" t="s">
        <v>100</v>
      </c>
      <c r="AT31" s="113" t="s">
        <v>101</v>
      </c>
      <c r="AU31" s="112" t="s">
        <v>102</v>
      </c>
      <c r="AV31" s="112" t="s">
        <v>103</v>
      </c>
      <c r="AW31" s="114" t="s">
        <v>104</v>
      </c>
      <c r="AX31" s="112" t="s">
        <v>105</v>
      </c>
      <c r="AY31" s="112" t="s">
        <v>106</v>
      </c>
      <c r="AZ31" s="113" t="s">
        <v>107</v>
      </c>
      <c r="BA31" s="112" t="s">
        <v>108</v>
      </c>
      <c r="BB31" s="115" t="s">
        <v>109</v>
      </c>
    </row>
    <row r="32" customFormat="false" ht="15" hidden="false" customHeight="false" outlineLevel="0" collapsed="false">
      <c r="C32" s="105"/>
      <c r="D32" s="106"/>
      <c r="E32" s="106"/>
      <c r="F32" s="106"/>
      <c r="G32" s="106"/>
      <c r="H32" s="106"/>
      <c r="I32" s="106"/>
      <c r="J32" s="106"/>
      <c r="K32" s="107"/>
      <c r="L32" s="108"/>
      <c r="M32" s="108"/>
      <c r="N32" s="108"/>
      <c r="O32" s="108"/>
      <c r="P32" s="109"/>
      <c r="Q32" s="109"/>
      <c r="R32" s="109"/>
      <c r="S32" s="109"/>
      <c r="T32" s="110"/>
      <c r="U32" s="110"/>
      <c r="V32" s="110"/>
      <c r="W32" s="110"/>
      <c r="X32" s="110"/>
      <c r="Y32" s="110"/>
      <c r="Z32" s="110"/>
      <c r="AA32" s="110"/>
      <c r="AB32" s="111"/>
      <c r="AC32" s="111"/>
      <c r="AD32" s="112"/>
      <c r="AE32" s="112"/>
      <c r="AF32" s="112"/>
      <c r="AG32" s="113"/>
      <c r="AH32" s="112"/>
      <c r="AI32" s="112"/>
      <c r="AJ32" s="112"/>
      <c r="AK32" s="112"/>
      <c r="AL32" s="113"/>
      <c r="AM32" s="112"/>
      <c r="AN32" s="112"/>
      <c r="AO32" s="112"/>
      <c r="AP32" s="112"/>
      <c r="AQ32" s="112"/>
      <c r="AR32" s="113"/>
      <c r="AS32" s="113"/>
      <c r="AT32" s="113"/>
      <c r="AU32" s="112"/>
      <c r="AV32" s="112"/>
      <c r="AW32" s="114"/>
      <c r="AX32" s="112"/>
      <c r="AY32" s="112"/>
      <c r="AZ32" s="113"/>
      <c r="BA32" s="112"/>
      <c r="BB32" s="115"/>
    </row>
    <row r="33" customFormat="false" ht="15.75" hidden="false" customHeight="false" outlineLevel="0" collapsed="false">
      <c r="C33" s="116" t="s">
        <v>110</v>
      </c>
      <c r="D33" s="117" t="s">
        <v>111</v>
      </c>
      <c r="E33" s="117" t="s">
        <v>33</v>
      </c>
      <c r="F33" s="118" t="s">
        <v>112</v>
      </c>
      <c r="G33" s="119"/>
      <c r="H33" s="118" t="s">
        <v>113</v>
      </c>
      <c r="I33" s="118" t="s">
        <v>113</v>
      </c>
      <c r="J33" s="118" t="s">
        <v>112</v>
      </c>
      <c r="K33" s="107"/>
      <c r="L33" s="120"/>
      <c r="M33" s="120"/>
      <c r="N33" s="120"/>
      <c r="O33" s="121" t="s">
        <v>38</v>
      </c>
      <c r="P33" s="122" t="s">
        <v>114</v>
      </c>
      <c r="Q33" s="122"/>
      <c r="R33" s="122" t="s">
        <v>115</v>
      </c>
      <c r="S33" s="122" t="s">
        <v>116</v>
      </c>
      <c r="T33" s="123" t="s">
        <v>117</v>
      </c>
      <c r="U33" s="123" t="s">
        <v>118</v>
      </c>
      <c r="V33" s="123" t="s">
        <v>119</v>
      </c>
      <c r="W33" s="123" t="s">
        <v>120</v>
      </c>
      <c r="X33" s="123" t="s">
        <v>121</v>
      </c>
      <c r="Y33" s="123" t="s">
        <v>122</v>
      </c>
      <c r="Z33" s="123" t="s">
        <v>123</v>
      </c>
      <c r="AA33" s="123" t="s">
        <v>124</v>
      </c>
      <c r="AB33" s="123" t="s">
        <v>125</v>
      </c>
      <c r="AC33" s="124" t="s">
        <v>126</v>
      </c>
      <c r="AD33" s="125" t="s">
        <v>127</v>
      </c>
      <c r="AE33" s="125" t="s">
        <v>128</v>
      </c>
      <c r="AF33" s="125" t="s">
        <v>129</v>
      </c>
      <c r="AG33" s="125" t="s">
        <v>130</v>
      </c>
      <c r="AH33" s="125" t="s">
        <v>131</v>
      </c>
      <c r="AI33" s="126" t="s">
        <v>132</v>
      </c>
      <c r="AJ33" s="125" t="s">
        <v>133</v>
      </c>
      <c r="AK33" s="126" t="s">
        <v>134</v>
      </c>
      <c r="AL33" s="125" t="s">
        <v>135</v>
      </c>
      <c r="AM33" s="125" t="s">
        <v>136</v>
      </c>
      <c r="AN33" s="125" t="s">
        <v>137</v>
      </c>
      <c r="AO33" s="125" t="s">
        <v>138</v>
      </c>
      <c r="AP33" s="125" t="s">
        <v>139</v>
      </c>
      <c r="AQ33" s="126" t="s">
        <v>140</v>
      </c>
      <c r="AR33" s="125" t="s">
        <v>141</v>
      </c>
      <c r="AS33" s="125" t="s">
        <v>142</v>
      </c>
      <c r="AT33" s="126" t="s">
        <v>143</v>
      </c>
      <c r="AU33" s="127" t="s">
        <v>144</v>
      </c>
      <c r="AV33" s="127" t="s">
        <v>145</v>
      </c>
      <c r="AW33" s="127" t="s">
        <v>146</v>
      </c>
      <c r="AX33" s="125" t="s">
        <v>147</v>
      </c>
      <c r="AY33" s="125" t="s">
        <v>148</v>
      </c>
      <c r="AZ33" s="125" t="s">
        <v>149</v>
      </c>
      <c r="BA33" s="125" t="s">
        <v>150</v>
      </c>
      <c r="BB33" s="128" t="s">
        <v>151</v>
      </c>
    </row>
    <row r="34" customFormat="false" ht="14.25" hidden="false" customHeight="true" outlineLevel="0" collapsed="false">
      <c r="C34" s="116"/>
      <c r="D34" s="117"/>
      <c r="E34" s="117"/>
      <c r="F34" s="118"/>
      <c r="G34" s="119"/>
      <c r="H34" s="118"/>
      <c r="I34" s="118"/>
      <c r="J34" s="118"/>
      <c r="K34" s="107"/>
      <c r="L34" s="120"/>
      <c r="M34" s="120"/>
      <c r="N34" s="120"/>
      <c r="O34" s="121"/>
      <c r="P34" s="129" t="s">
        <v>152</v>
      </c>
      <c r="Q34" s="129" t="s">
        <v>153</v>
      </c>
      <c r="R34" s="129" t="s">
        <v>154</v>
      </c>
      <c r="S34" s="129" t="s">
        <v>155</v>
      </c>
      <c r="T34" s="130" t="s">
        <v>154</v>
      </c>
      <c r="U34" s="130" t="s">
        <v>155</v>
      </c>
      <c r="V34" s="130" t="s">
        <v>154</v>
      </c>
      <c r="W34" s="130" t="s">
        <v>155</v>
      </c>
      <c r="X34" s="130" t="s">
        <v>154</v>
      </c>
      <c r="Y34" s="130" t="s">
        <v>155</v>
      </c>
      <c r="Z34" s="130" t="s">
        <v>154</v>
      </c>
      <c r="AA34" s="130" t="s">
        <v>155</v>
      </c>
      <c r="AB34" s="130" t="s">
        <v>154</v>
      </c>
      <c r="AC34" s="131" t="s">
        <v>155</v>
      </c>
      <c r="AD34" s="132" t="s">
        <v>156</v>
      </c>
      <c r="AE34" s="132" t="s">
        <v>156</v>
      </c>
      <c r="AF34" s="132" t="s">
        <v>156</v>
      </c>
      <c r="AG34" s="132" t="s">
        <v>156</v>
      </c>
      <c r="AH34" s="132" t="s">
        <v>156</v>
      </c>
      <c r="AI34" s="132" t="s">
        <v>156</v>
      </c>
      <c r="AJ34" s="132" t="s">
        <v>156</v>
      </c>
      <c r="AK34" s="132" t="s">
        <v>156</v>
      </c>
      <c r="AL34" s="132" t="s">
        <v>156</v>
      </c>
      <c r="AM34" s="132" t="s">
        <v>156</v>
      </c>
      <c r="AN34" s="132" t="s">
        <v>156</v>
      </c>
      <c r="AO34" s="132" t="s">
        <v>156</v>
      </c>
      <c r="AP34" s="132" t="s">
        <v>156</v>
      </c>
      <c r="AQ34" s="132" t="s">
        <v>156</v>
      </c>
      <c r="AR34" s="132" t="s">
        <v>156</v>
      </c>
      <c r="AS34" s="132" t="s">
        <v>156</v>
      </c>
      <c r="AT34" s="132" t="s">
        <v>156</v>
      </c>
      <c r="AU34" s="132" t="s">
        <v>156</v>
      </c>
      <c r="AV34" s="132" t="s">
        <v>156</v>
      </c>
      <c r="AW34" s="132" t="s">
        <v>156</v>
      </c>
      <c r="AX34" s="132" t="s">
        <v>156</v>
      </c>
      <c r="AY34" s="132" t="s">
        <v>156</v>
      </c>
      <c r="AZ34" s="132" t="s">
        <v>156</v>
      </c>
      <c r="BA34" s="132" t="s">
        <v>156</v>
      </c>
      <c r="BB34" s="132" t="s">
        <v>156</v>
      </c>
    </row>
    <row r="35" customFormat="false" ht="15.75" hidden="false" customHeight="false" outlineLevel="0" collapsed="false">
      <c r="A35" s="133"/>
      <c r="B35" s="134"/>
      <c r="C35" s="135"/>
      <c r="D35" s="136"/>
      <c r="E35" s="136"/>
      <c r="F35" s="137"/>
      <c r="G35" s="138"/>
      <c r="H35" s="136"/>
      <c r="I35" s="136"/>
      <c r="J35" s="139"/>
      <c r="K35" s="140"/>
      <c r="L35" s="141"/>
      <c r="M35" s="141"/>
      <c r="N35" s="141"/>
      <c r="O35" s="139"/>
      <c r="P35" s="142" t="s">
        <v>152</v>
      </c>
      <c r="Q35" s="143" t="s">
        <v>153</v>
      </c>
      <c r="R35" s="144" t="s">
        <v>154</v>
      </c>
      <c r="S35" s="144" t="s">
        <v>155</v>
      </c>
      <c r="T35" s="145" t="s">
        <v>154</v>
      </c>
      <c r="U35" s="1" t="s">
        <v>155</v>
      </c>
      <c r="V35" s="146" t="s">
        <v>154</v>
      </c>
      <c r="W35" s="1" t="s">
        <v>155</v>
      </c>
      <c r="X35" s="35" t="s">
        <v>154</v>
      </c>
      <c r="Y35" s="147" t="s">
        <v>155</v>
      </c>
      <c r="Z35" s="145" t="s">
        <v>154</v>
      </c>
      <c r="AA35" s="35" t="s">
        <v>155</v>
      </c>
      <c r="AB35" s="145" t="s">
        <v>154</v>
      </c>
      <c r="AC35" s="147" t="s">
        <v>155</v>
      </c>
      <c r="AD35" s="148" t="s">
        <v>156</v>
      </c>
      <c r="AE35" s="148" t="s">
        <v>156</v>
      </c>
      <c r="AF35" s="148" t="s">
        <v>156</v>
      </c>
      <c r="AG35" s="148" t="s">
        <v>156</v>
      </c>
      <c r="AH35" s="148" t="s">
        <v>156</v>
      </c>
      <c r="AI35" s="148" t="s">
        <v>156</v>
      </c>
      <c r="AJ35" s="148" t="s">
        <v>156</v>
      </c>
      <c r="AK35" s="148" t="s">
        <v>156</v>
      </c>
      <c r="AL35" s="148" t="s">
        <v>156</v>
      </c>
      <c r="AM35" s="148" t="s">
        <v>156</v>
      </c>
      <c r="AN35" s="148" t="s">
        <v>156</v>
      </c>
      <c r="AO35" s="148" t="s">
        <v>156</v>
      </c>
      <c r="AP35" s="148" t="s">
        <v>156</v>
      </c>
      <c r="AQ35" s="148" t="s">
        <v>156</v>
      </c>
      <c r="AR35" s="148" t="s">
        <v>156</v>
      </c>
      <c r="AS35" s="148" t="s">
        <v>156</v>
      </c>
      <c r="AT35" s="148" t="s">
        <v>156</v>
      </c>
      <c r="AU35" s="148" t="s">
        <v>156</v>
      </c>
      <c r="AV35" s="148" t="s">
        <v>156</v>
      </c>
      <c r="AW35" s="148" t="s">
        <v>156</v>
      </c>
      <c r="AX35" s="148" t="s">
        <v>156</v>
      </c>
      <c r="AY35" s="148" t="s">
        <v>156</v>
      </c>
      <c r="AZ35" s="148" t="s">
        <v>156</v>
      </c>
      <c r="BA35" s="148" t="s">
        <v>156</v>
      </c>
      <c r="BB35" s="148" t="s">
        <v>156</v>
      </c>
    </row>
    <row r="36" customFormat="false" ht="15.75" hidden="false" customHeight="false" outlineLevel="0" collapsed="false">
      <c r="A36" s="133"/>
      <c r="B36" s="134"/>
      <c r="C36" s="135" t="n">
        <v>1</v>
      </c>
      <c r="D36" s="136" t="n">
        <v>2212</v>
      </c>
      <c r="E36" s="136" t="n">
        <v>5.5</v>
      </c>
      <c r="F36" s="137" t="n">
        <v>5.3224</v>
      </c>
      <c r="G36" s="138" t="n">
        <v>34.972</v>
      </c>
      <c r="H36" s="136" t="n">
        <v>2000</v>
      </c>
      <c r="I36" s="136" t="n">
        <v>2001</v>
      </c>
      <c r="J36" s="139" t="n">
        <v>116.915062575825</v>
      </c>
      <c r="K36" s="140" t="n">
        <v>0.999956802322075</v>
      </c>
      <c r="L36" s="141" t="n">
        <v>0.000804178524927969</v>
      </c>
      <c r="M36" s="141" t="n">
        <v>-5.21222665E-006</v>
      </c>
      <c r="N36" s="141" t="n">
        <v>1.02759347026621</v>
      </c>
      <c r="O36" s="139" t="n">
        <v>116.898109891751</v>
      </c>
      <c r="P36" s="142" t="n">
        <v>5.29420128510125</v>
      </c>
      <c r="Q36" s="143" t="n">
        <v>5.15203865953889</v>
      </c>
      <c r="R36" s="144" t="n">
        <v>236.439029392622</v>
      </c>
      <c r="S36" s="144" t="n">
        <v>230.090046535007</v>
      </c>
      <c r="T36" s="145" t="n">
        <v>0.00833333333333334</v>
      </c>
      <c r="U36" s="1" t="n">
        <v>0.00813238951996455</v>
      </c>
      <c r="V36" s="146" t="n">
        <v>22.692</v>
      </c>
      <c r="W36" s="1" t="n">
        <v>22.1448219584443</v>
      </c>
      <c r="X36" s="35" t="n">
        <v>22.6836666666667</v>
      </c>
      <c r="Y36" s="147" t="n">
        <v>22.1366895689243</v>
      </c>
      <c r="Z36" s="145" t="n">
        <v>1.522</v>
      </c>
      <c r="AA36" s="35" t="n">
        <v>1.48529962192633</v>
      </c>
      <c r="AB36" s="145" t="n">
        <v>26.1153333333333</v>
      </c>
      <c r="AC36" s="35" t="n">
        <v>25.4856075732457</v>
      </c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</row>
    <row r="37" customFormat="false" ht="15.75" hidden="false" customHeight="false" outlineLevel="0" collapsed="false">
      <c r="A37" s="133"/>
      <c r="B37" s="134"/>
      <c r="C37" s="135" t="n">
        <v>2</v>
      </c>
      <c r="D37" s="136" t="n">
        <v>2213</v>
      </c>
      <c r="E37" s="136" t="n">
        <v>5.7</v>
      </c>
      <c r="F37" s="137" t="n">
        <v>5.3835</v>
      </c>
      <c r="G37" s="138" t="n">
        <v>34.972</v>
      </c>
      <c r="H37" s="136" t="n">
        <v>2000</v>
      </c>
      <c r="I37" s="136" t="n">
        <v>2001</v>
      </c>
      <c r="J37" s="139" t="n">
        <v>118.20947420338</v>
      </c>
      <c r="K37" s="140" t="n">
        <v>0.999951750765784</v>
      </c>
      <c r="L37" s="141" t="n">
        <v>0.000803517004554229</v>
      </c>
      <c r="M37" s="141" t="n">
        <v>-5.195478954E-006</v>
      </c>
      <c r="N37" s="141" t="n">
        <v>1.02756874768355</v>
      </c>
      <c r="O37" s="139" t="n">
        <v>118.192570248569</v>
      </c>
      <c r="P37" s="142" t="n">
        <v>5.29554428671085</v>
      </c>
      <c r="Q37" s="143" t="n">
        <v>5.15346958405322</v>
      </c>
      <c r="R37" s="144" t="n">
        <v>236.499007844507</v>
      </c>
      <c r="S37" s="144" t="n">
        <v>230.153951623817</v>
      </c>
      <c r="T37" s="145" t="n">
        <v>0.00733333333333333</v>
      </c>
      <c r="U37" s="1" t="n">
        <v>0.0071565027775688</v>
      </c>
      <c r="V37" s="146" t="n">
        <v>22.743</v>
      </c>
      <c r="W37" s="1" t="n">
        <v>22.1945921823064</v>
      </c>
      <c r="X37" s="35" t="n">
        <v>22.7356666666667</v>
      </c>
      <c r="Y37" s="147" t="n">
        <v>22.1874356795289</v>
      </c>
      <c r="Z37" s="145" t="n">
        <v>1.516</v>
      </c>
      <c r="AA37" s="35" t="n">
        <v>1.47944430147195</v>
      </c>
      <c r="AB37" s="145" t="n">
        <v>26.1613333333333</v>
      </c>
      <c r="AC37" s="35" t="n">
        <v>25.5304983633959</v>
      </c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</row>
    <row r="38" customFormat="false" ht="15.75" hidden="false" customHeight="false" outlineLevel="0" collapsed="false">
      <c r="A38" s="133"/>
      <c r="B38" s="134"/>
      <c r="C38" s="135" t="n">
        <v>3</v>
      </c>
      <c r="D38" s="136" t="n">
        <v>2214</v>
      </c>
      <c r="E38" s="136" t="n">
        <v>5.9</v>
      </c>
      <c r="F38" s="137" t="n">
        <v>5.3922</v>
      </c>
      <c r="G38" s="138" t="n">
        <v>34.967</v>
      </c>
      <c r="H38" s="136" t="n">
        <v>2000</v>
      </c>
      <c r="I38" s="136" t="n">
        <v>2001</v>
      </c>
      <c r="J38" s="139" t="n">
        <v>118.498475279794</v>
      </c>
      <c r="K38" s="140" t="n">
        <v>0.999946092114281</v>
      </c>
      <c r="L38" s="141" t="n">
        <v>0.000802860555108309</v>
      </c>
      <c r="M38" s="141" t="n">
        <v>-5.178863626E-006</v>
      </c>
      <c r="N38" s="141" t="n">
        <v>1.02753961440528</v>
      </c>
      <c r="O38" s="139" t="n">
        <v>118.48176699478</v>
      </c>
      <c r="P38" s="142" t="n">
        <v>5.29096485503486</v>
      </c>
      <c r="Q38" s="143" t="n">
        <v>5.14915900161879</v>
      </c>
      <c r="R38" s="144" t="n">
        <v>236.294490425857</v>
      </c>
      <c r="S38" s="144" t="n">
        <v>229.961441012295</v>
      </c>
      <c r="T38" s="145" t="n">
        <v>0.00833333333333334</v>
      </c>
      <c r="U38" s="1" t="n">
        <v>0.00813238951996455</v>
      </c>
      <c r="V38" s="146"/>
      <c r="X38" s="35"/>
      <c r="Y38" s="147"/>
      <c r="Z38" s="145" t="n">
        <v>1.515</v>
      </c>
      <c r="AA38" s="35" t="n">
        <v>1.47846841472956</v>
      </c>
      <c r="AB38" s="145" t="n">
        <v>26.1403333333333</v>
      </c>
      <c r="AC38" s="35" t="n">
        <v>25.5100047418056</v>
      </c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</row>
    <row r="39" customFormat="false" ht="15.75" hidden="false" customHeight="false" outlineLevel="0" collapsed="false">
      <c r="A39" s="133"/>
      <c r="B39" s="134"/>
      <c r="C39" s="135" t="n">
        <v>4</v>
      </c>
      <c r="D39" s="136" t="n">
        <v>2215</v>
      </c>
      <c r="E39" s="136" t="n">
        <v>6.3</v>
      </c>
      <c r="F39" s="137" t="n">
        <v>5.361</v>
      </c>
      <c r="G39" s="138" t="n">
        <v>34.969</v>
      </c>
      <c r="H39" s="136" t="n">
        <v>2000</v>
      </c>
      <c r="I39" s="136" t="n">
        <v>2001</v>
      </c>
      <c r="J39" s="139" t="n">
        <v>117.768666938496</v>
      </c>
      <c r="K39" s="140" t="n">
        <v>0.999932968155385</v>
      </c>
      <c r="L39" s="141" t="n">
        <v>0.000801562734868249</v>
      </c>
      <c r="M39" s="141" t="n">
        <v>-5.146030074E-006</v>
      </c>
      <c r="N39" s="141" t="n">
        <v>1.02748947797212</v>
      </c>
      <c r="O39" s="139" t="n">
        <v>117.752532631125</v>
      </c>
      <c r="P39" s="142" t="n">
        <v>5.29337687476508</v>
      </c>
      <c r="Q39" s="143" t="n">
        <v>5.15175774375053</v>
      </c>
      <c r="R39" s="144" t="n">
        <v>236.402211227008</v>
      </c>
      <c r="S39" s="144" t="n">
        <v>230.077500835899</v>
      </c>
      <c r="T39" s="145" t="n">
        <v>0.00833333333333334</v>
      </c>
      <c r="U39" s="1" t="n">
        <v>0.00813238951996455</v>
      </c>
      <c r="V39" s="146" t="n">
        <v>22.793</v>
      </c>
      <c r="W39" s="1" t="n">
        <v>22.2433865194262</v>
      </c>
      <c r="X39" s="35" t="n">
        <v>22.7846666666667</v>
      </c>
      <c r="Y39" s="147" t="n">
        <v>22.2352541299063</v>
      </c>
      <c r="Z39" s="145" t="n">
        <v>1.508</v>
      </c>
      <c r="AA39" s="35" t="n">
        <v>1.47163720753278</v>
      </c>
      <c r="AB39" s="145" t="n">
        <v>26.0363333333333</v>
      </c>
      <c r="AC39" s="35" t="n">
        <v>25.4085125205964</v>
      </c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</row>
    <row r="40" customFormat="false" ht="15.75" hidden="false" customHeight="false" outlineLevel="0" collapsed="false">
      <c r="A40" s="133"/>
      <c r="B40" s="134"/>
      <c r="C40" s="135" t="n">
        <v>5</v>
      </c>
      <c r="D40" s="136" t="n">
        <v>2216</v>
      </c>
      <c r="E40" s="136" t="n">
        <v>6.6</v>
      </c>
      <c r="F40" s="137" t="n">
        <v>5.404</v>
      </c>
      <c r="G40" s="138" t="n">
        <v>34.968</v>
      </c>
      <c r="H40" s="136" t="n">
        <v>2000</v>
      </c>
      <c r="I40" s="136" t="n">
        <v>2002</v>
      </c>
      <c r="J40" s="139" t="n">
        <v>118.721831304962</v>
      </c>
      <c r="K40" s="140" t="n">
        <v>0.999921558571369</v>
      </c>
      <c r="L40" s="141" t="n">
        <v>0.0008006024325927</v>
      </c>
      <c r="M40" s="141" t="n">
        <v>-5.121752376E-006</v>
      </c>
      <c r="N40" s="141" t="n">
        <v>1.02744871894731</v>
      </c>
      <c r="O40" s="139" t="n">
        <v>118.705922579568</v>
      </c>
      <c r="P40" s="142" t="n">
        <v>5.29240142164349</v>
      </c>
      <c r="Q40" s="143" t="n">
        <v>5.15101272116619</v>
      </c>
      <c r="R40" s="144" t="n">
        <v>236.358647490598</v>
      </c>
      <c r="S40" s="144" t="n">
        <v>230.044228127282</v>
      </c>
      <c r="T40" s="145" t="n">
        <v>0.0143333333333333</v>
      </c>
      <c r="U40" s="1" t="n">
        <v>0.013987709974339</v>
      </c>
      <c r="V40" s="146" t="n">
        <v>22.712</v>
      </c>
      <c r="W40" s="1" t="n">
        <v>22.1643396932922</v>
      </c>
      <c r="X40" s="35" t="n">
        <v>22.6976666666667</v>
      </c>
      <c r="Y40" s="35" t="n">
        <v>22.1503519833178</v>
      </c>
      <c r="Z40" s="145" t="n">
        <v>1.498</v>
      </c>
      <c r="AA40" s="35" t="n">
        <v>1.46187834010883</v>
      </c>
      <c r="AB40" s="145" t="n">
        <v>26.0283333333333</v>
      </c>
      <c r="AC40" s="35" t="n">
        <v>25.4007054266573</v>
      </c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</row>
    <row r="41" customFormat="false" ht="15.75" hidden="false" customHeight="false" outlineLevel="0" collapsed="false">
      <c r="A41" s="133"/>
      <c r="B41" s="134"/>
      <c r="C41" s="135" t="n">
        <v>6</v>
      </c>
      <c r="D41" s="136" t="n">
        <v>2217</v>
      </c>
      <c r="E41" s="136" t="n">
        <v>6.8</v>
      </c>
      <c r="F41" s="137" t="n">
        <v>5.2539</v>
      </c>
      <c r="G41" s="138" t="n">
        <v>34.968</v>
      </c>
      <c r="H41" s="136" t="n">
        <v>2000</v>
      </c>
      <c r="I41" s="136" t="n">
        <v>2002</v>
      </c>
      <c r="J41" s="139" t="n">
        <v>114.930141508234</v>
      </c>
      <c r="K41" s="140" t="n">
        <v>0.99991321285054</v>
      </c>
      <c r="L41" s="141" t="n">
        <v>0.00079996838969888</v>
      </c>
      <c r="M41" s="141" t="n">
        <v>-5.105732704E-006</v>
      </c>
      <c r="N41" s="141" t="n">
        <v>1.02742151454449</v>
      </c>
      <c r="O41" s="139" t="n">
        <v>114.914970729555</v>
      </c>
      <c r="P41" s="142" t="n">
        <v>5.31759105358551</v>
      </c>
      <c r="Q41" s="143" t="n">
        <v>5.17566644099631</v>
      </c>
      <c r="R41" s="144" t="n">
        <v>237.483616453129</v>
      </c>
      <c r="S41" s="144" t="n">
        <v>231.145263254895</v>
      </c>
      <c r="T41" s="145" t="n">
        <v>0.00833333333333334</v>
      </c>
      <c r="U41" s="1" t="n">
        <v>0.00813238951996455</v>
      </c>
      <c r="V41" s="146" t="n">
        <v>22.751</v>
      </c>
      <c r="W41" s="1" t="n">
        <v>22.2023992762456</v>
      </c>
      <c r="X41" s="35" t="n">
        <v>22.7426666666667</v>
      </c>
      <c r="Y41" s="35" t="n">
        <v>22.1942668867257</v>
      </c>
      <c r="Z41" s="145" t="n">
        <v>1.492</v>
      </c>
      <c r="AA41" s="35" t="n">
        <v>1.45602301965445</v>
      </c>
      <c r="AB41" s="145" t="n">
        <v>26.0663333333333</v>
      </c>
      <c r="AC41" s="35" t="n">
        <v>25.4377891228683</v>
      </c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</row>
    <row r="42" customFormat="false" ht="15.75" hidden="false" customHeight="false" outlineLevel="0" collapsed="false">
      <c r="A42" s="133"/>
      <c r="B42" s="134"/>
      <c r="C42" s="135" t="n">
        <v>7</v>
      </c>
      <c r="D42" s="136" t="n">
        <v>2218</v>
      </c>
      <c r="E42" s="136" t="n">
        <v>7</v>
      </c>
      <c r="F42" s="137" t="n">
        <v>5.383</v>
      </c>
      <c r="G42" s="138" t="n">
        <v>34.971</v>
      </c>
      <c r="H42" s="136" t="n">
        <v>2000</v>
      </c>
      <c r="I42" s="136" t="n">
        <v>2002</v>
      </c>
      <c r="J42" s="139" t="n">
        <v>118.024149746179</v>
      </c>
      <c r="K42" s="140" t="n">
        <v>0.999904279762349</v>
      </c>
      <c r="L42" s="141" t="n">
        <v>0.0007993392355775</v>
      </c>
      <c r="M42" s="141" t="n">
        <v>-5.0898454E-006</v>
      </c>
      <c r="N42" s="141" t="n">
        <v>1.02739623029805</v>
      </c>
      <c r="O42" s="139" t="n">
        <v>118.008806606712</v>
      </c>
      <c r="P42" s="142" t="n">
        <v>5.30343825839585</v>
      </c>
      <c r="Q42" s="143" t="n">
        <v>5.16201841314652</v>
      </c>
      <c r="R42" s="144" t="n">
        <v>236.851552619959</v>
      </c>
      <c r="S42" s="144" t="n">
        <v>230.535742331123</v>
      </c>
      <c r="T42" s="145" t="n">
        <v>0.0103333333333333</v>
      </c>
      <c r="U42" s="1" t="n">
        <v>0.010084163004756</v>
      </c>
      <c r="V42" s="146" t="n">
        <v>22.774</v>
      </c>
      <c r="W42" s="1" t="n">
        <v>22.2248446713207</v>
      </c>
      <c r="X42" s="35" t="n">
        <v>22.7636666666667</v>
      </c>
      <c r="Y42" s="35" t="n">
        <v>22.214760508316</v>
      </c>
      <c r="Z42" s="145" t="n">
        <v>1.499</v>
      </c>
      <c r="AA42" s="35" t="n">
        <v>1.46285422685122</v>
      </c>
      <c r="AB42" s="145" t="n">
        <v>26.0453333333333</v>
      </c>
      <c r="AC42" s="35" t="n">
        <v>25.417295501278</v>
      </c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</row>
    <row r="43" customFormat="false" ht="15.75" hidden="false" customHeight="false" outlineLevel="0" collapsed="false">
      <c r="A43" s="133"/>
      <c r="B43" s="134"/>
      <c r="C43" s="135" t="n">
        <v>8</v>
      </c>
      <c r="D43" s="136" t="n">
        <v>2219</v>
      </c>
      <c r="E43" s="136" t="n">
        <v>7.7</v>
      </c>
      <c r="F43" s="137" t="n">
        <v>5.2752</v>
      </c>
      <c r="G43" s="138" t="n">
        <v>34.969</v>
      </c>
      <c r="H43" s="136" t="n">
        <v>2000</v>
      </c>
      <c r="I43" s="136" t="n">
        <v>2002</v>
      </c>
      <c r="J43" s="139" t="n">
        <v>115.880269296952</v>
      </c>
      <c r="K43" s="140" t="n">
        <v>0.999868438277747</v>
      </c>
      <c r="L43" s="141" t="n">
        <v>0.000797175228651729</v>
      </c>
      <c r="M43" s="141" t="n">
        <v>-5.035282234E-006</v>
      </c>
      <c r="N43" s="141" t="n">
        <v>1.02729442268687</v>
      </c>
      <c r="O43" s="139" t="n">
        <v>115.866016023828</v>
      </c>
      <c r="P43" s="142" t="n">
        <v>5.2946359369255</v>
      </c>
      <c r="Q43" s="143" t="n">
        <v>5.15396153234966</v>
      </c>
      <c r="R43" s="144" t="n">
        <v>236.458440943093</v>
      </c>
      <c r="S43" s="144" t="n">
        <v>230.175922034736</v>
      </c>
      <c r="T43" s="145" t="n">
        <v>0.00633333333333333</v>
      </c>
      <c r="U43" s="1" t="n">
        <v>0.00618061649526319</v>
      </c>
      <c r="V43" s="146" t="n">
        <v>22.832</v>
      </c>
      <c r="W43" s="1" t="n">
        <v>22.2814477610288</v>
      </c>
      <c r="X43" s="35" t="n">
        <v>22.8256666666667</v>
      </c>
      <c r="Y43" s="35" t="n">
        <v>22.2752671445336</v>
      </c>
      <c r="Z43" s="145" t="n">
        <v>1.486</v>
      </c>
      <c r="AA43" s="35" t="n">
        <v>1.45016780715175</v>
      </c>
      <c r="AB43" s="145" t="n">
        <v>26.0903333333333</v>
      </c>
      <c r="AC43" s="35" t="n">
        <v>25.4612123000392</v>
      </c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</row>
    <row r="44" customFormat="false" ht="15.75" hidden="false" customHeight="false" outlineLevel="0" collapsed="false">
      <c r="A44" s="133"/>
      <c r="B44" s="134"/>
      <c r="C44" s="135" t="n">
        <v>9</v>
      </c>
      <c r="D44" s="136" t="n">
        <v>2220</v>
      </c>
      <c r="E44" s="136" t="n">
        <v>7.9</v>
      </c>
      <c r="F44" s="137" t="n">
        <v>5.3435</v>
      </c>
      <c r="G44" s="138" t="n">
        <v>34.968</v>
      </c>
      <c r="H44" s="136" t="n">
        <v>2000</v>
      </c>
      <c r="I44" s="136" t="n">
        <v>2002</v>
      </c>
      <c r="J44" s="139" t="n">
        <v>117.464568281492</v>
      </c>
      <c r="K44" s="140" t="n">
        <v>0.999856904530436</v>
      </c>
      <c r="L44" s="141" t="n">
        <v>0.000796567675464009</v>
      </c>
      <c r="M44" s="141" t="n">
        <v>-5.019990586E-006</v>
      </c>
      <c r="N44" s="141" t="n">
        <v>1.02726401970862</v>
      </c>
      <c r="O44" s="139" t="n">
        <v>117.45035506873</v>
      </c>
      <c r="P44" s="142" t="n">
        <v>5.28984289082798</v>
      </c>
      <c r="Q44" s="143" t="n">
        <v>5.14944823272251</v>
      </c>
      <c r="R44" s="144" t="n">
        <v>236.244383504377</v>
      </c>
      <c r="S44" s="144" t="n">
        <v>229.974358073387</v>
      </c>
      <c r="T44" s="145" t="n">
        <v>0.00433333333333334</v>
      </c>
      <c r="U44" s="1" t="n">
        <v>0.00422884286518008</v>
      </c>
      <c r="V44" s="146" t="n">
        <v>22.824</v>
      </c>
      <c r="W44" s="1" t="n">
        <v>22.2736406665085</v>
      </c>
      <c r="X44" s="35" t="n">
        <v>22.8196666666667</v>
      </c>
      <c r="Y44" s="148" t="n">
        <v>22.2694118236433</v>
      </c>
      <c r="Z44" s="145" t="n">
        <v>1.496</v>
      </c>
      <c r="AA44" s="148" t="n">
        <v>1.45992667530217</v>
      </c>
      <c r="AB44" s="145" t="n">
        <v>26.0483333333333</v>
      </c>
      <c r="AC44" s="148" t="n">
        <v>25.4202250538075</v>
      </c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</row>
    <row r="45" customFormat="false" ht="15.75" hidden="false" customHeight="false" outlineLevel="0" collapsed="false">
      <c r="A45" s="133"/>
      <c r="B45" s="134"/>
      <c r="C45" s="135" t="n">
        <v>10</v>
      </c>
      <c r="D45" s="136" t="n">
        <v>2221</v>
      </c>
      <c r="E45" s="136" t="n">
        <v>7.9</v>
      </c>
      <c r="F45" s="137" t="n">
        <v>5.3181</v>
      </c>
      <c r="G45" s="138" t="n">
        <v>34.969</v>
      </c>
      <c r="H45" s="136" t="n">
        <v>2000</v>
      </c>
      <c r="I45" s="136" t="n">
        <v>2002</v>
      </c>
      <c r="J45" s="139" t="n">
        <v>116.743266517915</v>
      </c>
      <c r="K45" s="140" t="n">
        <v>0.999856904530436</v>
      </c>
      <c r="L45" s="141" t="n">
        <v>0.000796567675464009</v>
      </c>
      <c r="M45" s="141" t="n">
        <v>-5.019990586E-006</v>
      </c>
      <c r="N45" s="141" t="n">
        <v>1.02726480553771</v>
      </c>
      <c r="O45" s="139" t="n">
        <v>116.729140582667</v>
      </c>
      <c r="P45" s="142" t="n">
        <v>5.29769888315122</v>
      </c>
      <c r="Q45" s="143" t="n">
        <v>5.15709177866577</v>
      </c>
      <c r="R45" s="144" t="n">
        <v>236.595232121533</v>
      </c>
      <c r="S45" s="144" t="n">
        <v>230.315718835213</v>
      </c>
      <c r="T45" s="145" t="n">
        <v>0.00533333333333333</v>
      </c>
      <c r="U45" s="1" t="n">
        <v>0.00520472968022163</v>
      </c>
      <c r="V45" s="146" t="n">
        <v>22.81</v>
      </c>
      <c r="W45" s="1" t="n">
        <v>22.2599782510979</v>
      </c>
      <c r="X45" s="35" t="n">
        <v>22.8046666666667</v>
      </c>
      <c r="Y45" s="148" t="n">
        <v>22.2547735214177</v>
      </c>
      <c r="Z45" s="145" t="n">
        <v>1.484</v>
      </c>
      <c r="AA45" s="148" t="n">
        <v>1.44821603352167</v>
      </c>
      <c r="AB45" s="145" t="n">
        <v>26.0343333333333</v>
      </c>
      <c r="AC45" s="148" t="n">
        <v>25.4065626383969</v>
      </c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</row>
    <row r="46" customFormat="false" ht="15.75" hidden="false" customHeight="false" outlineLevel="0" collapsed="false">
      <c r="A46" s="133"/>
      <c r="B46" s="134"/>
      <c r="C46" s="135" t="n">
        <v>11</v>
      </c>
      <c r="D46" s="136"/>
      <c r="E46" s="136"/>
      <c r="F46" s="137"/>
      <c r="G46" s="138" t="n">
        <v>34.967</v>
      </c>
      <c r="H46" s="136" t="n">
        <v>2000</v>
      </c>
      <c r="I46" s="136" t="n">
        <v>2002</v>
      </c>
      <c r="J46" s="139"/>
      <c r="K46" s="140"/>
      <c r="L46" s="141"/>
      <c r="M46" s="141"/>
      <c r="N46" s="141"/>
      <c r="O46" s="139"/>
      <c r="P46" s="142"/>
      <c r="Q46" s="143"/>
      <c r="R46" s="144"/>
      <c r="S46" s="144"/>
      <c r="T46" s="145" t="n">
        <v>0.00533333333333333</v>
      </c>
      <c r="U46" s="1" t="n">
        <v>0.00520472968022163</v>
      </c>
      <c r="V46" s="146" t="n">
        <v>22.986</v>
      </c>
      <c r="W46" s="1" t="n">
        <v>22.4317343305452</v>
      </c>
      <c r="X46" s="35" t="n">
        <v>22.9806666666667</v>
      </c>
      <c r="Y46" s="147" t="n">
        <v>22.426529600865</v>
      </c>
      <c r="Z46" s="145" t="n">
        <v>1.495</v>
      </c>
      <c r="AA46" s="35" t="n">
        <v>1.45895078848713</v>
      </c>
      <c r="AB46" s="145" t="n">
        <v>26.0853333333333</v>
      </c>
      <c r="AC46" s="147" t="n">
        <v>25.456332865964</v>
      </c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</row>
    <row r="47" customFormat="false" ht="15.75" hidden="false" customHeight="false" outlineLevel="0" collapsed="false">
      <c r="A47" s="133"/>
      <c r="B47" s="134"/>
      <c r="C47" s="135" t="n">
        <v>12</v>
      </c>
      <c r="D47" s="136" t="n">
        <v>2223</v>
      </c>
      <c r="E47" s="136" t="n">
        <v>8</v>
      </c>
      <c r="F47" s="137" t="n">
        <v>5.3335</v>
      </c>
      <c r="G47" s="138" t="n">
        <v>34.967</v>
      </c>
      <c r="H47" s="136" t="n">
        <v>2000</v>
      </c>
      <c r="I47" s="136" t="n">
        <v>2002</v>
      </c>
      <c r="J47" s="139" t="n">
        <v>117.269208244478</v>
      </c>
      <c r="K47" s="140" t="n">
        <v>0.999850924194559</v>
      </c>
      <c r="L47" s="141" t="n">
        <v>0.00079626566816</v>
      </c>
      <c r="M47" s="141" t="n">
        <v>-5.0123944E-006</v>
      </c>
      <c r="N47" s="141" t="n">
        <v>1.02724826391808</v>
      </c>
      <c r="O47" s="139" t="n">
        <v>117.255135939489</v>
      </c>
      <c r="P47" s="142" t="n">
        <v>5.28884955669463</v>
      </c>
      <c r="Q47" s="143" t="n">
        <v>5.14856022878264</v>
      </c>
      <c r="R47" s="144" t="n">
        <v>236.200021201982</v>
      </c>
      <c r="S47" s="144" t="n">
        <v>229.934699817433</v>
      </c>
      <c r="T47" s="145" t="n">
        <v>0.00533333333333333</v>
      </c>
      <c r="U47" s="1" t="n">
        <v>0.00520472929277731</v>
      </c>
      <c r="V47" s="146" t="n">
        <v>22.887</v>
      </c>
      <c r="W47" s="1" t="n">
        <v>22.3351198732114</v>
      </c>
      <c r="X47" s="35" t="n">
        <v>22.8816666666667</v>
      </c>
      <c r="Y47" s="147" t="n">
        <v>22.3299151439187</v>
      </c>
      <c r="Z47" s="145" t="n">
        <v>1.483</v>
      </c>
      <c r="AA47" s="35" t="n">
        <v>1.44724003897289</v>
      </c>
      <c r="AB47" s="145" t="n">
        <v>26.0113333333333</v>
      </c>
      <c r="AC47" s="147" t="n">
        <v>25.3841153520365</v>
      </c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</row>
    <row r="48" customFormat="false" ht="15.75" hidden="false" customHeight="false" outlineLevel="0" collapsed="false">
      <c r="A48" s="133"/>
      <c r="B48" s="134"/>
      <c r="C48" s="135" t="n">
        <v>13</v>
      </c>
      <c r="D48" s="136" t="n">
        <v>2224</v>
      </c>
      <c r="E48" s="136" t="n">
        <v>8.4</v>
      </c>
      <c r="F48" s="137" t="n">
        <v>5.3381</v>
      </c>
      <c r="G48" s="138" t="n">
        <v>34.968</v>
      </c>
      <c r="H48" s="136" t="n">
        <v>2000</v>
      </c>
      <c r="I48" s="136" t="n">
        <v>2002</v>
      </c>
      <c r="J48" s="139" t="n">
        <v>117.327965665238</v>
      </c>
      <c r="K48" s="140" t="n">
        <v>0.999825589360969</v>
      </c>
      <c r="L48" s="141" t="n">
        <v>0.00079506934289184</v>
      </c>
      <c r="M48" s="141" t="n">
        <v>-4.982340576E-006</v>
      </c>
      <c r="N48" s="141" t="n">
        <v>1.02718809607288</v>
      </c>
      <c r="O48" s="139" t="n">
        <v>117.31435562122</v>
      </c>
      <c r="P48" s="142" t="n">
        <v>5.29070962075866</v>
      </c>
      <c r="Q48" s="143" t="n">
        <v>5.15067263823051</v>
      </c>
      <c r="R48" s="144" t="n">
        <v>236.283091663082</v>
      </c>
      <c r="S48" s="144" t="n">
        <v>230.029040023375</v>
      </c>
      <c r="T48" s="145" t="n">
        <v>0.0113333333333333</v>
      </c>
      <c r="U48" s="1" t="n">
        <v>0.0110600497471518</v>
      </c>
      <c r="V48" s="146" t="n">
        <v>22.916</v>
      </c>
      <c r="W48" s="1" t="n">
        <v>22.3634205887409</v>
      </c>
      <c r="X48" s="35" t="n">
        <v>22.9046666666667</v>
      </c>
      <c r="Y48" s="148" t="n">
        <v>22.3523605389938</v>
      </c>
      <c r="Z48" s="145" t="n">
        <v>1.487</v>
      </c>
      <c r="AA48" s="148" t="n">
        <v>1.45114358594247</v>
      </c>
      <c r="AB48" s="145" t="n">
        <v>26.0863333333333</v>
      </c>
      <c r="AC48" s="148" t="n">
        <v>25.4573068577162</v>
      </c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</row>
    <row r="49" customFormat="false" ht="15.75" hidden="false" customHeight="false" outlineLevel="0" collapsed="false">
      <c r="A49" s="133"/>
      <c r="B49" s="134"/>
      <c r="C49" s="135" t="n">
        <v>14</v>
      </c>
      <c r="D49" s="136" t="n">
        <v>2225</v>
      </c>
      <c r="E49" s="136" t="n">
        <v>8.4</v>
      </c>
      <c r="F49" s="137" t="n">
        <v>5.3374</v>
      </c>
      <c r="G49" s="138" t="n">
        <v>34.97</v>
      </c>
      <c r="H49" s="136" t="n">
        <v>2000</v>
      </c>
      <c r="I49" s="136" t="n">
        <v>2002</v>
      </c>
      <c r="J49" s="139" t="n">
        <v>117.24137197076</v>
      </c>
      <c r="K49" s="140" t="n">
        <v>0.999825589360969</v>
      </c>
      <c r="L49" s="141" t="n">
        <v>0.00079506934289184</v>
      </c>
      <c r="M49" s="141" t="n">
        <v>-4.982340576E-006</v>
      </c>
      <c r="N49" s="141" t="n">
        <v>1.02718966540265</v>
      </c>
      <c r="O49" s="139" t="n">
        <v>117.227771971611</v>
      </c>
      <c r="P49" s="142" t="n">
        <v>5.29398823462644</v>
      </c>
      <c r="Q49" s="143" t="n">
        <v>5.15385659818846</v>
      </c>
      <c r="R49" s="144" t="n">
        <v>236.429514558417</v>
      </c>
      <c r="S49" s="144" t="n">
        <v>230.171235675097</v>
      </c>
      <c r="T49" s="145" t="n">
        <v>0.0113333333333333</v>
      </c>
      <c r="U49" s="1" t="n">
        <v>0.0110600497471518</v>
      </c>
      <c r="V49" s="146" t="n">
        <v>22.963</v>
      </c>
      <c r="W49" s="1" t="n">
        <v>22.4092872656335</v>
      </c>
      <c r="X49" s="35" t="n">
        <v>22.9516666666667</v>
      </c>
      <c r="Y49" s="148" t="n">
        <v>22.3982272158864</v>
      </c>
      <c r="Z49" s="145" t="n">
        <v>1.496</v>
      </c>
      <c r="AA49" s="148" t="n">
        <v>1.45992656662404</v>
      </c>
      <c r="AB49" s="145" t="n">
        <v>26.1833333333333</v>
      </c>
      <c r="AC49" s="148" t="n">
        <v>25.5519678717286</v>
      </c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</row>
    <row r="50" customFormat="false" ht="15.75" hidden="false" customHeight="false" outlineLevel="0" collapsed="false">
      <c r="A50" s="133"/>
      <c r="B50" s="134"/>
      <c r="C50" s="135" t="n">
        <v>15</v>
      </c>
      <c r="D50" s="136" t="n">
        <v>2226</v>
      </c>
      <c r="E50" s="136" t="n">
        <v>8.4</v>
      </c>
      <c r="F50" s="137" t="n">
        <v>5.3632</v>
      </c>
      <c r="G50" s="138" t="n">
        <v>34.969</v>
      </c>
      <c r="H50" s="136" t="n">
        <v>2000</v>
      </c>
      <c r="I50" s="136" t="n">
        <v>2002</v>
      </c>
      <c r="J50" s="139" t="n">
        <v>117.895066060566</v>
      </c>
      <c r="K50" s="140" t="n">
        <v>0.999825589360969</v>
      </c>
      <c r="L50" s="141" t="n">
        <v>0.00079506934289184</v>
      </c>
      <c r="M50" s="141" t="n">
        <v>-4.982340576E-006</v>
      </c>
      <c r="N50" s="141" t="n">
        <v>1.0271888807376</v>
      </c>
      <c r="O50" s="139" t="n">
        <v>117.881390232903</v>
      </c>
      <c r="P50" s="142" t="n">
        <v>5.28966863943801</v>
      </c>
      <c r="Q50" s="143" t="n">
        <v>5.1496552762912</v>
      </c>
      <c r="R50" s="144" t="n">
        <v>236.236601437302</v>
      </c>
      <c r="S50" s="144" t="n">
        <v>229.983604639165</v>
      </c>
      <c r="T50" s="145" t="n">
        <v>0.00733333333333333</v>
      </c>
      <c r="U50" s="1" t="n">
        <v>0.0071565027775688</v>
      </c>
      <c r="V50" s="146" t="n">
        <v>23.007</v>
      </c>
      <c r="W50" s="1" t="n">
        <v>22.4522262822989</v>
      </c>
      <c r="X50" s="35" t="n">
        <v>22.9996666666667</v>
      </c>
      <c r="Y50" s="148" t="n">
        <v>22.4450697795214</v>
      </c>
      <c r="Z50" s="145" t="n">
        <v>1.489</v>
      </c>
      <c r="AA50" s="148" t="n">
        <v>1.45309535942727</v>
      </c>
      <c r="AB50" s="145" t="n">
        <v>26.1433333333333</v>
      </c>
      <c r="AC50" s="148" t="n">
        <v>25.5129324020328</v>
      </c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</row>
    <row r="51" customFormat="false" ht="15.75" hidden="false" customHeight="false" outlineLevel="0" collapsed="false">
      <c r="A51" s="133"/>
      <c r="B51" s="134"/>
      <c r="C51" s="135" t="n">
        <v>16</v>
      </c>
      <c r="D51" s="136" t="n">
        <v>2227</v>
      </c>
      <c r="E51" s="136" t="n">
        <v>8.6</v>
      </c>
      <c r="F51" s="137" t="n">
        <v>5.3679</v>
      </c>
      <c r="G51" s="138" t="n">
        <v>34.969</v>
      </c>
      <c r="H51" s="136" t="n">
        <v>2000</v>
      </c>
      <c r="I51" s="136" t="n">
        <v>2003</v>
      </c>
      <c r="J51" s="139" t="n">
        <v>118.042074532052</v>
      </c>
      <c r="K51" s="140" t="n">
        <v>0.999812079540344</v>
      </c>
      <c r="L51" s="141" t="n">
        <v>0.0007944781482431</v>
      </c>
      <c r="M51" s="141" t="n">
        <v>-4.967512216E-006</v>
      </c>
      <c r="N51" s="141" t="n">
        <v>1.02715776375458</v>
      </c>
      <c r="O51" s="139" t="n">
        <v>118.028617735556</v>
      </c>
      <c r="P51" s="142" t="n">
        <v>5.28760348535745</v>
      </c>
      <c r="Q51" s="143" t="n">
        <v>5.14780072929558</v>
      </c>
      <c r="R51" s="144" t="n">
        <v>236.144371656064</v>
      </c>
      <c r="S51" s="144" t="n">
        <v>229.90078057034</v>
      </c>
      <c r="T51" s="145" t="n">
        <v>0.00833333333333334</v>
      </c>
      <c r="U51" s="1" t="n">
        <v>0.00813238951996455</v>
      </c>
      <c r="V51" s="146" t="n">
        <v>23.12</v>
      </c>
      <c r="W51" s="1" t="n">
        <v>22.5625014841896</v>
      </c>
      <c r="X51" s="35" t="n">
        <v>23.1116666666667</v>
      </c>
      <c r="Y51" s="148" t="n">
        <v>22.5543690946697</v>
      </c>
      <c r="Z51" s="145" t="n">
        <v>1.492</v>
      </c>
      <c r="AA51" s="148" t="n">
        <v>1.45602301965445</v>
      </c>
      <c r="AB51" s="145" t="n">
        <v>26.1953333333333</v>
      </c>
      <c r="AC51" s="148" t="n">
        <v>25.5636785126374</v>
      </c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</row>
    <row r="52" customFormat="false" ht="15.75" hidden="false" customHeight="false" outlineLevel="0" collapsed="false">
      <c r="A52" s="133"/>
      <c r="B52" s="134"/>
      <c r="C52" s="135" t="n">
        <v>17</v>
      </c>
      <c r="D52" s="136" t="n">
        <v>2228</v>
      </c>
      <c r="E52" s="136" t="n">
        <v>8.7</v>
      </c>
      <c r="F52" s="137" t="n">
        <v>5.3479</v>
      </c>
      <c r="G52" s="138" t="n">
        <v>34.97</v>
      </c>
      <c r="H52" s="136" t="n">
        <v>2000</v>
      </c>
      <c r="I52" s="136" t="n">
        <v>2003</v>
      </c>
      <c r="J52" s="139" t="n">
        <v>117.558524837571</v>
      </c>
      <c r="K52" s="140" t="n">
        <v>0.99980511543738</v>
      </c>
      <c r="L52" s="141" t="n">
        <v>0.000794184279409729</v>
      </c>
      <c r="M52" s="141" t="n">
        <v>-4.960147674E-006</v>
      </c>
      <c r="N52" s="141" t="n">
        <v>1.02714283022634</v>
      </c>
      <c r="O52" s="139" t="n">
        <v>117.545240724265</v>
      </c>
      <c r="P52" s="149" t="n">
        <v>5.28986731899456</v>
      </c>
      <c r="Q52" s="143" t="n">
        <v>5.1500795832152</v>
      </c>
      <c r="R52" s="144" t="n">
        <v>236.245474466297</v>
      </c>
      <c r="S52" s="150" t="n">
        <v>230.002554186391</v>
      </c>
      <c r="T52" s="145" t="n">
        <v>0.00733333333333333</v>
      </c>
      <c r="U52" s="1" t="n">
        <v>0.0071565027775688</v>
      </c>
      <c r="V52" s="146" t="n">
        <v>23.111</v>
      </c>
      <c r="W52" s="1" t="n">
        <v>22.5537185035081</v>
      </c>
      <c r="X52" s="35" t="n">
        <v>23.1036666666667</v>
      </c>
      <c r="Y52" s="148" t="n">
        <v>22.5465620007305</v>
      </c>
      <c r="Z52" s="145" t="n">
        <v>1.5</v>
      </c>
      <c r="AA52" s="148" t="n">
        <v>1.46383011359362</v>
      </c>
      <c r="AB52" s="145" t="n">
        <v>26.1323333333333</v>
      </c>
      <c r="AC52" s="148" t="n">
        <v>25.5021976478664</v>
      </c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</row>
    <row r="53" customFormat="false" ht="15.75" hidden="false" customHeight="false" outlineLevel="0" collapsed="false">
      <c r="A53" s="133"/>
      <c r="B53" s="134"/>
      <c r="C53" s="135" t="n">
        <v>18</v>
      </c>
      <c r="D53" s="136" t="n">
        <v>2229</v>
      </c>
      <c r="E53" s="136" t="n">
        <v>9</v>
      </c>
      <c r="F53" s="137" t="n">
        <v>4.7155</v>
      </c>
      <c r="G53" s="138" t="n">
        <v>34.967</v>
      </c>
      <c r="H53" s="136" t="n">
        <v>2000</v>
      </c>
      <c r="I53" s="136" t="n">
        <v>2003</v>
      </c>
      <c r="J53" s="139" t="n">
        <v>116.878698890513</v>
      </c>
      <c r="K53" s="140" t="n">
        <v>0.999783391125805</v>
      </c>
      <c r="L53" s="141" t="n">
        <v>0.0007933095409575</v>
      </c>
      <c r="M53" s="141" t="n">
        <v>-4.9382526E-006</v>
      </c>
      <c r="N53" s="141" t="n">
        <v>1.02709269425057</v>
      </c>
      <c r="O53" s="139" t="n">
        <v>116.865842233636</v>
      </c>
      <c r="P53" s="142" t="n">
        <v>4.68957736645329</v>
      </c>
      <c r="Q53" s="143" t="n">
        <v>4.56587549761037</v>
      </c>
      <c r="R53" s="144" t="n">
        <v>209.436525185804</v>
      </c>
      <c r="S53" s="144" t="n">
        <v>203.911999723279</v>
      </c>
      <c r="T53" s="145" t="n">
        <v>0.00433333333333334</v>
      </c>
      <c r="U53" s="1" t="n">
        <v>0.00422884255038157</v>
      </c>
      <c r="V53" s="146" t="n">
        <v>23.101</v>
      </c>
      <c r="W53" s="1" t="n">
        <v>22.5439596360841</v>
      </c>
      <c r="X53" s="35" t="n">
        <v>23.0966666666667</v>
      </c>
      <c r="Y53" s="147" t="n">
        <v>22.5397307935337</v>
      </c>
      <c r="Z53" s="145" t="n">
        <v>1.476</v>
      </c>
      <c r="AA53" s="35" t="n">
        <v>1.44040883177612</v>
      </c>
      <c r="AB53" s="145" t="n">
        <v>26.1693333333333</v>
      </c>
      <c r="AC53" s="147" t="n">
        <v>25.5383054573351</v>
      </c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</row>
    <row r="54" customFormat="false" ht="15.75" hidden="false" customHeight="false" outlineLevel="0" collapsed="false">
      <c r="A54" s="133"/>
      <c r="B54" s="134"/>
      <c r="C54" s="135" t="n">
        <v>19</v>
      </c>
      <c r="D54" s="136" t="n">
        <v>2230</v>
      </c>
      <c r="E54" s="136" t="n">
        <v>9.1</v>
      </c>
      <c r="F54" s="137" t="n">
        <v>5.3</v>
      </c>
      <c r="G54" s="138" t="n">
        <v>34.966</v>
      </c>
      <c r="H54" s="136" t="n">
        <v>2000</v>
      </c>
      <c r="I54" s="136" t="n">
        <v>2002</v>
      </c>
      <c r="J54" s="139" t="n">
        <v>116.661497822252</v>
      </c>
      <c r="K54" s="140" t="n">
        <v>0.999775873667137</v>
      </c>
      <c r="L54" s="141" t="n">
        <v>0.000793020238143669</v>
      </c>
      <c r="M54" s="141" t="n">
        <v>-4.931020426E-006</v>
      </c>
      <c r="N54" s="141" t="n">
        <v>1.02707577306699</v>
      </c>
      <c r="O54" s="139" t="n">
        <v>116.648781718989</v>
      </c>
      <c r="P54" s="142" t="n">
        <v>5.28330141414102</v>
      </c>
      <c r="Q54" s="143" t="n">
        <v>5.14402301435301</v>
      </c>
      <c r="R54" s="144" t="n">
        <v>235.952241155538</v>
      </c>
      <c r="S54" s="144" t="n">
        <v>229.732067821006</v>
      </c>
      <c r="T54" s="145" t="n">
        <v>0.00933333333333333</v>
      </c>
      <c r="U54" s="1" t="n">
        <v>0.00910827626236029</v>
      </c>
      <c r="V54" s="146" t="n">
        <v>23.084</v>
      </c>
      <c r="W54" s="1" t="n">
        <v>22.5273695614634</v>
      </c>
      <c r="X54" s="35" t="n">
        <v>23.0746666666667</v>
      </c>
      <c r="Y54" s="148" t="n">
        <v>22.518261285201</v>
      </c>
      <c r="Z54" s="145" t="n">
        <v>1.503</v>
      </c>
      <c r="AA54" s="148" t="n">
        <v>1.46675777382081</v>
      </c>
      <c r="AB54" s="145" t="n">
        <v>26.0993333333333</v>
      </c>
      <c r="AC54" s="148" t="n">
        <v>25.4699933853674</v>
      </c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</row>
    <row r="55" customFormat="false" ht="15.75" hidden="false" customHeight="false" outlineLevel="0" collapsed="false">
      <c r="A55" s="133"/>
      <c r="B55" s="134"/>
      <c r="C55" s="135" t="n">
        <v>20</v>
      </c>
      <c r="D55" s="136" t="n">
        <v>2231</v>
      </c>
      <c r="E55" s="136" t="n">
        <v>9.1</v>
      </c>
      <c r="F55" s="137" t="n">
        <v>5.3436</v>
      </c>
      <c r="G55" s="138" t="n">
        <v>34.97</v>
      </c>
      <c r="H55" s="136" t="n">
        <v>2000</v>
      </c>
      <c r="I55" s="136" t="n">
        <v>2002</v>
      </c>
      <c r="J55" s="139" t="n">
        <v>117.470472187873</v>
      </c>
      <c r="K55" s="140" t="n">
        <v>0.999775873667137</v>
      </c>
      <c r="L55" s="141" t="n">
        <v>0.000793020238143669</v>
      </c>
      <c r="M55" s="141" t="n">
        <v>-4.931020426E-006</v>
      </c>
      <c r="N55" s="141" t="n">
        <v>1.02707890534963</v>
      </c>
      <c r="O55" s="139" t="n">
        <v>117.457667906405</v>
      </c>
      <c r="P55" s="142" t="n">
        <v>5.28960720177378</v>
      </c>
      <c r="Q55" s="143" t="n">
        <v>5.15014686235146</v>
      </c>
      <c r="R55" s="144" t="n">
        <v>236.233857631217</v>
      </c>
      <c r="S55" s="144" t="n">
        <v>230.005558872616</v>
      </c>
      <c r="T55" s="145" t="n">
        <v>0.00833333333333334</v>
      </c>
      <c r="U55" s="1" t="n">
        <v>0.00813238951996455</v>
      </c>
      <c r="V55" s="146" t="n">
        <v>23.083</v>
      </c>
      <c r="W55" s="1" t="n">
        <v>22.526393674721</v>
      </c>
      <c r="X55" s="35" t="n">
        <v>23.0746666666667</v>
      </c>
      <c r="Y55" s="147" t="n">
        <v>22.518261285201</v>
      </c>
      <c r="Z55" s="145" t="n">
        <v>1.478</v>
      </c>
      <c r="AA55" s="35" t="n">
        <v>1.44236060526091</v>
      </c>
      <c r="AB55" s="145" t="n">
        <v>26.0723333333333</v>
      </c>
      <c r="AC55" s="147" t="n">
        <v>25.4436444433227</v>
      </c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</row>
    <row r="56" customFormat="false" ht="15.75" hidden="false" customHeight="false" outlineLevel="0" collapsed="false">
      <c r="A56" s="133" t="n">
        <v>1</v>
      </c>
      <c r="B56" s="134" t="n">
        <v>0</v>
      </c>
      <c r="C56" s="135" t="n">
        <v>22</v>
      </c>
      <c r="D56" s="136"/>
      <c r="E56" s="136"/>
      <c r="F56" s="138"/>
      <c r="G56" s="138"/>
      <c r="H56" s="136"/>
      <c r="I56" s="136"/>
      <c r="J56" s="139"/>
      <c r="K56" s="140"/>
      <c r="L56" s="141"/>
      <c r="M56" s="141"/>
      <c r="N56" s="141"/>
      <c r="O56" s="139"/>
      <c r="P56" s="142"/>
      <c r="Q56" s="143"/>
      <c r="R56" s="144"/>
      <c r="S56" s="144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</row>
    <row r="57" customFormat="false" ht="15.75" hidden="false" customHeight="false" outlineLevel="0" collapsed="false">
      <c r="A57" s="133" t="n">
        <v>1</v>
      </c>
      <c r="B57" s="134" t="n">
        <v>0</v>
      </c>
      <c r="C57" s="135" t="n">
        <v>23</v>
      </c>
      <c r="D57" s="136"/>
      <c r="E57" s="136"/>
      <c r="F57" s="138"/>
      <c r="G57" s="138"/>
      <c r="H57" s="136"/>
      <c r="I57" s="136"/>
      <c r="J57" s="139"/>
      <c r="K57" s="140"/>
      <c r="L57" s="141"/>
      <c r="M57" s="141"/>
      <c r="N57" s="141"/>
      <c r="O57" s="139"/>
      <c r="P57" s="142"/>
      <c r="Q57" s="143"/>
      <c r="R57" s="144"/>
      <c r="S57" s="144"/>
      <c r="T57" s="151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</row>
    <row r="58" customFormat="false" ht="15.75" hidden="false" customHeight="false" outlineLevel="0" collapsed="false">
      <c r="A58" s="133" t="n">
        <v>1</v>
      </c>
      <c r="B58" s="134" t="n">
        <v>0</v>
      </c>
      <c r="C58" s="135" t="n">
        <v>24</v>
      </c>
      <c r="D58" s="136"/>
      <c r="E58" s="136"/>
      <c r="F58" s="138"/>
      <c r="G58" s="138"/>
      <c r="H58" s="136"/>
      <c r="I58" s="136"/>
      <c r="J58" s="139"/>
      <c r="K58" s="140"/>
      <c r="L58" s="141"/>
      <c r="M58" s="141"/>
      <c r="N58" s="141"/>
      <c r="O58" s="139"/>
      <c r="P58" s="142"/>
      <c r="Q58" s="143"/>
      <c r="R58" s="144"/>
      <c r="S58" s="144"/>
      <c r="T58" s="151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</row>
    <row r="59" customFormat="false" ht="15" hidden="false" customHeight="false" outlineLevel="0" collapsed="false">
      <c r="H59" s="152"/>
      <c r="J59" s="139"/>
      <c r="K59" s="140"/>
      <c r="L59" s="141"/>
      <c r="M59" s="141"/>
      <c r="N59" s="141"/>
      <c r="O59" s="139"/>
      <c r="P59" s="142"/>
      <c r="Q59" s="143"/>
      <c r="R59" s="144"/>
      <c r="S59" s="144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</row>
    <row r="60" customFormat="false" ht="15" hidden="false" customHeight="false" outlineLevel="0" collapsed="false">
      <c r="D60" s="153"/>
      <c r="J60" s="139"/>
      <c r="K60" s="140"/>
      <c r="L60" s="141"/>
      <c r="M60" s="141"/>
      <c r="N60" s="141"/>
      <c r="O60" s="139"/>
      <c r="P60" s="142"/>
      <c r="Q60" s="143"/>
      <c r="R60" s="144"/>
      <c r="S60" s="144"/>
      <c r="T60" s="35"/>
      <c r="U60" s="35"/>
      <c r="V60" s="147"/>
      <c r="W60" s="147"/>
      <c r="X60" s="147"/>
      <c r="Y60" s="147"/>
      <c r="Z60" s="35"/>
      <c r="AA60" s="35"/>
      <c r="AB60" s="147"/>
      <c r="AC60" s="147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</row>
    <row r="61" customFormat="false" ht="15" hidden="false" customHeight="false" outlineLevel="0" collapsed="false">
      <c r="J61" s="139"/>
      <c r="K61" s="140"/>
      <c r="L61" s="141"/>
      <c r="M61" s="141"/>
      <c r="N61" s="141"/>
      <c r="O61" s="139"/>
      <c r="P61" s="142"/>
      <c r="Q61" s="143"/>
      <c r="R61" s="144"/>
      <c r="S61" s="144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</row>
    <row r="62" customFormat="false" ht="15" hidden="false" customHeight="false" outlineLevel="0" collapsed="false">
      <c r="J62" s="139"/>
      <c r="K62" s="140"/>
      <c r="L62" s="141"/>
      <c r="M62" s="141"/>
      <c r="N62" s="141"/>
      <c r="O62" s="139"/>
      <c r="P62" s="142"/>
      <c r="Q62" s="143"/>
      <c r="R62" s="144"/>
      <c r="S62" s="144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</row>
    <row r="63" customFormat="false" ht="21" hidden="false" customHeight="false" outlineLevel="0" collapsed="false">
      <c r="F63" s="154" t="s">
        <v>157</v>
      </c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</row>
    <row r="64" customFormat="false" ht="15" hidden="false" customHeight="false" outlineLevel="0" collapsed="false">
      <c r="AG64" s="1" t="n">
        <v>230.090046535007</v>
      </c>
    </row>
    <row r="65" customFormat="false" ht="15" hidden="false" customHeight="false" outlineLevel="0" collapsed="false">
      <c r="AG65" s="1" t="n">
        <v>230.153951623817</v>
      </c>
    </row>
    <row r="66" customFormat="false" ht="15" hidden="false" customHeight="false" outlineLevel="0" collapsed="false">
      <c r="S66" s="155"/>
      <c r="X66" s="1" t="s">
        <v>1</v>
      </c>
      <c r="AC66" s="1" t="s">
        <v>158</v>
      </c>
      <c r="AG66" s="1" t="n">
        <v>229.961441012295</v>
      </c>
    </row>
    <row r="67" customFormat="false" ht="15" hidden="false" customHeight="false" outlineLevel="0" collapsed="false">
      <c r="S67" s="155"/>
      <c r="AB67" s="1" t="s">
        <v>159</v>
      </c>
      <c r="AC67" s="1" t="s">
        <v>160</v>
      </c>
      <c r="AD67" s="1" t="s">
        <v>161</v>
      </c>
      <c r="AG67" s="1" t="n">
        <v>230.077500835899</v>
      </c>
    </row>
    <row r="68" customFormat="false" ht="15" hidden="false" customHeight="false" outlineLevel="0" collapsed="false">
      <c r="X68" s="156" t="n">
        <v>230.099970097425</v>
      </c>
      <c r="AA68" s="148" t="n">
        <v>0</v>
      </c>
      <c r="AB68" s="148" t="n">
        <v>229.465862355645</v>
      </c>
      <c r="AC68" s="157" t="n">
        <v>230.099970097425</v>
      </c>
      <c r="AD68" s="148" t="n">
        <v>230.734077839204</v>
      </c>
      <c r="AG68" s="1" t="n">
        <v>230.044228127282</v>
      </c>
    </row>
    <row r="69" customFormat="false" ht="15" hidden="false" customHeight="false" outlineLevel="0" collapsed="false">
      <c r="X69" s="156" t="n">
        <v>0.317053870889869</v>
      </c>
      <c r="AA69" s="148" t="n">
        <v>20</v>
      </c>
      <c r="AB69" s="148" t="n">
        <v>229.465862355645</v>
      </c>
      <c r="AC69" s="157" t="n">
        <v>230.099970097425</v>
      </c>
      <c r="AD69" s="148" t="n">
        <v>230.734077839204</v>
      </c>
      <c r="AG69" s="1" t="n">
        <v>231.145263254895</v>
      </c>
    </row>
    <row r="70" customFormat="false" ht="15" hidden="false" customHeight="false" outlineLevel="0" collapsed="false">
      <c r="X70" s="1" t="s">
        <v>162</v>
      </c>
      <c r="AG70" s="1" t="n">
        <v>230.535742331123</v>
      </c>
    </row>
    <row r="71" customFormat="false" ht="15" hidden="false" customHeight="false" outlineLevel="0" collapsed="false">
      <c r="AG71" s="1" t="n">
        <v>230.175922034736</v>
      </c>
    </row>
    <row r="72" customFormat="false" ht="15" hidden="false" customHeight="false" outlineLevel="0" collapsed="false">
      <c r="X72" s="29" t="n">
        <v>34.9687619047619</v>
      </c>
      <c r="Z72" s="29"/>
      <c r="AG72" s="1" t="n">
        <v>229.974358073387</v>
      </c>
    </row>
    <row r="73" customFormat="false" ht="15" hidden="false" customHeight="false" outlineLevel="0" collapsed="false">
      <c r="X73" s="29" t="n">
        <v>0.00164026710949017</v>
      </c>
      <c r="Z73" s="29"/>
      <c r="AC73" s="1" t="s">
        <v>162</v>
      </c>
      <c r="AG73" s="1" t="n">
        <v>230.315718835213</v>
      </c>
    </row>
    <row r="75" customFormat="false" ht="15" hidden="false" customHeight="false" outlineLevel="0" collapsed="false">
      <c r="AB75" s="1" t="s">
        <v>159</v>
      </c>
      <c r="AC75" s="1" t="s">
        <v>160</v>
      </c>
      <c r="AD75" s="1" t="s">
        <v>161</v>
      </c>
      <c r="AG75" s="1" t="n">
        <v>229.934699817433</v>
      </c>
    </row>
    <row r="76" customFormat="false" ht="15" hidden="false" customHeight="false" outlineLevel="0" collapsed="false">
      <c r="AA76" s="148" t="n">
        <v>0</v>
      </c>
      <c r="AB76" s="157" t="n">
        <v>34.9654813705429</v>
      </c>
      <c r="AC76" s="157" t="n">
        <v>34.9687619047619</v>
      </c>
      <c r="AD76" s="157" t="n">
        <v>34.9720424389809</v>
      </c>
      <c r="AG76" s="1" t="n">
        <v>230.029040023375</v>
      </c>
    </row>
    <row r="77" customFormat="false" ht="15" hidden="false" customHeight="false" outlineLevel="0" collapsed="false">
      <c r="AA77" s="148" t="n">
        <v>20</v>
      </c>
      <c r="AB77" s="157" t="n">
        <v>34.9654813705429</v>
      </c>
      <c r="AC77" s="157" t="n">
        <v>34.9687619047619</v>
      </c>
      <c r="AD77" s="157" t="n">
        <v>34.9720424389809</v>
      </c>
      <c r="AG77" s="1" t="n">
        <v>230.171235675097</v>
      </c>
    </row>
    <row r="78" customFormat="false" ht="15" hidden="false" customHeight="false" outlineLevel="0" collapsed="false">
      <c r="AG78" s="1" t="n">
        <v>229.983604639165</v>
      </c>
    </row>
    <row r="79" customFormat="false" ht="15" hidden="false" customHeight="false" outlineLevel="0" collapsed="false">
      <c r="AG79" s="1" t="n">
        <v>229.90078057034</v>
      </c>
    </row>
    <row r="80" customFormat="false" ht="15" hidden="false" customHeight="false" outlineLevel="0" collapsed="false">
      <c r="AG80" s="1" t="n">
        <v>230.002554186391</v>
      </c>
    </row>
    <row r="82" customFormat="false" ht="15" hidden="false" customHeight="false" outlineLevel="0" collapsed="false">
      <c r="AC82" s="29"/>
      <c r="AG82" s="1" t="n">
        <v>229.732067821006</v>
      </c>
    </row>
    <row r="83" customFormat="false" ht="15" hidden="false" customHeight="false" outlineLevel="0" collapsed="false">
      <c r="AG83" s="1" t="n">
        <v>230.005558872616</v>
      </c>
    </row>
    <row r="84" customFormat="false" ht="15" hidden="false" customHeight="false" outlineLevel="0" collapsed="false">
      <c r="AG84" s="1" t="n">
        <v>229.665717581993</v>
      </c>
    </row>
  </sheetData>
  <mergeCells count="75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  <mergeCell ref="F63:V63"/>
  </mergeCells>
  <dataValidations count="4"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3.43"/>
    <col collapsed="false" customWidth="true" hidden="false" outlineLevel="0" max="2" min="2" style="1" width="4.14"/>
    <col collapsed="false" customWidth="true" hidden="false" outlineLevel="0" max="3" min="3" style="1" width="3.7"/>
    <col collapsed="false" customWidth="true" hidden="false" outlineLevel="0" max="9" min="4" style="1" width="10.28"/>
    <col collapsed="false" customWidth="true" hidden="true" outlineLevel="0" max="10" min="10" style="1" width="13.43"/>
    <col collapsed="false" customWidth="true" hidden="true" outlineLevel="0" max="11" min="11" style="1" width="10.71"/>
    <col collapsed="false" customWidth="true" hidden="true" outlineLevel="0" max="12" min="12" style="1" width="9.14"/>
    <col collapsed="false" customWidth="true" hidden="true" outlineLevel="0" max="13" min="13" style="1" width="20.43"/>
    <col collapsed="false" customWidth="true" hidden="false" outlineLevel="0" max="14" min="14" style="1" width="23.28"/>
    <col collapsed="false" customWidth="true" hidden="false" outlineLevel="0" max="15" min="15" style="1" width="15.85"/>
    <col collapsed="false" customWidth="true" hidden="false" outlineLevel="0" max="16" min="16" style="1" width="12"/>
    <col collapsed="false" customWidth="true" hidden="false" outlineLevel="0" max="17" min="17" style="1" width="17"/>
    <col collapsed="false" customWidth="true" hidden="false" outlineLevel="0" max="18" min="18" style="1" width="6.57"/>
    <col collapsed="false" customWidth="true" hidden="false" outlineLevel="0" max="19" min="19" style="1" width="8"/>
    <col collapsed="false" customWidth="true" hidden="false" outlineLevel="0" max="20" min="20" style="1" width="22.28"/>
    <col collapsed="false" customWidth="true" hidden="false" outlineLevel="0" max="21" min="21" style="1" width="8.43"/>
    <col collapsed="false" customWidth="true" hidden="false" outlineLevel="0" max="22" min="22" style="1" width="6.85"/>
    <col collapsed="false" customWidth="true" hidden="false" outlineLevel="0" max="23" min="23" style="1" width="8.43"/>
    <col collapsed="false" customWidth="true" hidden="false" outlineLevel="0" max="24" min="24" style="1" width="6.85"/>
    <col collapsed="false" customWidth="true" hidden="false" outlineLevel="0" max="25" min="25" style="1" width="8.43"/>
    <col collapsed="false" customWidth="true" hidden="false" outlineLevel="0" max="26" min="26" style="1" width="6.85"/>
    <col collapsed="false" customWidth="true" hidden="false" outlineLevel="0" max="27" min="27" style="1" width="8.43"/>
    <col collapsed="false" customWidth="true" hidden="false" outlineLevel="0" max="28" min="28" style="1" width="6.85"/>
    <col collapsed="false" customWidth="true" hidden="false" outlineLevel="0" max="29" min="29" style="1" width="8.43"/>
    <col collapsed="false" customWidth="false" hidden="false" outlineLevel="0" max="1024" min="30" style="1" width="11.43"/>
  </cols>
  <sheetData>
    <row r="1" customFormat="false" ht="15" hidden="false" customHeight="false" outlineLevel="0" collapsed="false">
      <c r="D1" s="2" t="s">
        <v>0</v>
      </c>
      <c r="E1" s="2" t="s">
        <v>1</v>
      </c>
    </row>
    <row r="2" customFormat="false" ht="21" hidden="false" customHeight="false" outlineLevel="0" collapsed="false">
      <c r="C2" s="3" t="s">
        <v>2</v>
      </c>
      <c r="D2" s="3"/>
      <c r="E2" s="3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customFormat="false" ht="15" hidden="false" customHeight="false" outlineLevel="0" collapsed="false"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customFormat="false" ht="21" hidden="false" customHeight="false" outlineLevel="0" collapsed="false">
      <c r="C4" s="9" t="s">
        <v>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customFormat="false" ht="21" hidden="false" customHeight="false" outlineLevel="0" collapsed="false">
      <c r="C5" s="10"/>
      <c r="D5" s="10"/>
      <c r="E5" s="10"/>
      <c r="F5" s="10"/>
      <c r="G5" s="10"/>
      <c r="J5" s="10"/>
      <c r="K5" s="10"/>
      <c r="L5" s="10"/>
      <c r="M5" s="10"/>
      <c r="N5" s="10"/>
      <c r="O5" s="10"/>
      <c r="P5" s="10"/>
      <c r="Q5" s="10"/>
      <c r="R5" s="10"/>
    </row>
    <row r="6" customFormat="false" ht="15.75" hidden="false" customHeight="false" outlineLevel="0" collapsed="false">
      <c r="C6" s="11" t="s">
        <v>5</v>
      </c>
      <c r="D6" s="11"/>
      <c r="E6" s="11"/>
      <c r="F6" s="12" t="n">
        <v>2</v>
      </c>
      <c r="G6" s="12"/>
      <c r="H6" s="13" t="s">
        <v>6</v>
      </c>
      <c r="I6" s="13"/>
      <c r="J6" s="13"/>
      <c r="K6" s="14"/>
      <c r="L6" s="14"/>
      <c r="M6" s="14"/>
      <c r="N6" s="15"/>
      <c r="O6" s="14"/>
      <c r="P6" s="16"/>
      <c r="Q6" s="16"/>
      <c r="R6" s="17" t="s">
        <v>7</v>
      </c>
      <c r="S6" s="17"/>
      <c r="T6" s="18" t="n">
        <v>44261</v>
      </c>
      <c r="U6" s="18"/>
    </row>
    <row r="7" customFormat="false" ht="21" hidden="false" customHeight="false" outlineLevel="0" collapsed="false">
      <c r="C7" s="19"/>
      <c r="D7" s="19"/>
      <c r="E7" s="20"/>
      <c r="F7" s="21"/>
      <c r="G7" s="20"/>
      <c r="H7" s="20"/>
      <c r="I7" s="20"/>
      <c r="J7" s="20"/>
      <c r="K7" s="20"/>
      <c r="L7" s="20"/>
      <c r="M7" s="20"/>
      <c r="N7" s="20"/>
      <c r="O7" s="22"/>
      <c r="P7" s="20"/>
      <c r="Q7" s="10"/>
    </row>
    <row r="8" customFormat="false" ht="15.75" hidden="false" customHeight="false" outlineLevel="0" collapsed="false">
      <c r="C8" s="23"/>
      <c r="D8" s="20"/>
      <c r="G8" s="24" t="s">
        <v>8</v>
      </c>
      <c r="H8" s="24"/>
      <c r="I8" s="25" t="s">
        <v>9</v>
      </c>
      <c r="J8" s="25" t="s">
        <v>10</v>
      </c>
      <c r="K8" s="26"/>
      <c r="L8" s="26"/>
      <c r="M8" s="26"/>
      <c r="N8" s="26"/>
      <c r="O8" s="27"/>
      <c r="P8" s="25" t="s">
        <v>11</v>
      </c>
      <c r="Q8" s="28" t="s">
        <v>12</v>
      </c>
      <c r="R8" s="28"/>
      <c r="V8" s="29"/>
    </row>
    <row r="9" customFormat="false" ht="15.75" hidden="false" customHeight="false" outlineLevel="0" collapsed="false">
      <c r="C9" s="23"/>
      <c r="D9" s="20"/>
      <c r="G9" s="30" t="s">
        <v>13</v>
      </c>
      <c r="H9" s="30"/>
      <c r="I9" s="31" t="n">
        <v>8</v>
      </c>
      <c r="J9" s="32" t="s">
        <v>163</v>
      </c>
      <c r="K9" s="33" t="s">
        <v>15</v>
      </c>
      <c r="L9" s="34" t="s">
        <v>16</v>
      </c>
      <c r="M9" s="33" t="s">
        <v>15</v>
      </c>
      <c r="N9" s="33" t="s">
        <v>17</v>
      </c>
      <c r="O9" s="35"/>
      <c r="P9" s="36" t="s">
        <v>15</v>
      </c>
      <c r="Q9" s="37" t="n">
        <v>8.99883333333333</v>
      </c>
      <c r="R9" s="37"/>
      <c r="V9" s="29"/>
    </row>
    <row r="10" customFormat="false" ht="15.75" hidden="false" customHeight="false" outlineLevel="0" collapsed="false">
      <c r="C10" s="23"/>
      <c r="D10" s="20"/>
      <c r="G10" s="30" t="s">
        <v>19</v>
      </c>
      <c r="H10" s="30"/>
      <c r="I10" s="31" t="n">
        <v>20</v>
      </c>
      <c r="J10" s="32" t="s">
        <v>164</v>
      </c>
      <c r="K10" s="33" t="s">
        <v>21</v>
      </c>
      <c r="L10" s="34" t="s">
        <v>22</v>
      </c>
      <c r="M10" s="33" t="s">
        <v>23</v>
      </c>
      <c r="N10" s="33" t="s">
        <v>21</v>
      </c>
      <c r="O10" s="33"/>
      <c r="P10" s="36" t="s">
        <v>21</v>
      </c>
      <c r="Q10" s="37" t="n">
        <v>-20.064</v>
      </c>
      <c r="R10" s="37"/>
      <c r="S10" s="38"/>
      <c r="T10" s="38"/>
      <c r="V10" s="29"/>
    </row>
    <row r="11" customFormat="false" ht="15" hidden="false" customHeight="false" outlineLevel="0" collapsed="false">
      <c r="G11" s="39" t="s">
        <v>25</v>
      </c>
      <c r="H11" s="39"/>
      <c r="I11" s="40" t="s">
        <v>26</v>
      </c>
      <c r="J11" s="41"/>
      <c r="K11" s="41"/>
      <c r="L11" s="41"/>
      <c r="M11" s="41"/>
      <c r="N11" s="42" t="s">
        <v>165</v>
      </c>
      <c r="O11" s="43" t="n">
        <v>1</v>
      </c>
      <c r="P11" s="44" t="s">
        <v>166</v>
      </c>
      <c r="Q11" s="44"/>
      <c r="R11" s="44"/>
      <c r="T11" s="45"/>
      <c r="U11" s="45"/>
      <c r="V11" s="46"/>
      <c r="W11" s="7"/>
    </row>
    <row r="12" customFormat="false" ht="15" hidden="false" customHeight="false" outlineLevel="0" collapsed="false">
      <c r="G12" s="39"/>
      <c r="H12" s="39"/>
      <c r="I12" s="47" t="s">
        <v>28</v>
      </c>
      <c r="J12" s="48"/>
      <c r="K12" s="49"/>
      <c r="L12" s="49"/>
      <c r="M12" s="49"/>
      <c r="N12" s="50" t="s">
        <v>165</v>
      </c>
      <c r="O12" s="43" t="n">
        <v>-1</v>
      </c>
      <c r="P12" s="44"/>
      <c r="Q12" s="44"/>
      <c r="R12" s="44"/>
      <c r="T12" s="45"/>
      <c r="U12" s="45"/>
      <c r="V12" s="46"/>
      <c r="W12" s="51"/>
    </row>
    <row r="13" customFormat="false" ht="15" hidden="false" customHeight="false" outlineLevel="0" collapsed="false">
      <c r="C13" s="52" t="s">
        <v>30</v>
      </c>
      <c r="D13" s="52"/>
      <c r="E13" s="7"/>
      <c r="K13" s="53"/>
      <c r="L13" s="53"/>
      <c r="M13" s="53"/>
      <c r="N13" s="53"/>
      <c r="O13" s="53"/>
      <c r="P13" s="53"/>
      <c r="Q13" s="54"/>
      <c r="V13" s="29"/>
    </row>
    <row r="14" customFormat="false" ht="15" hidden="false" customHeight="false" outlineLevel="0" collapsed="false">
      <c r="C14" s="55" t="s">
        <v>31</v>
      </c>
      <c r="D14" s="56"/>
      <c r="E14" s="56"/>
      <c r="F14" s="56"/>
      <c r="G14" s="56"/>
      <c r="H14" s="57"/>
      <c r="I14" s="57"/>
      <c r="J14" s="57"/>
      <c r="K14" s="56"/>
      <c r="L14" s="56"/>
      <c r="M14" s="56"/>
      <c r="N14" s="57"/>
      <c r="O14" s="58"/>
      <c r="P14" s="57"/>
      <c r="Q14" s="58" t="s">
        <v>32</v>
      </c>
      <c r="R14" s="59" t="n">
        <v>24.1</v>
      </c>
      <c r="S14" s="60" t="s">
        <v>33</v>
      </c>
      <c r="V14" s="29"/>
    </row>
    <row r="15" customFormat="false" ht="15" hidden="false" customHeight="false" outlineLevel="0" collapsed="false">
      <c r="C15" s="61" t="s">
        <v>34</v>
      </c>
      <c r="D15" s="62"/>
      <c r="E15" s="62"/>
      <c r="F15" s="62"/>
      <c r="G15" s="62"/>
      <c r="H15" s="63"/>
      <c r="I15" s="63"/>
      <c r="J15" s="63"/>
      <c r="K15" s="62"/>
      <c r="L15" s="62"/>
      <c r="M15" s="62"/>
      <c r="N15" s="63"/>
      <c r="O15" s="64"/>
      <c r="P15" s="63"/>
      <c r="Q15" s="64" t="s">
        <v>35</v>
      </c>
      <c r="R15" s="65" t="n">
        <v>24.1</v>
      </c>
      <c r="S15" s="66" t="s">
        <v>33</v>
      </c>
    </row>
    <row r="16" customFormat="false" ht="15" hidden="false" customHeight="false" outlineLevel="0" collapsed="false">
      <c r="C16" s="61" t="s">
        <v>36</v>
      </c>
      <c r="D16" s="62"/>
      <c r="E16" s="62"/>
      <c r="F16" s="62"/>
      <c r="G16" s="62"/>
      <c r="H16" s="63"/>
      <c r="I16" s="63"/>
      <c r="J16" s="63"/>
      <c r="K16" s="62"/>
      <c r="L16" s="62"/>
      <c r="M16" s="62"/>
      <c r="N16" s="63"/>
      <c r="O16" s="64"/>
      <c r="P16" s="63"/>
      <c r="Q16" s="64" t="s">
        <v>37</v>
      </c>
      <c r="R16" s="67" t="n">
        <v>4.88792</v>
      </c>
      <c r="S16" s="66" t="s">
        <v>38</v>
      </c>
      <c r="T16" s="68" t="s">
        <v>39</v>
      </c>
      <c r="U16" s="69" t="n">
        <v>1</v>
      </c>
    </row>
    <row r="17" customFormat="false" ht="15" hidden="false" customHeight="false" outlineLevel="0" collapsed="false">
      <c r="C17" s="70" t="s">
        <v>40</v>
      </c>
      <c r="D17" s="71"/>
      <c r="E17" s="71"/>
      <c r="F17" s="71"/>
      <c r="G17" s="71"/>
      <c r="H17" s="72"/>
      <c r="I17" s="72"/>
      <c r="J17" s="72"/>
      <c r="K17" s="71"/>
      <c r="L17" s="71"/>
      <c r="M17" s="71"/>
      <c r="N17" s="72"/>
      <c r="O17" s="73"/>
      <c r="P17" s="72"/>
      <c r="Q17" s="73" t="s">
        <v>41</v>
      </c>
      <c r="R17" s="74" t="n">
        <v>0.005</v>
      </c>
      <c r="S17" s="75" t="s">
        <v>38</v>
      </c>
      <c r="U17" s="45"/>
    </row>
    <row r="18" customFormat="false" ht="15" hidden="false" customHeight="false" outlineLevel="0" collapsed="false">
      <c r="C18" s="76" t="s">
        <v>42</v>
      </c>
      <c r="D18" s="77"/>
      <c r="E18" s="77"/>
      <c r="F18" s="77"/>
      <c r="G18" s="77"/>
      <c r="H18" s="77"/>
      <c r="I18" s="77"/>
      <c r="J18" s="77"/>
      <c r="K18" s="78"/>
      <c r="L18" s="78"/>
      <c r="M18" s="78"/>
      <c r="N18" s="78"/>
      <c r="O18" s="79" t="s">
        <v>43</v>
      </c>
      <c r="P18" s="80" t="n">
        <v>0.997274702369966</v>
      </c>
      <c r="Q18" s="78"/>
      <c r="R18" s="8"/>
      <c r="U18" s="45"/>
    </row>
    <row r="19" customFormat="false" ht="15" hidden="false" customHeight="false" outlineLevel="0" collapsed="false">
      <c r="C19" s="76" t="s">
        <v>44</v>
      </c>
      <c r="D19" s="77"/>
      <c r="E19" s="77"/>
      <c r="F19" s="77"/>
      <c r="G19" s="77"/>
      <c r="H19" s="77"/>
      <c r="I19" s="77"/>
      <c r="J19" s="77"/>
      <c r="K19" s="78"/>
      <c r="L19" s="78"/>
      <c r="M19" s="78"/>
      <c r="N19" s="78"/>
      <c r="O19" s="79" t="s">
        <v>45</v>
      </c>
      <c r="P19" s="81" t="n">
        <v>0.0199857252180553</v>
      </c>
      <c r="Q19" s="78" t="s">
        <v>15</v>
      </c>
      <c r="R19" s="8"/>
    </row>
    <row r="20" customFormat="false" ht="15" hidden="false" customHeight="false" outlineLevel="0" collapsed="false">
      <c r="C20" s="76" t="s">
        <v>46</v>
      </c>
      <c r="D20" s="77"/>
      <c r="E20" s="77"/>
      <c r="F20" s="77"/>
      <c r="G20" s="77"/>
      <c r="H20" s="77"/>
      <c r="I20" s="77"/>
      <c r="J20" s="77"/>
      <c r="K20" s="78"/>
      <c r="L20" s="78"/>
      <c r="M20" s="78"/>
      <c r="N20" s="78"/>
      <c r="O20" s="79" t="s">
        <v>47</v>
      </c>
      <c r="P20" s="82" t="n">
        <v>5.00105846330003</v>
      </c>
      <c r="Q20" s="78" t="s">
        <v>38</v>
      </c>
      <c r="R20" s="8"/>
      <c r="T20" s="83" t="s">
        <v>48</v>
      </c>
      <c r="U20" s="84" t="s">
        <v>49</v>
      </c>
    </row>
    <row r="21" customFormat="false" ht="15" hidden="false" customHeight="false" outlineLevel="0" collapsed="false">
      <c r="C21" s="76" t="s">
        <v>50</v>
      </c>
      <c r="D21" s="77"/>
      <c r="E21" s="77"/>
      <c r="F21" s="77"/>
      <c r="G21" s="77"/>
      <c r="H21" s="77"/>
      <c r="I21" s="77"/>
      <c r="J21" s="77"/>
      <c r="K21" s="78"/>
      <c r="L21" s="78"/>
      <c r="M21" s="78"/>
      <c r="N21" s="78"/>
      <c r="O21" s="79" t="s">
        <v>51</v>
      </c>
      <c r="P21" s="82" t="n">
        <v>5.0057302664988</v>
      </c>
      <c r="Q21" s="78" t="s">
        <v>38</v>
      </c>
      <c r="R21" s="8"/>
    </row>
    <row r="22" customFormat="false" ht="15" hidden="false" customHeight="false" outlineLevel="0" collapsed="false">
      <c r="C22" s="85" t="s">
        <v>52</v>
      </c>
      <c r="D22" s="86"/>
      <c r="E22" s="86"/>
      <c r="F22" s="86"/>
      <c r="G22" s="86"/>
      <c r="H22" s="86"/>
      <c r="I22" s="86"/>
      <c r="J22" s="86"/>
      <c r="K22" s="87"/>
      <c r="L22" s="87"/>
      <c r="M22" s="87"/>
      <c r="N22" s="87"/>
      <c r="O22" s="88" t="s">
        <v>53</v>
      </c>
      <c r="P22" s="89" t="n">
        <v>4.88335814806719</v>
      </c>
      <c r="Q22" s="78" t="s">
        <v>38</v>
      </c>
      <c r="R22" s="8"/>
    </row>
    <row r="23" customFormat="false" ht="15" hidden="false" customHeight="false" outlineLevel="0" collapsed="false">
      <c r="C23" s="85" t="s">
        <v>54</v>
      </c>
      <c r="D23" s="86"/>
      <c r="E23" s="86"/>
      <c r="F23" s="86"/>
      <c r="G23" s="86"/>
      <c r="H23" s="86"/>
      <c r="I23" s="86"/>
      <c r="J23" s="86"/>
      <c r="K23" s="87"/>
      <c r="L23" s="87"/>
      <c r="M23" s="87"/>
      <c r="N23" s="87"/>
      <c r="O23" s="88" t="s">
        <v>55</v>
      </c>
      <c r="P23" s="90" t="n">
        <v>0.0049953335448076</v>
      </c>
      <c r="Q23" s="78" t="s">
        <v>38</v>
      </c>
      <c r="R23" s="8"/>
      <c r="T23" s="1" t="n">
        <v>4.8868</v>
      </c>
    </row>
    <row r="24" customFormat="false" ht="15" hidden="false" customHeight="false" outlineLevel="0" collapsed="false">
      <c r="C24" s="85" t="s">
        <v>56</v>
      </c>
      <c r="D24" s="86"/>
      <c r="E24" s="86"/>
      <c r="F24" s="86"/>
      <c r="G24" s="86"/>
      <c r="H24" s="86"/>
      <c r="I24" s="86"/>
      <c r="J24" s="86"/>
      <c r="K24" s="87"/>
      <c r="L24" s="87"/>
      <c r="M24" s="87"/>
      <c r="N24" s="87"/>
      <c r="O24" s="88" t="s">
        <v>57</v>
      </c>
      <c r="P24" s="91" t="n">
        <v>0.0200043951407704</v>
      </c>
      <c r="Q24" s="78" t="s">
        <v>15</v>
      </c>
      <c r="R24" s="8"/>
      <c r="T24" s="1" t="n">
        <v>4.8871</v>
      </c>
    </row>
    <row r="25" customFormat="false" ht="15" hidden="false" customHeight="false" outlineLevel="0" collapsed="false">
      <c r="C25" s="85" t="s">
        <v>58</v>
      </c>
      <c r="D25" s="86"/>
      <c r="E25" s="86"/>
      <c r="F25" s="86"/>
      <c r="G25" s="86"/>
      <c r="H25" s="86"/>
      <c r="I25" s="86"/>
      <c r="J25" s="86"/>
      <c r="K25" s="87"/>
      <c r="L25" s="87"/>
      <c r="M25" s="87"/>
      <c r="N25" s="87"/>
      <c r="O25" s="88" t="s">
        <v>59</v>
      </c>
      <c r="P25" s="91" t="n">
        <v>0.0205075254600026</v>
      </c>
      <c r="Q25" s="78" t="s">
        <v>15</v>
      </c>
      <c r="R25" s="8"/>
      <c r="T25" s="1" t="n">
        <v>4.8877</v>
      </c>
    </row>
    <row r="26" customFormat="false" ht="15" hidden="false" customHeight="false" outlineLevel="0" collapsed="false">
      <c r="C26" s="92" t="s">
        <v>60</v>
      </c>
      <c r="D26" s="93"/>
      <c r="E26" s="93"/>
      <c r="F26" s="93"/>
      <c r="G26" s="93"/>
      <c r="H26" s="93"/>
      <c r="I26" s="93"/>
      <c r="J26" s="93"/>
      <c r="K26" s="78"/>
      <c r="L26" s="78"/>
      <c r="M26" s="78"/>
      <c r="N26" s="78"/>
      <c r="O26" s="79" t="s">
        <v>61</v>
      </c>
      <c r="P26" s="94" t="n">
        <v>2</v>
      </c>
      <c r="Q26" s="78" t="s">
        <v>38</v>
      </c>
      <c r="R26" s="8"/>
      <c r="T26" s="1" t="n">
        <v>4.8842</v>
      </c>
    </row>
    <row r="27" customFormat="false" ht="15" hidden="false" customHeight="false" outlineLevel="0" collapsed="false">
      <c r="C27" s="95"/>
      <c r="D27" s="96"/>
      <c r="E27" s="96"/>
      <c r="F27" s="96"/>
      <c r="G27" s="96"/>
      <c r="H27" s="96"/>
      <c r="I27" s="96"/>
      <c r="J27" s="96"/>
      <c r="K27" s="97"/>
      <c r="L27" s="97"/>
      <c r="M27" s="97"/>
      <c r="N27" s="97"/>
      <c r="O27" s="98" t="s">
        <v>62</v>
      </c>
      <c r="P27" s="99" t="n">
        <v>0.0017</v>
      </c>
      <c r="Q27" s="97"/>
      <c r="R27" s="100"/>
      <c r="T27" s="1" t="n">
        <v>4.8938</v>
      </c>
    </row>
    <row r="28" customFormat="false" ht="15" hidden="false" customHeight="false" outlineLevel="0" collapsed="false">
      <c r="T28" s="1" t="n">
        <v>4.88792</v>
      </c>
    </row>
    <row r="29" customFormat="false" ht="15.75" hidden="false" customHeight="false" outlineLevel="0" collapsed="false">
      <c r="E29" s="20" t="s">
        <v>63</v>
      </c>
      <c r="F29" s="20"/>
      <c r="G29" s="20"/>
      <c r="H29" s="20"/>
      <c r="I29" s="101" t="s">
        <v>64</v>
      </c>
      <c r="K29" s="102"/>
      <c r="L29" s="102"/>
      <c r="M29" s="102"/>
      <c r="N29" s="103"/>
      <c r="O29" s="102" t="s">
        <v>64</v>
      </c>
    </row>
    <row r="30" customFormat="false" ht="15.75" hidden="false" customHeight="false" outlineLevel="0" collapsed="false">
      <c r="E30" s="20"/>
      <c r="F30" s="20"/>
      <c r="G30" s="20"/>
      <c r="H30" s="20"/>
      <c r="I30" s="20"/>
      <c r="J30" s="104"/>
      <c r="K30" s="19"/>
      <c r="L30" s="19"/>
      <c r="M30" s="19"/>
      <c r="N30" s="103"/>
      <c r="O30" s="103" t="s">
        <v>65</v>
      </c>
      <c r="P30" s="103"/>
    </row>
    <row r="31" customFormat="false" ht="29.45" hidden="false" customHeight="true" outlineLevel="0" collapsed="false">
      <c r="C31" s="105" t="s">
        <v>66</v>
      </c>
      <c r="D31" s="106" t="s">
        <v>67</v>
      </c>
      <c r="E31" s="106" t="s">
        <v>68</v>
      </c>
      <c r="F31" s="106" t="s">
        <v>69</v>
      </c>
      <c r="G31" s="106" t="s">
        <v>70</v>
      </c>
      <c r="H31" s="106" t="s">
        <v>71</v>
      </c>
      <c r="I31" s="106" t="s">
        <v>72</v>
      </c>
      <c r="J31" s="106" t="s">
        <v>73</v>
      </c>
      <c r="K31" s="107" t="s">
        <v>74</v>
      </c>
      <c r="L31" s="108" t="s">
        <v>75</v>
      </c>
      <c r="M31" s="108" t="s">
        <v>76</v>
      </c>
      <c r="N31" s="108" t="s">
        <v>77</v>
      </c>
      <c r="O31" s="108" t="s">
        <v>78</v>
      </c>
      <c r="P31" s="109" t="s">
        <v>79</v>
      </c>
      <c r="Q31" s="109"/>
      <c r="R31" s="109"/>
      <c r="S31" s="109"/>
      <c r="T31" s="110" t="s">
        <v>80</v>
      </c>
      <c r="U31" s="110"/>
      <c r="V31" s="110" t="s">
        <v>81</v>
      </c>
      <c r="W31" s="110"/>
      <c r="X31" s="110" t="s">
        <v>82</v>
      </c>
      <c r="Y31" s="110"/>
      <c r="Z31" s="110" t="s">
        <v>83</v>
      </c>
      <c r="AA31" s="110"/>
      <c r="AB31" s="111" t="s">
        <v>84</v>
      </c>
      <c r="AC31" s="111"/>
      <c r="AD31" s="112" t="s">
        <v>85</v>
      </c>
      <c r="AE31" s="112" t="s">
        <v>86</v>
      </c>
      <c r="AF31" s="112" t="s">
        <v>87</v>
      </c>
      <c r="AG31" s="113" t="s">
        <v>88</v>
      </c>
      <c r="AH31" s="112" t="s">
        <v>89</v>
      </c>
      <c r="AI31" s="112" t="s">
        <v>90</v>
      </c>
      <c r="AJ31" s="112" t="s">
        <v>91</v>
      </c>
      <c r="AK31" s="112" t="s">
        <v>92</v>
      </c>
      <c r="AL31" s="113" t="s">
        <v>93</v>
      </c>
      <c r="AM31" s="112" t="s">
        <v>94</v>
      </c>
      <c r="AN31" s="112" t="s">
        <v>95</v>
      </c>
      <c r="AO31" s="112" t="s">
        <v>96</v>
      </c>
      <c r="AP31" s="112" t="s">
        <v>97</v>
      </c>
      <c r="AQ31" s="112" t="s">
        <v>98</v>
      </c>
      <c r="AR31" s="113" t="s">
        <v>99</v>
      </c>
      <c r="AS31" s="113" t="s">
        <v>100</v>
      </c>
      <c r="AT31" s="113" t="s">
        <v>101</v>
      </c>
      <c r="AU31" s="112" t="s">
        <v>102</v>
      </c>
      <c r="AV31" s="112" t="s">
        <v>103</v>
      </c>
      <c r="AW31" s="114" t="s">
        <v>104</v>
      </c>
      <c r="AX31" s="112" t="s">
        <v>105</v>
      </c>
      <c r="AY31" s="112" t="s">
        <v>106</v>
      </c>
      <c r="AZ31" s="113" t="s">
        <v>107</v>
      </c>
      <c r="BA31" s="112" t="s">
        <v>108</v>
      </c>
      <c r="BB31" s="115" t="s">
        <v>109</v>
      </c>
    </row>
    <row r="32" customFormat="false" ht="15" hidden="false" customHeight="false" outlineLevel="0" collapsed="false">
      <c r="C32" s="105"/>
      <c r="D32" s="106"/>
      <c r="E32" s="106"/>
      <c r="F32" s="106"/>
      <c r="G32" s="106"/>
      <c r="H32" s="106"/>
      <c r="I32" s="106"/>
      <c r="J32" s="106"/>
      <c r="K32" s="107"/>
      <c r="L32" s="108"/>
      <c r="M32" s="108"/>
      <c r="N32" s="108"/>
      <c r="O32" s="108"/>
      <c r="P32" s="109"/>
      <c r="Q32" s="109"/>
      <c r="R32" s="109"/>
      <c r="S32" s="109"/>
      <c r="T32" s="110"/>
      <c r="U32" s="110"/>
      <c r="V32" s="110"/>
      <c r="W32" s="110"/>
      <c r="X32" s="110"/>
      <c r="Y32" s="110"/>
      <c r="Z32" s="110"/>
      <c r="AA32" s="110"/>
      <c r="AB32" s="111"/>
      <c r="AC32" s="111"/>
      <c r="AD32" s="112"/>
      <c r="AE32" s="112"/>
      <c r="AF32" s="112"/>
      <c r="AG32" s="113"/>
      <c r="AH32" s="112"/>
      <c r="AI32" s="112"/>
      <c r="AJ32" s="112"/>
      <c r="AK32" s="112"/>
      <c r="AL32" s="113"/>
      <c r="AM32" s="112"/>
      <c r="AN32" s="112"/>
      <c r="AO32" s="112"/>
      <c r="AP32" s="112"/>
      <c r="AQ32" s="112"/>
      <c r="AR32" s="113"/>
      <c r="AS32" s="113"/>
      <c r="AT32" s="113"/>
      <c r="AU32" s="112"/>
      <c r="AV32" s="112"/>
      <c r="AW32" s="114"/>
      <c r="AX32" s="112"/>
      <c r="AY32" s="112"/>
      <c r="AZ32" s="113"/>
      <c r="BA32" s="112"/>
      <c r="BB32" s="115"/>
    </row>
    <row r="33" customFormat="false" ht="15.75" hidden="false" customHeight="false" outlineLevel="0" collapsed="false">
      <c r="C33" s="116" t="s">
        <v>110</v>
      </c>
      <c r="D33" s="117" t="s">
        <v>111</v>
      </c>
      <c r="E33" s="117" t="s">
        <v>33</v>
      </c>
      <c r="F33" s="118" t="s">
        <v>112</v>
      </c>
      <c r="G33" s="119"/>
      <c r="H33" s="118" t="s">
        <v>113</v>
      </c>
      <c r="I33" s="118" t="s">
        <v>113</v>
      </c>
      <c r="J33" s="118" t="s">
        <v>112</v>
      </c>
      <c r="K33" s="107"/>
      <c r="L33" s="120"/>
      <c r="M33" s="120"/>
      <c r="N33" s="120"/>
      <c r="O33" s="121" t="s">
        <v>38</v>
      </c>
      <c r="P33" s="122" t="s">
        <v>114</v>
      </c>
      <c r="Q33" s="122"/>
      <c r="R33" s="122" t="s">
        <v>115</v>
      </c>
      <c r="S33" s="122" t="s">
        <v>116</v>
      </c>
      <c r="T33" s="123" t="s">
        <v>117</v>
      </c>
      <c r="U33" s="123" t="s">
        <v>118</v>
      </c>
      <c r="V33" s="123" t="s">
        <v>119</v>
      </c>
      <c r="W33" s="123" t="s">
        <v>120</v>
      </c>
      <c r="X33" s="123" t="s">
        <v>121</v>
      </c>
      <c r="Y33" s="123" t="s">
        <v>122</v>
      </c>
      <c r="Z33" s="123" t="s">
        <v>123</v>
      </c>
      <c r="AA33" s="123" t="s">
        <v>124</v>
      </c>
      <c r="AB33" s="123" t="s">
        <v>125</v>
      </c>
      <c r="AC33" s="124" t="s">
        <v>126</v>
      </c>
      <c r="AD33" s="125" t="s">
        <v>127</v>
      </c>
      <c r="AE33" s="125" t="s">
        <v>128</v>
      </c>
      <c r="AF33" s="125" t="s">
        <v>129</v>
      </c>
      <c r="AG33" s="125" t="s">
        <v>130</v>
      </c>
      <c r="AH33" s="125" t="s">
        <v>131</v>
      </c>
      <c r="AI33" s="126" t="s">
        <v>132</v>
      </c>
      <c r="AJ33" s="125" t="s">
        <v>133</v>
      </c>
      <c r="AK33" s="126" t="s">
        <v>134</v>
      </c>
      <c r="AL33" s="125" t="s">
        <v>135</v>
      </c>
      <c r="AM33" s="125" t="s">
        <v>136</v>
      </c>
      <c r="AN33" s="125" t="s">
        <v>137</v>
      </c>
      <c r="AO33" s="125" t="s">
        <v>138</v>
      </c>
      <c r="AP33" s="125" t="s">
        <v>139</v>
      </c>
      <c r="AQ33" s="126" t="s">
        <v>140</v>
      </c>
      <c r="AR33" s="125" t="s">
        <v>141</v>
      </c>
      <c r="AS33" s="125" t="s">
        <v>142</v>
      </c>
      <c r="AT33" s="126" t="s">
        <v>143</v>
      </c>
      <c r="AU33" s="127" t="s">
        <v>144</v>
      </c>
      <c r="AV33" s="127" t="s">
        <v>145</v>
      </c>
      <c r="AW33" s="127" t="s">
        <v>146</v>
      </c>
      <c r="AX33" s="125" t="s">
        <v>147</v>
      </c>
      <c r="AY33" s="125" t="s">
        <v>148</v>
      </c>
      <c r="AZ33" s="125" t="s">
        <v>149</v>
      </c>
      <c r="BA33" s="125" t="s">
        <v>150</v>
      </c>
      <c r="BB33" s="128" t="s">
        <v>151</v>
      </c>
    </row>
    <row r="34" customFormat="false" ht="14.25" hidden="false" customHeight="true" outlineLevel="0" collapsed="false">
      <c r="C34" s="116"/>
      <c r="D34" s="117"/>
      <c r="E34" s="117"/>
      <c r="F34" s="118"/>
      <c r="G34" s="119"/>
      <c r="H34" s="118"/>
      <c r="I34" s="118"/>
      <c r="J34" s="118"/>
      <c r="K34" s="107"/>
      <c r="L34" s="120"/>
      <c r="M34" s="120"/>
      <c r="N34" s="120"/>
      <c r="O34" s="121"/>
      <c r="P34" s="129" t="s">
        <v>152</v>
      </c>
      <c r="Q34" s="129" t="s">
        <v>153</v>
      </c>
      <c r="R34" s="129" t="s">
        <v>154</v>
      </c>
      <c r="S34" s="129" t="s">
        <v>155</v>
      </c>
      <c r="T34" s="130" t="s">
        <v>154</v>
      </c>
      <c r="U34" s="130" t="s">
        <v>155</v>
      </c>
      <c r="V34" s="130" t="s">
        <v>154</v>
      </c>
      <c r="W34" s="130" t="s">
        <v>155</v>
      </c>
      <c r="X34" s="130" t="s">
        <v>154</v>
      </c>
      <c r="Y34" s="130" t="s">
        <v>155</v>
      </c>
      <c r="Z34" s="130" t="s">
        <v>154</v>
      </c>
      <c r="AA34" s="130" t="s">
        <v>155</v>
      </c>
      <c r="AB34" s="130" t="s">
        <v>154</v>
      </c>
      <c r="AC34" s="131" t="s">
        <v>155</v>
      </c>
      <c r="AD34" s="132" t="s">
        <v>156</v>
      </c>
      <c r="AE34" s="132" t="s">
        <v>156</v>
      </c>
      <c r="AF34" s="132" t="s">
        <v>156</v>
      </c>
      <c r="AG34" s="132" t="s">
        <v>156</v>
      </c>
      <c r="AH34" s="132" t="s">
        <v>156</v>
      </c>
      <c r="AI34" s="132" t="s">
        <v>156</v>
      </c>
      <c r="AJ34" s="132" t="s">
        <v>156</v>
      </c>
      <c r="AK34" s="132" t="s">
        <v>156</v>
      </c>
      <c r="AL34" s="132" t="s">
        <v>156</v>
      </c>
      <c r="AM34" s="132" t="s">
        <v>156</v>
      </c>
      <c r="AN34" s="132" t="s">
        <v>156</v>
      </c>
      <c r="AO34" s="132" t="s">
        <v>156</v>
      </c>
      <c r="AP34" s="132" t="s">
        <v>156</v>
      </c>
      <c r="AQ34" s="132" t="s">
        <v>156</v>
      </c>
      <c r="AR34" s="132" t="s">
        <v>156</v>
      </c>
      <c r="AS34" s="132" t="s">
        <v>156</v>
      </c>
      <c r="AT34" s="132" t="s">
        <v>156</v>
      </c>
      <c r="AU34" s="132" t="s">
        <v>156</v>
      </c>
      <c r="AV34" s="132" t="s">
        <v>156</v>
      </c>
      <c r="AW34" s="132" t="s">
        <v>156</v>
      </c>
      <c r="AX34" s="132" t="s">
        <v>156</v>
      </c>
      <c r="AY34" s="132" t="s">
        <v>156</v>
      </c>
      <c r="AZ34" s="132" t="s">
        <v>156</v>
      </c>
      <c r="BA34" s="132" t="s">
        <v>156</v>
      </c>
      <c r="BB34" s="132" t="s">
        <v>156</v>
      </c>
    </row>
    <row r="35" customFormat="false" ht="15.75" hidden="false" customHeight="false" outlineLevel="0" collapsed="false">
      <c r="A35" s="133"/>
      <c r="B35" s="134"/>
      <c r="C35" s="135"/>
      <c r="D35" s="136"/>
      <c r="E35" s="136"/>
      <c r="F35" s="137"/>
      <c r="G35" s="137"/>
      <c r="H35" s="136"/>
      <c r="I35" s="136"/>
      <c r="J35" s="139"/>
      <c r="K35" s="140"/>
      <c r="L35" s="141"/>
      <c r="M35" s="141"/>
      <c r="N35" s="141"/>
      <c r="O35" s="139"/>
      <c r="P35" s="142" t="s">
        <v>152</v>
      </c>
      <c r="Q35" s="143" t="s">
        <v>153</v>
      </c>
      <c r="R35" s="144" t="s">
        <v>154</v>
      </c>
      <c r="S35" s="144" t="s">
        <v>155</v>
      </c>
      <c r="T35" s="158" t="s">
        <v>154</v>
      </c>
      <c r="U35" s="148" t="s">
        <v>155</v>
      </c>
      <c r="V35" s="159" t="s">
        <v>154</v>
      </c>
      <c r="W35" s="148" t="s">
        <v>155</v>
      </c>
      <c r="X35" s="35" t="s">
        <v>154</v>
      </c>
      <c r="Y35" s="147" t="s">
        <v>155</v>
      </c>
      <c r="Z35" s="158" t="s">
        <v>154</v>
      </c>
      <c r="AA35" s="35" t="s">
        <v>155</v>
      </c>
      <c r="AB35" s="145" t="s">
        <v>154</v>
      </c>
      <c r="AC35" s="147" t="s">
        <v>155</v>
      </c>
      <c r="AD35" s="148" t="s">
        <v>156</v>
      </c>
      <c r="AE35" s="148" t="s">
        <v>156</v>
      </c>
      <c r="AF35" s="148" t="s">
        <v>156</v>
      </c>
      <c r="AG35" s="148" t="s">
        <v>156</v>
      </c>
      <c r="AH35" s="148" t="s">
        <v>156</v>
      </c>
      <c r="AI35" s="148" t="s">
        <v>156</v>
      </c>
      <c r="AJ35" s="148" t="s">
        <v>156</v>
      </c>
      <c r="AK35" s="148" t="s">
        <v>156</v>
      </c>
      <c r="AL35" s="148" t="s">
        <v>156</v>
      </c>
      <c r="AM35" s="148" t="s">
        <v>156</v>
      </c>
      <c r="AN35" s="148" t="s">
        <v>156</v>
      </c>
      <c r="AO35" s="148" t="s">
        <v>156</v>
      </c>
      <c r="AP35" s="148" t="s">
        <v>156</v>
      </c>
      <c r="AQ35" s="148" t="s">
        <v>156</v>
      </c>
      <c r="AR35" s="148" t="s">
        <v>156</v>
      </c>
      <c r="AS35" s="148" t="s">
        <v>156</v>
      </c>
      <c r="AT35" s="148" t="s">
        <v>156</v>
      </c>
      <c r="AU35" s="148" t="s">
        <v>156</v>
      </c>
      <c r="AV35" s="148" t="s">
        <v>156</v>
      </c>
      <c r="AW35" s="148" t="s">
        <v>156</v>
      </c>
      <c r="AX35" s="148" t="s">
        <v>156</v>
      </c>
      <c r="AY35" s="148" t="s">
        <v>156</v>
      </c>
      <c r="AZ35" s="148" t="s">
        <v>156</v>
      </c>
      <c r="BA35" s="148" t="s">
        <v>156</v>
      </c>
      <c r="BB35" s="148" t="s">
        <v>156</v>
      </c>
    </row>
    <row r="36" customFormat="false" ht="15.75" hidden="false" customHeight="false" outlineLevel="0" collapsed="false">
      <c r="A36" s="133"/>
      <c r="B36" s="134"/>
      <c r="C36" s="135" t="n">
        <v>1</v>
      </c>
      <c r="D36" s="136" t="n">
        <v>3053</v>
      </c>
      <c r="E36" s="136" t="n">
        <v>8.8</v>
      </c>
      <c r="F36" s="137" t="n">
        <v>5.3815</v>
      </c>
      <c r="G36" s="137" t="n">
        <v>34.95295</v>
      </c>
      <c r="H36" s="136" t="n">
        <v>2000</v>
      </c>
      <c r="I36" s="136" t="n">
        <v>2000</v>
      </c>
      <c r="J36" s="139" t="n">
        <v>116.42</v>
      </c>
      <c r="K36" s="140" t="n">
        <v>0.999798012403754</v>
      </c>
      <c r="L36" s="141" t="n">
        <v>0.00079389155779328</v>
      </c>
      <c r="M36" s="141" t="n">
        <v>-4.952816224E-006</v>
      </c>
      <c r="N36" s="141" t="n">
        <v>1.02711364396004</v>
      </c>
      <c r="O36" s="139" t="n">
        <v>116.40696096</v>
      </c>
      <c r="P36" s="142" t="n">
        <v>5.37512930483246</v>
      </c>
      <c r="Q36" s="143" t="n">
        <v>5.23323717530284</v>
      </c>
      <c r="R36" s="144" t="n">
        <v>240.053274753818</v>
      </c>
      <c r="S36" s="144" t="n">
        <v>233.716372249025</v>
      </c>
      <c r="T36" s="158" t="n">
        <v>0.00733333333333333</v>
      </c>
      <c r="U36" s="148" t="n">
        <v>0.00715658375400935</v>
      </c>
      <c r="V36" s="159" t="n">
        <v>23.103</v>
      </c>
      <c r="W36" s="148" t="n">
        <v>22.5461665184834</v>
      </c>
      <c r="X36" s="35" t="n">
        <v>23.0956666666667</v>
      </c>
      <c r="Y36" s="147" t="n">
        <v>22.5390099347294</v>
      </c>
      <c r="Z36" s="158" t="n">
        <v>1.464</v>
      </c>
      <c r="AA36" s="35" t="n">
        <v>1.4287143567095</v>
      </c>
      <c r="AB36" s="145" t="n">
        <v>26.1793333333333</v>
      </c>
      <c r="AC36" s="35" t="n">
        <v>25.5483534032903</v>
      </c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</row>
    <row r="37" customFormat="false" ht="15.75" hidden="false" customHeight="false" outlineLevel="0" collapsed="false">
      <c r="A37" s="133"/>
      <c r="B37" s="134"/>
      <c r="C37" s="135" t="n">
        <v>2</v>
      </c>
      <c r="D37" s="136" t="n">
        <v>3155</v>
      </c>
      <c r="E37" s="136" t="n">
        <v>8.9</v>
      </c>
      <c r="F37" s="137" t="n">
        <v>5.3672</v>
      </c>
      <c r="G37" s="137" t="n">
        <v>34.9525</v>
      </c>
      <c r="H37" s="136" t="n">
        <v>2000</v>
      </c>
      <c r="I37" s="136" t="n">
        <v>2000</v>
      </c>
      <c r="J37" s="139" t="n">
        <v>116.07</v>
      </c>
      <c r="K37" s="140" t="n">
        <v>0.999790770835288</v>
      </c>
      <c r="L37" s="141" t="n">
        <v>0.000793599979577109</v>
      </c>
      <c r="M37" s="141" t="n">
        <v>-4.945517866E-006</v>
      </c>
      <c r="N37" s="141" t="n">
        <v>1.02709736646243</v>
      </c>
      <c r="O37" s="139" t="n">
        <v>116.05711623</v>
      </c>
      <c r="P37" s="142" t="n">
        <v>5.37723646559233</v>
      </c>
      <c r="Q37" s="143" t="n">
        <v>5.23537168059619</v>
      </c>
      <c r="R37" s="144" t="n">
        <v>240.147380553354</v>
      </c>
      <c r="S37" s="144" t="n">
        <v>233.811699255426</v>
      </c>
      <c r="T37" s="158" t="n">
        <v>0.00933333333333333</v>
      </c>
      <c r="U37" s="148" t="n">
        <v>0.00910837932328463</v>
      </c>
      <c r="V37" s="159" t="n">
        <v>23.08</v>
      </c>
      <c r="W37" s="148" t="n">
        <v>22.5237208694367</v>
      </c>
      <c r="X37" s="35" t="n">
        <v>23.0706666666667</v>
      </c>
      <c r="Y37" s="147" t="n">
        <v>22.5146124901134</v>
      </c>
      <c r="Z37" s="158" t="n">
        <v>1.461</v>
      </c>
      <c r="AA37" s="35" t="n">
        <v>1.42578666335559</v>
      </c>
      <c r="AB37" s="145" t="n">
        <v>26.0893333333333</v>
      </c>
      <c r="AC37" s="35" t="n">
        <v>25.4605226026729</v>
      </c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</row>
    <row r="38" customFormat="false" ht="15.75" hidden="false" customHeight="false" outlineLevel="0" collapsed="false">
      <c r="A38" s="133"/>
      <c r="B38" s="134"/>
      <c r="C38" s="135" t="n">
        <v>3</v>
      </c>
      <c r="D38" s="136" t="n">
        <v>3230</v>
      </c>
      <c r="E38" s="136" t="n">
        <v>9.5</v>
      </c>
      <c r="F38" s="137" t="n">
        <v>4.745</v>
      </c>
      <c r="G38" s="137" t="n">
        <v>34.9416</v>
      </c>
      <c r="H38" s="136" t="n">
        <v>1500</v>
      </c>
      <c r="I38" s="136" t="n">
        <v>1501</v>
      </c>
      <c r="J38" s="139" t="n">
        <v>115.77</v>
      </c>
      <c r="K38" s="140" t="n">
        <v>0.999744434108058</v>
      </c>
      <c r="L38" s="141" t="n">
        <v>0.000791874309582969</v>
      </c>
      <c r="M38" s="141" t="n">
        <v>-4.90242265E-006</v>
      </c>
      <c r="N38" s="141" t="n">
        <v>1.02699109284527</v>
      </c>
      <c r="O38" s="139" t="n">
        <v>115.75784415</v>
      </c>
      <c r="P38" s="142" t="n">
        <v>4.76406256944552</v>
      </c>
      <c r="Q38" s="143" t="n">
        <v>4.6388548086106</v>
      </c>
      <c r="R38" s="144" t="n">
        <v>212.763034351437</v>
      </c>
      <c r="S38" s="144" t="n">
        <v>207.171255752549</v>
      </c>
      <c r="T38" s="158" t="n">
        <v>0.0133333333333333</v>
      </c>
      <c r="U38" s="148" t="n">
        <v>0.013012072167929</v>
      </c>
      <c r="V38" s="159" t="n">
        <v>25.765</v>
      </c>
      <c r="W38" s="148" t="n">
        <v>25.1442029555017</v>
      </c>
      <c r="X38" s="35" t="n">
        <v>25.7516666666667</v>
      </c>
      <c r="Y38" s="147" t="n">
        <v>25.1311908833338</v>
      </c>
      <c r="Z38" s="158" t="n">
        <v>1.633</v>
      </c>
      <c r="AA38" s="35" t="n">
        <v>1.5936535387671</v>
      </c>
      <c r="AB38" s="145" t="n">
        <v>23.2503333333333</v>
      </c>
      <c r="AC38" s="35" t="n">
        <v>22.6901261446303</v>
      </c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</row>
    <row r="39" customFormat="false" ht="15.75" hidden="false" customHeight="false" outlineLevel="0" collapsed="false">
      <c r="A39" s="133"/>
      <c r="B39" s="134"/>
      <c r="C39" s="135" t="n">
        <v>4</v>
      </c>
      <c r="D39" s="136" t="n">
        <v>3231</v>
      </c>
      <c r="E39" s="136" t="n">
        <v>10.7</v>
      </c>
      <c r="F39" s="137" t="n">
        <v>2.979</v>
      </c>
      <c r="G39" s="137" t="n">
        <v>34.7616</v>
      </c>
      <c r="H39" s="136" t="n">
        <v>1000</v>
      </c>
      <c r="I39" s="136" t="n">
        <v>1001</v>
      </c>
      <c r="J39" s="139" t="n">
        <v>114.15</v>
      </c>
      <c r="K39" s="140" t="n">
        <v>0.999637172582749</v>
      </c>
      <c r="L39" s="141" t="n">
        <v>0.000788542819544229</v>
      </c>
      <c r="M39" s="141" t="n">
        <v>-4.819806154E-006</v>
      </c>
      <c r="N39" s="141" t="n">
        <v>1.02664417080722</v>
      </c>
      <c r="O39" s="139" t="n">
        <v>114.13938405</v>
      </c>
      <c r="P39" s="142" t="n">
        <v>3.0265897504143</v>
      </c>
      <c r="Q39" s="143" t="n">
        <v>2.94804162578996</v>
      </c>
      <c r="R39" s="144" t="n">
        <v>135.167498253503</v>
      </c>
      <c r="S39" s="144" t="n">
        <v>131.65953900778</v>
      </c>
      <c r="T39" s="158" t="n">
        <v>0.0163333333333333</v>
      </c>
      <c r="U39" s="148" t="n">
        <v>0.0159419066242938</v>
      </c>
      <c r="V39" s="159" t="n">
        <v>35.765</v>
      </c>
      <c r="W39" s="148" t="n">
        <v>34.9078953317063</v>
      </c>
      <c r="X39" s="35" t="n">
        <v>35.7486666666667</v>
      </c>
      <c r="Y39" s="147" t="n">
        <v>34.891953425082</v>
      </c>
      <c r="Z39" s="158" t="n">
        <v>2.288</v>
      </c>
      <c r="AA39" s="35" t="n">
        <v>2.23316830753373</v>
      </c>
      <c r="AB39" s="145" t="n">
        <v>28.3163333333333</v>
      </c>
      <c r="AC39" s="35" t="n">
        <v>27.637735220962</v>
      </c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</row>
    <row r="40" customFormat="false" ht="15.75" hidden="false" customHeight="false" outlineLevel="0" collapsed="false">
      <c r="A40" s="133"/>
      <c r="B40" s="134"/>
      <c r="C40" s="135" t="n">
        <v>5</v>
      </c>
      <c r="D40" s="136" t="n">
        <v>3232</v>
      </c>
      <c r="E40" s="136" t="n">
        <v>11</v>
      </c>
      <c r="F40" s="137" t="n">
        <v>2.2217</v>
      </c>
      <c r="G40" s="137" t="n">
        <v>34.7174</v>
      </c>
      <c r="H40" s="136" t="n">
        <v>800</v>
      </c>
      <c r="I40" s="136" t="n">
        <v>799</v>
      </c>
      <c r="J40" s="139" t="n">
        <v>115.71</v>
      </c>
      <c r="K40" s="140" t="n">
        <v>0.999607376451102</v>
      </c>
      <c r="L40" s="141" t="n">
        <v>0.0007877343406175</v>
      </c>
      <c r="M40" s="141" t="n">
        <v>-4.7998966E-006</v>
      </c>
      <c r="N40" s="141" t="n">
        <v>1.02655592523979</v>
      </c>
      <c r="O40" s="139" t="n">
        <v>115.6995861</v>
      </c>
      <c r="P40" s="142" t="n">
        <v>2.22113522539285</v>
      </c>
      <c r="Q40" s="143" t="n">
        <v>2.16367678640989</v>
      </c>
      <c r="R40" s="144" t="n">
        <v>99.1958991660448</v>
      </c>
      <c r="S40" s="144" t="n">
        <v>96.6298052810655</v>
      </c>
      <c r="T40" s="158" t="n">
        <v>0.0203333333333333</v>
      </c>
      <c r="U40" s="148" t="n">
        <v>0.0198467163061354</v>
      </c>
      <c r="V40" s="159" t="n">
        <v>39.137</v>
      </c>
      <c r="W40" s="148" t="n">
        <v>38.2003739052404</v>
      </c>
      <c r="X40" s="35" t="n">
        <v>39.1166666666667</v>
      </c>
      <c r="Y40" s="35" t="n">
        <v>38.1805271889343</v>
      </c>
      <c r="Z40" s="158" t="n">
        <v>2.506</v>
      </c>
      <c r="AA40" s="35" t="n">
        <v>2.44602644572994</v>
      </c>
      <c r="AB40" s="145" t="n">
        <v>27.0083333333333</v>
      </c>
      <c r="AC40" s="35" t="n">
        <v>26.3619703066332</v>
      </c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</row>
    <row r="41" customFormat="false" ht="15.75" hidden="false" customHeight="false" outlineLevel="0" collapsed="false">
      <c r="A41" s="133"/>
      <c r="B41" s="134"/>
      <c r="C41" s="135" t="n">
        <v>6</v>
      </c>
      <c r="D41" s="136" t="n">
        <v>3233</v>
      </c>
      <c r="E41" s="136" t="n">
        <v>14</v>
      </c>
      <c r="F41" s="137" t="n">
        <v>0.8705</v>
      </c>
      <c r="G41" s="137" t="n">
        <v>35.17945</v>
      </c>
      <c r="H41" s="136" t="n">
        <v>400</v>
      </c>
      <c r="I41" s="136" t="n">
        <v>400</v>
      </c>
      <c r="J41" s="139" t="n">
        <v>117.93</v>
      </c>
      <c r="K41" s="140" t="n">
        <v>0.999246419091694</v>
      </c>
      <c r="L41" s="141" t="n">
        <v>0.00078016031972</v>
      </c>
      <c r="M41" s="141" t="n">
        <v>-4.6171816E-006</v>
      </c>
      <c r="N41" s="141" t="n">
        <v>1.02632655246033</v>
      </c>
      <c r="O41" s="139" t="n">
        <v>117.9229242</v>
      </c>
      <c r="P41" s="142" t="n">
        <v>0.841659614764851</v>
      </c>
      <c r="Q41" s="143" t="n">
        <v>0.820069998917214</v>
      </c>
      <c r="R41" s="144" t="n">
        <v>37.5885183953982</v>
      </c>
      <c r="S41" s="144" t="n">
        <v>36.6243261516428</v>
      </c>
      <c r="T41" s="158" t="n">
        <v>0.00733333333333333</v>
      </c>
      <c r="U41" s="148" t="n">
        <v>0.00715536443568056</v>
      </c>
      <c r="V41" s="159" t="n">
        <v>36.669</v>
      </c>
      <c r="W41" s="148" t="n">
        <v>35.7790988852687</v>
      </c>
      <c r="X41" s="35" t="n">
        <v>36.6616666666667</v>
      </c>
      <c r="Y41" s="35" t="n">
        <v>35.771943520833</v>
      </c>
      <c r="Z41" s="158" t="n">
        <v>2.136</v>
      </c>
      <c r="AA41" s="35" t="n">
        <v>2.08416251381096</v>
      </c>
      <c r="AB41" s="145" t="n">
        <v>15.0993333333333</v>
      </c>
      <c r="AC41" s="35" t="n">
        <v>14.7328953730663</v>
      </c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</row>
    <row r="42" customFormat="false" ht="15.75" hidden="false" customHeight="false" outlineLevel="0" collapsed="false">
      <c r="A42" s="133"/>
      <c r="B42" s="134"/>
      <c r="C42" s="135" t="n">
        <v>7</v>
      </c>
      <c r="D42" s="136" t="n">
        <v>3237</v>
      </c>
      <c r="E42" s="136" t="n">
        <v>15.7</v>
      </c>
      <c r="F42" s="137" t="n">
        <v>2.0825</v>
      </c>
      <c r="G42" s="137" t="n">
        <v>35.31585</v>
      </c>
      <c r="H42" s="136" t="n">
        <v>200</v>
      </c>
      <c r="I42" s="136" t="n">
        <v>200</v>
      </c>
      <c r="J42" s="139" t="n">
        <v>118.47</v>
      </c>
      <c r="K42" s="140" t="n">
        <v>0.998993169508746</v>
      </c>
      <c r="L42" s="141" t="n">
        <v>0.000776258718021729</v>
      </c>
      <c r="M42" s="141" t="n">
        <v>-4.526863354E-006</v>
      </c>
      <c r="N42" s="141" t="n">
        <v>1.02605992078513</v>
      </c>
      <c r="O42" s="139" t="n">
        <v>118.46490579</v>
      </c>
      <c r="P42" s="142" t="n">
        <v>2.03131365220853</v>
      </c>
      <c r="Q42" s="143" t="n">
        <v>1.97972224726816</v>
      </c>
      <c r="R42" s="144" t="n">
        <v>90.7184677076329</v>
      </c>
      <c r="S42" s="144" t="n">
        <v>88.4143955629962</v>
      </c>
      <c r="T42" s="158" t="n">
        <v>0.0143333333333333</v>
      </c>
      <c r="U42" s="148" t="n">
        <v>0.0139840557686222</v>
      </c>
      <c r="V42" s="159" t="n">
        <v>26.442</v>
      </c>
      <c r="W42" s="148" t="n">
        <v>25.7976559977145</v>
      </c>
      <c r="X42" s="35" t="n">
        <v>26.4276666666667</v>
      </c>
      <c r="Y42" s="35" t="n">
        <v>25.7836719419459</v>
      </c>
      <c r="Z42" s="158" t="n">
        <v>1.593</v>
      </c>
      <c r="AA42" s="35" t="n">
        <v>1.55418145391269</v>
      </c>
      <c r="AB42" s="145" t="n">
        <v>9.58933333333333</v>
      </c>
      <c r="AC42" s="35" t="n">
        <v>9.35565851980753</v>
      </c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0"/>
      <c r="BB42" s="148"/>
    </row>
    <row r="43" customFormat="false" ht="15.75" hidden="false" customHeight="false" outlineLevel="0" collapsed="false">
      <c r="A43" s="133"/>
      <c r="B43" s="134"/>
      <c r="C43" s="135" t="n">
        <v>8</v>
      </c>
      <c r="D43" s="136" t="n">
        <v>3238</v>
      </c>
      <c r="E43" s="136" t="n">
        <v>16.9</v>
      </c>
      <c r="F43" s="137" t="n">
        <v>1.8076</v>
      </c>
      <c r="G43" s="137" t="n">
        <v>35.5119</v>
      </c>
      <c r="H43" s="136" t="n">
        <v>100</v>
      </c>
      <c r="I43" s="136" t="n">
        <v>101</v>
      </c>
      <c r="J43" s="139" t="n">
        <v>117.73</v>
      </c>
      <c r="K43" s="140" t="n">
        <v>0.998794202605817</v>
      </c>
      <c r="L43" s="141" t="n">
        <v>0.000773664097527909</v>
      </c>
      <c r="M43" s="141" t="n">
        <v>-4.468867306E-006</v>
      </c>
      <c r="N43" s="141" t="n">
        <v>1.02593205938529</v>
      </c>
      <c r="O43" s="139" t="n">
        <v>117.72635037</v>
      </c>
      <c r="P43" s="142" t="n">
        <v>1.77182963167304</v>
      </c>
      <c r="Q43" s="143" t="n">
        <v>1.72704382855007</v>
      </c>
      <c r="R43" s="144" t="n">
        <v>79.1299113505179</v>
      </c>
      <c r="S43" s="144" t="n">
        <v>77.1297773830463</v>
      </c>
      <c r="T43" s="158" t="n">
        <v>0.0203333333333333</v>
      </c>
      <c r="U43" s="148" t="n">
        <v>0.0198349526021006</v>
      </c>
      <c r="V43" s="159" t="n">
        <v>25.472</v>
      </c>
      <c r="W43" s="148" t="n">
        <v>24.8476678367561</v>
      </c>
      <c r="X43" s="35" t="n">
        <v>25.4516666666667</v>
      </c>
      <c r="Y43" s="35" t="n">
        <v>24.827832884154</v>
      </c>
      <c r="Z43" s="158" t="n">
        <v>1.55</v>
      </c>
      <c r="AA43" s="35" t="n">
        <v>1.51200868196341</v>
      </c>
      <c r="AB43" s="145" t="n">
        <v>8.26133333333333</v>
      </c>
      <c r="AC43" s="35" t="n">
        <v>8.05884369328625</v>
      </c>
      <c r="AD43" s="160" t="n">
        <v>0.0094</v>
      </c>
      <c r="AE43" s="160" t="n">
        <v>0.005</v>
      </c>
      <c r="AF43" s="160" t="n">
        <v>-9999.9999</v>
      </c>
      <c r="AG43" s="160" t="n">
        <v>0.0042</v>
      </c>
      <c r="AH43" s="160" t="n">
        <v>0.0036</v>
      </c>
      <c r="AI43" s="160" t="n">
        <v>-9999.9999</v>
      </c>
      <c r="AJ43" s="160" t="n">
        <v>-9999.9999</v>
      </c>
      <c r="AK43" s="160" t="n">
        <v>-9999.9999</v>
      </c>
      <c r="AL43" s="160" t="n">
        <v>0.0138</v>
      </c>
      <c r="AM43" s="160" t="n">
        <v>0.0014</v>
      </c>
      <c r="AN43" s="160" t="n">
        <v>-9999.9999</v>
      </c>
      <c r="AO43" s="160" t="n">
        <v>-9999.9999</v>
      </c>
      <c r="AP43" s="160" t="n">
        <v>0.0015</v>
      </c>
      <c r="AQ43" s="160"/>
      <c r="AR43" s="160" t="n">
        <v>0.0183</v>
      </c>
      <c r="AS43" s="160" t="n">
        <v>0.0078</v>
      </c>
      <c r="AT43" s="160" t="n">
        <v>0.0261</v>
      </c>
      <c r="AU43" s="160" t="n">
        <v>0.0029</v>
      </c>
      <c r="AV43" s="160" t="s">
        <v>167</v>
      </c>
      <c r="AW43" s="160" t="n">
        <v>-9999.9999</v>
      </c>
      <c r="AX43" s="160" t="n">
        <v>0.0067</v>
      </c>
      <c r="AY43" s="160" t="n">
        <v>0.0269</v>
      </c>
      <c r="AZ43" s="160" t="n">
        <v>0.0336</v>
      </c>
      <c r="BA43" s="160" t="n">
        <v>-9999.9999</v>
      </c>
      <c r="BB43" s="148"/>
    </row>
    <row r="44" customFormat="false" ht="15.75" hidden="false" customHeight="false" outlineLevel="0" collapsed="false">
      <c r="A44" s="133"/>
      <c r="B44" s="134"/>
      <c r="C44" s="135" t="n">
        <v>9</v>
      </c>
      <c r="D44" s="136"/>
      <c r="E44" s="136"/>
      <c r="F44" s="137"/>
      <c r="G44" s="137"/>
      <c r="H44" s="136"/>
      <c r="I44" s="136" t="n">
        <v>94</v>
      </c>
      <c r="J44" s="139"/>
      <c r="K44" s="140"/>
      <c r="L44" s="141"/>
      <c r="M44" s="141"/>
      <c r="N44" s="141"/>
      <c r="O44" s="139"/>
      <c r="P44" s="142"/>
      <c r="Q44" s="143"/>
      <c r="R44" s="144"/>
      <c r="S44" s="144"/>
      <c r="T44" s="158" t="n">
        <v>0.0263333333333333</v>
      </c>
      <c r="U44" s="148" t="n">
        <v>0.025687426731596</v>
      </c>
      <c r="V44" s="159" t="n">
        <v>25.363</v>
      </c>
      <c r="W44" s="148" t="n">
        <v>24.7408938301318</v>
      </c>
      <c r="X44" s="35" t="n">
        <v>25.3366666666667</v>
      </c>
      <c r="Y44" s="148" t="n">
        <v>24.7152064034002</v>
      </c>
      <c r="Z44" s="158" t="n">
        <v>1.552</v>
      </c>
      <c r="AA44" s="148" t="n">
        <v>1.51393239066216</v>
      </c>
      <c r="AB44" s="145" t="n">
        <v>7.91033333333333</v>
      </c>
      <c r="AC44" s="148" t="n">
        <v>7.7163078957912</v>
      </c>
      <c r="AD44" s="160" t="n">
        <v>0.0181</v>
      </c>
      <c r="AE44" s="160" t="n">
        <v>0.0085</v>
      </c>
      <c r="AF44" s="160" t="n">
        <v>0.0025</v>
      </c>
      <c r="AG44" s="160" t="n">
        <v>0.0107</v>
      </c>
      <c r="AH44" s="160" t="n">
        <v>0.0078</v>
      </c>
      <c r="AI44" s="160" t="n">
        <v>-9999.9999</v>
      </c>
      <c r="AJ44" s="160" t="n">
        <v>-9999.9999</v>
      </c>
      <c r="AK44" s="160" t="n">
        <v>-9999.9999</v>
      </c>
      <c r="AL44" s="160" t="n">
        <v>0.0311</v>
      </c>
      <c r="AM44" s="160" t="n">
        <v>0.0024</v>
      </c>
      <c r="AN44" s="160" t="n">
        <v>-9999.9999</v>
      </c>
      <c r="AO44" s="160" t="n">
        <v>-9999.9999</v>
      </c>
      <c r="AP44" s="160" t="n">
        <v>0.0024</v>
      </c>
      <c r="AQ44" s="160"/>
      <c r="AR44" s="160" t="n">
        <v>0.0463</v>
      </c>
      <c r="AS44" s="160" t="n">
        <v>0.0106</v>
      </c>
      <c r="AT44" s="160" t="n">
        <v>0.0569</v>
      </c>
      <c r="AU44" s="160" t="n">
        <v>0.0057</v>
      </c>
      <c r="AV44" s="160" t="s">
        <v>167</v>
      </c>
      <c r="AW44" s="160" t="n">
        <v>-9999.9999</v>
      </c>
      <c r="AX44" s="160" t="n">
        <v>0.012</v>
      </c>
      <c r="AY44" s="160" t="n">
        <v>0.0544</v>
      </c>
      <c r="AZ44" s="160" t="n">
        <v>0.0664</v>
      </c>
      <c r="BA44" s="160" t="n">
        <v>0.0021</v>
      </c>
      <c r="BB44" s="148"/>
    </row>
    <row r="45" customFormat="false" ht="15.75" hidden="false" customHeight="false" outlineLevel="0" collapsed="false">
      <c r="A45" s="133"/>
      <c r="B45" s="134"/>
      <c r="C45" s="135" t="n">
        <v>10</v>
      </c>
      <c r="D45" s="136" t="n">
        <v>3239</v>
      </c>
      <c r="E45" s="136" t="n">
        <v>17.8</v>
      </c>
      <c r="F45" s="137" t="n">
        <v>1.6291</v>
      </c>
      <c r="G45" s="137" t="n">
        <v>35.6268</v>
      </c>
      <c r="H45" s="136" t="n">
        <v>80</v>
      </c>
      <c r="I45" s="136" t="n">
        <v>80</v>
      </c>
      <c r="J45" s="139" t="n">
        <v>113.98</v>
      </c>
      <c r="K45" s="140" t="n">
        <v>0.99863432860784</v>
      </c>
      <c r="L45" s="141" t="n">
        <v>0.00077180129975558</v>
      </c>
      <c r="M45" s="141" t="n">
        <v>-4.428497464E-006</v>
      </c>
      <c r="N45" s="141" t="n">
        <v>1.02580265408841</v>
      </c>
      <c r="O45" s="139" t="n">
        <v>113.97749244</v>
      </c>
      <c r="P45" s="142" t="n">
        <v>1.64831785805305</v>
      </c>
      <c r="Q45" s="143" t="n">
        <v>1.60685669069343</v>
      </c>
      <c r="R45" s="144" t="n">
        <v>73.6138755406492</v>
      </c>
      <c r="S45" s="144" t="n">
        <v>71.7622198063687</v>
      </c>
      <c r="T45" s="158" t="n">
        <v>0.0713333333333333</v>
      </c>
      <c r="U45" s="148" t="n">
        <v>0.0695792963235393</v>
      </c>
      <c r="V45" s="159" t="n">
        <v>24.647</v>
      </c>
      <c r="W45" s="148" t="n">
        <v>24.0409474273777</v>
      </c>
      <c r="X45" s="35" t="n">
        <v>24.5756666666667</v>
      </c>
      <c r="Y45" s="148" t="n">
        <v>23.9713681310541</v>
      </c>
      <c r="Z45" s="158" t="n">
        <v>1.502</v>
      </c>
      <c r="AA45" s="148" t="n">
        <v>1.46506686557882</v>
      </c>
      <c r="AB45" s="145" t="n">
        <v>7.31933333333333</v>
      </c>
      <c r="AC45" s="148" t="n">
        <v>7.13935602183307</v>
      </c>
      <c r="AD45" s="160" t="n">
        <v>0.0422</v>
      </c>
      <c r="AE45" s="160" t="n">
        <v>0.0232</v>
      </c>
      <c r="AF45" s="160" t="n">
        <v>0.0053</v>
      </c>
      <c r="AG45" s="160" t="n">
        <v>0.0376</v>
      </c>
      <c r="AH45" s="160" t="n">
        <v>0.0265</v>
      </c>
      <c r="AI45" s="160" t="n">
        <v>-9999.9999</v>
      </c>
      <c r="AJ45" s="160" t="n">
        <v>0.0033</v>
      </c>
      <c r="AK45" s="160" t="n">
        <v>-9999.9999</v>
      </c>
      <c r="AL45" s="160" t="n">
        <v>0.0642</v>
      </c>
      <c r="AM45" s="160" t="n">
        <v>0.0056</v>
      </c>
      <c r="AN45" s="160" t="n">
        <v>-9999.9999</v>
      </c>
      <c r="AO45" s="160" t="n">
        <v>-9999.9999</v>
      </c>
      <c r="AP45" s="160" t="n">
        <v>0.0227</v>
      </c>
      <c r="AQ45" s="160"/>
      <c r="AR45" s="160" t="n">
        <v>0.2451</v>
      </c>
      <c r="AS45" s="160" t="n">
        <v>0.0209</v>
      </c>
      <c r="AT45" s="160" t="n">
        <v>0.266</v>
      </c>
      <c r="AU45" s="160" t="n">
        <v>0.0255</v>
      </c>
      <c r="AV45" s="160" t="s">
        <v>167</v>
      </c>
      <c r="AW45" s="160" t="n">
        <v>-9999.9999</v>
      </c>
      <c r="AX45" s="160" t="n">
        <v>0.0623</v>
      </c>
      <c r="AY45" s="160" t="n">
        <v>0.1473</v>
      </c>
      <c r="AZ45" s="160" t="n">
        <v>0.2096</v>
      </c>
      <c r="BA45" s="160" t="n">
        <v>0.0034</v>
      </c>
      <c r="BB45" s="148"/>
    </row>
    <row r="46" customFormat="false" ht="15.75" hidden="false" customHeight="false" outlineLevel="0" collapsed="false">
      <c r="A46" s="133"/>
      <c r="B46" s="134"/>
      <c r="C46" s="135" t="n">
        <v>11</v>
      </c>
      <c r="D46" s="136"/>
      <c r="E46" s="136"/>
      <c r="F46" s="137"/>
      <c r="G46" s="137"/>
      <c r="H46" s="136"/>
      <c r="I46" s="136" t="n">
        <v>70</v>
      </c>
      <c r="J46" s="139"/>
      <c r="K46" s="140"/>
      <c r="L46" s="141"/>
      <c r="M46" s="141"/>
      <c r="N46" s="141"/>
      <c r="O46" s="139"/>
      <c r="P46" s="142"/>
      <c r="Q46" s="143"/>
      <c r="R46" s="144"/>
      <c r="S46" s="144"/>
      <c r="T46" s="158" t="n">
        <v>0.124333333333333</v>
      </c>
      <c r="U46" s="148" t="n">
        <v>0.121271775618622</v>
      </c>
      <c r="V46" s="159" t="n">
        <v>22.006</v>
      </c>
      <c r="W46" s="148" t="n">
        <v>21.4641289082847</v>
      </c>
      <c r="X46" s="35" t="n">
        <v>21.8816666666667</v>
      </c>
      <c r="Y46" s="147" t="n">
        <v>21.3428571326661</v>
      </c>
      <c r="Z46" s="158" t="n">
        <v>1.312</v>
      </c>
      <c r="AA46" s="35" t="n">
        <v>1.2796935893697</v>
      </c>
      <c r="AB46" s="145" t="n">
        <v>6.59333333333333</v>
      </c>
      <c r="AC46" s="147" t="n">
        <v>6.4309804872288</v>
      </c>
      <c r="AD46" s="160" t="n">
        <v>0.0478</v>
      </c>
      <c r="AE46" s="160" t="n">
        <v>0.0339</v>
      </c>
      <c r="AF46" s="160" t="n">
        <v>0.0063</v>
      </c>
      <c r="AG46" s="160" t="n">
        <v>0.0491</v>
      </c>
      <c r="AH46" s="160" t="n">
        <v>0.0406</v>
      </c>
      <c r="AI46" s="160" t="n">
        <v>0.0036</v>
      </c>
      <c r="AJ46" s="160" t="n">
        <v>0.0057</v>
      </c>
      <c r="AK46" s="160" t="n">
        <v>0.0011</v>
      </c>
      <c r="AL46" s="160" t="n">
        <v>0.0667</v>
      </c>
      <c r="AM46" s="160" t="n">
        <v>0.0071</v>
      </c>
      <c r="AN46" s="160" t="n">
        <v>0.0018</v>
      </c>
      <c r="AO46" s="160" t="n">
        <v>-9999.9999</v>
      </c>
      <c r="AP46" s="160" t="n">
        <v>0.0372</v>
      </c>
      <c r="AQ46" s="160"/>
      <c r="AR46" s="160" t="n">
        <v>0.2118</v>
      </c>
      <c r="AS46" s="160" t="n">
        <v>0.0305</v>
      </c>
      <c r="AT46" s="160" t="n">
        <v>0.2423</v>
      </c>
      <c r="AU46" s="160" t="n">
        <v>0.027</v>
      </c>
      <c r="AV46" s="160" t="s">
        <v>167</v>
      </c>
      <c r="AW46" s="160" t="n">
        <v>-9999.9999</v>
      </c>
      <c r="AX46" s="160" t="n">
        <v>0.0703</v>
      </c>
      <c r="AY46" s="160" t="n">
        <v>0.1961</v>
      </c>
      <c r="AZ46" s="160" t="n">
        <v>0.2664</v>
      </c>
      <c r="BA46" s="160" t="n">
        <v>0.0044</v>
      </c>
      <c r="BB46" s="148"/>
    </row>
    <row r="47" customFormat="false" ht="15.75" hidden="false" customHeight="false" outlineLevel="0" collapsed="false">
      <c r="A47" s="133"/>
      <c r="B47" s="134"/>
      <c r="C47" s="135" t="n">
        <v>12</v>
      </c>
      <c r="D47" s="136" t="n">
        <v>3240</v>
      </c>
      <c r="E47" s="136" t="n">
        <v>18.7</v>
      </c>
      <c r="F47" s="137" t="n">
        <v>2.1083</v>
      </c>
      <c r="G47" s="137" t="n">
        <v>35.71645</v>
      </c>
      <c r="H47" s="136" t="n">
        <v>60</v>
      </c>
      <c r="I47" s="136" t="n">
        <v>60</v>
      </c>
      <c r="J47" s="139" t="n">
        <v>117.01</v>
      </c>
      <c r="K47" s="140" t="n">
        <v>0.99846553259297</v>
      </c>
      <c r="L47" s="141" t="n">
        <v>0.000770007589862229</v>
      </c>
      <c r="M47" s="141" t="n">
        <v>-4.390808074E-006</v>
      </c>
      <c r="N47" s="141" t="n">
        <v>1.02564656335332</v>
      </c>
      <c r="O47" s="139" t="n">
        <v>117.00847887</v>
      </c>
      <c r="P47" s="142" t="n">
        <v>2.08276694285676</v>
      </c>
      <c r="Q47" s="143" t="n">
        <v>2.03068680506003</v>
      </c>
      <c r="R47" s="144" t="n">
        <v>93.0163716679827</v>
      </c>
      <c r="S47" s="144" t="n">
        <v>90.6904727139808</v>
      </c>
      <c r="T47" s="158" t="n">
        <v>0.168333333333333</v>
      </c>
      <c r="U47" s="148" t="n">
        <v>0.164182731993667</v>
      </c>
      <c r="V47" s="159" t="n">
        <v>21.114</v>
      </c>
      <c r="W47" s="148" t="n">
        <v>20.5933913068176</v>
      </c>
      <c r="X47" s="35" t="n">
        <v>20.9456666666667</v>
      </c>
      <c r="Y47" s="147" t="n">
        <v>20.4292085748239</v>
      </c>
      <c r="Z47" s="158" t="n">
        <v>1.252</v>
      </c>
      <c r="AA47" s="35" t="n">
        <v>1.22112938884795</v>
      </c>
      <c r="AB47" s="145" t="n">
        <v>6.12433333333333</v>
      </c>
      <c r="AC47" s="147" t="n">
        <v>5.97332541568247</v>
      </c>
      <c r="AD47" s="160" t="n">
        <v>0.0581</v>
      </c>
      <c r="AE47" s="160" t="n">
        <v>0.0394</v>
      </c>
      <c r="AF47" s="160" t="n">
        <v>0.0051</v>
      </c>
      <c r="AG47" s="160" t="n">
        <v>0.0563</v>
      </c>
      <c r="AH47" s="160" t="n">
        <v>0.049</v>
      </c>
      <c r="AI47" s="160" t="n">
        <v>0.0055</v>
      </c>
      <c r="AJ47" s="160" t="n">
        <v>0.0102</v>
      </c>
      <c r="AK47" s="160" t="n">
        <v>0.002</v>
      </c>
      <c r="AL47" s="160" t="n">
        <v>0.0691</v>
      </c>
      <c r="AM47" s="160" t="n">
        <v>0.0081</v>
      </c>
      <c r="AN47" s="160" t="n">
        <v>0.0027</v>
      </c>
      <c r="AO47" s="160" t="n">
        <v>-9999.9999</v>
      </c>
      <c r="AP47" s="160" t="n">
        <v>0.0494</v>
      </c>
      <c r="AQ47" s="160"/>
      <c r="AR47" s="160" t="n">
        <v>0.2108</v>
      </c>
      <c r="AS47" s="160" t="n">
        <v>0.0728</v>
      </c>
      <c r="AT47" s="160" t="n">
        <v>0.2836</v>
      </c>
      <c r="AU47" s="160" t="n">
        <v>0.031</v>
      </c>
      <c r="AV47" s="160" t="s">
        <v>167</v>
      </c>
      <c r="AW47" s="160" t="n">
        <v>-9999.9999</v>
      </c>
      <c r="AX47" s="160" t="n">
        <v>0.0808</v>
      </c>
      <c r="AY47" s="160" t="n">
        <v>0.2406</v>
      </c>
      <c r="AZ47" s="160" t="n">
        <v>0.3214</v>
      </c>
      <c r="BA47" s="160" t="n">
        <v>0.0077</v>
      </c>
      <c r="BB47" s="148"/>
    </row>
    <row r="48" customFormat="false" ht="15.75" hidden="false" customHeight="false" outlineLevel="0" collapsed="false">
      <c r="A48" s="133"/>
      <c r="B48" s="134"/>
      <c r="C48" s="135" t="n">
        <v>13</v>
      </c>
      <c r="D48" s="136"/>
      <c r="E48" s="136"/>
      <c r="F48" s="137"/>
      <c r="G48" s="137"/>
      <c r="H48" s="136"/>
      <c r="I48" s="136" t="n">
        <v>50</v>
      </c>
      <c r="J48" s="139"/>
      <c r="K48" s="140"/>
      <c r="L48" s="141"/>
      <c r="M48" s="141"/>
      <c r="N48" s="141"/>
      <c r="O48" s="139"/>
      <c r="P48" s="142"/>
      <c r="Q48" s="143"/>
      <c r="R48" s="144"/>
      <c r="S48" s="144"/>
      <c r="T48" s="158" t="n">
        <v>0.250333333333333</v>
      </c>
      <c r="U48" s="148" t="n">
        <v>0.244155984638678</v>
      </c>
      <c r="V48" s="159" t="n">
        <v>19.6</v>
      </c>
      <c r="W48" s="148" t="n">
        <v>19.1163407413505</v>
      </c>
      <c r="X48" s="35" t="n">
        <v>19.3496666666667</v>
      </c>
      <c r="Y48" s="148" t="n">
        <v>18.8721847567118</v>
      </c>
      <c r="Z48" s="158" t="n">
        <v>1.146</v>
      </c>
      <c r="AA48" s="148" t="n">
        <v>1.11772073926468</v>
      </c>
      <c r="AB48" s="145" t="n">
        <v>5.70933333333333</v>
      </c>
      <c r="AC48" s="148" t="n">
        <v>5.56844701050768</v>
      </c>
      <c r="AD48" s="160" t="n">
        <v>0.0579</v>
      </c>
      <c r="AE48" s="160" t="n">
        <v>0.0414</v>
      </c>
      <c r="AF48" s="160" t="n">
        <v>0.0067</v>
      </c>
      <c r="AG48" s="160" t="n">
        <v>0.0601</v>
      </c>
      <c r="AH48" s="160" t="n">
        <v>0.0505</v>
      </c>
      <c r="AI48" s="160" t="n">
        <v>0.0081</v>
      </c>
      <c r="AJ48" s="160" t="n">
        <v>0.0157</v>
      </c>
      <c r="AK48" s="160" t="n">
        <v>0.004</v>
      </c>
      <c r="AL48" s="160" t="n">
        <v>0.0671</v>
      </c>
      <c r="AM48" s="160" t="n">
        <v>0.009</v>
      </c>
      <c r="AN48" s="160" t="n">
        <v>0.0039</v>
      </c>
      <c r="AO48" s="160" t="n">
        <v>0.0197</v>
      </c>
      <c r="AP48" s="160" t="n">
        <v>0.0485</v>
      </c>
      <c r="AQ48" s="160"/>
      <c r="AR48" s="160" t="n">
        <v>0.1492</v>
      </c>
      <c r="AS48" s="160" t="n">
        <v>0.1004</v>
      </c>
      <c r="AT48" s="160" t="n">
        <v>0.2496</v>
      </c>
      <c r="AU48" s="160" t="n">
        <v>0.0258</v>
      </c>
      <c r="AV48" s="160" t="s">
        <v>167</v>
      </c>
      <c r="AW48" s="160" t="n">
        <v>-9999.9999</v>
      </c>
      <c r="AX48" s="160" t="n">
        <v>0.0582</v>
      </c>
      <c r="AY48" s="160" t="n">
        <v>0.2648</v>
      </c>
      <c r="AZ48" s="160" t="n">
        <v>0.323</v>
      </c>
      <c r="BA48" s="160" t="n">
        <v>-9999.9999</v>
      </c>
      <c r="BB48" s="148"/>
    </row>
    <row r="49" customFormat="false" ht="15.75" hidden="false" customHeight="false" outlineLevel="0" collapsed="false">
      <c r="A49" s="133"/>
      <c r="B49" s="134"/>
      <c r="C49" s="135" t="n">
        <v>14</v>
      </c>
      <c r="D49" s="136" t="n">
        <v>3243</v>
      </c>
      <c r="E49" s="136" t="n">
        <v>19.5</v>
      </c>
      <c r="F49" s="137" t="n">
        <v>2.4226</v>
      </c>
      <c r="G49" s="138" t="n">
        <v>35.7836</v>
      </c>
      <c r="H49" s="136" t="n">
        <v>40</v>
      </c>
      <c r="I49" s="136" t="n">
        <v>40</v>
      </c>
      <c r="J49" s="139" t="n">
        <v>116.66</v>
      </c>
      <c r="K49" s="140" t="n">
        <v>0.998308143881684</v>
      </c>
      <c r="L49" s="141" t="n">
        <v>0.000768469653495469</v>
      </c>
      <c r="M49" s="141" t="n">
        <v>-4.35955665E-006</v>
      </c>
      <c r="N49" s="141" t="n">
        <v>1.02549221259546</v>
      </c>
      <c r="O49" s="139" t="n">
        <v>116.6594167</v>
      </c>
      <c r="P49" s="142" t="n">
        <v>2.40350234851497</v>
      </c>
      <c r="Q49" s="143" t="n">
        <v>2.34375485156717</v>
      </c>
      <c r="R49" s="144" t="n">
        <v>107.340414884679</v>
      </c>
      <c r="S49" s="144" t="n">
        <v>104.67209167099</v>
      </c>
      <c r="T49" s="158" t="n">
        <v>0.302333333333333</v>
      </c>
      <c r="U49" s="148" t="n">
        <v>0.294863677140851</v>
      </c>
      <c r="V49" s="159" t="n">
        <v>17.746</v>
      </c>
      <c r="W49" s="148" t="n">
        <v>17.3075550646358</v>
      </c>
      <c r="X49" s="35" t="n">
        <v>17.4436666666667</v>
      </c>
      <c r="Y49" s="148" t="n">
        <v>17.0126913874949</v>
      </c>
      <c r="Z49" s="158" t="n">
        <v>1.013</v>
      </c>
      <c r="AA49" s="148" t="n">
        <v>0.9879721221952</v>
      </c>
      <c r="AB49" s="145" t="n">
        <v>5.24033333333333</v>
      </c>
      <c r="AC49" s="148" t="n">
        <v>5.11086203785151</v>
      </c>
      <c r="AD49" s="160" t="n">
        <v>0.0465</v>
      </c>
      <c r="AE49" s="160" t="n">
        <v>0.0404</v>
      </c>
      <c r="AF49" s="160" t="n">
        <v>0.0066</v>
      </c>
      <c r="AG49" s="160" t="n">
        <v>0.0529</v>
      </c>
      <c r="AH49" s="160" t="n">
        <v>0.0418</v>
      </c>
      <c r="AI49" s="160" t="n">
        <v>0.0114</v>
      </c>
      <c r="AJ49" s="160" t="n">
        <v>0.0214</v>
      </c>
      <c r="AK49" s="160" t="n">
        <v>0.0062</v>
      </c>
      <c r="AL49" s="160" t="n">
        <v>0.0539</v>
      </c>
      <c r="AM49" s="160" t="n">
        <v>0.009</v>
      </c>
      <c r="AN49" s="160" t="n">
        <v>0.0063</v>
      </c>
      <c r="AO49" s="160" t="n">
        <v>-9999.9999</v>
      </c>
      <c r="AP49" s="160" t="n">
        <v>0.0474</v>
      </c>
      <c r="AQ49" s="160"/>
      <c r="AR49" s="160" t="n">
        <v>0.0952</v>
      </c>
      <c r="AS49" s="160" t="n">
        <v>0.137</v>
      </c>
      <c r="AT49" s="160" t="n">
        <v>0.2322</v>
      </c>
      <c r="AU49" s="160" t="n">
        <v>0.0249</v>
      </c>
      <c r="AV49" s="160" t="s">
        <v>167</v>
      </c>
      <c r="AW49" s="160" t="n">
        <v>-9999.9999</v>
      </c>
      <c r="AX49" s="160" t="n">
        <v>0.0564</v>
      </c>
      <c r="AY49" s="160" t="n">
        <v>0.2851</v>
      </c>
      <c r="AZ49" s="160" t="n">
        <v>0.3415</v>
      </c>
      <c r="BA49" s="160" t="n">
        <v>-9999.9999</v>
      </c>
      <c r="BB49" s="148"/>
    </row>
    <row r="50" customFormat="false" ht="15.75" hidden="false" customHeight="false" outlineLevel="0" collapsed="false">
      <c r="A50" s="133"/>
      <c r="B50" s="134"/>
      <c r="C50" s="135" t="n">
        <v>15</v>
      </c>
      <c r="D50" s="136"/>
      <c r="E50" s="136"/>
      <c r="F50" s="137"/>
      <c r="G50" s="137"/>
      <c r="H50" s="136"/>
      <c r="I50" s="136" t="n">
        <v>30</v>
      </c>
      <c r="J50" s="139"/>
      <c r="K50" s="140"/>
      <c r="L50" s="141"/>
      <c r="M50" s="141"/>
      <c r="N50" s="141"/>
      <c r="O50" s="139"/>
      <c r="P50" s="142"/>
      <c r="Q50" s="143"/>
      <c r="R50" s="144"/>
      <c r="S50" s="144"/>
      <c r="T50" s="158" t="n">
        <v>0.248333333333333</v>
      </c>
      <c r="U50" s="148" t="n">
        <v>0.24218419285197</v>
      </c>
      <c r="V50" s="159" t="n">
        <v>11.736</v>
      </c>
      <c r="W50" s="148" t="n">
        <v>11.4453973985667</v>
      </c>
      <c r="X50" s="35" t="n">
        <v>11.4876666666667</v>
      </c>
      <c r="Y50" s="148" t="n">
        <v>11.2032132057147</v>
      </c>
      <c r="Z50" s="158" t="n">
        <v>0.669</v>
      </c>
      <c r="AA50" s="148" t="n">
        <v>0.652434463159604</v>
      </c>
      <c r="AB50" s="145" t="n">
        <v>4.11733333333333</v>
      </c>
      <c r="AC50" s="148" t="n">
        <v>4.01538140954032</v>
      </c>
      <c r="AD50" s="160" t="n">
        <v>0.062</v>
      </c>
      <c r="AE50" s="160" t="n">
        <v>0.0517</v>
      </c>
      <c r="AF50" s="160" t="n">
        <v>0.0122</v>
      </c>
      <c r="AG50" s="160" t="n">
        <v>0.0624</v>
      </c>
      <c r="AH50" s="160" t="n">
        <v>0.0576</v>
      </c>
      <c r="AI50" s="160" t="n">
        <v>0.0138</v>
      </c>
      <c r="AJ50" s="160" t="n">
        <v>0.0312</v>
      </c>
      <c r="AK50" s="160" t="n">
        <v>0.0073</v>
      </c>
      <c r="AL50" s="160" t="n">
        <v>0.0946</v>
      </c>
      <c r="AM50" s="160" t="n">
        <v>0.0141</v>
      </c>
      <c r="AN50" s="160" t="n">
        <v>0.0084</v>
      </c>
      <c r="AO50" s="160" t="n">
        <v>0.0009</v>
      </c>
      <c r="AP50" s="160" t="n">
        <v>0.0498</v>
      </c>
      <c r="AQ50" s="160"/>
      <c r="AR50" s="160" t="n">
        <v>0.0523</v>
      </c>
      <c r="AS50" s="160" t="n">
        <v>0.1924</v>
      </c>
      <c r="AT50" s="160" t="n">
        <v>0.2447</v>
      </c>
      <c r="AU50" s="160" t="n">
        <v>0.028</v>
      </c>
      <c r="AV50" s="160" t="s">
        <v>167</v>
      </c>
      <c r="AW50" s="160" t="n">
        <v>-9999.9999</v>
      </c>
      <c r="AX50" s="160" t="n">
        <v>0.0571</v>
      </c>
      <c r="AY50" s="160" t="n">
        <v>0.4404</v>
      </c>
      <c r="AZ50" s="160" t="n">
        <v>0.4975</v>
      </c>
      <c r="BA50" s="160" t="n">
        <v>-9999.9999</v>
      </c>
      <c r="BB50" s="148"/>
    </row>
    <row r="51" customFormat="false" ht="15.75" hidden="false" customHeight="false" outlineLevel="0" collapsed="false">
      <c r="A51" s="133"/>
      <c r="B51" s="134"/>
      <c r="C51" s="135" t="n">
        <v>16</v>
      </c>
      <c r="D51" s="136" t="n">
        <v>3245</v>
      </c>
      <c r="E51" s="136" t="n">
        <v>23.3</v>
      </c>
      <c r="F51" s="137" t="n">
        <v>4.538</v>
      </c>
      <c r="G51" s="137" t="n">
        <v>35.8066</v>
      </c>
      <c r="H51" s="136" t="n">
        <v>20</v>
      </c>
      <c r="I51" s="136" t="n">
        <v>21</v>
      </c>
      <c r="J51" s="139" t="n">
        <v>119.39</v>
      </c>
      <c r="K51" s="140" t="n">
        <v>0.997469672670003</v>
      </c>
      <c r="L51" s="141" t="n">
        <v>0.000761852082538149</v>
      </c>
      <c r="M51" s="141" t="n">
        <v>-4.240034794E-006</v>
      </c>
      <c r="N51" s="141" t="n">
        <v>1.02445996810004</v>
      </c>
      <c r="O51" s="139" t="n">
        <v>119.39393987</v>
      </c>
      <c r="P51" s="142" t="n">
        <v>4.41426391383355</v>
      </c>
      <c r="Q51" s="143" t="n">
        <v>4.30886911278753</v>
      </c>
      <c r="R51" s="144" t="n">
        <v>197.141026391806</v>
      </c>
      <c r="S51" s="144" t="n">
        <v>192.434094577091</v>
      </c>
      <c r="T51" s="158" t="n">
        <v>0.00933333333333333</v>
      </c>
      <c r="U51" s="148" t="n">
        <v>0.00910268470696766</v>
      </c>
      <c r="V51" s="159" t="n">
        <v>0.042</v>
      </c>
      <c r="W51" s="148" t="n">
        <v>0.0409620811813545</v>
      </c>
      <c r="X51" s="35" t="n">
        <v>0.0326666666666667</v>
      </c>
      <c r="Y51" s="148" t="n">
        <v>0.0318593964743868</v>
      </c>
      <c r="Z51" s="158" t="n">
        <v>0.006</v>
      </c>
      <c r="AA51" s="148" t="n">
        <v>0.00585172588305064</v>
      </c>
      <c r="AB51" s="145" t="n">
        <v>1.04133333333333</v>
      </c>
      <c r="AC51" s="148" t="n">
        <v>1.01559953659168</v>
      </c>
      <c r="AD51" s="160" t="n">
        <v>0.0679</v>
      </c>
      <c r="AE51" s="160" t="n">
        <v>0.0664</v>
      </c>
      <c r="AF51" s="160" t="n">
        <v>0.0133</v>
      </c>
      <c r="AG51" s="160" t="n">
        <v>0.0441</v>
      </c>
      <c r="AH51" s="160" t="n">
        <v>0.1063</v>
      </c>
      <c r="AI51" s="160" t="n">
        <v>0.0086</v>
      </c>
      <c r="AJ51" s="160" t="n">
        <v>0.0197</v>
      </c>
      <c r="AK51" s="160" t="n">
        <v>0.0055</v>
      </c>
      <c r="AL51" s="160" t="n">
        <v>0.155</v>
      </c>
      <c r="AM51" s="160" t="n">
        <v>0.0228</v>
      </c>
      <c r="AN51" s="160" t="n">
        <v>0.0034</v>
      </c>
      <c r="AO51" s="160" t="n">
        <v>0.0016</v>
      </c>
      <c r="AP51" s="160" t="n">
        <v>0.0567</v>
      </c>
      <c r="AQ51" s="160"/>
      <c r="AR51" s="160" t="n">
        <v>-9999.9999</v>
      </c>
      <c r="AS51" s="160" t="n">
        <v>0.1179</v>
      </c>
      <c r="AT51" s="160" t="n">
        <v>0.1179</v>
      </c>
      <c r="AU51" s="160" t="s">
        <v>167</v>
      </c>
      <c r="AV51" s="160" t="n">
        <v>0.028</v>
      </c>
      <c r="AW51" s="160" t="n">
        <v>-9999.9999</v>
      </c>
      <c r="AX51" s="160" t="n">
        <v>0.0422</v>
      </c>
      <c r="AY51" s="160" t="n">
        <v>0.5388</v>
      </c>
      <c r="AZ51" s="160" t="n">
        <v>0.581</v>
      </c>
      <c r="BA51" s="160" t="n">
        <v>-9999.9999</v>
      </c>
      <c r="BB51" s="148"/>
    </row>
    <row r="52" customFormat="false" ht="15.75" hidden="false" customHeight="false" outlineLevel="0" collapsed="false">
      <c r="A52" s="133"/>
      <c r="B52" s="134"/>
      <c r="C52" s="135" t="n">
        <v>17</v>
      </c>
      <c r="D52" s="136" t="n">
        <v>3246</v>
      </c>
      <c r="E52" s="136" t="n">
        <v>25</v>
      </c>
      <c r="F52" s="137" t="n">
        <v>4.5924</v>
      </c>
      <c r="G52" s="137" t="n">
        <v>35.7038</v>
      </c>
      <c r="H52" s="136" t="n">
        <v>10</v>
      </c>
      <c r="I52" s="136" t="n">
        <v>11</v>
      </c>
      <c r="J52" s="139" t="n">
        <v>114.22</v>
      </c>
      <c r="K52" s="140" t="n">
        <v>0.997047957507813</v>
      </c>
      <c r="L52" s="141" t="n">
        <v>0.0007592382734375</v>
      </c>
      <c r="M52" s="141" t="n">
        <v>-4.202035E-006</v>
      </c>
      <c r="N52" s="141" t="n">
        <v>1.02387507631785</v>
      </c>
      <c r="O52" s="139" t="n">
        <v>114.225711</v>
      </c>
      <c r="P52" s="142" t="n">
        <v>4.67314647029927</v>
      </c>
      <c r="Q52" s="143" t="n">
        <v>4.56417641017814</v>
      </c>
      <c r="R52" s="144" t="n">
        <v>208.702721363565</v>
      </c>
      <c r="S52" s="144" t="n">
        <v>203.836118478555</v>
      </c>
      <c r="T52" s="158" t="n">
        <v>0.00333333333333333</v>
      </c>
      <c r="U52" s="148" t="n">
        <v>0.00325117055193171</v>
      </c>
      <c r="V52" s="159" t="n">
        <v>0.014</v>
      </c>
      <c r="W52" s="148" t="n">
        <v>0.0136549163181132</v>
      </c>
      <c r="X52" s="35" t="n">
        <v>0.0106666666666667</v>
      </c>
      <c r="Y52" s="148" t="n">
        <v>0.0104037457661815</v>
      </c>
      <c r="Z52" s="158" t="n">
        <v>0.055</v>
      </c>
      <c r="AA52" s="148" t="n">
        <v>0.0536443141068731</v>
      </c>
      <c r="AB52" s="145" t="n">
        <v>1.06233333333333</v>
      </c>
      <c r="AC52" s="148" t="n">
        <v>1.03614805490063</v>
      </c>
      <c r="AD52" s="160" t="n">
        <v>0.0054</v>
      </c>
      <c r="AE52" s="160" t="n">
        <v>0.0079</v>
      </c>
      <c r="AF52" s="160" t="n">
        <v>0.0048</v>
      </c>
      <c r="AG52" s="160" t="n">
        <v>0.0055</v>
      </c>
      <c r="AH52" s="160" t="n">
        <v>0.0069</v>
      </c>
      <c r="AI52" s="160" t="n">
        <v>-9999.9999</v>
      </c>
      <c r="AJ52" s="160" t="n">
        <v>-9999.9999</v>
      </c>
      <c r="AK52" s="160" t="n">
        <v>-9999.9999</v>
      </c>
      <c r="AL52" s="160" t="n">
        <v>0.0238</v>
      </c>
      <c r="AM52" s="160" t="n">
        <v>0.0088</v>
      </c>
      <c r="AN52" s="160" t="n">
        <v>-9999.9999</v>
      </c>
      <c r="AO52" s="160" t="n">
        <v>-9999.9999</v>
      </c>
      <c r="AP52" s="160" t="n">
        <v>0.1177</v>
      </c>
      <c r="AQ52" s="160"/>
      <c r="AR52" s="160" t="n">
        <v>0.0122</v>
      </c>
      <c r="AS52" s="160" t="n">
        <v>0.0107</v>
      </c>
      <c r="AT52" s="160" t="n">
        <v>0.0229</v>
      </c>
      <c r="AU52" s="160" t="n">
        <v>0.0123</v>
      </c>
      <c r="AV52" s="160" t="s">
        <v>167</v>
      </c>
      <c r="AW52" s="160" t="n">
        <v>-9999.9999</v>
      </c>
      <c r="AX52" s="160" t="n">
        <v>0.0608</v>
      </c>
      <c r="AY52" s="160" t="n">
        <v>0.0906</v>
      </c>
      <c r="AZ52" s="160" t="n">
        <v>0.1514</v>
      </c>
      <c r="BA52" s="160" t="n">
        <v>-9999.9999</v>
      </c>
      <c r="BB52" s="148"/>
    </row>
    <row r="53" customFormat="false" ht="15.75" hidden="false" customHeight="false" outlineLevel="0" collapsed="false">
      <c r="A53" s="133"/>
      <c r="B53" s="134"/>
      <c r="C53" s="135" t="n">
        <v>18</v>
      </c>
      <c r="D53" s="136"/>
      <c r="E53" s="136"/>
      <c r="F53" s="137"/>
      <c r="G53" s="137"/>
      <c r="H53" s="136"/>
      <c r="I53" s="136" t="n">
        <v>5</v>
      </c>
      <c r="J53" s="139"/>
      <c r="K53" s="140"/>
      <c r="L53" s="141"/>
      <c r="M53" s="141"/>
      <c r="N53" s="141"/>
      <c r="O53" s="139"/>
      <c r="P53" s="142"/>
      <c r="Q53" s="143"/>
      <c r="R53" s="144"/>
      <c r="S53" s="144"/>
      <c r="T53" s="158" t="n">
        <v>0.00733333333333333</v>
      </c>
      <c r="U53" s="148" t="n">
        <v>0.00715257095531908</v>
      </c>
      <c r="V53" s="159" t="n">
        <v>0.009</v>
      </c>
      <c r="W53" s="148" t="n">
        <v>0.00877815526334615</v>
      </c>
      <c r="X53" s="35" t="n">
        <v>0.00166666666666667</v>
      </c>
      <c r="Y53" s="147" t="n">
        <v>0.00162558430802706</v>
      </c>
      <c r="Z53" s="158" t="n">
        <v>0.005</v>
      </c>
      <c r="AA53" s="35" t="n">
        <v>0.00487675292408119</v>
      </c>
      <c r="AB53" s="145" t="n">
        <v>0.979333333333333</v>
      </c>
      <c r="AC53" s="147" t="n">
        <v>0.955193339396703</v>
      </c>
      <c r="AD53" s="160" t="n">
        <v>0.0051</v>
      </c>
      <c r="AE53" s="160" t="n">
        <v>0.0077</v>
      </c>
      <c r="AF53" s="160" t="n">
        <v>0.0052</v>
      </c>
      <c r="AG53" s="160" t="n">
        <v>0.0056</v>
      </c>
      <c r="AH53" s="160" t="n">
        <v>0.0065</v>
      </c>
      <c r="AI53" s="160" t="n">
        <v>-9999.9999</v>
      </c>
      <c r="AJ53" s="160" t="n">
        <v>-9999.9999</v>
      </c>
      <c r="AK53" s="160" t="n">
        <v>-9999.9999</v>
      </c>
      <c r="AL53" s="160" t="n">
        <v>0.0229</v>
      </c>
      <c r="AM53" s="160" t="n">
        <v>0.0083</v>
      </c>
      <c r="AN53" s="160" t="n">
        <v>-9999.9999</v>
      </c>
      <c r="AO53" s="160" t="n">
        <v>-9999.9999</v>
      </c>
      <c r="AP53" s="160" t="n">
        <v>0.1109</v>
      </c>
      <c r="AQ53" s="160"/>
      <c r="AR53" s="160" t="n">
        <v>0.0155</v>
      </c>
      <c r="AS53" s="160" t="n">
        <v>0.0122</v>
      </c>
      <c r="AT53" s="160" t="n">
        <v>0.0277</v>
      </c>
      <c r="AU53" s="160" t="n">
        <v>0.0162</v>
      </c>
      <c r="AV53" s="160" t="s">
        <v>167</v>
      </c>
      <c r="AW53" s="160" t="n">
        <v>-9999.9999</v>
      </c>
      <c r="AX53" s="160" t="n">
        <v>0.0542</v>
      </c>
      <c r="AY53" s="160" t="n">
        <v>0.0912</v>
      </c>
      <c r="AZ53" s="160" t="n">
        <v>0.1454</v>
      </c>
      <c r="BA53" s="160" t="n">
        <v>-9999.9999</v>
      </c>
      <c r="BB53" s="148"/>
    </row>
    <row r="54" customFormat="false" ht="15.75" hidden="false" customHeight="false" outlineLevel="0" collapsed="false">
      <c r="A54" s="133"/>
      <c r="B54" s="134"/>
      <c r="C54" s="135" t="n">
        <v>19</v>
      </c>
      <c r="D54" s="136" t="n">
        <v>3248</v>
      </c>
      <c r="E54" s="136" t="n">
        <v>24.9</v>
      </c>
      <c r="F54" s="137" t="n">
        <v>4.7652</v>
      </c>
      <c r="G54" s="137" t="n">
        <v>35.7038</v>
      </c>
      <c r="H54" s="136" t="n">
        <v>0</v>
      </c>
      <c r="I54" s="136" t="n">
        <v>3</v>
      </c>
      <c r="J54" s="139" t="n">
        <v>118.49</v>
      </c>
      <c r="K54" s="140" t="n">
        <v>0.997073534657807</v>
      </c>
      <c r="L54" s="141" t="n">
        <v>0.000759386375382709</v>
      </c>
      <c r="M54" s="141" t="n">
        <v>-4.204005546E-006</v>
      </c>
      <c r="N54" s="141" t="n">
        <v>1.0239055208744</v>
      </c>
      <c r="O54" s="139" t="n">
        <v>118.49580601</v>
      </c>
      <c r="P54" s="142" t="n">
        <v>4.67198197452083</v>
      </c>
      <c r="Q54" s="143" t="n">
        <v>4.56290339222999</v>
      </c>
      <c r="R54" s="144" t="n">
        <v>208.6507149821</v>
      </c>
      <c r="S54" s="144" t="n">
        <v>203.779265496992</v>
      </c>
      <c r="T54" s="148" t="n">
        <v>0.00733333333333333</v>
      </c>
      <c r="U54" s="148" t="n">
        <v>0.00715257095531908</v>
      </c>
      <c r="V54" s="148" t="n">
        <v>-0.004</v>
      </c>
      <c r="W54" s="148" t="n">
        <v>-0.00390140233926495</v>
      </c>
      <c r="X54" s="148" t="n">
        <v>-0.0113333333333333</v>
      </c>
      <c r="Y54" s="148" t="n">
        <v>-0.011053973294584</v>
      </c>
      <c r="Z54" s="148" t="n">
        <v>-0.00100000000000001</v>
      </c>
      <c r="AA54" s="148" t="n">
        <v>-0.000975350584816246</v>
      </c>
      <c r="AB54" s="148" t="n">
        <v>1.02233333333333</v>
      </c>
      <c r="AC54" s="148" t="n">
        <v>0.997133414543801</v>
      </c>
      <c r="AD54" s="148" t="n">
        <v>0.0058</v>
      </c>
      <c r="AE54" s="148" t="n">
        <v>0.0082</v>
      </c>
      <c r="AF54" s="148" t="n">
        <v>0.0048</v>
      </c>
      <c r="AG54" s="148" t="n">
        <v>0.0064</v>
      </c>
      <c r="AH54" s="148" t="n">
        <v>0.0095</v>
      </c>
      <c r="AI54" s="148" t="n">
        <v>-9999.9999</v>
      </c>
      <c r="AJ54" s="148" t="n">
        <v>-9999.9999</v>
      </c>
      <c r="AK54" s="148" t="n">
        <v>-9999.9999</v>
      </c>
      <c r="AL54" s="148" t="n">
        <v>0.0266</v>
      </c>
      <c r="AM54" s="148" t="n">
        <v>0.0096</v>
      </c>
      <c r="AN54" s="148" t="n">
        <v>-9999.9999</v>
      </c>
      <c r="AO54" s="148" t="n">
        <v>-9999.9999</v>
      </c>
      <c r="AP54" s="148" t="n">
        <v>0.1275</v>
      </c>
      <c r="AQ54" s="148"/>
      <c r="AR54" s="148" t="n">
        <v>0.0173</v>
      </c>
      <c r="AS54" s="148" t="n">
        <v>0.0122</v>
      </c>
      <c r="AT54" s="148" t="n">
        <v>0.0295</v>
      </c>
      <c r="AU54" s="148" t="s">
        <v>167</v>
      </c>
      <c r="AV54" s="148" t="n">
        <v>0.0179</v>
      </c>
      <c r="AW54" s="148" t="n">
        <v>-9999.9999</v>
      </c>
      <c r="AX54" s="148" t="n">
        <v>0.0615</v>
      </c>
      <c r="AY54" s="148" t="n">
        <v>0.0965</v>
      </c>
      <c r="AZ54" s="148" t="n">
        <v>0.158</v>
      </c>
      <c r="BA54" s="148" t="n">
        <v>-9999.9999</v>
      </c>
      <c r="BB54" s="148"/>
    </row>
    <row r="55" customFormat="false" ht="15.75" hidden="false" customHeight="false" outlineLevel="0" collapsed="false">
      <c r="A55" s="133"/>
      <c r="B55" s="134"/>
      <c r="C55" s="135" t="n">
        <v>20</v>
      </c>
      <c r="D55" s="136"/>
      <c r="E55" s="136"/>
      <c r="F55" s="137"/>
      <c r="G55" s="137"/>
      <c r="H55" s="136"/>
      <c r="I55" s="136"/>
      <c r="J55" s="139"/>
      <c r="K55" s="140"/>
      <c r="L55" s="141"/>
      <c r="M55" s="141"/>
      <c r="N55" s="141"/>
      <c r="O55" s="139"/>
      <c r="P55" s="142"/>
      <c r="Q55" s="143"/>
      <c r="R55" s="144"/>
      <c r="S55" s="144"/>
      <c r="T55" s="35"/>
      <c r="U55" s="35"/>
      <c r="V55" s="147"/>
      <c r="W55" s="147"/>
      <c r="X55" s="147"/>
      <c r="Y55" s="147"/>
      <c r="Z55" s="35"/>
      <c r="AA55" s="35"/>
      <c r="AB55" s="147"/>
      <c r="AC55" s="147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</row>
    <row r="56" customFormat="false" ht="15.75" hidden="false" customHeight="false" outlineLevel="0" collapsed="false">
      <c r="A56" s="133" t="n">
        <v>1</v>
      </c>
      <c r="B56" s="134" t="n">
        <v>0</v>
      </c>
      <c r="C56" s="135" t="n">
        <v>22</v>
      </c>
      <c r="D56" s="136"/>
      <c r="E56" s="136"/>
      <c r="F56" s="137"/>
      <c r="G56" s="137"/>
      <c r="H56" s="136"/>
      <c r="I56" s="136"/>
      <c r="J56" s="139"/>
      <c r="K56" s="140"/>
      <c r="L56" s="141"/>
      <c r="M56" s="141"/>
      <c r="N56" s="141"/>
      <c r="O56" s="139"/>
      <c r="P56" s="142"/>
      <c r="Q56" s="143"/>
      <c r="R56" s="144"/>
      <c r="S56" s="144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</row>
    <row r="57" customFormat="false" ht="15.75" hidden="false" customHeight="false" outlineLevel="0" collapsed="false">
      <c r="A57" s="133" t="n">
        <v>1</v>
      </c>
      <c r="B57" s="134" t="n">
        <v>0</v>
      </c>
      <c r="C57" s="135" t="n">
        <v>23</v>
      </c>
      <c r="D57" s="136"/>
      <c r="E57" s="136"/>
      <c r="F57" s="138"/>
      <c r="G57" s="138"/>
      <c r="H57" s="136"/>
      <c r="I57" s="136"/>
      <c r="J57" s="139"/>
      <c r="K57" s="140"/>
      <c r="L57" s="141"/>
      <c r="M57" s="141"/>
      <c r="N57" s="141"/>
      <c r="O57" s="139"/>
      <c r="P57" s="142"/>
      <c r="Q57" s="143"/>
      <c r="R57" s="144"/>
      <c r="S57" s="144"/>
      <c r="T57" s="151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</row>
    <row r="58" customFormat="false" ht="15.75" hidden="false" customHeight="false" outlineLevel="0" collapsed="false">
      <c r="A58" s="133" t="n">
        <v>1</v>
      </c>
      <c r="B58" s="134" t="n">
        <v>0</v>
      </c>
      <c r="C58" s="135" t="n">
        <v>24</v>
      </c>
      <c r="D58" s="136"/>
      <c r="E58" s="136"/>
      <c r="F58" s="138"/>
      <c r="G58" s="138"/>
      <c r="H58" s="136"/>
      <c r="I58" s="136"/>
      <c r="J58" s="139"/>
      <c r="K58" s="140"/>
      <c r="L58" s="141"/>
      <c r="M58" s="141"/>
      <c r="N58" s="141"/>
      <c r="O58" s="139"/>
      <c r="P58" s="142"/>
      <c r="Q58" s="143"/>
      <c r="R58" s="144"/>
      <c r="S58" s="144"/>
      <c r="T58" s="151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</row>
    <row r="59" customFormat="false" ht="15" hidden="false" customHeight="false" outlineLevel="0" collapsed="false">
      <c r="H59" s="152"/>
      <c r="J59" s="139"/>
      <c r="K59" s="140"/>
      <c r="L59" s="141"/>
      <c r="M59" s="141"/>
      <c r="N59" s="141"/>
      <c r="O59" s="139"/>
      <c r="P59" s="142"/>
      <c r="Q59" s="143"/>
      <c r="R59" s="144"/>
      <c r="S59" s="144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</row>
    <row r="60" customFormat="false" ht="15" hidden="false" customHeight="false" outlineLevel="0" collapsed="false">
      <c r="D60" s="153"/>
      <c r="J60" s="139"/>
      <c r="K60" s="140"/>
      <c r="L60" s="141"/>
      <c r="M60" s="141"/>
      <c r="N60" s="141"/>
      <c r="O60" s="139"/>
      <c r="P60" s="142"/>
      <c r="Q60" s="143"/>
      <c r="R60" s="144"/>
      <c r="S60" s="144"/>
      <c r="T60" s="35"/>
      <c r="U60" s="35"/>
      <c r="V60" s="147"/>
      <c r="W60" s="147"/>
      <c r="X60" s="147"/>
      <c r="Y60" s="147"/>
      <c r="Z60" s="35"/>
      <c r="AA60" s="35"/>
      <c r="AB60" s="147"/>
      <c r="AC60" s="147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</row>
    <row r="61" customFormat="false" ht="15" hidden="false" customHeight="false" outlineLevel="0" collapsed="false"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</row>
    <row r="62" customFormat="false" ht="15" hidden="false" customHeight="false" outlineLevel="0" collapsed="false"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3.43"/>
    <col collapsed="false" customWidth="true" hidden="false" outlineLevel="0" max="2" min="2" style="1" width="4.14"/>
    <col collapsed="false" customWidth="true" hidden="false" outlineLevel="0" max="3" min="3" style="1" width="3.7"/>
    <col collapsed="false" customWidth="true" hidden="false" outlineLevel="0" max="9" min="4" style="1" width="10.28"/>
    <col collapsed="false" customWidth="true" hidden="false" outlineLevel="0" max="10" min="10" style="1" width="13.43"/>
    <col collapsed="false" customWidth="true" hidden="false" outlineLevel="0" max="11" min="11" style="1" width="10.71"/>
    <col collapsed="false" customWidth="false" hidden="false" outlineLevel="0" max="12" min="12" style="1" width="11.43"/>
    <col collapsed="false" customWidth="true" hidden="false" outlineLevel="0" max="13" min="13" style="1" width="20.43"/>
    <col collapsed="false" customWidth="true" hidden="false" outlineLevel="0" max="14" min="14" style="1" width="21.71"/>
    <col collapsed="false" customWidth="true" hidden="false" outlineLevel="0" max="15" min="15" style="1" width="18.43"/>
    <col collapsed="false" customWidth="true" hidden="false" outlineLevel="0" max="16" min="16" style="1" width="10.71"/>
    <col collapsed="false" customWidth="true" hidden="false" outlineLevel="0" max="19" min="17" style="1" width="10.28"/>
    <col collapsed="false" customWidth="true" hidden="false" outlineLevel="0" max="20" min="20" style="1" width="21.71"/>
    <col collapsed="false" customWidth="true" hidden="false" outlineLevel="0" max="22" min="21" style="1" width="10.28"/>
    <col collapsed="false" customWidth="true" hidden="false" outlineLevel="0" max="23" min="23" style="1" width="11.28"/>
    <col collapsed="false" customWidth="true" hidden="false" outlineLevel="0" max="29" min="24" style="1" width="10.28"/>
    <col collapsed="false" customWidth="false" hidden="false" outlineLevel="0" max="1024" min="30" style="1" width="11.43"/>
  </cols>
  <sheetData>
    <row r="1" customFormat="false" ht="15" hidden="false" customHeight="false" outlineLevel="0" collapsed="false">
      <c r="D1" s="2" t="s">
        <v>0</v>
      </c>
      <c r="E1" s="2" t="s">
        <v>1</v>
      </c>
    </row>
    <row r="2" customFormat="false" ht="21" hidden="false" customHeight="false" outlineLevel="0" collapsed="false">
      <c r="C2" s="3" t="s">
        <v>2</v>
      </c>
      <c r="D2" s="3"/>
      <c r="E2" s="3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customFormat="false" ht="15" hidden="false" customHeight="false" outlineLevel="0" collapsed="false"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customFormat="false" ht="21" hidden="false" customHeight="false" outlineLevel="0" collapsed="false">
      <c r="C4" s="9" t="s">
        <v>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customFormat="false" ht="21" hidden="false" customHeight="false" outlineLevel="0" collapsed="false">
      <c r="C5" s="10"/>
      <c r="D5" s="10"/>
      <c r="E5" s="10"/>
      <c r="F5" s="10"/>
      <c r="G5" s="10"/>
      <c r="J5" s="10"/>
      <c r="K5" s="10"/>
      <c r="L5" s="10"/>
      <c r="M5" s="10"/>
      <c r="N5" s="10"/>
      <c r="O5" s="10"/>
      <c r="P5" s="10"/>
      <c r="Q5" s="10"/>
      <c r="R5" s="10"/>
    </row>
    <row r="6" customFormat="false" ht="15.75" hidden="false" customHeight="false" outlineLevel="0" collapsed="false">
      <c r="C6" s="11" t="s">
        <v>5</v>
      </c>
      <c r="D6" s="11"/>
      <c r="E6" s="11"/>
      <c r="F6" s="12" t="n">
        <v>3</v>
      </c>
      <c r="G6" s="12"/>
      <c r="H6" s="13" t="s">
        <v>6</v>
      </c>
      <c r="I6" s="13"/>
      <c r="J6" s="13"/>
      <c r="K6" s="14"/>
      <c r="L6" s="14"/>
      <c r="M6" s="14"/>
      <c r="N6" s="15"/>
      <c r="O6" s="14"/>
      <c r="P6" s="16"/>
      <c r="Q6" s="16"/>
      <c r="R6" s="17" t="s">
        <v>7</v>
      </c>
      <c r="S6" s="17"/>
      <c r="T6" s="18" t="n">
        <v>44261</v>
      </c>
      <c r="U6" s="18"/>
    </row>
    <row r="7" customFormat="false" ht="21" hidden="false" customHeight="false" outlineLevel="0" collapsed="false">
      <c r="C7" s="19"/>
      <c r="D7" s="19"/>
      <c r="E7" s="20"/>
      <c r="F7" s="21"/>
      <c r="G7" s="20"/>
      <c r="H7" s="20"/>
      <c r="I7" s="20"/>
      <c r="J7" s="20"/>
      <c r="K7" s="20"/>
      <c r="L7" s="20"/>
      <c r="M7" s="20"/>
      <c r="N7" s="20"/>
      <c r="O7" s="22"/>
      <c r="P7" s="20"/>
      <c r="Q7" s="10"/>
    </row>
    <row r="8" customFormat="false" ht="15.75" hidden="false" customHeight="false" outlineLevel="0" collapsed="false">
      <c r="C8" s="23"/>
      <c r="D8" s="20"/>
      <c r="G8" s="24" t="s">
        <v>8</v>
      </c>
      <c r="H8" s="24"/>
      <c r="I8" s="25" t="s">
        <v>9</v>
      </c>
      <c r="J8" s="25" t="s">
        <v>10</v>
      </c>
      <c r="K8" s="26"/>
      <c r="L8" s="26"/>
      <c r="M8" s="26"/>
      <c r="N8" s="26"/>
      <c r="O8" s="27"/>
      <c r="P8" s="25" t="s">
        <v>11</v>
      </c>
      <c r="Q8" s="28" t="s">
        <v>12</v>
      </c>
      <c r="R8" s="28"/>
      <c r="V8" s="29"/>
    </row>
    <row r="9" customFormat="false" ht="15.75" hidden="false" customHeight="false" outlineLevel="0" collapsed="false">
      <c r="C9" s="23"/>
      <c r="D9" s="20"/>
      <c r="G9" s="30" t="s">
        <v>13</v>
      </c>
      <c r="H9" s="30"/>
      <c r="I9" s="31" t="n">
        <v>8</v>
      </c>
      <c r="J9" s="32" t="s">
        <v>168</v>
      </c>
      <c r="K9" s="33" t="s">
        <v>15</v>
      </c>
      <c r="L9" s="34" t="s">
        <v>16</v>
      </c>
      <c r="M9" s="33" t="s">
        <v>15</v>
      </c>
      <c r="N9" s="33" t="s">
        <v>17</v>
      </c>
      <c r="O9" s="35" t="s">
        <v>169</v>
      </c>
      <c r="P9" s="36" t="s">
        <v>15</v>
      </c>
      <c r="Q9" s="37" t="n">
        <v>8.49883333333333</v>
      </c>
      <c r="R9" s="37"/>
      <c r="V9" s="29"/>
    </row>
    <row r="10" customFormat="false" ht="15.75" hidden="false" customHeight="false" outlineLevel="0" collapsed="false">
      <c r="C10" s="23"/>
      <c r="D10" s="20"/>
      <c r="G10" s="30" t="s">
        <v>19</v>
      </c>
      <c r="H10" s="30"/>
      <c r="I10" s="31" t="n">
        <v>19</v>
      </c>
      <c r="J10" s="32" t="s">
        <v>170</v>
      </c>
      <c r="K10" s="33" t="s">
        <v>21</v>
      </c>
      <c r="L10" s="34" t="s">
        <v>22</v>
      </c>
      <c r="M10" s="33" t="s">
        <v>23</v>
      </c>
      <c r="N10" s="33" t="s">
        <v>21</v>
      </c>
      <c r="O10" s="33" t="s">
        <v>171</v>
      </c>
      <c r="P10" s="36" t="s">
        <v>21</v>
      </c>
      <c r="Q10" s="37" t="n">
        <v>-19.4526666666667</v>
      </c>
      <c r="R10" s="37"/>
      <c r="S10" s="38"/>
      <c r="T10" s="38"/>
      <c r="V10" s="29"/>
    </row>
    <row r="11" customFormat="false" ht="15" hidden="false" customHeight="false" outlineLevel="0" collapsed="false">
      <c r="G11" s="39" t="s">
        <v>25</v>
      </c>
      <c r="H11" s="39"/>
      <c r="I11" s="40" t="s">
        <v>26</v>
      </c>
      <c r="J11" s="41" t="n">
        <v>44261</v>
      </c>
      <c r="K11" s="41"/>
      <c r="L11" s="41"/>
      <c r="M11" s="41"/>
      <c r="N11" s="42" t="s">
        <v>169</v>
      </c>
      <c r="O11" s="43" t="n">
        <v>1</v>
      </c>
      <c r="P11" s="44" t="s">
        <v>172</v>
      </c>
      <c r="Q11" s="44"/>
      <c r="R11" s="44"/>
      <c r="T11" s="45"/>
      <c r="U11" s="45"/>
      <c r="V11" s="46"/>
      <c r="W11" s="7"/>
    </row>
    <row r="12" customFormat="false" ht="15" hidden="false" customHeight="false" outlineLevel="0" collapsed="false">
      <c r="G12" s="39"/>
      <c r="H12" s="39"/>
      <c r="I12" s="47" t="s">
        <v>28</v>
      </c>
      <c r="J12" s="48" t="n">
        <v>0.197916666666667</v>
      </c>
      <c r="K12" s="49"/>
      <c r="L12" s="49"/>
      <c r="M12" s="49"/>
      <c r="N12" s="50" t="s">
        <v>173</v>
      </c>
      <c r="O12" s="43" t="n">
        <v>-1</v>
      </c>
      <c r="P12" s="44"/>
      <c r="Q12" s="44"/>
      <c r="R12" s="44"/>
      <c r="T12" s="45"/>
      <c r="U12" s="45"/>
      <c r="V12" s="46"/>
      <c r="W12" s="51"/>
    </row>
    <row r="13" customFormat="false" ht="15" hidden="false" customHeight="false" outlineLevel="0" collapsed="false">
      <c r="C13" s="52" t="s">
        <v>30</v>
      </c>
      <c r="D13" s="52"/>
      <c r="E13" s="7"/>
      <c r="K13" s="53"/>
      <c r="L13" s="53"/>
      <c r="M13" s="53"/>
      <c r="N13" s="53"/>
      <c r="O13" s="53"/>
      <c r="P13" s="53"/>
      <c r="Q13" s="54"/>
      <c r="V13" s="29"/>
    </row>
    <row r="14" customFormat="false" ht="15" hidden="false" customHeight="false" outlineLevel="0" collapsed="false">
      <c r="C14" s="55" t="s">
        <v>31</v>
      </c>
      <c r="D14" s="56"/>
      <c r="E14" s="56"/>
      <c r="F14" s="56"/>
      <c r="G14" s="56"/>
      <c r="H14" s="57"/>
      <c r="I14" s="57"/>
      <c r="J14" s="57"/>
      <c r="K14" s="56"/>
      <c r="L14" s="56"/>
      <c r="M14" s="56"/>
      <c r="N14" s="57"/>
      <c r="O14" s="58"/>
      <c r="P14" s="57"/>
      <c r="Q14" s="58" t="s">
        <v>32</v>
      </c>
      <c r="R14" s="59" t="n">
        <v>24.3</v>
      </c>
      <c r="S14" s="60" t="s">
        <v>33</v>
      </c>
      <c r="V14" s="29"/>
    </row>
    <row r="15" customFormat="false" ht="15" hidden="false" customHeight="false" outlineLevel="0" collapsed="false">
      <c r="C15" s="61" t="s">
        <v>34</v>
      </c>
      <c r="D15" s="62"/>
      <c r="E15" s="62"/>
      <c r="F15" s="62"/>
      <c r="G15" s="62"/>
      <c r="H15" s="63"/>
      <c r="I15" s="63"/>
      <c r="J15" s="63"/>
      <c r="K15" s="62"/>
      <c r="L15" s="62"/>
      <c r="M15" s="62"/>
      <c r="N15" s="63"/>
      <c r="O15" s="64"/>
      <c r="P15" s="63"/>
      <c r="Q15" s="64" t="s">
        <v>35</v>
      </c>
      <c r="R15" s="65" t="n">
        <v>24.3</v>
      </c>
      <c r="S15" s="66" t="s">
        <v>33</v>
      </c>
    </row>
    <row r="16" customFormat="false" ht="15" hidden="false" customHeight="false" outlineLevel="0" collapsed="false">
      <c r="C16" s="61" t="s">
        <v>36</v>
      </c>
      <c r="D16" s="62"/>
      <c r="E16" s="62"/>
      <c r="F16" s="62"/>
      <c r="G16" s="62"/>
      <c r="H16" s="63"/>
      <c r="I16" s="63"/>
      <c r="J16" s="63"/>
      <c r="K16" s="62"/>
      <c r="L16" s="62"/>
      <c r="M16" s="62"/>
      <c r="N16" s="63"/>
      <c r="O16" s="64"/>
      <c r="P16" s="63"/>
      <c r="Q16" s="64" t="s">
        <v>37</v>
      </c>
      <c r="R16" s="67" t="n">
        <v>4.88592</v>
      </c>
      <c r="S16" s="66" t="s">
        <v>38</v>
      </c>
      <c r="T16" s="68" t="s">
        <v>39</v>
      </c>
      <c r="U16" s="69" t="n">
        <v>1</v>
      </c>
    </row>
    <row r="17" customFormat="false" ht="15" hidden="false" customHeight="false" outlineLevel="0" collapsed="false">
      <c r="C17" s="70" t="s">
        <v>40</v>
      </c>
      <c r="D17" s="71"/>
      <c r="E17" s="71"/>
      <c r="F17" s="71"/>
      <c r="G17" s="71"/>
      <c r="H17" s="72"/>
      <c r="I17" s="72"/>
      <c r="J17" s="72"/>
      <c r="K17" s="71"/>
      <c r="L17" s="71"/>
      <c r="M17" s="71"/>
      <c r="N17" s="72"/>
      <c r="O17" s="73"/>
      <c r="P17" s="72"/>
      <c r="Q17" s="73" t="s">
        <v>41</v>
      </c>
      <c r="R17" s="74" t="n">
        <v>0.005</v>
      </c>
      <c r="S17" s="75" t="s">
        <v>38</v>
      </c>
      <c r="U17" s="45"/>
    </row>
    <row r="18" customFormat="false" ht="15" hidden="false" customHeight="false" outlineLevel="0" collapsed="false">
      <c r="C18" s="76" t="s">
        <v>42</v>
      </c>
      <c r="D18" s="77"/>
      <c r="E18" s="77"/>
      <c r="F18" s="77"/>
      <c r="G18" s="77"/>
      <c r="H18" s="77"/>
      <c r="I18" s="77"/>
      <c r="J18" s="77"/>
      <c r="K18" s="78"/>
      <c r="L18" s="78"/>
      <c r="M18" s="78"/>
      <c r="N18" s="78"/>
      <c r="O18" s="79" t="s">
        <v>43</v>
      </c>
      <c r="P18" s="80" t="n">
        <v>0.997224987838018</v>
      </c>
      <c r="Q18" s="78"/>
      <c r="R18" s="8"/>
      <c r="U18" s="45"/>
    </row>
    <row r="19" customFormat="false" ht="15" hidden="false" customHeight="false" outlineLevel="0" collapsed="false">
      <c r="C19" s="76" t="s">
        <v>44</v>
      </c>
      <c r="D19" s="77"/>
      <c r="E19" s="77"/>
      <c r="F19" s="77"/>
      <c r="G19" s="77"/>
      <c r="H19" s="77"/>
      <c r="I19" s="77"/>
      <c r="J19" s="77"/>
      <c r="K19" s="78"/>
      <c r="L19" s="78"/>
      <c r="M19" s="78"/>
      <c r="N19" s="78"/>
      <c r="O19" s="79" t="s">
        <v>45</v>
      </c>
      <c r="P19" s="81" t="n">
        <v>0.0199847289218768</v>
      </c>
      <c r="Q19" s="78" t="s">
        <v>15</v>
      </c>
      <c r="R19" s="8"/>
    </row>
    <row r="20" customFormat="false" ht="15" hidden="false" customHeight="false" outlineLevel="0" collapsed="false">
      <c r="C20" s="76" t="s">
        <v>46</v>
      </c>
      <c r="D20" s="77"/>
      <c r="E20" s="77"/>
      <c r="F20" s="77"/>
      <c r="G20" s="77"/>
      <c r="H20" s="77"/>
      <c r="I20" s="77"/>
      <c r="J20" s="77"/>
      <c r="K20" s="78"/>
      <c r="L20" s="78"/>
      <c r="M20" s="78"/>
      <c r="N20" s="78"/>
      <c r="O20" s="79" t="s">
        <v>47</v>
      </c>
      <c r="P20" s="82" t="n">
        <v>5.00105846330003</v>
      </c>
      <c r="Q20" s="78" t="s">
        <v>38</v>
      </c>
      <c r="R20" s="8"/>
      <c r="T20" s="83" t="s">
        <v>48</v>
      </c>
      <c r="U20" s="84" t="s">
        <v>49</v>
      </c>
    </row>
    <row r="21" customFormat="false" ht="15" hidden="false" customHeight="false" outlineLevel="0" collapsed="false">
      <c r="C21" s="76" t="s">
        <v>50</v>
      </c>
      <c r="D21" s="77"/>
      <c r="E21" s="77"/>
      <c r="F21" s="77"/>
      <c r="G21" s="77"/>
      <c r="H21" s="77"/>
      <c r="I21" s="77"/>
      <c r="J21" s="77"/>
      <c r="K21" s="78"/>
      <c r="L21" s="78"/>
      <c r="M21" s="78"/>
      <c r="N21" s="78"/>
      <c r="O21" s="79" t="s">
        <v>51</v>
      </c>
      <c r="P21" s="82" t="n">
        <v>5.00597981654046</v>
      </c>
      <c r="Q21" s="78" t="s">
        <v>38</v>
      </c>
      <c r="R21" s="8"/>
    </row>
    <row r="22" customFormat="false" ht="15" hidden="false" customHeight="false" outlineLevel="0" collapsed="false">
      <c r="C22" s="85" t="s">
        <v>52</v>
      </c>
      <c r="D22" s="86"/>
      <c r="E22" s="86"/>
      <c r="F22" s="86"/>
      <c r="G22" s="86"/>
      <c r="H22" s="86"/>
      <c r="I22" s="86"/>
      <c r="J22" s="86"/>
      <c r="K22" s="87"/>
      <c r="L22" s="87"/>
      <c r="M22" s="87"/>
      <c r="N22" s="87"/>
      <c r="O22" s="88" t="s">
        <v>53</v>
      </c>
      <c r="P22" s="89" t="n">
        <v>4.88111667695322</v>
      </c>
      <c r="Q22" s="78" t="s">
        <v>38</v>
      </c>
      <c r="R22" s="8"/>
    </row>
    <row r="23" customFormat="false" ht="15" hidden="false" customHeight="false" outlineLevel="0" collapsed="false">
      <c r="C23" s="85" t="s">
        <v>54</v>
      </c>
      <c r="D23" s="86"/>
      <c r="E23" s="86"/>
      <c r="F23" s="86"/>
      <c r="G23" s="86"/>
      <c r="H23" s="86"/>
      <c r="I23" s="86"/>
      <c r="J23" s="86"/>
      <c r="K23" s="87"/>
      <c r="L23" s="87"/>
      <c r="M23" s="87"/>
      <c r="N23" s="87"/>
      <c r="O23" s="88" t="s">
        <v>55</v>
      </c>
      <c r="P23" s="90" t="n">
        <v>0.00499508452548673</v>
      </c>
      <c r="Q23" s="78" t="s">
        <v>38</v>
      </c>
      <c r="R23" s="8"/>
      <c r="T23" s="1" t="n">
        <v>4.8868</v>
      </c>
    </row>
    <row r="24" customFormat="false" ht="15" hidden="false" customHeight="false" outlineLevel="0" collapsed="false">
      <c r="C24" s="85" t="s">
        <v>56</v>
      </c>
      <c r="D24" s="86"/>
      <c r="E24" s="86"/>
      <c r="F24" s="86"/>
      <c r="G24" s="86"/>
      <c r="H24" s="86"/>
      <c r="I24" s="86"/>
      <c r="J24" s="86"/>
      <c r="K24" s="87"/>
      <c r="L24" s="87"/>
      <c r="M24" s="87"/>
      <c r="N24" s="87"/>
      <c r="O24" s="88" t="s">
        <v>57</v>
      </c>
      <c r="P24" s="91" t="n">
        <v>0.0200043951407704</v>
      </c>
      <c r="Q24" s="78" t="s">
        <v>15</v>
      </c>
      <c r="R24" s="8"/>
      <c r="T24" s="1" t="n">
        <v>4.8871</v>
      </c>
    </row>
    <row r="25" customFormat="false" ht="15" hidden="false" customHeight="false" outlineLevel="0" collapsed="false">
      <c r="C25" s="85" t="s">
        <v>58</v>
      </c>
      <c r="D25" s="86"/>
      <c r="E25" s="86"/>
      <c r="F25" s="86"/>
      <c r="G25" s="86"/>
      <c r="H25" s="86"/>
      <c r="I25" s="86"/>
      <c r="J25" s="86"/>
      <c r="K25" s="87"/>
      <c r="L25" s="87"/>
      <c r="M25" s="87"/>
      <c r="N25" s="87"/>
      <c r="O25" s="88" t="s">
        <v>59</v>
      </c>
      <c r="P25" s="91" t="n">
        <v>0.0205169513773626</v>
      </c>
      <c r="Q25" s="78" t="s">
        <v>15</v>
      </c>
      <c r="R25" s="8"/>
      <c r="T25" s="1" t="n">
        <v>4.8877</v>
      </c>
    </row>
    <row r="26" customFormat="false" ht="15" hidden="false" customHeight="false" outlineLevel="0" collapsed="false">
      <c r="C26" s="92" t="s">
        <v>60</v>
      </c>
      <c r="D26" s="93"/>
      <c r="E26" s="93"/>
      <c r="F26" s="93"/>
      <c r="G26" s="93"/>
      <c r="H26" s="93"/>
      <c r="I26" s="93"/>
      <c r="J26" s="93"/>
      <c r="K26" s="78"/>
      <c r="L26" s="78"/>
      <c r="M26" s="78"/>
      <c r="N26" s="78"/>
      <c r="O26" s="79" t="s">
        <v>61</v>
      </c>
      <c r="P26" s="94" t="n">
        <v>2</v>
      </c>
      <c r="Q26" s="78" t="s">
        <v>38</v>
      </c>
      <c r="R26" s="8"/>
      <c r="T26" s="1" t="n">
        <v>4.8842</v>
      </c>
    </row>
    <row r="27" customFormat="false" ht="15" hidden="false" customHeight="false" outlineLevel="0" collapsed="false">
      <c r="C27" s="95"/>
      <c r="D27" s="96"/>
      <c r="E27" s="96"/>
      <c r="F27" s="96"/>
      <c r="G27" s="96"/>
      <c r="H27" s="96"/>
      <c r="I27" s="96"/>
      <c r="J27" s="96"/>
      <c r="K27" s="97"/>
      <c r="L27" s="97"/>
      <c r="M27" s="97"/>
      <c r="N27" s="97"/>
      <c r="O27" s="98" t="s">
        <v>62</v>
      </c>
      <c r="P27" s="99" t="n">
        <v>0.0017</v>
      </c>
      <c r="Q27" s="97"/>
      <c r="R27" s="100"/>
      <c r="T27" s="1" t="n">
        <v>4.8838</v>
      </c>
    </row>
    <row r="28" customFormat="false" ht="15" hidden="false" customHeight="false" outlineLevel="0" collapsed="false">
      <c r="T28" s="1" t="n">
        <v>4.88592</v>
      </c>
    </row>
    <row r="29" customFormat="false" ht="15.75" hidden="false" customHeight="false" outlineLevel="0" collapsed="false">
      <c r="E29" s="20" t="s">
        <v>63</v>
      </c>
      <c r="F29" s="20"/>
      <c r="G29" s="20"/>
      <c r="H29" s="20"/>
      <c r="I29" s="101" t="s">
        <v>64</v>
      </c>
      <c r="K29" s="102"/>
      <c r="L29" s="102"/>
      <c r="M29" s="102"/>
      <c r="N29" s="103"/>
      <c r="O29" s="102" t="s">
        <v>64</v>
      </c>
    </row>
    <row r="30" customFormat="false" ht="15.75" hidden="false" customHeight="false" outlineLevel="0" collapsed="false">
      <c r="E30" s="20"/>
      <c r="F30" s="20"/>
      <c r="G30" s="20"/>
      <c r="H30" s="20"/>
      <c r="I30" s="20"/>
      <c r="J30" s="104"/>
      <c r="K30" s="19"/>
      <c r="L30" s="19"/>
      <c r="M30" s="19"/>
      <c r="N30" s="103"/>
      <c r="O30" s="103" t="s">
        <v>65</v>
      </c>
      <c r="P30" s="103"/>
    </row>
    <row r="31" customFormat="false" ht="29.45" hidden="false" customHeight="true" outlineLevel="0" collapsed="false">
      <c r="C31" s="105" t="s">
        <v>66</v>
      </c>
      <c r="D31" s="106" t="s">
        <v>67</v>
      </c>
      <c r="E31" s="106" t="s">
        <v>68</v>
      </c>
      <c r="F31" s="106" t="s">
        <v>69</v>
      </c>
      <c r="G31" s="106" t="s">
        <v>70</v>
      </c>
      <c r="H31" s="106" t="s">
        <v>71</v>
      </c>
      <c r="I31" s="106" t="s">
        <v>72</v>
      </c>
      <c r="J31" s="106" t="s">
        <v>73</v>
      </c>
      <c r="K31" s="107" t="s">
        <v>74</v>
      </c>
      <c r="L31" s="108" t="s">
        <v>75</v>
      </c>
      <c r="M31" s="108" t="s">
        <v>76</v>
      </c>
      <c r="N31" s="108" t="s">
        <v>77</v>
      </c>
      <c r="O31" s="108" t="s">
        <v>78</v>
      </c>
      <c r="P31" s="109" t="s">
        <v>79</v>
      </c>
      <c r="Q31" s="109"/>
      <c r="R31" s="109"/>
      <c r="S31" s="109"/>
      <c r="T31" s="110" t="s">
        <v>80</v>
      </c>
      <c r="U31" s="110"/>
      <c r="V31" s="110" t="s">
        <v>81</v>
      </c>
      <c r="W31" s="110"/>
      <c r="X31" s="110" t="s">
        <v>82</v>
      </c>
      <c r="Y31" s="110"/>
      <c r="Z31" s="110" t="s">
        <v>83</v>
      </c>
      <c r="AA31" s="110"/>
      <c r="AB31" s="111" t="s">
        <v>84</v>
      </c>
      <c r="AC31" s="111"/>
      <c r="AD31" s="112" t="s">
        <v>85</v>
      </c>
      <c r="AE31" s="112" t="s">
        <v>86</v>
      </c>
      <c r="AF31" s="112" t="s">
        <v>87</v>
      </c>
      <c r="AG31" s="113" t="s">
        <v>88</v>
      </c>
      <c r="AH31" s="112" t="s">
        <v>89</v>
      </c>
      <c r="AI31" s="112" t="s">
        <v>90</v>
      </c>
      <c r="AJ31" s="112" t="s">
        <v>91</v>
      </c>
      <c r="AK31" s="112" t="s">
        <v>92</v>
      </c>
      <c r="AL31" s="113" t="s">
        <v>93</v>
      </c>
      <c r="AM31" s="112" t="s">
        <v>94</v>
      </c>
      <c r="AN31" s="112" t="s">
        <v>95</v>
      </c>
      <c r="AO31" s="112" t="s">
        <v>96</v>
      </c>
      <c r="AP31" s="112" t="s">
        <v>97</v>
      </c>
      <c r="AQ31" s="112" t="s">
        <v>98</v>
      </c>
      <c r="AR31" s="113" t="s">
        <v>99</v>
      </c>
      <c r="AS31" s="113" t="s">
        <v>100</v>
      </c>
      <c r="AT31" s="113" t="s">
        <v>101</v>
      </c>
      <c r="AU31" s="112" t="s">
        <v>102</v>
      </c>
      <c r="AV31" s="112" t="s">
        <v>103</v>
      </c>
      <c r="AW31" s="114" t="s">
        <v>104</v>
      </c>
      <c r="AX31" s="112" t="s">
        <v>105</v>
      </c>
      <c r="AY31" s="112" t="s">
        <v>106</v>
      </c>
      <c r="AZ31" s="113" t="s">
        <v>107</v>
      </c>
      <c r="BA31" s="112" t="s">
        <v>108</v>
      </c>
      <c r="BB31" s="115" t="s">
        <v>109</v>
      </c>
    </row>
    <row r="32" customFormat="false" ht="15" hidden="false" customHeight="false" outlineLevel="0" collapsed="false">
      <c r="C32" s="105"/>
      <c r="D32" s="106"/>
      <c r="E32" s="106"/>
      <c r="F32" s="106"/>
      <c r="G32" s="106"/>
      <c r="H32" s="106"/>
      <c r="I32" s="106"/>
      <c r="J32" s="106"/>
      <c r="K32" s="107"/>
      <c r="L32" s="108"/>
      <c r="M32" s="108"/>
      <c r="N32" s="108"/>
      <c r="O32" s="108"/>
      <c r="P32" s="109"/>
      <c r="Q32" s="109"/>
      <c r="R32" s="109"/>
      <c r="S32" s="109"/>
      <c r="T32" s="110"/>
      <c r="U32" s="110"/>
      <c r="V32" s="110"/>
      <c r="W32" s="110"/>
      <c r="X32" s="110"/>
      <c r="Y32" s="110"/>
      <c r="Z32" s="110"/>
      <c r="AA32" s="110"/>
      <c r="AB32" s="111"/>
      <c r="AC32" s="111"/>
      <c r="AD32" s="112"/>
      <c r="AE32" s="112"/>
      <c r="AF32" s="112"/>
      <c r="AG32" s="113"/>
      <c r="AH32" s="112"/>
      <c r="AI32" s="112"/>
      <c r="AJ32" s="112"/>
      <c r="AK32" s="112"/>
      <c r="AL32" s="113"/>
      <c r="AM32" s="112"/>
      <c r="AN32" s="112"/>
      <c r="AO32" s="112"/>
      <c r="AP32" s="112"/>
      <c r="AQ32" s="112"/>
      <c r="AR32" s="113"/>
      <c r="AS32" s="113"/>
      <c r="AT32" s="113"/>
      <c r="AU32" s="112"/>
      <c r="AV32" s="112"/>
      <c r="AW32" s="114"/>
      <c r="AX32" s="112"/>
      <c r="AY32" s="112"/>
      <c r="AZ32" s="113"/>
      <c r="BA32" s="112"/>
      <c r="BB32" s="115"/>
    </row>
    <row r="33" customFormat="false" ht="15.75" hidden="false" customHeight="false" outlineLevel="0" collapsed="false">
      <c r="C33" s="116" t="s">
        <v>110</v>
      </c>
      <c r="D33" s="117" t="s">
        <v>111</v>
      </c>
      <c r="E33" s="117" t="s">
        <v>33</v>
      </c>
      <c r="F33" s="118" t="s">
        <v>112</v>
      </c>
      <c r="G33" s="119"/>
      <c r="H33" s="118" t="s">
        <v>113</v>
      </c>
      <c r="I33" s="118" t="s">
        <v>113</v>
      </c>
      <c r="J33" s="118" t="s">
        <v>112</v>
      </c>
      <c r="K33" s="107"/>
      <c r="L33" s="120"/>
      <c r="M33" s="120"/>
      <c r="N33" s="120"/>
      <c r="O33" s="121" t="s">
        <v>38</v>
      </c>
      <c r="P33" s="122" t="s">
        <v>114</v>
      </c>
      <c r="Q33" s="122"/>
      <c r="R33" s="122" t="s">
        <v>115</v>
      </c>
      <c r="S33" s="122" t="s">
        <v>116</v>
      </c>
      <c r="T33" s="123" t="s">
        <v>117</v>
      </c>
      <c r="U33" s="123" t="s">
        <v>118</v>
      </c>
      <c r="V33" s="123" t="s">
        <v>119</v>
      </c>
      <c r="W33" s="123" t="s">
        <v>120</v>
      </c>
      <c r="X33" s="123" t="s">
        <v>121</v>
      </c>
      <c r="Y33" s="123" t="s">
        <v>122</v>
      </c>
      <c r="Z33" s="123" t="s">
        <v>123</v>
      </c>
      <c r="AA33" s="123" t="s">
        <v>124</v>
      </c>
      <c r="AB33" s="123" t="s">
        <v>125</v>
      </c>
      <c r="AC33" s="124" t="s">
        <v>126</v>
      </c>
      <c r="AD33" s="125" t="s">
        <v>127</v>
      </c>
      <c r="AE33" s="125" t="s">
        <v>128</v>
      </c>
      <c r="AF33" s="125" t="s">
        <v>129</v>
      </c>
      <c r="AG33" s="125" t="s">
        <v>130</v>
      </c>
      <c r="AH33" s="125" t="s">
        <v>131</v>
      </c>
      <c r="AI33" s="126" t="s">
        <v>132</v>
      </c>
      <c r="AJ33" s="125" t="s">
        <v>133</v>
      </c>
      <c r="AK33" s="126" t="s">
        <v>134</v>
      </c>
      <c r="AL33" s="125" t="s">
        <v>135</v>
      </c>
      <c r="AM33" s="125" t="s">
        <v>136</v>
      </c>
      <c r="AN33" s="125" t="s">
        <v>137</v>
      </c>
      <c r="AO33" s="125" t="s">
        <v>138</v>
      </c>
      <c r="AP33" s="125" t="s">
        <v>139</v>
      </c>
      <c r="AQ33" s="126" t="s">
        <v>140</v>
      </c>
      <c r="AR33" s="125" t="s">
        <v>141</v>
      </c>
      <c r="AS33" s="125" t="s">
        <v>142</v>
      </c>
      <c r="AT33" s="126" t="s">
        <v>143</v>
      </c>
      <c r="AU33" s="127" t="s">
        <v>144</v>
      </c>
      <c r="AV33" s="127" t="s">
        <v>145</v>
      </c>
      <c r="AW33" s="127" t="s">
        <v>146</v>
      </c>
      <c r="AX33" s="125" t="s">
        <v>147</v>
      </c>
      <c r="AY33" s="125" t="s">
        <v>148</v>
      </c>
      <c r="AZ33" s="125" t="s">
        <v>149</v>
      </c>
      <c r="BA33" s="125" t="s">
        <v>150</v>
      </c>
      <c r="BB33" s="128" t="s">
        <v>151</v>
      </c>
    </row>
    <row r="34" customFormat="false" ht="14.25" hidden="false" customHeight="true" outlineLevel="0" collapsed="false">
      <c r="C34" s="116"/>
      <c r="D34" s="117"/>
      <c r="E34" s="117"/>
      <c r="F34" s="118"/>
      <c r="G34" s="119"/>
      <c r="H34" s="118"/>
      <c r="I34" s="118"/>
      <c r="J34" s="118"/>
      <c r="K34" s="107"/>
      <c r="L34" s="120"/>
      <c r="M34" s="120"/>
      <c r="N34" s="120"/>
      <c r="O34" s="121"/>
      <c r="P34" s="129" t="s">
        <v>152</v>
      </c>
      <c r="Q34" s="129" t="s">
        <v>153</v>
      </c>
      <c r="R34" s="129" t="s">
        <v>154</v>
      </c>
      <c r="S34" s="129" t="s">
        <v>155</v>
      </c>
      <c r="T34" s="130" t="s">
        <v>154</v>
      </c>
      <c r="U34" s="130" t="s">
        <v>155</v>
      </c>
      <c r="V34" s="130" t="s">
        <v>154</v>
      </c>
      <c r="W34" s="130" t="s">
        <v>155</v>
      </c>
      <c r="X34" s="130" t="s">
        <v>154</v>
      </c>
      <c r="Y34" s="130" t="s">
        <v>155</v>
      </c>
      <c r="Z34" s="130" t="s">
        <v>154</v>
      </c>
      <c r="AA34" s="130" t="s">
        <v>155</v>
      </c>
      <c r="AB34" s="130" t="s">
        <v>154</v>
      </c>
      <c r="AC34" s="131" t="s">
        <v>155</v>
      </c>
      <c r="AD34" s="132" t="s">
        <v>156</v>
      </c>
      <c r="AE34" s="132" t="s">
        <v>156</v>
      </c>
      <c r="AF34" s="132" t="s">
        <v>156</v>
      </c>
      <c r="AG34" s="132" t="s">
        <v>156</v>
      </c>
      <c r="AH34" s="132" t="s">
        <v>156</v>
      </c>
      <c r="AI34" s="132" t="s">
        <v>156</v>
      </c>
      <c r="AJ34" s="132" t="s">
        <v>156</v>
      </c>
      <c r="AK34" s="132" t="s">
        <v>156</v>
      </c>
      <c r="AL34" s="132" t="s">
        <v>156</v>
      </c>
      <c r="AM34" s="132" t="s">
        <v>156</v>
      </c>
      <c r="AN34" s="132" t="s">
        <v>156</v>
      </c>
      <c r="AO34" s="132" t="s">
        <v>156</v>
      </c>
      <c r="AP34" s="132" t="s">
        <v>156</v>
      </c>
      <c r="AQ34" s="132" t="s">
        <v>156</v>
      </c>
      <c r="AR34" s="132" t="s">
        <v>156</v>
      </c>
      <c r="AS34" s="132" t="s">
        <v>156</v>
      </c>
      <c r="AT34" s="132" t="s">
        <v>156</v>
      </c>
      <c r="AU34" s="132" t="s">
        <v>156</v>
      </c>
      <c r="AV34" s="132" t="s">
        <v>156</v>
      </c>
      <c r="AW34" s="132" t="s">
        <v>156</v>
      </c>
      <c r="AX34" s="132" t="s">
        <v>156</v>
      </c>
      <c r="AY34" s="132" t="s">
        <v>156</v>
      </c>
      <c r="AZ34" s="132" t="s">
        <v>156</v>
      </c>
      <c r="BA34" s="132" t="s">
        <v>156</v>
      </c>
      <c r="BB34" s="132" t="s">
        <v>156</v>
      </c>
    </row>
    <row r="35" customFormat="false" ht="15.75" hidden="false" customHeight="false" outlineLevel="0" collapsed="false">
      <c r="A35" s="133"/>
      <c r="B35" s="134"/>
      <c r="C35" s="135"/>
      <c r="D35" s="136"/>
      <c r="E35" s="136"/>
      <c r="F35" s="137"/>
      <c r="G35" s="137"/>
      <c r="H35" s="136"/>
      <c r="I35" s="136"/>
      <c r="J35" s="139"/>
      <c r="K35" s="140"/>
      <c r="L35" s="141"/>
      <c r="M35" s="141"/>
      <c r="N35" s="141"/>
      <c r="O35" s="139"/>
      <c r="P35" s="142" t="s">
        <v>152</v>
      </c>
      <c r="Q35" s="143" t="s">
        <v>153</v>
      </c>
      <c r="R35" s="144" t="s">
        <v>154</v>
      </c>
      <c r="S35" s="144" t="s">
        <v>155</v>
      </c>
      <c r="T35" s="145" t="s">
        <v>154</v>
      </c>
      <c r="U35" s="1" t="s">
        <v>155</v>
      </c>
      <c r="V35" s="146" t="s">
        <v>154</v>
      </c>
      <c r="W35" s="1" t="s">
        <v>155</v>
      </c>
      <c r="X35" s="155" t="s">
        <v>154</v>
      </c>
      <c r="Y35" s="147" t="s">
        <v>155</v>
      </c>
      <c r="Z35" s="145" t="s">
        <v>154</v>
      </c>
      <c r="AA35" s="35" t="s">
        <v>155</v>
      </c>
      <c r="AB35" s="145" t="s">
        <v>154</v>
      </c>
      <c r="AC35" s="147" t="s">
        <v>155</v>
      </c>
      <c r="AD35" s="148" t="s">
        <v>156</v>
      </c>
      <c r="AE35" s="148" t="s">
        <v>156</v>
      </c>
      <c r="AF35" s="148" t="s">
        <v>156</v>
      </c>
      <c r="AG35" s="148" t="s">
        <v>156</v>
      </c>
      <c r="AH35" s="148" t="s">
        <v>156</v>
      </c>
      <c r="AI35" s="148" t="s">
        <v>156</v>
      </c>
      <c r="AJ35" s="148" t="s">
        <v>156</v>
      </c>
      <c r="AK35" s="148" t="s">
        <v>156</v>
      </c>
      <c r="AL35" s="148" t="s">
        <v>156</v>
      </c>
      <c r="AM35" s="148" t="s">
        <v>156</v>
      </c>
      <c r="AN35" s="148" t="s">
        <v>156</v>
      </c>
      <c r="AO35" s="148" t="s">
        <v>156</v>
      </c>
      <c r="AP35" s="148" t="s">
        <v>156</v>
      </c>
      <c r="AQ35" s="148" t="s">
        <v>156</v>
      </c>
      <c r="AR35" s="148" t="s">
        <v>156</v>
      </c>
      <c r="AS35" s="148" t="s">
        <v>156</v>
      </c>
      <c r="AT35" s="148" t="s">
        <v>156</v>
      </c>
      <c r="AU35" s="148" t="s">
        <v>156</v>
      </c>
      <c r="AV35" s="148" t="s">
        <v>156</v>
      </c>
      <c r="AW35" s="148" t="s">
        <v>156</v>
      </c>
      <c r="AX35" s="148" t="s">
        <v>156</v>
      </c>
      <c r="AY35" s="148" t="s">
        <v>156</v>
      </c>
      <c r="AZ35" s="148" t="s">
        <v>156</v>
      </c>
      <c r="BA35" s="148" t="s">
        <v>156</v>
      </c>
      <c r="BB35" s="148" t="s">
        <v>156</v>
      </c>
    </row>
    <row r="36" customFormat="false" ht="15.75" hidden="false" customHeight="false" outlineLevel="0" collapsed="false">
      <c r="A36" s="133"/>
      <c r="B36" s="134"/>
      <c r="C36" s="135" t="n">
        <v>1</v>
      </c>
      <c r="D36" s="136" t="n">
        <v>2002</v>
      </c>
      <c r="E36" s="136" t="n">
        <v>9.6</v>
      </c>
      <c r="F36" s="137" t="n">
        <v>2.8811</v>
      </c>
      <c r="G36" s="137" t="n">
        <v>34.7486</v>
      </c>
      <c r="H36" s="136" t="n">
        <v>1000</v>
      </c>
      <c r="I36" s="136" t="n">
        <v>1000</v>
      </c>
      <c r="J36" s="139" t="n">
        <v>108.59</v>
      </c>
      <c r="K36" s="140" t="n">
        <v>0.999736233711852</v>
      </c>
      <c r="L36" s="141" t="n">
        <v>0.0007915906293888</v>
      </c>
      <c r="M36" s="141" t="n">
        <v>-4.895355936E-006</v>
      </c>
      <c r="N36" s="141" t="n">
        <v>1.02682353020124</v>
      </c>
      <c r="O36" s="139" t="n">
        <v>108.57870664</v>
      </c>
      <c r="P36" s="142" t="n">
        <v>3.08041397139282</v>
      </c>
      <c r="Q36" s="143" t="n">
        <v>2.99994485984278</v>
      </c>
      <c r="R36" s="144" t="n">
        <v>137.571287962404</v>
      </c>
      <c r="S36" s="144" t="n">
        <v>133.977537440579</v>
      </c>
      <c r="T36" s="145" t="n">
        <v>0.00933333333333333</v>
      </c>
      <c r="U36" s="1" t="n">
        <v>0.00910973077882624</v>
      </c>
      <c r="V36" s="146" t="n">
        <v>35.346</v>
      </c>
      <c r="W36" s="1" t="n">
        <v>34.4992011544706</v>
      </c>
      <c r="X36" s="155" t="n">
        <v>35.3366666666667</v>
      </c>
      <c r="Y36" s="147" t="n">
        <v>34.4900914236918</v>
      </c>
      <c r="Z36" s="145" t="n">
        <v>2.306</v>
      </c>
      <c r="AA36" s="35" t="n">
        <v>2.25075419742571</v>
      </c>
      <c r="AB36" s="145" t="n">
        <v>28.4513333333333</v>
      </c>
      <c r="AC36" s="35" t="n">
        <v>27.7697128891405</v>
      </c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</row>
    <row r="37" customFormat="false" ht="15.75" hidden="false" customHeight="false" outlineLevel="0" collapsed="false">
      <c r="A37" s="133"/>
      <c r="B37" s="134"/>
      <c r="C37" s="135" t="n">
        <v>2</v>
      </c>
      <c r="D37" s="136" t="n">
        <v>2004</v>
      </c>
      <c r="E37" s="136" t="n">
        <v>10.1</v>
      </c>
      <c r="F37" s="137" t="n">
        <v>2.2056</v>
      </c>
      <c r="G37" s="137" t="n">
        <v>34.705</v>
      </c>
      <c r="H37" s="136" t="n">
        <v>800</v>
      </c>
      <c r="I37" s="136" t="n">
        <v>800</v>
      </c>
      <c r="J37" s="139" t="n">
        <v>110.33</v>
      </c>
      <c r="K37" s="140" t="n">
        <v>0.999693207671267</v>
      </c>
      <c r="L37" s="141" t="n">
        <v>0.000790188854595369</v>
      </c>
      <c r="M37" s="141" t="n">
        <v>-4.860518746E-006</v>
      </c>
      <c r="N37" s="141" t="n">
        <v>1.02670488832409</v>
      </c>
      <c r="O37" s="139" t="n">
        <v>110.31907733</v>
      </c>
      <c r="P37" s="142" t="n">
        <v>2.31537241770692</v>
      </c>
      <c r="Q37" s="143" t="n">
        <v>2.25514891770542</v>
      </c>
      <c r="R37" s="144" t="n">
        <v>103.404532174791</v>
      </c>
      <c r="S37" s="144" t="n">
        <v>100.714950664724</v>
      </c>
      <c r="T37" s="145" t="n">
        <v>0.0203333333333333</v>
      </c>
      <c r="U37" s="1" t="n">
        <v>0.0198468389374512</v>
      </c>
      <c r="V37" s="146" t="n">
        <v>38.774</v>
      </c>
      <c r="W37" s="1" t="n">
        <v>37.8462950636426</v>
      </c>
      <c r="X37" s="155" t="n">
        <v>38.7536666666667</v>
      </c>
      <c r="Y37" s="147" t="n">
        <v>37.8264482247052</v>
      </c>
      <c r="Z37" s="145" t="n">
        <v>2.49</v>
      </c>
      <c r="AA37" s="35" t="n">
        <v>2.43042437479935</v>
      </c>
      <c r="AB37" s="145" t="n">
        <v>27.4583333333333</v>
      </c>
      <c r="AC37" s="35" t="n">
        <v>26.8013665159433</v>
      </c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</row>
    <row r="38" customFormat="false" ht="15.75" hidden="false" customHeight="false" outlineLevel="0" collapsed="false">
      <c r="A38" s="133"/>
      <c r="B38" s="134"/>
      <c r="C38" s="135" t="n">
        <v>3</v>
      </c>
      <c r="D38" s="136" t="n">
        <v>2006</v>
      </c>
      <c r="E38" s="136" t="n">
        <v>10.2</v>
      </c>
      <c r="F38" s="137" t="n">
        <v>2.1875</v>
      </c>
      <c r="G38" s="137" t="n">
        <v>34.705</v>
      </c>
      <c r="H38" s="136" t="n">
        <v>800</v>
      </c>
      <c r="I38" s="136" t="n">
        <v>800</v>
      </c>
      <c r="J38" s="139" t="n">
        <v>108.87</v>
      </c>
      <c r="K38" s="140" t="n">
        <v>0.999684200271206</v>
      </c>
      <c r="L38" s="141" t="n">
        <v>0.00078991179915126</v>
      </c>
      <c r="M38" s="141" t="n">
        <v>-4.853650584E-006</v>
      </c>
      <c r="N38" s="141" t="n">
        <v>1.02668766991366</v>
      </c>
      <c r="O38" s="139" t="n">
        <v>108.85933074</v>
      </c>
      <c r="P38" s="142" t="n">
        <v>2.32756644153768</v>
      </c>
      <c r="Q38" s="143" t="n">
        <v>2.2670637913996</v>
      </c>
      <c r="R38" s="144" t="n">
        <v>103.949117279073</v>
      </c>
      <c r="S38" s="144" t="n">
        <v>101.247068923906</v>
      </c>
      <c r="T38" s="145" t="n">
        <v>0.00833333333333334</v>
      </c>
      <c r="U38" s="1" t="n">
        <v>0.00813394977867203</v>
      </c>
      <c r="V38" s="146" t="n">
        <v>38.63</v>
      </c>
      <c r="W38" s="1" t="n">
        <v>37.705737594012</v>
      </c>
      <c r="X38" s="155" t="n">
        <v>38.6216666666667</v>
      </c>
      <c r="Y38" s="147" t="n">
        <v>37.6976036442334</v>
      </c>
      <c r="Z38" s="145" t="n">
        <v>2.503</v>
      </c>
      <c r="AA38" s="35" t="n">
        <v>2.44311315552193</v>
      </c>
      <c r="AB38" s="145" t="n">
        <v>27.3763333333333</v>
      </c>
      <c r="AC38" s="35" t="n">
        <v>26.7213264549022</v>
      </c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</row>
    <row r="39" customFormat="false" ht="15.75" hidden="false" customHeight="false" outlineLevel="0" collapsed="false">
      <c r="A39" s="133"/>
      <c r="B39" s="134"/>
      <c r="C39" s="135" t="n">
        <v>4</v>
      </c>
      <c r="D39" s="136" t="n">
        <v>2007</v>
      </c>
      <c r="E39" s="136" t="n">
        <v>13.4</v>
      </c>
      <c r="F39" s="137" t="n">
        <v>0.8452</v>
      </c>
      <c r="G39" s="137" t="n">
        <v>35.13595</v>
      </c>
      <c r="H39" s="136" t="n">
        <v>400</v>
      </c>
      <c r="I39" s="136" t="n">
        <v>400</v>
      </c>
      <c r="J39" s="139" t="n">
        <v>109.77</v>
      </c>
      <c r="K39" s="140" t="n">
        <v>0.999327559596324</v>
      </c>
      <c r="L39" s="141" t="n">
        <v>0.00078160300815734</v>
      </c>
      <c r="M39" s="141" t="n">
        <v>-4.651341976E-006</v>
      </c>
      <c r="N39" s="141" t="n">
        <v>1.02641764018944</v>
      </c>
      <c r="O39" s="139" t="n">
        <v>109.76275518</v>
      </c>
      <c r="P39" s="142" t="n">
        <v>0.878832139413753</v>
      </c>
      <c r="Q39" s="143" t="n">
        <v>0.856213012133689</v>
      </c>
      <c r="R39" s="144" t="n">
        <v>39.2486433462182</v>
      </c>
      <c r="S39" s="144" t="n">
        <v>38.2384731218905</v>
      </c>
      <c r="T39" s="145" t="n">
        <v>0.0123333333333333</v>
      </c>
      <c r="U39" s="1" t="n">
        <v>0.0120343901799737</v>
      </c>
      <c r="V39" s="146" t="n">
        <v>37.097</v>
      </c>
      <c r="W39" s="1" t="n">
        <v>36.1978193924177</v>
      </c>
      <c r="X39" s="155" t="n">
        <v>37.0846666666667</v>
      </c>
      <c r="Y39" s="147" t="n">
        <v>36.1857850022377</v>
      </c>
      <c r="Z39" s="145" t="n">
        <v>2.192</v>
      </c>
      <c r="AA39" s="35" t="n">
        <v>2.13886891414884</v>
      </c>
      <c r="AB39" s="145" t="n">
        <v>15.5063333333333</v>
      </c>
      <c r="AC39" s="35" t="n">
        <v>15.1304809941134</v>
      </c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</row>
    <row r="40" customFormat="false" ht="15.75" hidden="false" customHeight="false" outlineLevel="0" collapsed="false">
      <c r="A40" s="133"/>
      <c r="B40" s="134"/>
      <c r="C40" s="135" t="n">
        <v>5</v>
      </c>
      <c r="D40" s="136" t="n">
        <v>2008</v>
      </c>
      <c r="E40" s="136" t="n">
        <v>15.6</v>
      </c>
      <c r="F40" s="137" t="n">
        <v>2.3648</v>
      </c>
      <c r="G40" s="137" t="n">
        <v>35.29175</v>
      </c>
      <c r="H40" s="136" t="n">
        <v>200</v>
      </c>
      <c r="I40" s="136" t="n">
        <v>201</v>
      </c>
      <c r="J40" s="139" t="n">
        <v>108.85</v>
      </c>
      <c r="K40" s="140" t="n">
        <v>0.999009005027412</v>
      </c>
      <c r="L40" s="141" t="n">
        <v>0.00077648079108</v>
      </c>
      <c r="M40" s="141" t="n">
        <v>-4.531911456E-006</v>
      </c>
      <c r="N40" s="141" t="n">
        <v>1.02606397764882</v>
      </c>
      <c r="O40" s="139" t="n">
        <v>108.8452106</v>
      </c>
      <c r="P40" s="142" t="n">
        <v>2.51827636176128</v>
      </c>
      <c r="Q40" s="143" t="n">
        <v>2.45430734985143</v>
      </c>
      <c r="R40" s="144" t="n">
        <v>112.466222316259</v>
      </c>
      <c r="S40" s="144" t="n">
        <v>109.609366244365</v>
      </c>
      <c r="T40" s="145" t="n">
        <v>0.00733333333333333</v>
      </c>
      <c r="U40" s="1" t="n">
        <v>0.00715476472772445</v>
      </c>
      <c r="V40" s="146" t="n">
        <v>24.286</v>
      </c>
      <c r="W40" s="1" t="n">
        <v>23.6946294787522</v>
      </c>
      <c r="X40" s="155" t="n">
        <v>24.2786666666667</v>
      </c>
      <c r="Y40" s="35" t="n">
        <v>23.6874747140244</v>
      </c>
      <c r="Z40" s="145" t="n">
        <v>1.503</v>
      </c>
      <c r="AA40" s="35" t="n">
        <v>1.46640155260498</v>
      </c>
      <c r="AB40" s="145" t="n">
        <v>9.04333333333333</v>
      </c>
      <c r="AC40" s="35" t="n">
        <v>8.82312577559838</v>
      </c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</row>
    <row r="41" customFormat="false" ht="15.75" hidden="false" customHeight="false" outlineLevel="0" collapsed="false">
      <c r="A41" s="133"/>
      <c r="B41" s="134"/>
      <c r="C41" s="135" t="n">
        <v>6</v>
      </c>
      <c r="D41" s="136" t="n">
        <v>2009</v>
      </c>
      <c r="E41" s="136" t="n">
        <v>16.8</v>
      </c>
      <c r="F41" s="137" t="n">
        <v>1.6273</v>
      </c>
      <c r="G41" s="137" t="n">
        <v>35.5209</v>
      </c>
      <c r="H41" s="136" t="n">
        <v>100</v>
      </c>
      <c r="I41" s="136" t="n">
        <v>101</v>
      </c>
      <c r="J41" s="139" t="n">
        <v>109.15</v>
      </c>
      <c r="K41" s="140" t="n">
        <v>0.998811407722675</v>
      </c>
      <c r="L41" s="141" t="n">
        <v>0.00077387542457088</v>
      </c>
      <c r="M41" s="141" t="n">
        <v>-4.473518304E-006</v>
      </c>
      <c r="N41" s="141" t="n">
        <v>1.02596269870833</v>
      </c>
      <c r="O41" s="139" t="n">
        <v>109.1465072</v>
      </c>
      <c r="P41" s="142" t="n">
        <v>1.72142143650631</v>
      </c>
      <c r="Q41" s="143" t="n">
        <v>1.67785967138333</v>
      </c>
      <c r="R41" s="144" t="n">
        <v>76.8786813543716</v>
      </c>
      <c r="S41" s="144" t="n">
        <v>74.9332129239794</v>
      </c>
      <c r="T41" s="145" t="n">
        <v>0.0193333333333333</v>
      </c>
      <c r="U41" s="1" t="n">
        <v>0.0188593452142803</v>
      </c>
      <c r="V41" s="146" t="n">
        <v>25.668</v>
      </c>
      <c r="W41" s="1" t="n">
        <v>25.0387072220765</v>
      </c>
      <c r="X41" s="155" t="n">
        <v>25.6486666666667</v>
      </c>
      <c r="Y41" s="35" t="n">
        <v>25.0198478768622</v>
      </c>
      <c r="Z41" s="145" t="n">
        <v>1.556</v>
      </c>
      <c r="AA41" s="35" t="n">
        <v>1.51785212862518</v>
      </c>
      <c r="AB41" s="145" t="n">
        <v>7.93733333333333</v>
      </c>
      <c r="AC41" s="35" t="n">
        <v>7.7427366938352</v>
      </c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</row>
    <row r="42" customFormat="false" ht="15.75" hidden="false" customHeight="false" outlineLevel="0" collapsed="false">
      <c r="A42" s="133"/>
      <c r="B42" s="134"/>
      <c r="C42" s="135" t="n">
        <v>7</v>
      </c>
      <c r="D42" s="136"/>
      <c r="E42" s="136"/>
      <c r="F42" s="137"/>
      <c r="G42" s="137"/>
      <c r="H42" s="136"/>
      <c r="I42" s="136" t="n">
        <v>93</v>
      </c>
      <c r="J42" s="139"/>
      <c r="K42" s="140"/>
      <c r="L42" s="141"/>
      <c r="M42" s="141"/>
      <c r="N42" s="141"/>
      <c r="O42" s="139"/>
      <c r="P42" s="142"/>
      <c r="Q42" s="143"/>
      <c r="R42" s="144"/>
      <c r="S42" s="144"/>
      <c r="T42" s="145" t="n">
        <v>0.0273333333333333</v>
      </c>
      <c r="U42" s="1" t="n">
        <v>0.0266627200209291</v>
      </c>
      <c r="V42" s="146" t="n">
        <v>25.65</v>
      </c>
      <c r="W42" s="1" t="n">
        <v>25.0206866537865</v>
      </c>
      <c r="X42" s="155" t="n">
        <v>25.6226666666667</v>
      </c>
      <c r="Y42" s="35" t="n">
        <v>24.9940239337656</v>
      </c>
      <c r="Z42" s="145" t="n">
        <v>1.555</v>
      </c>
      <c r="AA42" s="35" t="n">
        <v>1.5168486450931</v>
      </c>
      <c r="AB42" s="145" t="n">
        <v>7.77233333333333</v>
      </c>
      <c r="AC42" s="35" t="n">
        <v>7.58164198448786</v>
      </c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</row>
    <row r="43" customFormat="false" ht="15.75" hidden="false" customHeight="false" outlineLevel="0" collapsed="false">
      <c r="A43" s="133"/>
      <c r="B43" s="134"/>
      <c r="C43" s="135" t="n">
        <v>8</v>
      </c>
      <c r="D43" s="136" t="n">
        <v>2010</v>
      </c>
      <c r="E43" s="136" t="n">
        <v>17.3</v>
      </c>
      <c r="F43" s="137" t="n">
        <v>1.5681</v>
      </c>
      <c r="G43" s="137" t="n">
        <v>35.3869</v>
      </c>
      <c r="H43" s="136" t="n">
        <v>80</v>
      </c>
      <c r="I43" s="136" t="n">
        <v>83</v>
      </c>
      <c r="J43" s="139" t="n">
        <v>109.42</v>
      </c>
      <c r="K43" s="140" t="n">
        <v>0.998724260572406</v>
      </c>
      <c r="L43" s="141" t="n">
        <v>0.000772827533782449</v>
      </c>
      <c r="M43" s="141" t="n">
        <v>-4.450594234E-006</v>
      </c>
      <c r="N43" s="141" t="n">
        <v>1.02574035965211</v>
      </c>
      <c r="O43" s="139" t="n">
        <v>109.41704566</v>
      </c>
      <c r="P43" s="142" t="n">
        <v>1.65384950910321</v>
      </c>
      <c r="Q43" s="143" t="n">
        <v>1.61234711449215</v>
      </c>
      <c r="R43" s="144" t="n">
        <v>73.8609190765494</v>
      </c>
      <c r="S43" s="144" t="n">
        <v>72.0074221332193</v>
      </c>
      <c r="T43" s="145" t="n">
        <v>0.0373333333333333</v>
      </c>
      <c r="U43" s="1" t="n">
        <v>0.0364163328242022</v>
      </c>
      <c r="V43" s="146" t="n">
        <v>24.949</v>
      </c>
      <c r="W43" s="1" t="n">
        <v>24.3361898472595</v>
      </c>
      <c r="X43" s="155" t="n">
        <v>24.9116666666667</v>
      </c>
      <c r="Y43" s="35" t="n">
        <v>24.2997735144353</v>
      </c>
      <c r="Z43" s="145" t="n">
        <v>1.535</v>
      </c>
      <c r="AA43" s="35" t="n">
        <v>1.49729654156653</v>
      </c>
      <c r="AB43" s="145" t="n">
        <v>7.45533333333333</v>
      </c>
      <c r="AC43" s="35" t="n">
        <v>7.27221160666166</v>
      </c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</row>
    <row r="44" customFormat="false" ht="15.75" hidden="false" customHeight="false" outlineLevel="0" collapsed="false">
      <c r="A44" s="133"/>
      <c r="B44" s="134"/>
      <c r="C44" s="135" t="n">
        <v>9</v>
      </c>
      <c r="D44" s="136"/>
      <c r="E44" s="136"/>
      <c r="F44" s="137"/>
      <c r="G44" s="137"/>
      <c r="H44" s="136"/>
      <c r="I44" s="136" t="n">
        <v>73</v>
      </c>
      <c r="J44" s="139"/>
      <c r="K44" s="140"/>
      <c r="L44" s="141"/>
      <c r="M44" s="141"/>
      <c r="N44" s="141"/>
      <c r="O44" s="139"/>
      <c r="P44" s="142"/>
      <c r="Q44" s="143"/>
      <c r="R44" s="144"/>
      <c r="S44" s="144"/>
      <c r="T44" s="145" t="n">
        <v>0.0573333333333333</v>
      </c>
      <c r="U44" s="1" t="n">
        <v>0.0559234924658741</v>
      </c>
      <c r="V44" s="146" t="n">
        <v>23.77</v>
      </c>
      <c r="W44" s="1" t="n">
        <v>23.1854898124505</v>
      </c>
      <c r="X44" s="155" t="n">
        <v>23.7126666666667</v>
      </c>
      <c r="Y44" s="148" t="n">
        <v>23.1295663199846</v>
      </c>
      <c r="Z44" s="145" t="n">
        <v>1.435</v>
      </c>
      <c r="AA44" s="148" t="n">
        <v>1.39971299456737</v>
      </c>
      <c r="AB44" s="145" t="n">
        <v>7.00533333333333</v>
      </c>
      <c r="AC44" s="148" t="n">
        <v>6.83307045152797</v>
      </c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</row>
    <row r="45" customFormat="false" ht="15.75" hidden="false" customHeight="false" outlineLevel="0" collapsed="false">
      <c r="A45" s="133"/>
      <c r="B45" s="134"/>
      <c r="C45" s="135" t="n">
        <v>10</v>
      </c>
      <c r="D45" s="136" t="n">
        <v>2012</v>
      </c>
      <c r="E45" s="136" t="n">
        <v>18.2</v>
      </c>
      <c r="F45" s="137" t="n">
        <v>1.9267</v>
      </c>
      <c r="G45" s="137" t="n">
        <v>35.6675</v>
      </c>
      <c r="H45" s="136" t="n">
        <v>60</v>
      </c>
      <c r="I45" s="136" t="n">
        <v>64</v>
      </c>
      <c r="J45" s="139" t="n">
        <v>110.46</v>
      </c>
      <c r="K45" s="140" t="n">
        <v>0.998560399001334</v>
      </c>
      <c r="L45" s="141" t="n">
        <v>0.00077099568011126</v>
      </c>
      <c r="M45" s="141" t="n">
        <v>-4.411415704E-006</v>
      </c>
      <c r="N45" s="141" t="n">
        <v>1.02573482874475</v>
      </c>
      <c r="O45" s="139" t="n">
        <v>110.45801172</v>
      </c>
      <c r="P45" s="142" t="n">
        <v>2.01734976275124</v>
      </c>
      <c r="Q45" s="143" t="n">
        <v>1.96673614487674</v>
      </c>
      <c r="R45" s="144" t="n">
        <v>90.0948404044706</v>
      </c>
      <c r="S45" s="144" t="n">
        <v>87.8344362301953</v>
      </c>
      <c r="T45" s="145" t="n">
        <v>0.0913333333333333</v>
      </c>
      <c r="U45" s="1" t="n">
        <v>0.0890843672726955</v>
      </c>
      <c r="V45" s="146" t="n">
        <v>21.969</v>
      </c>
      <c r="W45" s="1" t="n">
        <v>21.4280415833633</v>
      </c>
      <c r="X45" s="155" t="n">
        <v>21.8776666666667</v>
      </c>
      <c r="Y45" s="148" t="n">
        <v>21.3389572160906</v>
      </c>
      <c r="Z45" s="145" t="n">
        <v>1.305</v>
      </c>
      <c r="AA45" s="148" t="n">
        <v>1.27286605062994</v>
      </c>
      <c r="AB45" s="145" t="n">
        <v>6.36933333333333</v>
      </c>
      <c r="AC45" s="148" t="n">
        <v>6.2124966782725</v>
      </c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</row>
    <row r="46" customFormat="false" ht="15.75" hidden="false" customHeight="false" outlineLevel="0" collapsed="false">
      <c r="A46" s="133"/>
      <c r="B46" s="134"/>
      <c r="C46" s="135" t="n">
        <v>11</v>
      </c>
      <c r="D46" s="136"/>
      <c r="E46" s="136"/>
      <c r="F46" s="137"/>
      <c r="G46" s="137"/>
      <c r="H46" s="136"/>
      <c r="I46" s="136" t="n">
        <v>53</v>
      </c>
      <c r="J46" s="139"/>
      <c r="K46" s="140"/>
      <c r="L46" s="141"/>
      <c r="M46" s="141"/>
      <c r="N46" s="141"/>
      <c r="O46" s="139"/>
      <c r="P46" s="142"/>
      <c r="Q46" s="143"/>
      <c r="R46" s="144"/>
      <c r="S46" s="144"/>
      <c r="T46" s="145" t="n">
        <v>0.537333333333333</v>
      </c>
      <c r="U46" s="1" t="n">
        <v>0.524053860330478</v>
      </c>
      <c r="V46" s="146" t="n">
        <v>15.491</v>
      </c>
      <c r="W46" s="1" t="n">
        <v>15.1081607016987</v>
      </c>
      <c r="X46" s="155" t="n">
        <v>14.9536666666667</v>
      </c>
      <c r="Y46" s="147" t="n">
        <v>14.5841068413682</v>
      </c>
      <c r="Z46" s="145" t="n">
        <v>0.897</v>
      </c>
      <c r="AA46" s="35" t="n">
        <v>0.874831847487168</v>
      </c>
      <c r="AB46" s="145" t="n">
        <v>4.64633333333333</v>
      </c>
      <c r="AC46" s="147" t="n">
        <v>4.53150543371373</v>
      </c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</row>
    <row r="47" customFormat="false" ht="15.75" hidden="false" customHeight="false" outlineLevel="0" collapsed="false">
      <c r="A47" s="133"/>
      <c r="B47" s="134"/>
      <c r="C47" s="135" t="n">
        <v>12</v>
      </c>
      <c r="D47" s="136" t="n">
        <v>2011</v>
      </c>
      <c r="E47" s="136" t="n">
        <v>21.6</v>
      </c>
      <c r="F47" s="137" t="n">
        <v>3.4431</v>
      </c>
      <c r="G47" s="137" t="n">
        <v>35.8518</v>
      </c>
      <c r="H47" s="136" t="n">
        <v>40</v>
      </c>
      <c r="I47" s="136" t="n">
        <v>43</v>
      </c>
      <c r="J47" s="139" t="n">
        <v>110.81</v>
      </c>
      <c r="K47" s="140" t="n">
        <v>0.997862971984057</v>
      </c>
      <c r="L47" s="141" t="n">
        <v>0.0007646760412032</v>
      </c>
      <c r="M47" s="141" t="n">
        <v>-4.287598176E-006</v>
      </c>
      <c r="N47" s="141" t="n">
        <v>1.02497858093512</v>
      </c>
      <c r="O47" s="139" t="n">
        <v>110.81177296</v>
      </c>
      <c r="P47" s="142" t="n">
        <v>3.60982049941165</v>
      </c>
      <c r="Q47" s="143" t="n">
        <v>3.52184969184264</v>
      </c>
      <c r="R47" s="144" t="n">
        <v>161.214583503724</v>
      </c>
      <c r="S47" s="144" t="n">
        <v>157.285807237692</v>
      </c>
      <c r="T47" s="1" t="n">
        <v>0.211333333333333</v>
      </c>
      <c r="U47" s="1" t="n">
        <v>0.206101385931297</v>
      </c>
      <c r="V47" s="1" t="n">
        <v>5.316</v>
      </c>
      <c r="W47" s="1" t="n">
        <v>5.18439259121817</v>
      </c>
      <c r="X47" s="155" t="n">
        <v>5.10466666666667</v>
      </c>
      <c r="Y47" s="147" t="n">
        <v>4.97829120528687</v>
      </c>
      <c r="Z47" s="1" t="n">
        <v>0.325</v>
      </c>
      <c r="AA47" s="35" t="n">
        <v>0.316954024105701</v>
      </c>
      <c r="AB47" s="1" t="n">
        <v>2.97233333333333</v>
      </c>
      <c r="AC47" s="147" t="n">
        <v>2.89874772610311</v>
      </c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</row>
    <row r="48" customFormat="false" ht="15.75" hidden="false" customHeight="false" outlineLevel="0" collapsed="false">
      <c r="A48" s="133"/>
      <c r="B48" s="134"/>
      <c r="C48" s="135" t="n">
        <v>13</v>
      </c>
      <c r="D48" s="136"/>
      <c r="E48" s="136"/>
      <c r="F48" s="137"/>
      <c r="G48" s="137"/>
      <c r="H48" s="136"/>
      <c r="I48" s="136" t="n">
        <v>43</v>
      </c>
      <c r="J48" s="139"/>
      <c r="K48" s="140"/>
      <c r="L48" s="141"/>
      <c r="M48" s="141"/>
      <c r="N48" s="141"/>
      <c r="O48" s="139"/>
      <c r="P48" s="142"/>
      <c r="Q48" s="143"/>
      <c r="R48" s="144"/>
      <c r="S48" s="144"/>
      <c r="T48" s="145"/>
      <c r="V48" s="146"/>
      <c r="X48" s="155"/>
      <c r="Y48" s="148"/>
      <c r="Z48" s="145"/>
      <c r="AA48" s="148"/>
      <c r="AB48" s="145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</row>
    <row r="49" customFormat="false" ht="15.75" hidden="false" customHeight="false" outlineLevel="0" collapsed="false">
      <c r="A49" s="133"/>
      <c r="B49" s="134"/>
      <c r="C49" s="135" t="n">
        <v>14</v>
      </c>
      <c r="D49" s="136"/>
      <c r="E49" s="136"/>
      <c r="F49" s="137"/>
      <c r="G49" s="137"/>
      <c r="H49" s="136"/>
      <c r="I49" s="136" t="n">
        <v>34</v>
      </c>
      <c r="J49" s="139"/>
      <c r="K49" s="140"/>
      <c r="L49" s="141"/>
      <c r="M49" s="141"/>
      <c r="N49" s="141"/>
      <c r="O49" s="139"/>
      <c r="P49" s="142"/>
      <c r="Q49" s="143"/>
      <c r="R49" s="144"/>
      <c r="S49" s="144"/>
      <c r="T49" s="145" t="n">
        <v>0.0263333333333333</v>
      </c>
      <c r="U49" s="1" t="n">
        <v>0.025682437079737</v>
      </c>
      <c r="V49" s="146" t="n">
        <v>0.465</v>
      </c>
      <c r="W49" s="1" t="n">
        <v>0.453506325648521</v>
      </c>
      <c r="X49" s="155" t="n">
        <v>0.438666666666667</v>
      </c>
      <c r="Y49" s="148" t="n">
        <v>0.427823888568784</v>
      </c>
      <c r="Z49" s="145" t="n">
        <v>0.05</v>
      </c>
      <c r="AA49" s="148" t="n">
        <v>0.0487641210374754</v>
      </c>
      <c r="AB49" s="145" t="n">
        <v>1.72133333333333</v>
      </c>
      <c r="AC49" s="148" t="n">
        <v>1.67878614025015</v>
      </c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</row>
    <row r="50" customFormat="false" ht="15.75" hidden="false" customHeight="false" outlineLevel="0" collapsed="false">
      <c r="A50" s="133"/>
      <c r="B50" s="134"/>
      <c r="C50" s="135" t="n">
        <v>15</v>
      </c>
      <c r="D50" s="136" t="n">
        <v>2013</v>
      </c>
      <c r="E50" s="136" t="n">
        <v>25</v>
      </c>
      <c r="F50" s="137" t="n">
        <v>4.4398</v>
      </c>
      <c r="G50" s="137" t="n">
        <v>35.7295</v>
      </c>
      <c r="H50" s="136" t="n">
        <v>20</v>
      </c>
      <c r="I50" s="136" t="n">
        <v>24</v>
      </c>
      <c r="J50" s="139" t="n">
        <v>109.83</v>
      </c>
      <c r="K50" s="140" t="n">
        <v>0.997047957507813</v>
      </c>
      <c r="L50" s="141" t="n">
        <v>0.0007592382734375</v>
      </c>
      <c r="M50" s="141" t="n">
        <v>-4.202035E-006</v>
      </c>
      <c r="N50" s="141" t="n">
        <v>1.02389450760901</v>
      </c>
      <c r="O50" s="139" t="n">
        <v>109.8354915</v>
      </c>
      <c r="P50" s="142" t="n">
        <v>4.70302771237609</v>
      </c>
      <c r="Q50" s="143" t="n">
        <v>4.59327369902449</v>
      </c>
      <c r="R50" s="144" t="n">
        <v>210.037217634716</v>
      </c>
      <c r="S50" s="144" t="n">
        <v>205.135603398434</v>
      </c>
      <c r="T50" s="145" t="n">
        <v>0.00933333333333333</v>
      </c>
      <c r="U50" s="1" t="n">
        <v>0.00910304514695161</v>
      </c>
      <c r="V50" s="146" t="n">
        <v>-0.011</v>
      </c>
      <c r="W50" s="1" t="n">
        <v>-0.010728588923193</v>
      </c>
      <c r="X50" s="155" t="n">
        <v>-0.0203333333333333</v>
      </c>
      <c r="Y50" s="148" t="n">
        <v>-0.0198316340701446</v>
      </c>
      <c r="Z50" s="145" t="n">
        <v>0.005</v>
      </c>
      <c r="AA50" s="148" t="n">
        <v>0.00487663132872408</v>
      </c>
      <c r="AB50" s="145" t="n">
        <v>1.04533333333333</v>
      </c>
      <c r="AC50" s="148" t="n">
        <v>1.01954105645858</v>
      </c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</row>
    <row r="51" customFormat="false" ht="15.75" hidden="false" customHeight="false" outlineLevel="0" collapsed="false">
      <c r="A51" s="133"/>
      <c r="B51" s="134"/>
      <c r="C51" s="135" t="n">
        <v>16</v>
      </c>
      <c r="D51" s="136" t="n">
        <v>2014</v>
      </c>
      <c r="E51" s="136" t="n">
        <v>25.4</v>
      </c>
      <c r="F51" s="137" t="n">
        <v>4.4885</v>
      </c>
      <c r="G51" s="137" t="n">
        <v>35.58525</v>
      </c>
      <c r="H51" s="136" t="n">
        <v>10</v>
      </c>
      <c r="I51" s="136" t="n">
        <v>14</v>
      </c>
      <c r="J51" s="139" t="n">
        <v>112.03</v>
      </c>
      <c r="K51" s="140" t="n">
        <v>0.996944698308382</v>
      </c>
      <c r="L51" s="141" t="n">
        <v>0.00075865280681654</v>
      </c>
      <c r="M51" s="141" t="n">
        <v>-4.194483736E-006</v>
      </c>
      <c r="N51" s="141" t="n">
        <v>1.02366295641396</v>
      </c>
      <c r="O51" s="139" t="n">
        <v>112.03604962</v>
      </c>
      <c r="P51" s="142" t="n">
        <v>4.65975643867221</v>
      </c>
      <c r="Q51" s="143" t="n">
        <v>4.55204167492397</v>
      </c>
      <c r="R51" s="144" t="n">
        <v>208.104722551101</v>
      </c>
      <c r="S51" s="144" t="n">
        <v>203.294181202105</v>
      </c>
      <c r="T51" s="145" t="n">
        <v>0.00933333333333333</v>
      </c>
      <c r="U51" s="1" t="n">
        <v>0.00910405339026336</v>
      </c>
      <c r="V51" s="146" t="n">
        <v>-0.013</v>
      </c>
      <c r="W51" s="1" t="n">
        <v>-0.0126806457935811</v>
      </c>
      <c r="X51" s="155" t="n">
        <v>-0.0223333333333333</v>
      </c>
      <c r="Y51" s="148" t="n">
        <v>-0.0217846991838445</v>
      </c>
      <c r="Z51" s="145" t="n">
        <v>0.013</v>
      </c>
      <c r="AA51" s="148" t="n">
        <v>0.0126806457935811</v>
      </c>
      <c r="AB51" s="145" t="n">
        <v>1.18533333333333</v>
      </c>
      <c r="AC51" s="148" t="n">
        <v>1.15621478056345</v>
      </c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</row>
    <row r="52" customFormat="false" ht="15.75" hidden="false" customHeight="false" outlineLevel="0" collapsed="false">
      <c r="A52" s="133"/>
      <c r="B52" s="134"/>
      <c r="C52" s="135" t="n">
        <v>17</v>
      </c>
      <c r="D52" s="136"/>
      <c r="E52" s="136"/>
      <c r="F52" s="137"/>
      <c r="G52" s="137"/>
      <c r="H52" s="136"/>
      <c r="I52" s="136" t="n">
        <v>9</v>
      </c>
      <c r="J52" s="139"/>
      <c r="K52" s="140"/>
      <c r="L52" s="141"/>
      <c r="M52" s="141"/>
      <c r="N52" s="141"/>
      <c r="O52" s="139"/>
      <c r="P52" s="142"/>
      <c r="Q52" s="143"/>
      <c r="R52" s="144"/>
      <c r="S52" s="144"/>
      <c r="T52" s="145" t="n">
        <v>0.0103333333333333</v>
      </c>
      <c r="U52" s="1" t="n">
        <v>0.0100798868161828</v>
      </c>
      <c r="V52" s="146" t="n">
        <v>0.003</v>
      </c>
      <c r="W52" s="1" t="n">
        <v>0.00292641875308532</v>
      </c>
      <c r="X52" s="155" t="n">
        <v>-0.00733333333333333</v>
      </c>
      <c r="Y52" s="148" t="n">
        <v>-0.00715346806309745</v>
      </c>
      <c r="Z52" s="145" t="n">
        <v>0.013</v>
      </c>
      <c r="AA52" s="148" t="n">
        <v>0.0126811479300364</v>
      </c>
      <c r="AB52" s="145" t="n">
        <v>1.21733333333333</v>
      </c>
      <c r="AC52" s="148" t="n">
        <v>1.18747569847418</v>
      </c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</row>
    <row r="53" customFormat="false" ht="15.75" hidden="false" customHeight="false" outlineLevel="0" collapsed="false">
      <c r="A53" s="133"/>
      <c r="B53" s="134"/>
      <c r="C53" s="135" t="n">
        <v>18</v>
      </c>
      <c r="D53" s="136" t="n">
        <v>2015</v>
      </c>
      <c r="E53" s="136" t="n">
        <v>25.7</v>
      </c>
      <c r="F53" s="137" t="n">
        <v>4.3707</v>
      </c>
      <c r="G53" s="137" t="n">
        <v>35.5338</v>
      </c>
      <c r="H53" s="136" t="n">
        <v>0</v>
      </c>
      <c r="I53" s="136" t="n">
        <v>3</v>
      </c>
      <c r="J53" s="139" t="n">
        <v>110.12</v>
      </c>
      <c r="K53" s="140" t="n">
        <v>0.996866260603448</v>
      </c>
      <c r="L53" s="141" t="n">
        <v>0.000758220947939229</v>
      </c>
      <c r="M53" s="141" t="n">
        <v>-4.189167754E-006</v>
      </c>
      <c r="N53" s="141" t="n">
        <v>1.02353142894619</v>
      </c>
      <c r="O53" s="139" t="n">
        <v>110.12627684</v>
      </c>
      <c r="P53" s="142" t="n">
        <v>4.61705255806598</v>
      </c>
      <c r="Q53" s="143" t="n">
        <v>4.5109045286666</v>
      </c>
      <c r="R53" s="144" t="n">
        <v>206.197567243226</v>
      </c>
      <c r="S53" s="144" t="n">
        <v>201.45699625025</v>
      </c>
      <c r="T53" s="151" t="n">
        <v>0.00833333333333334</v>
      </c>
      <c r="U53" s="35" t="n">
        <v>0.00812894219090687</v>
      </c>
      <c r="V53" s="147" t="n">
        <v>-0.006</v>
      </c>
      <c r="W53" s="147" t="n">
        <v>-0.00585283837745294</v>
      </c>
      <c r="X53" s="147" t="n">
        <v>-0.0143333333333333</v>
      </c>
      <c r="Y53" s="147" t="n">
        <v>-0.0139817805683598</v>
      </c>
      <c r="Z53" s="35" t="n">
        <v>0.016</v>
      </c>
      <c r="AA53" s="35" t="n">
        <v>0.0156075690065412</v>
      </c>
      <c r="AB53" s="147" t="n">
        <v>1.22833333333333</v>
      </c>
      <c r="AC53" s="147" t="n">
        <v>1.19820607893967</v>
      </c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</row>
    <row r="54" customFormat="false" ht="15.75" hidden="false" customHeight="false" outlineLevel="0" collapsed="false">
      <c r="A54" s="133"/>
      <c r="B54" s="134"/>
      <c r="C54" s="135" t="n">
        <v>19</v>
      </c>
      <c r="D54" s="136"/>
      <c r="E54" s="136"/>
      <c r="F54" s="137"/>
      <c r="G54" s="138"/>
      <c r="H54" s="136"/>
      <c r="I54" s="136" t="n">
        <v>3</v>
      </c>
      <c r="J54" s="139"/>
      <c r="K54" s="140"/>
      <c r="L54" s="141"/>
      <c r="M54" s="141"/>
      <c r="N54" s="141"/>
      <c r="O54" s="139"/>
      <c r="P54" s="142"/>
      <c r="Q54" s="143"/>
      <c r="R54" s="144"/>
      <c r="S54" s="144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</row>
    <row r="55" customFormat="false" ht="15.75" hidden="false" customHeight="false" outlineLevel="0" collapsed="false">
      <c r="A55" s="133"/>
      <c r="B55" s="134"/>
      <c r="C55" s="135" t="n">
        <v>20</v>
      </c>
      <c r="D55" s="136"/>
      <c r="E55" s="136"/>
      <c r="F55" s="137"/>
      <c r="G55" s="138"/>
      <c r="H55" s="136"/>
      <c r="I55" s="136" t="n">
        <v>3</v>
      </c>
      <c r="J55" s="139"/>
      <c r="K55" s="140"/>
      <c r="L55" s="141"/>
      <c r="M55" s="141"/>
      <c r="N55" s="141"/>
      <c r="O55" s="139"/>
      <c r="P55" s="142"/>
      <c r="Q55" s="143"/>
      <c r="R55" s="144"/>
      <c r="S55" s="144"/>
      <c r="T55" s="35"/>
      <c r="U55" s="35"/>
      <c r="V55" s="147"/>
      <c r="W55" s="147"/>
      <c r="X55" s="147"/>
      <c r="Y55" s="147"/>
      <c r="Z55" s="35"/>
      <c r="AA55" s="35"/>
      <c r="AB55" s="147"/>
      <c r="AC55" s="147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</row>
    <row r="56" customFormat="false" ht="15.75" hidden="false" customHeight="false" outlineLevel="0" collapsed="false">
      <c r="A56" s="133" t="n">
        <v>1</v>
      </c>
      <c r="B56" s="134" t="n">
        <v>0</v>
      </c>
      <c r="C56" s="135" t="n">
        <v>22</v>
      </c>
      <c r="D56" s="136"/>
      <c r="E56" s="136"/>
      <c r="F56" s="138"/>
      <c r="G56" s="138"/>
      <c r="H56" s="136"/>
      <c r="I56" s="136"/>
      <c r="J56" s="139"/>
      <c r="K56" s="140"/>
      <c r="L56" s="141"/>
      <c r="M56" s="141"/>
      <c r="N56" s="141"/>
      <c r="O56" s="139"/>
      <c r="P56" s="142"/>
      <c r="Q56" s="143"/>
      <c r="R56" s="144"/>
      <c r="S56" s="144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</row>
    <row r="57" customFormat="false" ht="15.75" hidden="false" customHeight="false" outlineLevel="0" collapsed="false">
      <c r="A57" s="133" t="n">
        <v>1</v>
      </c>
      <c r="B57" s="134" t="n">
        <v>0</v>
      </c>
      <c r="C57" s="135" t="n">
        <v>23</v>
      </c>
      <c r="D57" s="136"/>
      <c r="E57" s="136"/>
      <c r="F57" s="138"/>
      <c r="G57" s="138"/>
      <c r="H57" s="136"/>
      <c r="I57" s="136"/>
      <c r="J57" s="139"/>
      <c r="K57" s="140"/>
      <c r="L57" s="141"/>
      <c r="M57" s="141"/>
      <c r="N57" s="141"/>
      <c r="O57" s="139"/>
      <c r="P57" s="142"/>
      <c r="Q57" s="143"/>
      <c r="R57" s="144"/>
      <c r="S57" s="144"/>
      <c r="T57" s="151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</row>
    <row r="58" customFormat="false" ht="15.75" hidden="false" customHeight="false" outlineLevel="0" collapsed="false">
      <c r="A58" s="133" t="n">
        <v>1</v>
      </c>
      <c r="B58" s="134" t="n">
        <v>0</v>
      </c>
      <c r="C58" s="135" t="n">
        <v>24</v>
      </c>
      <c r="D58" s="136"/>
      <c r="E58" s="136"/>
      <c r="F58" s="138"/>
      <c r="G58" s="138"/>
      <c r="H58" s="136"/>
      <c r="I58" s="136"/>
      <c r="J58" s="139"/>
      <c r="K58" s="140"/>
      <c r="L58" s="141"/>
      <c r="M58" s="141"/>
      <c r="N58" s="141"/>
      <c r="O58" s="139"/>
      <c r="P58" s="142"/>
      <c r="Q58" s="143"/>
      <c r="R58" s="144"/>
      <c r="S58" s="144"/>
      <c r="T58" s="151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</row>
    <row r="59" customFormat="false" ht="15" hidden="false" customHeight="false" outlineLevel="0" collapsed="false">
      <c r="H59" s="152"/>
      <c r="J59" s="139"/>
      <c r="K59" s="140"/>
      <c r="L59" s="141"/>
      <c r="M59" s="141"/>
      <c r="N59" s="141"/>
      <c r="O59" s="139"/>
      <c r="P59" s="142"/>
      <c r="Q59" s="143"/>
      <c r="R59" s="144"/>
      <c r="S59" s="144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</row>
    <row r="60" customFormat="false" ht="15" hidden="false" customHeight="false" outlineLevel="0" collapsed="false">
      <c r="D60" s="153"/>
      <c r="J60" s="139"/>
      <c r="K60" s="140"/>
      <c r="L60" s="141"/>
      <c r="M60" s="141"/>
      <c r="N60" s="141"/>
      <c r="O60" s="139"/>
      <c r="P60" s="142"/>
      <c r="Q60" s="143"/>
      <c r="R60" s="144"/>
      <c r="S60" s="144"/>
      <c r="T60" s="35"/>
      <c r="U60" s="35"/>
      <c r="V60" s="147"/>
      <c r="W60" s="147"/>
      <c r="X60" s="147"/>
      <c r="Y60" s="147"/>
      <c r="Z60" s="35"/>
      <c r="AA60" s="35"/>
      <c r="AB60" s="147"/>
      <c r="AC60" s="147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</row>
    <row r="61" customFormat="false" ht="15" hidden="false" customHeight="false" outlineLevel="0" collapsed="false">
      <c r="J61" s="139"/>
      <c r="K61" s="140"/>
      <c r="L61" s="141"/>
      <c r="M61" s="141"/>
      <c r="N61" s="141"/>
      <c r="O61" s="139"/>
      <c r="P61" s="142"/>
      <c r="Q61" s="143"/>
      <c r="R61" s="144"/>
      <c r="S61" s="144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</row>
    <row r="62" customFormat="false" ht="15" hidden="false" customHeight="false" outlineLevel="0" collapsed="false">
      <c r="J62" s="139"/>
      <c r="K62" s="140"/>
      <c r="L62" s="141"/>
      <c r="M62" s="141"/>
      <c r="N62" s="141"/>
      <c r="O62" s="139"/>
      <c r="P62" s="142"/>
      <c r="Q62" s="143"/>
      <c r="R62" s="144"/>
      <c r="S62" s="144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</row>
    <row r="63" customFormat="false" ht="15" hidden="false" customHeight="false" outlineLevel="0" collapsed="false">
      <c r="J63" s="139"/>
      <c r="K63" s="140"/>
      <c r="L63" s="141"/>
      <c r="M63" s="141"/>
      <c r="N63" s="141"/>
      <c r="O63" s="139"/>
      <c r="P63" s="142"/>
      <c r="Q63" s="143"/>
      <c r="R63" s="144"/>
      <c r="S63" s="144"/>
    </row>
    <row r="64" customFormat="false" ht="15" hidden="false" customHeight="false" outlineLevel="0" collapsed="false">
      <c r="J64" s="139"/>
      <c r="K64" s="140"/>
      <c r="L64" s="141"/>
      <c r="M64" s="141"/>
      <c r="N64" s="141"/>
      <c r="O64" s="139"/>
      <c r="P64" s="142"/>
      <c r="Q64" s="143"/>
      <c r="R64" s="144"/>
      <c r="S64" s="144"/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true" outlineLevel="0" max="10" min="10" style="0" width="13.43"/>
    <col collapsed="false" customWidth="true" hidden="true" outlineLevel="0" max="11" min="11" style="0" width="10.71"/>
    <col collapsed="false" customWidth="true" hidden="true" outlineLevel="0" max="12" min="12" style="0" width="9.14"/>
    <col collapsed="false" customWidth="true" hidden="true" outlineLevel="0" max="13" min="13" style="0" width="20.43"/>
    <col collapsed="false" customWidth="true" hidden="true" outlineLevel="0" max="14" min="14" style="0" width="21.71"/>
    <col collapsed="false" customWidth="true" hidden="true" outlineLevel="0" max="15" min="15" style="0" width="18.43"/>
    <col collapsed="false" customWidth="true" hidden="true" outlineLevel="0" max="16" min="16" style="0" width="10.71"/>
    <col collapsed="false" customWidth="true" hidden="tru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 t="n">
        <v>4</v>
      </c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 t="n">
        <v>44261</v>
      </c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7</v>
      </c>
      <c r="J9" s="32" t="s">
        <v>174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7°59.90'</v>
      </c>
      <c r="P9" s="36" t="s">
        <v>15</v>
      </c>
      <c r="Q9" s="189" t="n">
        <v>7.99833333333333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18</v>
      </c>
      <c r="J10" s="32" t="s">
        <v>175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-18°50.87'</v>
      </c>
      <c r="P10" s="36" t="s">
        <v>21</v>
      </c>
      <c r="Q10" s="189" t="n">
        <v>-18.8478333333333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 t="n">
        <v>44261</v>
      </c>
      <c r="K11" s="41"/>
      <c r="L11" s="41"/>
      <c r="M11" s="41"/>
      <c r="N11" s="194" t="str">
        <f aca="false">I9&amp;"°"&amp;J9</f>
        <v>7°59.90'</v>
      </c>
      <c r="O11" s="43" t="n">
        <f aca="false">IF(P9=M10,-1,1)</f>
        <v>1</v>
      </c>
      <c r="P11" s="44" t="s">
        <v>176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 t="n">
        <v>0.415972222222222</v>
      </c>
      <c r="K12" s="49"/>
      <c r="L12" s="49"/>
      <c r="M12" s="49"/>
      <c r="N12" s="197" t="str">
        <f aca="false">I10&amp;"°"&amp;J10</f>
        <v>18°50.87'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24.3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4.88592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0.997224987838018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0.0199847289218768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04'!$P$18</f>
        <v>5.00597981654046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4.88111667695322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0.00499508452548673</v>
      </c>
      <c r="Q23" s="221" t="s">
        <v>38</v>
      </c>
      <c r="R23" s="166"/>
      <c r="T23" s="1" t="n">
        <v>4.8868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4.8871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0.0205169513773626</v>
      </c>
      <c r="Q25" s="221" t="s">
        <v>15</v>
      </c>
      <c r="R25" s="166"/>
      <c r="T25" s="1" t="n">
        <v>4.8877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4.8842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4.8838</v>
      </c>
    </row>
    <row r="28" customFormat="false" ht="15" hidden="false" customHeight="false" outlineLevel="0" collapsed="false">
      <c r="T28" s="1" t="n">
        <f aca="false">AVERAGE(T23:T27)</f>
        <v>4.88592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0" t="s">
        <v>155</v>
      </c>
      <c r="V35" s="146" t="s">
        <v>154</v>
      </c>
      <c r="W35" s="0" t="s">
        <v>155</v>
      </c>
      <c r="X35" s="145" t="s">
        <v>154</v>
      </c>
      <c r="Y35" s="285" t="s">
        <v>155</v>
      </c>
      <c r="Z35" s="145" t="s">
        <v>154</v>
      </c>
      <c r="AA35" s="188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3008</v>
      </c>
      <c r="E36" s="136" t="n">
        <v>8.2</v>
      </c>
      <c r="F36" s="137" t="n">
        <v>3.0172</v>
      </c>
      <c r="G36" s="138" t="n">
        <v>34.75775</v>
      </c>
      <c r="H36" s="136" t="n">
        <v>1000</v>
      </c>
      <c r="I36" s="136" t="n">
        <v>1001</v>
      </c>
      <c r="J36" s="279" t="n">
        <v>116</v>
      </c>
      <c r="K36" s="280" t="n">
        <v>0.999838538658805</v>
      </c>
      <c r="L36" s="281" t="n">
        <v>0.00079566517253126</v>
      </c>
      <c r="M36" s="281" t="n">
        <v>-4.997301304E-006</v>
      </c>
      <c r="N36" s="281" t="n">
        <v>1.02705372101863</v>
      </c>
      <c r="O36" s="279" t="n">
        <v>115.986312</v>
      </c>
      <c r="P36" s="282" t="n">
        <v>3.01722881053879</v>
      </c>
      <c r="Q36" s="283" t="n">
        <v>2.93775169574024</v>
      </c>
      <c r="R36" s="284" t="n">
        <v>134.749438678662</v>
      </c>
      <c r="S36" s="284" t="n">
        <v>131.199990731759</v>
      </c>
      <c r="T36" s="145" t="n">
        <v>0.00633333333333333</v>
      </c>
      <c r="U36" s="0" t="n">
        <v>0.00618155977144038</v>
      </c>
      <c r="V36" s="146" t="n">
        <v>35.181</v>
      </c>
      <c r="W36" s="0" t="n">
        <v>34.337913839849</v>
      </c>
      <c r="X36" s="145" t="n">
        <v>35.1746666666667</v>
      </c>
      <c r="Y36" s="285" t="n">
        <v>34.3317322800776</v>
      </c>
      <c r="Z36" s="145" t="n">
        <v>2.3</v>
      </c>
      <c r="AA36" s="188" t="n">
        <v>2.24488223278624</v>
      </c>
      <c r="AB36" s="145" t="n">
        <v>28.2443333333333</v>
      </c>
      <c r="AC36" s="188" t="n">
        <v>27.5674791638662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3167</v>
      </c>
      <c r="E37" s="136" t="n">
        <v>8.9</v>
      </c>
      <c r="F37" s="137" t="n">
        <v>2.5019</v>
      </c>
      <c r="G37" s="138" t="n">
        <v>34.6568</v>
      </c>
      <c r="H37" s="136" t="n">
        <v>800</v>
      </c>
      <c r="I37" s="136" t="n">
        <v>800</v>
      </c>
      <c r="J37" s="279" t="n">
        <v>117.58</v>
      </c>
      <c r="K37" s="280" t="n">
        <v>0.999790770835288</v>
      </c>
      <c r="L37" s="281" t="n">
        <v>0.000793599979577109</v>
      </c>
      <c r="M37" s="281" t="n">
        <v>-4.945517866E-006</v>
      </c>
      <c r="N37" s="281" t="n">
        <v>1.0268656953947</v>
      </c>
      <c r="O37" s="279" t="n">
        <v>117.56694862</v>
      </c>
      <c r="P37" s="282" t="n">
        <v>2.46434434923086</v>
      </c>
      <c r="Q37" s="283" t="n">
        <v>2.39987016830241</v>
      </c>
      <c r="R37" s="284" t="n">
        <v>110.05761863665</v>
      </c>
      <c r="S37" s="284" t="n">
        <v>107.178201716386</v>
      </c>
      <c r="T37" s="145" t="n">
        <v>0.0123333333333333</v>
      </c>
      <c r="U37" s="0" t="n">
        <v>0.0120386740577523</v>
      </c>
      <c r="V37" s="146" t="n">
        <v>38.465</v>
      </c>
      <c r="W37" s="0" t="n">
        <v>37.5460214295763</v>
      </c>
      <c r="X37" s="145" t="n">
        <v>38.4526666666667</v>
      </c>
      <c r="Y37" s="285" t="n">
        <v>37.5339827555186</v>
      </c>
      <c r="Z37" s="145" t="n">
        <v>2.532</v>
      </c>
      <c r="AA37" s="188" t="n">
        <v>2.47150724709963</v>
      </c>
      <c r="AB37" s="145" t="n">
        <v>28.2443333333333</v>
      </c>
      <c r="AC37" s="188" t="n">
        <v>27.5695397009601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3010</v>
      </c>
      <c r="E38" s="136" t="n">
        <v>12.5</v>
      </c>
      <c r="F38" s="137" t="n">
        <v>0.9702</v>
      </c>
      <c r="G38" s="138" t="n">
        <v>35.1179</v>
      </c>
      <c r="H38" s="136" t="n">
        <v>400</v>
      </c>
      <c r="I38" s="136" t="n">
        <v>400</v>
      </c>
      <c r="J38" s="279" t="n">
        <v>117.32</v>
      </c>
      <c r="K38" s="280" t="n">
        <v>0.99944098949292</v>
      </c>
      <c r="L38" s="281" t="n">
        <v>0.000783833534667969</v>
      </c>
      <c r="M38" s="281" t="n">
        <v>-4.70481625E-006</v>
      </c>
      <c r="N38" s="281" t="n">
        <v>1.02658429876174</v>
      </c>
      <c r="O38" s="279" t="n">
        <v>117.311201</v>
      </c>
      <c r="P38" s="282" t="n">
        <v>0.945684325806086</v>
      </c>
      <c r="Q38" s="283" t="n">
        <v>0.92119500263813</v>
      </c>
      <c r="R38" s="284" t="n">
        <v>42.2342619904998</v>
      </c>
      <c r="S38" s="284" t="n">
        <v>41.1405688178189</v>
      </c>
      <c r="T38" s="145" t="n">
        <v>0.0133333333333333</v>
      </c>
      <c r="U38" s="0" t="n">
        <v>0.0130103142473192</v>
      </c>
      <c r="V38" s="146" t="n">
        <v>36.5</v>
      </c>
      <c r="W38" s="0" t="n">
        <v>35.6157352520362</v>
      </c>
      <c r="X38" s="145" t="n">
        <v>36.4866666666667</v>
      </c>
      <c r="Y38" s="285" t="n">
        <v>35.6027249377889</v>
      </c>
      <c r="Z38" s="145" t="n">
        <v>2.195</v>
      </c>
      <c r="AA38" s="188" t="n">
        <v>2.14182298296492</v>
      </c>
      <c r="AB38" s="145" t="n">
        <v>15.1283333333333</v>
      </c>
      <c r="AC38" s="188" t="n">
        <v>14.7618278028645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3011</v>
      </c>
      <c r="E39" s="136" t="n">
        <v>12.7</v>
      </c>
      <c r="F39" s="137" t="n">
        <v>0.9437</v>
      </c>
      <c r="G39" s="138" t="n">
        <v>35.11925</v>
      </c>
      <c r="H39" s="136" t="n">
        <v>400</v>
      </c>
      <c r="I39" s="136" t="n">
        <v>400</v>
      </c>
      <c r="J39" s="279" t="n">
        <v>116.23</v>
      </c>
      <c r="K39" s="280" t="n">
        <v>0.999416651170955</v>
      </c>
      <c r="L39" s="281" t="n">
        <v>0.000783330867936729</v>
      </c>
      <c r="M39" s="281" t="n">
        <v>-4.692701434E-006</v>
      </c>
      <c r="N39" s="281" t="n">
        <v>1.02654587604738</v>
      </c>
      <c r="O39" s="279" t="n">
        <v>116.22151521</v>
      </c>
      <c r="P39" s="282" t="n">
        <v>0.928085739101382</v>
      </c>
      <c r="Q39" s="283" t="n">
        <v>0.904085984617548</v>
      </c>
      <c r="R39" s="284" t="n">
        <v>41.4483091082677</v>
      </c>
      <c r="S39" s="284" t="n">
        <v>40.3764800730197</v>
      </c>
      <c r="T39" s="145" t="n">
        <v>0.00833333333333334</v>
      </c>
      <c r="U39" s="0" t="n">
        <v>0.00813144700986726</v>
      </c>
      <c r="V39" s="146" t="n">
        <v>36.439</v>
      </c>
      <c r="W39" s="0" t="n">
        <v>35.5562157111063</v>
      </c>
      <c r="X39" s="145" t="n">
        <v>36.4306666666667</v>
      </c>
      <c r="Y39" s="285" t="n">
        <v>35.5480842640965</v>
      </c>
      <c r="Z39" s="145" t="n">
        <v>2.174</v>
      </c>
      <c r="AA39" s="188" t="n">
        <v>2.12133189593417</v>
      </c>
      <c r="AB39" s="145" t="n">
        <v>15.1393333333333</v>
      </c>
      <c r="AC39" s="188" t="n">
        <v>14.772562411766</v>
      </c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286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3013</v>
      </c>
      <c r="E40" s="136" t="n">
        <v>15</v>
      </c>
      <c r="F40" s="137" t="n">
        <v>2.2498</v>
      </c>
      <c r="G40" s="138" t="n">
        <v>35.3278</v>
      </c>
      <c r="H40" s="136" t="n">
        <v>200</v>
      </c>
      <c r="I40" s="287" t="n">
        <v>201</v>
      </c>
      <c r="J40" s="279" t="n">
        <v>117.17</v>
      </c>
      <c r="K40" s="280" t="n">
        <v>0.999101574562738</v>
      </c>
      <c r="L40" s="281" t="n">
        <v>0.0007778325309375</v>
      </c>
      <c r="M40" s="281" t="n">
        <v>-4.562895E-006</v>
      </c>
      <c r="N40" s="281" t="n">
        <v>1.0262255612129</v>
      </c>
      <c r="O40" s="279" t="n">
        <v>117.1641415</v>
      </c>
      <c r="P40" s="282" t="n">
        <v>2.22179015110446</v>
      </c>
      <c r="Q40" s="283" t="n">
        <v>2.1650115092422</v>
      </c>
      <c r="R40" s="284" t="n">
        <v>99.2251481483252</v>
      </c>
      <c r="S40" s="284" t="n">
        <v>96.6894140027565</v>
      </c>
      <c r="T40" s="145" t="n">
        <v>0.0163333333333333</v>
      </c>
      <c r="U40" s="0" t="n">
        <v>0.0159351770263594</v>
      </c>
      <c r="V40" s="146" t="n">
        <v>25.071</v>
      </c>
      <c r="W40" s="0" t="n">
        <v>24.4598463200729</v>
      </c>
      <c r="X40" s="145" t="n">
        <v>25.0546666666667</v>
      </c>
      <c r="Y40" s="188" t="n">
        <v>24.4439111430466</v>
      </c>
      <c r="Z40" s="145" t="n">
        <v>1.561</v>
      </c>
      <c r="AA40" s="188" t="n">
        <v>1.52294763294778</v>
      </c>
      <c r="AB40" s="145" t="n">
        <v>9.08533333333333</v>
      </c>
      <c r="AC40" s="188" t="n">
        <v>8.86386091898883</v>
      </c>
      <c r="AD40" s="286" t="n">
        <v>0.0241</v>
      </c>
      <c r="AE40" s="286" t="n">
        <v>0.0125</v>
      </c>
      <c r="AF40" s="286" t="n">
        <v>0.0031</v>
      </c>
      <c r="AG40" s="286" t="n">
        <v>0.0253</v>
      </c>
      <c r="AH40" s="286" t="n">
        <v>0.0142</v>
      </c>
      <c r="AI40" s="286" t="n">
        <v>0.002</v>
      </c>
      <c r="AJ40" s="286" t="n">
        <v>-9999.9999</v>
      </c>
      <c r="AK40" s="286" t="n">
        <v>-9999.9999</v>
      </c>
      <c r="AL40" s="286" t="n">
        <v>0.0349</v>
      </c>
      <c r="AM40" s="286" t="n">
        <v>0.0029</v>
      </c>
      <c r="AN40" s="286" t="n">
        <v>-9999.9999</v>
      </c>
      <c r="AO40" s="286" t="n">
        <v>-9999.9999</v>
      </c>
      <c r="AP40" s="286" t="n">
        <v>0.0085</v>
      </c>
      <c r="AQ40" s="286"/>
      <c r="AR40" s="286" t="n">
        <v>0.1435</v>
      </c>
      <c r="AS40" s="286" t="n">
        <v>0.0136</v>
      </c>
      <c r="AT40" s="286" t="n">
        <v>0.1571</v>
      </c>
      <c r="AU40" s="286" t="n">
        <v>0.0144</v>
      </c>
      <c r="AV40" s="286" t="s">
        <v>167</v>
      </c>
      <c r="AW40" s="286" t="n">
        <v>-9999.9999</v>
      </c>
      <c r="AX40" s="286" t="n">
        <v>0.0274</v>
      </c>
      <c r="AY40" s="286" t="n">
        <v>0.0737</v>
      </c>
      <c r="AZ40" s="286" t="n">
        <v>0.1011</v>
      </c>
      <c r="BA40" s="286" t="n">
        <v>0.0025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3026</v>
      </c>
      <c r="E41" s="136" t="n">
        <v>16.6</v>
      </c>
      <c r="F41" s="137" t="n">
        <v>1.8194</v>
      </c>
      <c r="G41" s="138" t="n">
        <v>35.5642</v>
      </c>
      <c r="H41" s="136" t="n">
        <v>100</v>
      </c>
      <c r="I41" s="287" t="n">
        <v>99</v>
      </c>
      <c r="J41" s="279" t="n">
        <v>117.7</v>
      </c>
      <c r="K41" s="280" t="n">
        <v>0.998845479675548</v>
      </c>
      <c r="L41" s="281" t="n">
        <v>0.0007743007213247</v>
      </c>
      <c r="M41" s="281" t="n">
        <v>-4.482919576E-006</v>
      </c>
      <c r="N41" s="281" t="n">
        <v>1.02604316577214</v>
      </c>
      <c r="O41" s="279" t="n">
        <v>117.6959982</v>
      </c>
      <c r="P41" s="282" t="n">
        <v>1.7847292914694</v>
      </c>
      <c r="Q41" s="283" t="n">
        <v>1.73942905231119</v>
      </c>
      <c r="R41" s="284" t="n">
        <v>79.7060101570235</v>
      </c>
      <c r="S41" s="284" t="n">
        <v>77.6829014762176</v>
      </c>
      <c r="T41" s="145" t="n">
        <v>0.0293333333333333</v>
      </c>
      <c r="U41" s="0" t="n">
        <v>0.0286130799802494</v>
      </c>
      <c r="V41" s="146" t="n">
        <v>24.591</v>
      </c>
      <c r="W41" s="0" t="n">
        <v>23.987190333897</v>
      </c>
      <c r="X41" s="145" t="n">
        <v>24.5616666666667</v>
      </c>
      <c r="Y41" s="188" t="n">
        <v>23.9585772539168</v>
      </c>
      <c r="Z41" s="145" t="n">
        <v>1.529</v>
      </c>
      <c r="AA41" s="188" t="n">
        <v>1.4914567939705</v>
      </c>
      <c r="AB41" s="145" t="n">
        <v>7.51933333333333</v>
      </c>
      <c r="AC41" s="188" t="n">
        <v>7.33470293402803</v>
      </c>
      <c r="AD41" s="286" t="n">
        <v>0.029</v>
      </c>
      <c r="AE41" s="286" t="n">
        <v>0.016</v>
      </c>
      <c r="AF41" s="286" t="n">
        <v>0.0042</v>
      </c>
      <c r="AG41" s="286" t="n">
        <v>0.028</v>
      </c>
      <c r="AH41" s="286" t="n">
        <v>0.0172</v>
      </c>
      <c r="AI41" s="286" t="n">
        <v>0.0031</v>
      </c>
      <c r="AJ41" s="286" t="n">
        <v>-9999.9999</v>
      </c>
      <c r="AK41" s="286" t="n">
        <v>-9999.9999</v>
      </c>
      <c r="AL41" s="286" t="n">
        <v>0.0434</v>
      </c>
      <c r="AM41" s="286" t="n">
        <v>0.0046</v>
      </c>
      <c r="AN41" s="286" t="n">
        <v>-9999.9999</v>
      </c>
      <c r="AO41" s="286" t="n">
        <v>-9999.9999</v>
      </c>
      <c r="AP41" s="286" t="n">
        <v>0.0119</v>
      </c>
      <c r="AQ41" s="286"/>
      <c r="AR41" s="286" t="n">
        <v>0.1762</v>
      </c>
      <c r="AS41" s="286" t="n">
        <v>0.0205</v>
      </c>
      <c r="AT41" s="286" t="n">
        <v>0.1967</v>
      </c>
      <c r="AU41" s="286" t="n">
        <v>0.0186</v>
      </c>
      <c r="AV41" s="286" t="s">
        <v>167</v>
      </c>
      <c r="AW41" s="286" t="n">
        <v>-9999.9999</v>
      </c>
      <c r="AX41" s="286" t="n">
        <v>0.0372</v>
      </c>
      <c r="AY41" s="286" t="n">
        <v>0.0985</v>
      </c>
      <c r="AZ41" s="286" t="n">
        <v>0.1357</v>
      </c>
      <c r="BA41" s="286" t="n">
        <v>0.0029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287" t="n">
        <v>90</v>
      </c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45" t="n">
        <v>0.0373333333333333</v>
      </c>
      <c r="U42" s="0" t="n">
        <v>0.0364156497782851</v>
      </c>
      <c r="V42" s="146" t="n">
        <v>24.439</v>
      </c>
      <c r="W42" s="0" t="n">
        <v>23.8382695963797</v>
      </c>
      <c r="X42" s="145" t="n">
        <v>24.4016666666667</v>
      </c>
      <c r="Y42" s="188" t="n">
        <v>23.8018539466014</v>
      </c>
      <c r="Z42" s="145" t="n">
        <v>1.5</v>
      </c>
      <c r="AA42" s="188" t="n">
        <v>1.46312878573467</v>
      </c>
      <c r="AB42" s="145" t="n">
        <v>7.17833333333333</v>
      </c>
      <c r="AC42" s="188" t="n">
        <v>7.0018840890658</v>
      </c>
      <c r="AD42" s="286" t="n">
        <v>0.0425</v>
      </c>
      <c r="AE42" s="286" t="n">
        <v>0.026</v>
      </c>
      <c r="AF42" s="286" t="n">
        <v>0.0082</v>
      </c>
      <c r="AG42" s="286" t="n">
        <v>0.0372</v>
      </c>
      <c r="AH42" s="286" t="n">
        <v>0.0305</v>
      </c>
      <c r="AI42" s="286" t="n">
        <v>0.0087</v>
      </c>
      <c r="AJ42" s="286" t="n">
        <v>0.0074</v>
      </c>
      <c r="AK42" s="286" t="n">
        <v>0.0022</v>
      </c>
      <c r="AL42" s="286" t="n">
        <v>0.0585</v>
      </c>
      <c r="AM42" s="286" t="n">
        <v>0.0066</v>
      </c>
      <c r="AN42" s="286" t="n">
        <v>0.0036</v>
      </c>
      <c r="AO42" s="286" t="n">
        <v>-9999.9999</v>
      </c>
      <c r="AP42" s="286" t="n">
        <v>0.0241</v>
      </c>
      <c r="AQ42" s="286"/>
      <c r="AR42" s="286" t="n">
        <v>0.2199</v>
      </c>
      <c r="AS42" s="286" t="n">
        <v>0.0559</v>
      </c>
      <c r="AT42" s="286" t="n">
        <v>0.2758</v>
      </c>
      <c r="AU42" s="286" t="n">
        <v>0.0273</v>
      </c>
      <c r="AV42" s="286" t="s">
        <v>167</v>
      </c>
      <c r="AW42" s="286" t="n">
        <v>-9999.9999</v>
      </c>
      <c r="AX42" s="286" t="n">
        <v>0.0583</v>
      </c>
      <c r="AY42" s="286" t="n">
        <v>0.1765</v>
      </c>
      <c r="AZ42" s="286" t="n">
        <v>0.2348</v>
      </c>
      <c r="BA42" s="286" t="n">
        <v>0.004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3027</v>
      </c>
      <c r="E43" s="136" t="n">
        <v>17.6</v>
      </c>
      <c r="F43" s="137" t="n">
        <v>1.7006</v>
      </c>
      <c r="G43" s="138" t="n">
        <v>35.6582</v>
      </c>
      <c r="H43" s="136" t="n">
        <v>80</v>
      </c>
      <c r="I43" s="287" t="n">
        <v>80</v>
      </c>
      <c r="J43" s="279" t="n">
        <v>116.45</v>
      </c>
      <c r="K43" s="280" t="n">
        <v>0.998670633552638</v>
      </c>
      <c r="L43" s="281" t="n">
        <v>0.0007722092161664</v>
      </c>
      <c r="M43" s="281" t="n">
        <v>-4.437236896E-006</v>
      </c>
      <c r="N43" s="281" t="n">
        <v>1.02587571443408</v>
      </c>
      <c r="O43" s="279" t="n">
        <v>116.4472052</v>
      </c>
      <c r="P43" s="282" t="n">
        <v>1.6850984517289</v>
      </c>
      <c r="Q43" s="283" t="n">
        <v>1.64259512923404</v>
      </c>
      <c r="R43" s="284" t="n">
        <v>75.2564968542129</v>
      </c>
      <c r="S43" s="284" t="n">
        <v>73.358298471592</v>
      </c>
      <c r="T43" s="145" t="n">
        <v>0.0563333333333333</v>
      </c>
      <c r="U43" s="0" t="n">
        <v>0.0549466799168054</v>
      </c>
      <c r="V43" s="146" t="n">
        <v>23.59</v>
      </c>
      <c r="W43" s="0" t="n">
        <v>23.0093286255167</v>
      </c>
      <c r="X43" s="145" t="n">
        <v>23.5336666666667</v>
      </c>
      <c r="Y43" s="188" t="n">
        <v>22.9543819455999</v>
      </c>
      <c r="Z43" s="145" t="n">
        <v>1.452</v>
      </c>
      <c r="AA43" s="188" t="n">
        <v>1.41625880306275</v>
      </c>
      <c r="AB43" s="145" t="n">
        <v>6.69233333333333</v>
      </c>
      <c r="AC43" s="188" t="n">
        <v>6.52760054845977</v>
      </c>
      <c r="AD43" s="286" t="n">
        <v>0.0422</v>
      </c>
      <c r="AE43" s="286" t="n">
        <v>0.0257</v>
      </c>
      <c r="AF43" s="286" t="n">
        <v>0.0081</v>
      </c>
      <c r="AG43" s="286" t="n">
        <v>0.0369</v>
      </c>
      <c r="AH43" s="286" t="n">
        <v>0.0302</v>
      </c>
      <c r="AI43" s="286" t="n">
        <v>0.0086</v>
      </c>
      <c r="AJ43" s="286" t="n">
        <v>0.0074</v>
      </c>
      <c r="AK43" s="286" t="n">
        <v>0.0022</v>
      </c>
      <c r="AL43" s="286" t="n">
        <v>0.058</v>
      </c>
      <c r="AM43" s="286" t="n">
        <v>0.0066</v>
      </c>
      <c r="AN43" s="286" t="n">
        <v>0.0036</v>
      </c>
      <c r="AO43" s="286" t="n">
        <v>-9999.9999</v>
      </c>
      <c r="AP43" s="286" t="n">
        <v>0.0239</v>
      </c>
      <c r="AQ43" s="286"/>
      <c r="AR43" s="286" t="n">
        <v>0.2181</v>
      </c>
      <c r="AS43" s="286" t="n">
        <v>0.0554</v>
      </c>
      <c r="AT43" s="286" t="n">
        <v>0.2735</v>
      </c>
      <c r="AU43" s="286" t="n">
        <v>0.027</v>
      </c>
      <c r="AV43" s="286" t="s">
        <v>167</v>
      </c>
      <c r="AW43" s="286" t="n">
        <v>-9999.9999</v>
      </c>
      <c r="AX43" s="286" t="n">
        <v>0.0578</v>
      </c>
      <c r="AY43" s="286" t="n">
        <v>0.175</v>
      </c>
      <c r="AZ43" s="286" t="n">
        <v>0.2328</v>
      </c>
      <c r="BA43" s="286" t="n">
        <v>0.004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287" t="n">
        <v>70</v>
      </c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45" t="n">
        <v>0.116333333333333</v>
      </c>
      <c r="U44" s="0" t="n">
        <v>0.113462955581647</v>
      </c>
      <c r="V44" s="146" t="n">
        <v>20.278</v>
      </c>
      <c r="W44" s="0" t="n">
        <v>19.7776660167734</v>
      </c>
      <c r="X44" s="145" t="n">
        <v>20.1616666666667</v>
      </c>
      <c r="Y44" s="159" t="n">
        <v>19.6642030611917</v>
      </c>
      <c r="Z44" s="145" t="n">
        <v>1.217</v>
      </c>
      <c r="AA44" s="159" t="n">
        <v>1.18697206541144</v>
      </c>
      <c r="AB44" s="145" t="n">
        <v>5.65333333333333</v>
      </c>
      <c r="AC44" s="159" t="n">
        <v>5.51384448901069</v>
      </c>
      <c r="AD44" s="286" t="n">
        <v>0.0487</v>
      </c>
      <c r="AE44" s="286" t="n">
        <v>0.0326</v>
      </c>
      <c r="AF44" s="286" t="n">
        <v>0.01</v>
      </c>
      <c r="AG44" s="286" t="n">
        <v>0.0455</v>
      </c>
      <c r="AH44" s="286" t="n">
        <v>0.0358</v>
      </c>
      <c r="AI44" s="286" t="n">
        <v>0.0099</v>
      </c>
      <c r="AJ44" s="286" t="n">
        <v>0.0116</v>
      </c>
      <c r="AK44" s="286" t="n">
        <v>0.0034</v>
      </c>
      <c r="AL44" s="286" t="n">
        <v>0.0706</v>
      </c>
      <c r="AM44" s="286" t="n">
        <v>0.008</v>
      </c>
      <c r="AN44" s="286" t="n">
        <v>0.0054</v>
      </c>
      <c r="AO44" s="286" t="n">
        <v>-9999.9999</v>
      </c>
      <c r="AP44" s="286" t="n">
        <v>0.0347</v>
      </c>
      <c r="AQ44" s="286"/>
      <c r="AR44" s="286" t="n">
        <v>0.2389</v>
      </c>
      <c r="AS44" s="286" t="n">
        <v>0.0791</v>
      </c>
      <c r="AT44" s="286" t="n">
        <v>0.318</v>
      </c>
      <c r="AU44" s="286" t="n">
        <v>0.0315</v>
      </c>
      <c r="AV44" s="286" t="s">
        <v>167</v>
      </c>
      <c r="AW44" s="286" t="n">
        <v>-9999.9999</v>
      </c>
      <c r="AX44" s="286" t="n">
        <v>0.0746</v>
      </c>
      <c r="AY44" s="286" t="n">
        <v>0.2277</v>
      </c>
      <c r="AZ44" s="286" t="n">
        <v>0.3023</v>
      </c>
      <c r="BA44" s="286" t="n">
        <v>0.005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3028</v>
      </c>
      <c r="E45" s="136" t="n">
        <v>19.2</v>
      </c>
      <c r="F45" s="137" t="n">
        <v>2.1478</v>
      </c>
      <c r="G45" s="138" t="n">
        <v>35.79135</v>
      </c>
      <c r="H45" s="136" t="n">
        <v>60</v>
      </c>
      <c r="I45" s="287" t="n">
        <v>60</v>
      </c>
      <c r="J45" s="279" t="n">
        <v>115.96</v>
      </c>
      <c r="K45" s="280" t="n">
        <v>0.99836796686895</v>
      </c>
      <c r="L45" s="281" t="n">
        <v>0.00076904023915776</v>
      </c>
      <c r="M45" s="281" t="n">
        <v>-4.371027744E-006</v>
      </c>
      <c r="N45" s="281" t="n">
        <v>1.02557592182754</v>
      </c>
      <c r="O45" s="279" t="n">
        <v>115.95907232</v>
      </c>
      <c r="P45" s="282" t="n">
        <v>2.1425847916971</v>
      </c>
      <c r="Q45" s="283" t="n">
        <v>2.08915278342251</v>
      </c>
      <c r="R45" s="284" t="n">
        <v>95.6878367971927</v>
      </c>
      <c r="S45" s="284" t="n">
        <v>93.3015633076491</v>
      </c>
      <c r="T45" s="145" t="n">
        <v>0.229333333333333</v>
      </c>
      <c r="U45" s="0" t="n">
        <v>0.223667298865635</v>
      </c>
      <c r="V45" s="146" t="n">
        <v>17.764</v>
      </c>
      <c r="W45" s="0" t="n">
        <v>17.3251129231794</v>
      </c>
      <c r="X45" s="145" t="n">
        <v>17.5346666666667</v>
      </c>
      <c r="Y45" s="159" t="n">
        <v>17.1014456243137</v>
      </c>
      <c r="Z45" s="145" t="n">
        <v>1.053</v>
      </c>
      <c r="AA45" s="159" t="n">
        <v>1.02698400743683</v>
      </c>
      <c r="AB45" s="145" t="n">
        <v>5.01033333333333</v>
      </c>
      <c r="AC45" s="159" t="n">
        <v>4.88654530414151</v>
      </c>
      <c r="AD45" s="286" t="n">
        <v>0.0747</v>
      </c>
      <c r="AE45" s="286" t="n">
        <v>0.0593</v>
      </c>
      <c r="AF45" s="286" t="n">
        <v>0.0293</v>
      </c>
      <c r="AG45" s="286" t="n">
        <v>0.0774</v>
      </c>
      <c r="AH45" s="286" t="n">
        <v>0.0444</v>
      </c>
      <c r="AI45" s="286" t="n">
        <v>0.0148</v>
      </c>
      <c r="AJ45" s="286" t="n">
        <v>0.0152</v>
      </c>
      <c r="AK45" s="286" t="n">
        <v>0.008</v>
      </c>
      <c r="AL45" s="286" t="n">
        <v>0.1513</v>
      </c>
      <c r="AM45" s="286" t="n">
        <v>0.0206</v>
      </c>
      <c r="AN45" s="286" t="n">
        <v>0.008</v>
      </c>
      <c r="AO45" s="286" t="n">
        <v>-9999.9999</v>
      </c>
      <c r="AP45" s="286" t="n">
        <v>0.0736</v>
      </c>
      <c r="AQ45" s="286"/>
      <c r="AR45" s="286" t="n">
        <v>0.1626</v>
      </c>
      <c r="AS45" s="286" t="n">
        <v>0.1708</v>
      </c>
      <c r="AT45" s="286" t="n">
        <v>0.3334</v>
      </c>
      <c r="AU45" s="286" t="n">
        <v>0.0445</v>
      </c>
      <c r="AV45" s="286" t="s">
        <v>167</v>
      </c>
      <c r="AW45" s="286" t="n">
        <v>-9999.9999</v>
      </c>
      <c r="AX45" s="286" t="n">
        <v>0.119</v>
      </c>
      <c r="AY45" s="286" t="n">
        <v>0.4713</v>
      </c>
      <c r="AZ45" s="286" t="n">
        <v>0.5903</v>
      </c>
      <c r="BA45" s="286" t="n">
        <v>0.0085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287" t="n">
        <v>50</v>
      </c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45" t="n">
        <v>0.362333333333333</v>
      </c>
      <c r="U46" s="0" t="n">
        <v>0.353342693622452</v>
      </c>
      <c r="V46" s="146" t="n">
        <v>7.816</v>
      </c>
      <c r="W46" s="0" t="n">
        <v>7.62206023924494</v>
      </c>
      <c r="X46" s="145" t="n">
        <v>7.45366666666667</v>
      </c>
      <c r="Y46" s="285" t="n">
        <v>7.26871754562249</v>
      </c>
      <c r="Z46" s="145" t="n">
        <v>0.46</v>
      </c>
      <c r="AA46" s="188" t="n">
        <v>0.44858594038545</v>
      </c>
      <c r="AB46" s="145" t="n">
        <v>3.41933333333333</v>
      </c>
      <c r="AC46" s="285" t="n">
        <v>3.33448882353184</v>
      </c>
      <c r="AD46" s="286" t="n">
        <v>0.0256</v>
      </c>
      <c r="AE46" s="286" t="n">
        <v>0.0307</v>
      </c>
      <c r="AF46" s="286" t="n">
        <v>0.0237</v>
      </c>
      <c r="AG46" s="286" t="n">
        <v>0.0202</v>
      </c>
      <c r="AH46" s="286" t="n">
        <v>0.0104</v>
      </c>
      <c r="AI46" s="286" t="n">
        <v>-9999.9999</v>
      </c>
      <c r="AJ46" s="286" t="n">
        <v>-9999.9999</v>
      </c>
      <c r="AK46" s="286" t="n">
        <v>0.0031</v>
      </c>
      <c r="AL46" s="286" t="n">
        <v>0.0782</v>
      </c>
      <c r="AM46" s="286" t="n">
        <v>0.0162</v>
      </c>
      <c r="AN46" s="286" t="n">
        <v>0.0028</v>
      </c>
      <c r="AO46" s="286" t="n">
        <v>-9999.9999</v>
      </c>
      <c r="AP46" s="286" t="n">
        <v>0.1193</v>
      </c>
      <c r="AQ46" s="286"/>
      <c r="AR46" s="286" t="n">
        <v>0.066</v>
      </c>
      <c r="AS46" s="286" t="n">
        <v>0.034</v>
      </c>
      <c r="AT46" s="286" t="n">
        <v>0.1</v>
      </c>
      <c r="AU46" s="286" t="n">
        <v>0.0351</v>
      </c>
      <c r="AV46" s="286" t="s">
        <v>167</v>
      </c>
      <c r="AW46" s="286" t="n">
        <v>-9999.9999</v>
      </c>
      <c r="AX46" s="286" t="n">
        <v>0.1457</v>
      </c>
      <c r="AY46" s="286" t="n">
        <v>0.2154</v>
      </c>
      <c r="AZ46" s="286" t="n">
        <v>0.3611</v>
      </c>
      <c r="BA46" s="286" t="n">
        <v>0.0049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3034</v>
      </c>
      <c r="E47" s="136" t="n">
        <v>23.5</v>
      </c>
      <c r="F47" s="137" t="n">
        <v>4.1813</v>
      </c>
      <c r="G47" s="138" t="n">
        <v>35.94955</v>
      </c>
      <c r="H47" s="136" t="n">
        <v>40</v>
      </c>
      <c r="I47" s="287" t="n">
        <v>40</v>
      </c>
      <c r="J47" s="279" t="n">
        <v>116.21</v>
      </c>
      <c r="K47" s="280" t="n">
        <v>0.997421516203227</v>
      </c>
      <c r="L47" s="281" t="n">
        <v>0.000761533851410469</v>
      </c>
      <c r="M47" s="281" t="n">
        <v>-4.23506785E-006</v>
      </c>
      <c r="N47" s="281" t="n">
        <v>1.02450985878626</v>
      </c>
      <c r="O47" s="279" t="n">
        <v>116.21406735</v>
      </c>
      <c r="P47" s="282" t="n">
        <v>4.18068257487668</v>
      </c>
      <c r="Q47" s="283" t="n">
        <v>4.08066602680579</v>
      </c>
      <c r="R47" s="284" t="n">
        <v>186.709283793993</v>
      </c>
      <c r="S47" s="284" t="n">
        <v>182.242544757146</v>
      </c>
      <c r="T47" s="0" t="n">
        <v>0.0163333333333333</v>
      </c>
      <c r="U47" s="0" t="n">
        <v>0.0159279080648584</v>
      </c>
      <c r="V47" s="0" t="n">
        <v>0.151</v>
      </c>
      <c r="W47" s="0" t="n">
        <v>0.147251884762874</v>
      </c>
      <c r="X47" s="145" t="n">
        <v>0.134666666666667</v>
      </c>
      <c r="Y47" s="285" t="n">
        <v>0.131323976698016</v>
      </c>
      <c r="Z47" s="0" t="n">
        <v>0.353</v>
      </c>
      <c r="AA47" s="188" t="n">
        <v>0.344237849809898</v>
      </c>
      <c r="AB47" s="0" t="n">
        <v>2.07933333333333</v>
      </c>
      <c r="AC47" s="285" t="n">
        <v>2.02772021446095</v>
      </c>
      <c r="AD47" s="286" t="n">
        <v>0.0287</v>
      </c>
      <c r="AE47" s="286" t="n">
        <v>0.0326</v>
      </c>
      <c r="AF47" s="286" t="n">
        <v>0.0236</v>
      </c>
      <c r="AG47" s="286" t="n">
        <v>0.0234</v>
      </c>
      <c r="AH47" s="286" t="n">
        <v>0.0118</v>
      </c>
      <c r="AI47" s="286" t="n">
        <v>0.0029</v>
      </c>
      <c r="AJ47" s="286" t="n">
        <v>-9999.9999</v>
      </c>
      <c r="AK47" s="286" t="n">
        <v>0.0033</v>
      </c>
      <c r="AL47" s="286" t="n">
        <v>0.0846</v>
      </c>
      <c r="AM47" s="286" t="n">
        <v>0.0161</v>
      </c>
      <c r="AN47" s="286" t="n">
        <v>0.003</v>
      </c>
      <c r="AO47" s="286" t="n">
        <v>-9999.9999</v>
      </c>
      <c r="AP47" s="286" t="n">
        <v>0.1175</v>
      </c>
      <c r="AQ47" s="286"/>
      <c r="AR47" s="286" t="n">
        <v>0.056</v>
      </c>
      <c r="AS47" s="286" t="n">
        <v>0.0397</v>
      </c>
      <c r="AT47" s="286" t="n">
        <v>0.0957</v>
      </c>
      <c r="AU47" s="286" t="n">
        <v>0.0361</v>
      </c>
      <c r="AV47" s="286" t="s">
        <v>167</v>
      </c>
      <c r="AW47" s="286" t="n">
        <v>-9999.9999</v>
      </c>
      <c r="AX47" s="286" t="n">
        <v>0.1442</v>
      </c>
      <c r="AY47" s="286" t="n">
        <v>0.2371</v>
      </c>
      <c r="AZ47" s="286" t="n">
        <v>0.3813</v>
      </c>
      <c r="BA47" s="286" t="n">
        <v>0.0052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287" t="n">
        <v>40</v>
      </c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45"/>
      <c r="V48" s="146"/>
      <c r="X48" s="145"/>
      <c r="Y48" s="159"/>
      <c r="Z48" s="145"/>
      <c r="AA48" s="159"/>
      <c r="AB48" s="145"/>
      <c r="AC48" s="159"/>
      <c r="AD48" s="286" t="n">
        <v>0.0186</v>
      </c>
      <c r="AE48" s="286" t="n">
        <v>0.0223</v>
      </c>
      <c r="AF48" s="286" t="n">
        <v>0.0143</v>
      </c>
      <c r="AG48" s="286" t="n">
        <v>0.0115</v>
      </c>
      <c r="AH48" s="286" t="n">
        <v>0.0079</v>
      </c>
      <c r="AI48" s="286" t="n">
        <v>-9999.9999</v>
      </c>
      <c r="AJ48" s="286" t="n">
        <v>-9999.9999</v>
      </c>
      <c r="AK48" s="286" t="n">
        <v>0.0026</v>
      </c>
      <c r="AL48" s="286" t="n">
        <v>0.0588</v>
      </c>
      <c r="AM48" s="286" t="n">
        <v>0.0145</v>
      </c>
      <c r="AN48" s="286" t="n">
        <v>0.0032</v>
      </c>
      <c r="AO48" s="286" t="n">
        <v>-9999.9999</v>
      </c>
      <c r="AP48" s="286" t="n">
        <v>0.1177</v>
      </c>
      <c r="AQ48" s="286"/>
      <c r="AR48" s="286" t="n">
        <v>0.0463</v>
      </c>
      <c r="AS48" s="286" t="n">
        <v>0.0228</v>
      </c>
      <c r="AT48" s="286" t="n">
        <v>0.0691</v>
      </c>
      <c r="AU48" s="286" t="n">
        <v>0.0293</v>
      </c>
      <c r="AV48" s="286" t="s">
        <v>167</v>
      </c>
      <c r="AW48" s="286" t="n">
        <v>-9999.9999</v>
      </c>
      <c r="AX48" s="286" t="n">
        <v>0.1283</v>
      </c>
      <c r="AY48" s="286" t="n">
        <v>0.1711</v>
      </c>
      <c r="AZ48" s="286" t="n">
        <v>0.2994</v>
      </c>
      <c r="BA48" s="286" t="n">
        <v>0.0031</v>
      </c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287" t="n">
        <v>31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45" t="n">
        <v>0.0133333333333333</v>
      </c>
      <c r="U49" s="0" t="n">
        <v>0.013003590430024</v>
      </c>
      <c r="V49" s="146" t="n">
        <v>0</v>
      </c>
      <c r="W49" s="0" t="n">
        <v>0</v>
      </c>
      <c r="X49" s="145" t="n">
        <v>-0.0133333333333333</v>
      </c>
      <c r="Y49" s="159" t="n">
        <v>-0.013003590430024</v>
      </c>
      <c r="Z49" s="145" t="n">
        <v>0</v>
      </c>
      <c r="AA49" s="159" t="n">
        <v>0</v>
      </c>
      <c r="AB49" s="145" t="n">
        <v>1.41133333333333</v>
      </c>
      <c r="AC49" s="159" t="n">
        <v>1.37643004701804</v>
      </c>
      <c r="AD49" s="286" t="n">
        <v>0.0097</v>
      </c>
      <c r="AE49" s="286" t="n">
        <v>0.0122</v>
      </c>
      <c r="AF49" s="286" t="n">
        <v>0.0068</v>
      </c>
      <c r="AG49" s="286" t="n">
        <v>0.0053</v>
      </c>
      <c r="AH49" s="286" t="n">
        <v>0.0048</v>
      </c>
      <c r="AI49" s="286" t="n">
        <v>-9999.9999</v>
      </c>
      <c r="AJ49" s="286" t="n">
        <v>-9999.9999</v>
      </c>
      <c r="AK49" s="286" t="n">
        <v>0.0019</v>
      </c>
      <c r="AL49" s="286" t="n">
        <v>0.0299</v>
      </c>
      <c r="AM49" s="286" t="n">
        <v>0.0115</v>
      </c>
      <c r="AN49" s="286" t="n">
        <v>-9999.9999</v>
      </c>
      <c r="AO49" s="286" t="n">
        <v>-9999.9999</v>
      </c>
      <c r="AP49" s="286" t="n">
        <v>0.1</v>
      </c>
      <c r="AQ49" s="286"/>
      <c r="AR49" s="286" t="n">
        <v>0.0244</v>
      </c>
      <c r="AS49" s="286" t="n">
        <v>0.0119</v>
      </c>
      <c r="AT49" s="286" t="n">
        <v>0.0363</v>
      </c>
      <c r="AU49" s="286" t="n">
        <v>0.0201</v>
      </c>
      <c r="AV49" s="286" t="s">
        <v>167</v>
      </c>
      <c r="AW49" s="286" t="n">
        <v>-9999.9999</v>
      </c>
      <c r="AX49" s="286" t="n">
        <v>0.0809</v>
      </c>
      <c r="AY49" s="286" t="n">
        <v>0.1061</v>
      </c>
      <c r="AZ49" s="286" t="n">
        <v>0.187</v>
      </c>
      <c r="BA49" s="286" t="n">
        <v>0.0027</v>
      </c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 t="n">
        <v>3038</v>
      </c>
      <c r="E50" s="136" t="n">
        <v>26.6</v>
      </c>
      <c r="F50" s="137" t="n">
        <v>4.5889</v>
      </c>
      <c r="G50" s="138" t="n">
        <v>35.5139</v>
      </c>
      <c r="H50" s="136" t="n">
        <v>20</v>
      </c>
      <c r="I50" s="287" t="n">
        <v>20</v>
      </c>
      <c r="J50" s="279" t="n">
        <v>115.95</v>
      </c>
      <c r="K50" s="280" t="n">
        <v>0.996625887839716</v>
      </c>
      <c r="L50" s="281" t="n">
        <v>0.0007569621422567</v>
      </c>
      <c r="M50" s="281" t="n">
        <v>-4.175006776E-006</v>
      </c>
      <c r="N50" s="281" t="n">
        <v>1.02323432172902</v>
      </c>
      <c r="O50" s="279" t="n">
        <v>115.9576527</v>
      </c>
      <c r="P50" s="282" t="n">
        <v>4.60049125993234</v>
      </c>
      <c r="Q50" s="283" t="n">
        <v>4.49602907392571</v>
      </c>
      <c r="R50" s="284" t="n">
        <v>205.457939668578</v>
      </c>
      <c r="S50" s="284" t="n">
        <v>200.792658441522</v>
      </c>
      <c r="T50" s="145" t="n">
        <v>0.00833333333333334</v>
      </c>
      <c r="U50" s="0" t="n">
        <v>0.00812919208437904</v>
      </c>
      <c r="V50" s="146" t="n">
        <v>-0.021</v>
      </c>
      <c r="W50" s="0" t="n">
        <v>-0.0204855640526352</v>
      </c>
      <c r="X50" s="145" t="n">
        <v>-0.0293333333333333</v>
      </c>
      <c r="Y50" s="159" t="n">
        <v>-0.0286147561370142</v>
      </c>
      <c r="Z50" s="145" t="n">
        <v>-0.004</v>
      </c>
      <c r="AA50" s="159" t="n">
        <v>-0.00390201220050194</v>
      </c>
      <c r="AB50" s="145" t="n">
        <v>1.17233333333333</v>
      </c>
      <c r="AC50" s="159" t="n">
        <v>1.14361474243044</v>
      </c>
      <c r="AD50" s="286" t="n">
        <v>0.0091</v>
      </c>
      <c r="AE50" s="286" t="n">
        <v>0.0106</v>
      </c>
      <c r="AF50" s="286" t="n">
        <v>0.0055</v>
      </c>
      <c r="AG50" s="286" t="n">
        <v>0.0046</v>
      </c>
      <c r="AH50" s="286" t="n">
        <v>0.0051</v>
      </c>
      <c r="AI50" s="286" t="n">
        <v>-9999.9999</v>
      </c>
      <c r="AJ50" s="286" t="n">
        <v>-9999.9999</v>
      </c>
      <c r="AK50" s="286" t="n">
        <v>0.0018</v>
      </c>
      <c r="AL50" s="286" t="n">
        <v>0.026</v>
      </c>
      <c r="AM50" s="286" t="n">
        <v>0.0128</v>
      </c>
      <c r="AN50" s="286" t="n">
        <v>-9999.9999</v>
      </c>
      <c r="AO50" s="286" t="n">
        <v>-9999.9999</v>
      </c>
      <c r="AP50" s="286" t="n">
        <v>0.1107</v>
      </c>
      <c r="AQ50" s="286"/>
      <c r="AR50" s="286" t="n">
        <v>0.0244</v>
      </c>
      <c r="AS50" s="286" t="n">
        <v>0.0114</v>
      </c>
      <c r="AT50" s="286" t="n">
        <v>0.0358</v>
      </c>
      <c r="AU50" s="286" t="n">
        <v>0.0201</v>
      </c>
      <c r="AV50" s="286" t="s">
        <v>167</v>
      </c>
      <c r="AW50" s="286" t="n">
        <v>-9999.9999</v>
      </c>
      <c r="AX50" s="286" t="n">
        <v>0.086</v>
      </c>
      <c r="AY50" s="286" t="n">
        <v>0.089</v>
      </c>
      <c r="AZ50" s="286" t="n">
        <v>0.175</v>
      </c>
      <c r="BA50" s="286" t="n">
        <v>0.0029</v>
      </c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 t="n">
        <v>3039</v>
      </c>
      <c r="E51" s="136" t="n">
        <v>26.6</v>
      </c>
      <c r="F51" s="137" t="n">
        <v>4.6066</v>
      </c>
      <c r="G51" s="138" t="n">
        <v>35.49195</v>
      </c>
      <c r="H51" s="136" t="n">
        <v>10</v>
      </c>
      <c r="I51" s="287" t="n">
        <v>10</v>
      </c>
      <c r="J51" s="279" t="n">
        <v>116.46</v>
      </c>
      <c r="K51" s="280" t="n">
        <v>0.996625887839716</v>
      </c>
      <c r="L51" s="281" t="n">
        <v>0.0007569621422567</v>
      </c>
      <c r="M51" s="281" t="n">
        <v>-4.175006776E-006</v>
      </c>
      <c r="N51" s="281" t="n">
        <v>1.02321777245714</v>
      </c>
      <c r="O51" s="279" t="n">
        <v>116.46768636</v>
      </c>
      <c r="P51" s="282" t="n">
        <v>4.59773511073425</v>
      </c>
      <c r="Q51" s="283" t="n">
        <v>4.49340818200735</v>
      </c>
      <c r="R51" s="284" t="n">
        <v>205.334850045391</v>
      </c>
      <c r="S51" s="284" t="n">
        <v>200.675609408448</v>
      </c>
      <c r="T51" s="145" t="n">
        <v>0.0103333333333333</v>
      </c>
      <c r="U51" s="0" t="n">
        <v>0.0100801929325315</v>
      </c>
      <c r="V51" s="146" t="n">
        <v>-0.02</v>
      </c>
      <c r="W51" s="0" t="n">
        <v>-0.0195100508371578</v>
      </c>
      <c r="X51" s="145" t="n">
        <v>-0.0303333333333333</v>
      </c>
      <c r="Y51" s="159" t="n">
        <v>-0.0295902437696893</v>
      </c>
      <c r="Z51" s="145" t="n">
        <v>-0.004</v>
      </c>
      <c r="AA51" s="159" t="n">
        <v>-0.00390201016743156</v>
      </c>
      <c r="AB51" s="145" t="n">
        <v>1.16033333333333</v>
      </c>
      <c r="AC51" s="159" t="n">
        <v>1.1319081160691</v>
      </c>
      <c r="AD51" s="286" t="n">
        <v>0.0092</v>
      </c>
      <c r="AE51" s="288" t="n">
        <v>0.0108</v>
      </c>
      <c r="AF51" s="288" t="n">
        <v>0.0055</v>
      </c>
      <c r="AG51" s="288" t="n">
        <v>0.0047</v>
      </c>
      <c r="AH51" s="288" t="n">
        <v>0.0046</v>
      </c>
      <c r="AI51" s="288" t="n">
        <v>-9999.9999</v>
      </c>
      <c r="AJ51" s="288" t="n">
        <v>-9999.9999</v>
      </c>
      <c r="AK51" s="288" t="n">
        <v>0.002</v>
      </c>
      <c r="AL51" s="288" t="n">
        <v>0.0268</v>
      </c>
      <c r="AM51" s="288" t="n">
        <v>0.0141</v>
      </c>
      <c r="AN51" s="288" t="n">
        <v>-9999.9999</v>
      </c>
      <c r="AO51" s="288" t="n">
        <v>0.0028</v>
      </c>
      <c r="AP51" s="288" t="n">
        <v>0.1266</v>
      </c>
      <c r="AQ51" s="288"/>
      <c r="AR51" s="286" t="n">
        <v>0.0278</v>
      </c>
      <c r="AS51" s="286" t="n">
        <v>0.0108</v>
      </c>
      <c r="AT51" s="286" t="n">
        <v>0.0386</v>
      </c>
      <c r="AU51" s="286" t="n">
        <v>0.0232</v>
      </c>
      <c r="AV51" s="286" t="s">
        <v>167</v>
      </c>
      <c r="AW51" s="286" t="n">
        <v>-9999.9999</v>
      </c>
      <c r="AX51" s="286" t="n">
        <v>0.0943</v>
      </c>
      <c r="AY51" s="286" t="n">
        <v>0.101</v>
      </c>
      <c r="AZ51" s="286" t="n">
        <v>0.1953</v>
      </c>
      <c r="BA51" s="286" t="n">
        <v>0.0028</v>
      </c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287" t="n">
        <v>5</v>
      </c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45" t="n">
        <v>0.00733333333333333</v>
      </c>
      <c r="U52" s="0" t="n">
        <v>0.00715368477448724</v>
      </c>
      <c r="V52" s="146" t="n">
        <v>-0.009</v>
      </c>
      <c r="W52" s="0" t="n">
        <v>-0.00877952222323434</v>
      </c>
      <c r="X52" s="145" t="n">
        <v>-0.0163333333333333</v>
      </c>
      <c r="Y52" s="159" t="n">
        <v>-0.0159332069977216</v>
      </c>
      <c r="Z52" s="145" t="n">
        <v>-0.004</v>
      </c>
      <c r="AA52" s="159" t="n">
        <v>-0.00390200987699304</v>
      </c>
      <c r="AB52" s="145" t="n">
        <v>1.17033333333333</v>
      </c>
      <c r="AC52" s="159" t="n">
        <v>1.14166305651021</v>
      </c>
      <c r="AD52" s="0" t="n">
        <v>0.0085</v>
      </c>
      <c r="AE52" s="0" t="n">
        <v>0.0102</v>
      </c>
      <c r="AF52" s="0" t="n">
        <v>0.0051</v>
      </c>
      <c r="AG52" s="0" t="n">
        <v>0.0041</v>
      </c>
      <c r="AH52" s="0" t="n">
        <v>0.0043</v>
      </c>
      <c r="AI52" s="0" t="n">
        <v>-9999.9999</v>
      </c>
      <c r="AJ52" s="0" t="n">
        <v>-9999.9999</v>
      </c>
      <c r="AK52" s="0" t="n">
        <v>0.0019</v>
      </c>
      <c r="AL52" s="0" t="n">
        <v>0.0246</v>
      </c>
      <c r="AM52" s="0" t="n">
        <v>0.0136</v>
      </c>
      <c r="AN52" s="0" t="n">
        <v>-9999.9999</v>
      </c>
      <c r="AO52" s="0" t="n">
        <v>-9999.9999</v>
      </c>
      <c r="AP52" s="0" t="n">
        <v>0.1214</v>
      </c>
      <c r="AR52" s="0" t="n">
        <v>0.0259</v>
      </c>
      <c r="AS52" s="0" t="n">
        <v>0.0095</v>
      </c>
      <c r="AT52" s="0" t="n">
        <v>0.0354</v>
      </c>
      <c r="AU52" s="0" t="n">
        <v>0.0238</v>
      </c>
      <c r="AV52" s="0" t="s">
        <v>167</v>
      </c>
      <c r="AW52" s="0" t="n">
        <v>-9999.9999</v>
      </c>
      <c r="AX52" s="0" t="n">
        <v>0.0935</v>
      </c>
      <c r="AY52" s="0" t="n">
        <v>0.1119</v>
      </c>
      <c r="AZ52" s="0" t="n">
        <v>0.2054</v>
      </c>
      <c r="BA52" s="0" t="n">
        <v>0.0032</v>
      </c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 t="n">
        <v>3042</v>
      </c>
      <c r="E53" s="136" t="n">
        <v>26.7</v>
      </c>
      <c r="F53" s="137" t="n">
        <v>4.6377</v>
      </c>
      <c r="G53" s="138" t="n">
        <v>35.49325</v>
      </c>
      <c r="H53" s="136" t="n">
        <v>0</v>
      </c>
      <c r="I53" s="136" t="n">
        <v>3</v>
      </c>
      <c r="J53" s="279" t="n">
        <v>117.21</v>
      </c>
      <c r="K53" s="280" t="n">
        <v>0.996598714877918</v>
      </c>
      <c r="L53" s="281" t="n">
        <v>0.000756825645588229</v>
      </c>
      <c r="M53" s="281" t="n">
        <v>-4.173598794E-006</v>
      </c>
      <c r="N53" s="281" t="n">
        <v>1.02318703264347</v>
      </c>
      <c r="O53" s="279" t="n">
        <v>117.21785307</v>
      </c>
      <c r="P53" s="282" t="n">
        <v>4.59877120627866</v>
      </c>
      <c r="Q53" s="283" t="n">
        <v>4.49455579435703</v>
      </c>
      <c r="R53" s="284" t="n">
        <v>205.381122072405</v>
      </c>
      <c r="S53" s="284" t="n">
        <v>200.726861775985</v>
      </c>
      <c r="T53" s="158" t="n">
        <v>0.0103333333333333</v>
      </c>
      <c r="U53" s="188" t="n">
        <v>0.0100801884307356</v>
      </c>
      <c r="V53" s="285" t="n">
        <v>-0.007</v>
      </c>
      <c r="W53" s="285" t="n">
        <v>-0.00682851474340152</v>
      </c>
      <c r="X53" s="145" t="n">
        <v>-0.0173333333333333</v>
      </c>
      <c r="Y53" s="285" t="n">
        <v>-0.0169087031741371</v>
      </c>
      <c r="Z53" s="188" t="n">
        <v>0.000999999999999994</v>
      </c>
      <c r="AA53" s="188" t="n">
        <v>0.000975502106200211</v>
      </c>
      <c r="AB53" s="285" t="n">
        <v>1.20033333333333</v>
      </c>
      <c r="AC53" s="285" t="n">
        <v>1.17092769480899</v>
      </c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 t="n">
        <v>5</v>
      </c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 t="n">
        <v>44264</v>
      </c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1</v>
      </c>
      <c r="J9" s="32" t="s">
        <v>181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1°29.95'</v>
      </c>
      <c r="P9" s="36" t="s">
        <v>15</v>
      </c>
      <c r="Q9" s="189" t="n">
        <v>1.49916666666667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182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-10°00.19'</v>
      </c>
      <c r="P10" s="36" t="s">
        <v>21</v>
      </c>
      <c r="Q10" s="189" t="n">
        <v>-10.0031666666667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 t="n">
        <v>44263</v>
      </c>
      <c r="K11" s="41"/>
      <c r="L11" s="41"/>
      <c r="M11" s="41"/>
      <c r="N11" s="194" t="str">
        <f aca="false">I9&amp;"°"&amp;J9</f>
        <v>1°29.95'</v>
      </c>
      <c r="O11" s="43" t="n">
        <f aca="false">IF(P9=M10,-1,1)</f>
        <v>1</v>
      </c>
      <c r="P11" s="44" t="s">
        <v>183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 t="n">
        <v>0.857638888888889</v>
      </c>
      <c r="K12" s="49"/>
      <c r="L12" s="49"/>
      <c r="M12" s="49"/>
      <c r="N12" s="197" t="str">
        <f aca="false">I10&amp;"°"&amp;J10</f>
        <v>10°00.19'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26.4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24.3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4.87518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0.996679955992022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0.019973806297766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05'!$P$18</f>
        <v>5.00871732360481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4.86772533243377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0.00499235446940808</v>
      </c>
      <c r="Q23" s="221" t="s">
        <v>38</v>
      </c>
      <c r="R23" s="166"/>
      <c r="T23" s="1" t="n">
        <v>4.8754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4.873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0.0205734409179563</v>
      </c>
      <c r="Q25" s="221" t="s">
        <v>15</v>
      </c>
      <c r="R25" s="166"/>
      <c r="T25" s="1" t="n">
        <v>4.8745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</v>
      </c>
    </row>
    <row r="28" customFormat="false" ht="15" hidden="false" customHeight="false" outlineLevel="0" collapsed="false">
      <c r="T28" s="1" t="n">
        <f aca="false">AVERAGE(T23:T27)</f>
        <v>4.87518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78" t="s">
        <v>154</v>
      </c>
      <c r="U35" s="0" t="s">
        <v>155</v>
      </c>
      <c r="V35" s="178" t="s">
        <v>154</v>
      </c>
      <c r="W35" s="0" t="s">
        <v>155</v>
      </c>
      <c r="X35" s="0" t="s">
        <v>154</v>
      </c>
      <c r="Y35" s="285" t="s">
        <v>155</v>
      </c>
      <c r="Z35" s="289" t="s">
        <v>154</v>
      </c>
      <c r="AA35" s="188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3008</v>
      </c>
      <c r="E36" s="136" t="n">
        <v>6.7</v>
      </c>
      <c r="F36" s="137" t="n">
        <v>5.6134</v>
      </c>
      <c r="G36" s="138" t="n">
        <v>34.9625</v>
      </c>
      <c r="H36" s="136" t="n">
        <v>2000</v>
      </c>
      <c r="I36" s="136" t="n">
        <v>2001</v>
      </c>
      <c r="J36" s="279" t="n">
        <v>116</v>
      </c>
      <c r="K36" s="280" t="n">
        <v>0.999917459350318</v>
      </c>
      <c r="L36" s="281" t="n">
        <v>0.000800284798013229</v>
      </c>
      <c r="M36" s="281" t="n">
        <v>-5.113725994E-006</v>
      </c>
      <c r="N36" s="281" t="n">
        <v>1.02743083444105</v>
      </c>
      <c r="O36" s="279" t="n">
        <v>115.984572</v>
      </c>
      <c r="P36" s="282" t="n">
        <v>5.64315347236636</v>
      </c>
      <c r="Q36" s="283" t="n">
        <v>5.4924898914839</v>
      </c>
      <c r="R36" s="284" t="n">
        <v>252.023234075881</v>
      </c>
      <c r="S36" s="284" t="n">
        <v>245.294598553671</v>
      </c>
      <c r="T36" s="178" t="n">
        <v>0.001</v>
      </c>
      <c r="U36" s="0" t="n">
        <v>0.000975889430295297</v>
      </c>
      <c r="V36" s="178" t="n">
        <v>20.899</v>
      </c>
      <c r="W36" s="0" t="n">
        <v>20.3951132037414</v>
      </c>
      <c r="X36" s="146" t="n">
        <v>20.898</v>
      </c>
      <c r="Y36" s="285" t="n">
        <v>20.3941373143111</v>
      </c>
      <c r="Z36" s="289" t="n">
        <v>1.35666666666667</v>
      </c>
      <c r="AA36" s="188" t="n">
        <v>1.32395666043395</v>
      </c>
      <c r="AB36" s="289" t="n">
        <v>21.8743333333333</v>
      </c>
      <c r="AC36" s="188" t="n">
        <v>21.3469306947561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3009</v>
      </c>
      <c r="E37" s="136" t="n">
        <v>7.5</v>
      </c>
      <c r="F37" s="137" t="n">
        <v>5.1797</v>
      </c>
      <c r="G37" s="138" t="n">
        <v>34.9561</v>
      </c>
      <c r="H37" s="136" t="n">
        <v>1500</v>
      </c>
      <c r="I37" s="136" t="n">
        <v>1503</v>
      </c>
      <c r="J37" s="279" t="n">
        <v>117.65</v>
      </c>
      <c r="K37" s="280" t="n">
        <v>0.999879400021043</v>
      </c>
      <c r="L37" s="281" t="n">
        <v>0.000797787526230469</v>
      </c>
      <c r="M37" s="281" t="n">
        <v>-5.05070625E-006</v>
      </c>
      <c r="N37" s="281" t="n">
        <v>1.02731345697482</v>
      </c>
      <c r="O37" s="279" t="n">
        <v>117.63529375</v>
      </c>
      <c r="P37" s="282" t="n">
        <v>5.13130126421405</v>
      </c>
      <c r="Q37" s="283" t="n">
        <v>4.99487398843625</v>
      </c>
      <c r="R37" s="284" t="n">
        <v>229.163914459799</v>
      </c>
      <c r="S37" s="284" t="n">
        <v>223.071072323563</v>
      </c>
      <c r="T37" s="178" t="n">
        <v>0</v>
      </c>
      <c r="U37" s="0" t="n">
        <v>0</v>
      </c>
      <c r="V37" s="178" t="n">
        <v>23.17</v>
      </c>
      <c r="W37" s="0" t="n">
        <v>22.611484341081</v>
      </c>
      <c r="X37" s="146" t="n">
        <v>23.17</v>
      </c>
      <c r="Y37" s="285" t="n">
        <v>22.611484341081</v>
      </c>
      <c r="Z37" s="289" t="n">
        <v>1.50866666666667</v>
      </c>
      <c r="AA37" s="188" t="n">
        <v>1.47230007376971</v>
      </c>
      <c r="AB37" s="289" t="n">
        <v>19.4703333333333</v>
      </c>
      <c r="AC37" s="188" t="n">
        <v>19.0009985879281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3010</v>
      </c>
      <c r="E38" s="136" t="n">
        <v>8.5</v>
      </c>
      <c r="F38" s="137" t="n">
        <v>3.2838</v>
      </c>
      <c r="G38" s="138" t="n">
        <v>34.5169</v>
      </c>
      <c r="H38" s="136" t="n">
        <v>800</v>
      </c>
      <c r="I38" s="136" t="n">
        <v>800</v>
      </c>
      <c r="J38" s="279" t="n">
        <v>117.32</v>
      </c>
      <c r="K38" s="280" t="n">
        <v>0.999818904314821</v>
      </c>
      <c r="L38" s="281" t="n">
        <v>0.000794773168122969</v>
      </c>
      <c r="M38" s="281" t="n">
        <v>-4.97490985E-006</v>
      </c>
      <c r="N38" s="281" t="n">
        <v>1.02681876657446</v>
      </c>
      <c r="O38" s="279" t="n">
        <v>117.3065082</v>
      </c>
      <c r="P38" s="282" t="n">
        <v>3.25517077899064</v>
      </c>
      <c r="Q38" s="283" t="n">
        <v>3.17015123306534</v>
      </c>
      <c r="R38" s="284" t="n">
        <v>145.375926989722</v>
      </c>
      <c r="S38" s="284" t="n">
        <v>141.578954068698</v>
      </c>
      <c r="T38" s="178" t="n">
        <v>-0.002</v>
      </c>
      <c r="U38" s="0" t="n">
        <v>-0.00195242511055595</v>
      </c>
      <c r="V38" s="178" t="n">
        <v>36.438</v>
      </c>
      <c r="W38" s="0" t="n">
        <v>35.5712330892189</v>
      </c>
      <c r="X38" s="146" t="n">
        <v>36.44</v>
      </c>
      <c r="Y38" s="285" t="n">
        <v>35.5731855143294</v>
      </c>
      <c r="Z38" s="289" t="n">
        <v>2.40366666666667</v>
      </c>
      <c r="AA38" s="188" t="n">
        <v>2.34648957870316</v>
      </c>
      <c r="AB38" s="289" t="n">
        <v>28.9223333333333</v>
      </c>
      <c r="AC38" s="188" t="n">
        <v>28.2343449279347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3011</v>
      </c>
      <c r="E39" s="136" t="n">
        <v>10.3</v>
      </c>
      <c r="F39" s="137" t="n">
        <v>2.7049</v>
      </c>
      <c r="G39" s="138" t="n">
        <v>34.6469</v>
      </c>
      <c r="H39" s="136" t="n">
        <v>500</v>
      </c>
      <c r="I39" s="136" t="n">
        <v>500</v>
      </c>
      <c r="J39" s="279" t="n">
        <v>116.23</v>
      </c>
      <c r="K39" s="280" t="n">
        <v>0.999675059671578</v>
      </c>
      <c r="L39" s="281" t="n">
        <v>0.000789635835032049</v>
      </c>
      <c r="M39" s="281" t="n">
        <v>-4.846815514E-006</v>
      </c>
      <c r="N39" s="281" t="n">
        <v>1.02662501218907</v>
      </c>
      <c r="O39" s="279" t="n">
        <v>116.21872569</v>
      </c>
      <c r="P39" s="282" t="n">
        <v>2.70334254753344</v>
      </c>
      <c r="Q39" s="283" t="n">
        <v>2.63323269493417</v>
      </c>
      <c r="R39" s="284" t="n">
        <v>120.731278172844</v>
      </c>
      <c r="S39" s="284" t="n">
        <v>117.60017215576</v>
      </c>
      <c r="T39" s="178" t="n">
        <v>0.004</v>
      </c>
      <c r="U39" s="0" t="n">
        <v>0.0039044883127733</v>
      </c>
      <c r="V39" s="178" t="n">
        <v>34.909</v>
      </c>
      <c r="W39" s="0" t="n">
        <v>34.0754456276508</v>
      </c>
      <c r="X39" s="146" t="n">
        <v>34.905</v>
      </c>
      <c r="Y39" s="285" t="n">
        <v>34.071541139338</v>
      </c>
      <c r="Z39" s="289" t="n">
        <v>2.23666666666667</v>
      </c>
      <c r="AA39" s="188" t="n">
        <v>2.1832597148924</v>
      </c>
      <c r="AB39" s="289" t="n">
        <v>20.5143333333333</v>
      </c>
      <c r="AC39" s="188" t="n">
        <v>20.0244936860839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3013</v>
      </c>
      <c r="E40" s="136" t="n">
        <v>10.6</v>
      </c>
      <c r="F40" s="137" t="n">
        <v>2.7276</v>
      </c>
      <c r="G40" s="138" t="n">
        <v>34.6475</v>
      </c>
      <c r="H40" s="136" t="n">
        <v>500</v>
      </c>
      <c r="I40" s="136" t="n">
        <v>500</v>
      </c>
      <c r="J40" s="279" t="n">
        <v>117.17</v>
      </c>
      <c r="K40" s="280" t="n">
        <v>0.999646842332655</v>
      </c>
      <c r="L40" s="281" t="n">
        <v>0.0007888144544615</v>
      </c>
      <c r="M40" s="281" t="n">
        <v>-4.826508856E-006</v>
      </c>
      <c r="N40" s="281" t="n">
        <v>1.02657294565104</v>
      </c>
      <c r="O40" s="279" t="n">
        <v>117.15898602</v>
      </c>
      <c r="P40" s="282" t="n">
        <v>2.70393753699287</v>
      </c>
      <c r="Q40" s="283" t="n">
        <v>2.63394583740766</v>
      </c>
      <c r="R40" s="284" t="n">
        <v>120.757850402101</v>
      </c>
      <c r="S40" s="284" t="n">
        <v>117.632021098626</v>
      </c>
      <c r="T40" s="178" t="n">
        <v>-0.001</v>
      </c>
      <c r="U40" s="0" t="n">
        <v>-0.000976119752818666</v>
      </c>
      <c r="V40" s="178" t="n">
        <v>34.903</v>
      </c>
      <c r="W40" s="0" t="n">
        <v>34.0695077326299</v>
      </c>
      <c r="X40" s="146" t="n">
        <v>34.904</v>
      </c>
      <c r="Y40" s="188" t="n">
        <v>34.0704838523827</v>
      </c>
      <c r="Z40" s="289" t="n">
        <v>2.19666666666667</v>
      </c>
      <c r="AA40" s="188" t="n">
        <v>2.14420972369167</v>
      </c>
      <c r="AB40" s="289" t="n">
        <v>20.4513333333333</v>
      </c>
      <c r="AC40" s="188" t="n">
        <v>19.9629504381455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3026</v>
      </c>
      <c r="E41" s="136" t="n">
        <v>14.5</v>
      </c>
      <c r="F41" s="137" t="n">
        <v>2.074</v>
      </c>
      <c r="G41" s="138" t="n">
        <v>34.0735</v>
      </c>
      <c r="H41" s="136" t="n">
        <v>300</v>
      </c>
      <c r="I41" s="136" t="n">
        <v>301</v>
      </c>
      <c r="J41" s="279" t="n">
        <v>117.7</v>
      </c>
      <c r="K41" s="280" t="n">
        <v>0.999175484786779</v>
      </c>
      <c r="L41" s="281" t="n">
        <v>0.000778984584695469</v>
      </c>
      <c r="M41" s="281" t="n">
        <v>-4.58962465E-006</v>
      </c>
      <c r="N41" s="281" t="n">
        <v>1.02536628718715</v>
      </c>
      <c r="O41" s="279" t="n">
        <v>117.6935265</v>
      </c>
      <c r="P41" s="282" t="n">
        <v>2.04179632185147</v>
      </c>
      <c r="Q41" s="283" t="n">
        <v>1.99128481925483</v>
      </c>
      <c r="R41" s="284" t="n">
        <v>91.1866237338865</v>
      </c>
      <c r="S41" s="284" t="n">
        <v>88.9307800279209</v>
      </c>
      <c r="T41" s="178" t="n">
        <v>0</v>
      </c>
      <c r="U41" s="0" t="n">
        <v>0</v>
      </c>
      <c r="V41" s="178" t="n">
        <v>30.007</v>
      </c>
      <c r="W41" s="0" t="n">
        <v>29.2812863943986</v>
      </c>
      <c r="X41" s="146" t="n">
        <v>30.007</v>
      </c>
      <c r="Y41" s="188" t="n">
        <v>29.2812863943986</v>
      </c>
      <c r="Z41" s="289" t="n">
        <v>1.85166666666667</v>
      </c>
      <c r="AA41" s="188" t="n">
        <v>1.80688445941374</v>
      </c>
      <c r="AB41" s="289" t="n">
        <v>12.4553333333333</v>
      </c>
      <c r="AC41" s="188" t="n">
        <v>12.1541034582275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3027</v>
      </c>
      <c r="E42" s="136" t="n">
        <v>17.5</v>
      </c>
      <c r="F42" s="137" t="n">
        <v>2.9092</v>
      </c>
      <c r="G42" s="138" t="n">
        <v>35.5996</v>
      </c>
      <c r="H42" s="136" t="n">
        <v>100</v>
      </c>
      <c r="I42" s="136" t="n">
        <v>100</v>
      </c>
      <c r="J42" s="279" t="n">
        <v>116.45</v>
      </c>
      <c r="K42" s="280" t="n">
        <v>0.998688620195578</v>
      </c>
      <c r="L42" s="281" t="n">
        <v>0.000772414460292969</v>
      </c>
      <c r="M42" s="281" t="n">
        <v>-4.44165625E-006</v>
      </c>
      <c r="N42" s="281" t="n">
        <v>1.02585512818105</v>
      </c>
      <c r="O42" s="279" t="n">
        <v>116.44708875</v>
      </c>
      <c r="P42" s="282" t="n">
        <v>2.90322472821318</v>
      </c>
      <c r="Q42" s="283" t="n">
        <v>2.83005333644031</v>
      </c>
      <c r="R42" s="284" t="n">
        <v>129.658016362001</v>
      </c>
      <c r="S42" s="284" t="n">
        <v>126.390182005424</v>
      </c>
      <c r="T42" s="178" t="n">
        <v>0.033</v>
      </c>
      <c r="U42" s="0" t="n">
        <v>0.0321888859951325</v>
      </c>
      <c r="V42" s="178" t="n">
        <v>17.895</v>
      </c>
      <c r="W42" s="0" t="n">
        <v>17.4551549964514</v>
      </c>
      <c r="X42" s="146" t="n">
        <v>17.862</v>
      </c>
      <c r="Y42" s="188" t="n">
        <v>17.4229661104563</v>
      </c>
      <c r="Z42" s="289" t="n">
        <v>1.20366666666667</v>
      </c>
      <c r="AA42" s="188" t="n">
        <v>1.17408148816589</v>
      </c>
      <c r="AB42" s="289" t="n">
        <v>6.29233333333333</v>
      </c>
      <c r="AC42" s="188" t="n">
        <v>6.13767273666784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3028</v>
      </c>
      <c r="E43" s="136" t="n">
        <v>18.3</v>
      </c>
      <c r="F43" s="137" t="n">
        <v>2.8543</v>
      </c>
      <c r="G43" s="138" t="n">
        <v>35.6504</v>
      </c>
      <c r="H43" s="136" t="n">
        <v>80</v>
      </c>
      <c r="I43" s="136" t="n">
        <v>81</v>
      </c>
      <c r="J43" s="279" t="n">
        <v>115.96</v>
      </c>
      <c r="K43" s="280" t="n">
        <v>0.998541643085094</v>
      </c>
      <c r="L43" s="281" t="n">
        <v>0.000770796387639649</v>
      </c>
      <c r="M43" s="281" t="n">
        <v>-4.407227994E-006</v>
      </c>
      <c r="N43" s="281" t="n">
        <v>1.02569676183389</v>
      </c>
      <c r="O43" s="279" t="n">
        <v>115.95802868</v>
      </c>
      <c r="P43" s="282" t="n">
        <v>2.86028505834534</v>
      </c>
      <c r="Q43" s="283" t="n">
        <v>2.78862639015385</v>
      </c>
      <c r="R43" s="284" t="n">
        <v>127.740330705703</v>
      </c>
      <c r="S43" s="284" t="n">
        <v>124.540054584271</v>
      </c>
      <c r="T43" s="178" t="n">
        <v>0.101</v>
      </c>
      <c r="U43" s="0" t="n">
        <v>0.0985144051812667</v>
      </c>
      <c r="V43" s="178" t="n">
        <v>17.567</v>
      </c>
      <c r="W43" s="0" t="n">
        <v>17.1346787704882</v>
      </c>
      <c r="X43" s="146" t="n">
        <v>17.466</v>
      </c>
      <c r="Y43" s="188" t="n">
        <v>17.036164365307</v>
      </c>
      <c r="Z43" s="289" t="n">
        <v>1.18666666666667</v>
      </c>
      <c r="AA43" s="188" t="n">
        <v>1.15746297836736</v>
      </c>
      <c r="AB43" s="289" t="n">
        <v>6.03433333333333</v>
      </c>
      <c r="AC43" s="188" t="n">
        <v>5.88582929701806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3034</v>
      </c>
      <c r="E44" s="136" t="n">
        <v>19.5</v>
      </c>
      <c r="F44" s="137" t="n">
        <v>3.0768</v>
      </c>
      <c r="G44" s="138" t="n">
        <v>35.7482</v>
      </c>
      <c r="H44" s="136" t="n">
        <v>60</v>
      </c>
      <c r="I44" s="136" t="n">
        <v>61</v>
      </c>
      <c r="J44" s="279" t="n">
        <v>116.21</v>
      </c>
      <c r="K44" s="280" t="n">
        <v>0.998308143881684</v>
      </c>
      <c r="L44" s="281" t="n">
        <v>0.000768469653495469</v>
      </c>
      <c r="M44" s="281" t="n">
        <v>-4.35955665E-006</v>
      </c>
      <c r="N44" s="281" t="n">
        <v>1.02546516978153</v>
      </c>
      <c r="O44" s="279" t="n">
        <v>116.20941895</v>
      </c>
      <c r="P44" s="282" t="n">
        <v>3.07801771748371</v>
      </c>
      <c r="Q44" s="283" t="n">
        <v>3.00158192417151</v>
      </c>
      <c r="R44" s="284" t="n">
        <v>137.464271262823</v>
      </c>
      <c r="S44" s="284" t="n">
        <v>134.0506487335</v>
      </c>
      <c r="T44" s="0" t="n">
        <v>0.274</v>
      </c>
      <c r="U44" s="0" t="n">
        <v>0.267234941386436</v>
      </c>
      <c r="V44" s="0" t="n">
        <v>14.069</v>
      </c>
      <c r="W44" s="0" t="n">
        <v>13.7216364611889</v>
      </c>
      <c r="X44" s="146" t="n">
        <v>13.795</v>
      </c>
      <c r="Y44" s="159" t="n">
        <v>13.4544015198025</v>
      </c>
      <c r="Z44" s="0" t="n">
        <v>1.00466666666667</v>
      </c>
      <c r="AA44" s="159" t="n">
        <v>0.979861451750264</v>
      </c>
      <c r="AB44" s="0" t="n">
        <v>3.84333333333333</v>
      </c>
      <c r="AC44" s="159" t="n">
        <v>3.74844145278054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60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78"/>
      <c r="V45" s="178"/>
      <c r="X45" s="146"/>
      <c r="Y45" s="159"/>
      <c r="Z45" s="289"/>
      <c r="AA45" s="159"/>
      <c r="AB45" s="28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3038</v>
      </c>
      <c r="E46" s="136" t="n">
        <v>28.3</v>
      </c>
      <c r="F46" s="137" t="n">
        <v>4.4864</v>
      </c>
      <c r="G46" s="138" t="n">
        <v>34.868</v>
      </c>
      <c r="H46" s="136" t="n">
        <v>40</v>
      </c>
      <c r="I46" s="136" t="n">
        <v>40</v>
      </c>
      <c r="J46" s="279" t="n">
        <v>115.95</v>
      </c>
      <c r="K46" s="280" t="n">
        <v>0.996151493987156</v>
      </c>
      <c r="L46" s="281" t="n">
        <v>0.000754731636124149</v>
      </c>
      <c r="M46" s="281" t="n">
        <v>-4.155571594E-006</v>
      </c>
      <c r="N46" s="281" t="n">
        <v>1.02219926629859</v>
      </c>
      <c r="O46" s="279" t="n">
        <v>115.95962385</v>
      </c>
      <c r="P46" s="282" t="n">
        <v>4.50715930002624</v>
      </c>
      <c r="Q46" s="283" t="n">
        <v>4.409276594716</v>
      </c>
      <c r="R46" s="284" t="n">
        <v>201.289734339172</v>
      </c>
      <c r="S46" s="284" t="n">
        <v>196.918292720016</v>
      </c>
      <c r="T46" s="178" t="n">
        <v>0</v>
      </c>
      <c r="U46" s="0" t="n">
        <v>0</v>
      </c>
      <c r="V46" s="178" t="n">
        <v>0.064</v>
      </c>
      <c r="W46" s="0" t="n">
        <v>0.0624612104243256</v>
      </c>
      <c r="X46" s="146" t="n">
        <v>0.064</v>
      </c>
      <c r="Y46" s="285" t="n">
        <v>0.0624612104243256</v>
      </c>
      <c r="Z46" s="289" t="n">
        <v>0.0106666666666667</v>
      </c>
      <c r="AA46" s="188" t="n">
        <v>0.0104102017373876</v>
      </c>
      <c r="AB46" s="289" t="n">
        <v>0.729333333333333</v>
      </c>
      <c r="AC46" s="285" t="n">
        <v>0.711797543793877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3039</v>
      </c>
      <c r="E47" s="136" t="n">
        <v>28.7</v>
      </c>
      <c r="F47" s="137" t="n">
        <v>4.4992</v>
      </c>
      <c r="G47" s="138" t="n">
        <v>34.8408</v>
      </c>
      <c r="H47" s="136" t="n">
        <v>20</v>
      </c>
      <c r="I47" s="136" t="n">
        <v>20</v>
      </c>
      <c r="J47" s="279" t="n">
        <v>116.46</v>
      </c>
      <c r="K47" s="280" t="n">
        <v>0.996036070213923</v>
      </c>
      <c r="L47" s="281" t="n">
        <v>0.000754234198764729</v>
      </c>
      <c r="M47" s="281" t="n">
        <v>-4.152388474E-006</v>
      </c>
      <c r="N47" s="281" t="n">
        <v>1.02204672221831</v>
      </c>
      <c r="O47" s="279" t="n">
        <v>116.47013202</v>
      </c>
      <c r="P47" s="282" t="n">
        <v>4.49991707674451</v>
      </c>
      <c r="Q47" s="283" t="n">
        <v>4.40284869460529</v>
      </c>
      <c r="R47" s="284" t="n">
        <v>200.96629664741</v>
      </c>
      <c r="S47" s="284" t="n">
        <v>196.631222701072</v>
      </c>
      <c r="T47" s="178" t="n">
        <v>0</v>
      </c>
      <c r="U47" s="0" t="n">
        <v>0</v>
      </c>
      <c r="V47" s="178" t="n">
        <v>0.058</v>
      </c>
      <c r="W47" s="0" t="n">
        <v>0.0566066560514091</v>
      </c>
      <c r="X47" s="146" t="n">
        <v>0.058</v>
      </c>
      <c r="Y47" s="285" t="n">
        <v>0.0566066560514091</v>
      </c>
      <c r="Z47" s="289" t="n">
        <v>0.00866666666666667</v>
      </c>
      <c r="AA47" s="188" t="n">
        <v>0.00845846584676228</v>
      </c>
      <c r="AB47" s="289" t="n">
        <v>0.703333333333333</v>
      </c>
      <c r="AC47" s="285" t="n">
        <v>0.686437036025708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3042</v>
      </c>
      <c r="E48" s="136" t="n">
        <v>28.7</v>
      </c>
      <c r="F48" s="137" t="n">
        <v>4.5319</v>
      </c>
      <c r="G48" s="138" t="n">
        <v>34.8415</v>
      </c>
      <c r="H48" s="136" t="n">
        <v>0</v>
      </c>
      <c r="I48" s="136" t="n">
        <v>4</v>
      </c>
      <c r="J48" s="279" t="n">
        <v>117.21</v>
      </c>
      <c r="K48" s="280" t="n">
        <v>0.996036070213923</v>
      </c>
      <c r="L48" s="281" t="n">
        <v>0.000754234198764729</v>
      </c>
      <c r="M48" s="281" t="n">
        <v>-4.152388474E-006</v>
      </c>
      <c r="N48" s="281" t="n">
        <v>1.02204724801311</v>
      </c>
      <c r="O48" s="279" t="n">
        <v>117.22019727</v>
      </c>
      <c r="P48" s="282" t="n">
        <v>4.50325913716329</v>
      </c>
      <c r="Q48" s="283" t="n">
        <v>4.4061163962016</v>
      </c>
      <c r="R48" s="284" t="n">
        <v>201.115553065713</v>
      </c>
      <c r="S48" s="284" t="n">
        <v>196.777158254363</v>
      </c>
      <c r="T48" s="159" t="n">
        <v>-0.002</v>
      </c>
      <c r="U48" s="0" t="n">
        <v>-0.00195195249447647</v>
      </c>
      <c r="V48" s="159" t="n">
        <v>0.053</v>
      </c>
      <c r="W48" s="159" t="n">
        <v>0.0517267411036266</v>
      </c>
      <c r="X48" s="159" t="n">
        <v>0.055</v>
      </c>
      <c r="Y48" s="159" t="n">
        <v>0.0536786935981031</v>
      </c>
      <c r="Z48" s="159" t="n">
        <v>0.00366666666666667</v>
      </c>
      <c r="AA48" s="159" t="n">
        <v>0.00357857957320687</v>
      </c>
      <c r="AB48" s="159" t="n">
        <v>0.758333333333333</v>
      </c>
      <c r="AC48" s="159" t="n">
        <v>0.74011532082233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4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4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 t="n">
        <v>6</v>
      </c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 t="n">
        <v>44264</v>
      </c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184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0°59.99'</v>
      </c>
      <c r="P9" s="36" t="s">
        <v>15</v>
      </c>
      <c r="Q9" s="189" t="n">
        <v>0.999833333333333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185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-10°00.21'</v>
      </c>
      <c r="P10" s="36" t="s">
        <v>21</v>
      </c>
      <c r="Q10" s="189" t="n">
        <v>-10.0035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 t="n">
        <v>44264</v>
      </c>
      <c r="K11" s="41"/>
      <c r="L11" s="41"/>
      <c r="M11" s="41"/>
      <c r="N11" s="194" t="str">
        <f aca="false">I9&amp;"°"&amp;J9</f>
        <v>0°59.99'</v>
      </c>
      <c r="O11" s="43" t="n">
        <f aca="false">IF(P9=M10,-1,1)</f>
        <v>1</v>
      </c>
      <c r="P11" s="44" t="s">
        <v>186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 t="n">
        <v>0.0590277777777778</v>
      </c>
      <c r="K12" s="49"/>
      <c r="L12" s="49"/>
      <c r="M12" s="49"/>
      <c r="N12" s="197" t="str">
        <f aca="false">I10&amp;"°"&amp;J10</f>
        <v>10°00.21'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26.4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26.4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4.87518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0.996679955992022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0.019973806297766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06'!$P$18</f>
        <v>5.00871732360481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4.86772533243377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0.00499235446940808</v>
      </c>
      <c r="Q23" s="221" t="s">
        <v>38</v>
      </c>
      <c r="R23" s="166"/>
      <c r="T23" s="1" t="n">
        <v>4.8754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4.873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0.0205734409179563</v>
      </c>
      <c r="Q25" s="221" t="s">
        <v>15</v>
      </c>
      <c r="R25" s="166"/>
      <c r="T25" s="1" t="n">
        <v>4.8745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</v>
      </c>
    </row>
    <row r="28" customFormat="false" ht="15" hidden="false" customHeight="false" outlineLevel="0" collapsed="false">
      <c r="T28" s="1" t="n">
        <f aca="false">AVERAGE(T23:T27)</f>
        <v>4.87518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78" t="s">
        <v>154</v>
      </c>
      <c r="U35" s="0" t="s">
        <v>155</v>
      </c>
      <c r="V35" s="178" t="s">
        <v>154</v>
      </c>
      <c r="W35" s="0" t="s">
        <v>155</v>
      </c>
      <c r="X35" s="0" t="s">
        <v>154</v>
      </c>
      <c r="Y35" s="285" t="s">
        <v>155</v>
      </c>
      <c r="Z35" s="289" t="s">
        <v>154</v>
      </c>
      <c r="AA35" s="188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3045</v>
      </c>
      <c r="E36" s="136" t="n">
        <v>9.5</v>
      </c>
      <c r="F36" s="137" t="n">
        <v>5.7766</v>
      </c>
      <c r="G36" s="138" t="n">
        <v>34.9629</v>
      </c>
      <c r="H36" s="136" t="n">
        <v>2000</v>
      </c>
      <c r="I36" s="136" t="n">
        <v>1999</v>
      </c>
      <c r="J36" s="279" t="n">
        <v>118.7</v>
      </c>
      <c r="K36" s="280" t="n">
        <v>0.999744434108058</v>
      </c>
      <c r="L36" s="281" t="n">
        <v>0.000791874309582969</v>
      </c>
      <c r="M36" s="281" t="n">
        <v>-4.90242265E-006</v>
      </c>
      <c r="N36" s="281" t="n">
        <v>1.02700775312955</v>
      </c>
      <c r="O36" s="279" t="n">
        <v>118.6875365</v>
      </c>
      <c r="P36" s="282" t="n">
        <v>5.67326619765391</v>
      </c>
      <c r="Q36" s="283" t="n">
        <v>5.52407338733912</v>
      </c>
      <c r="R36" s="284" t="n">
        <v>253.368068387223</v>
      </c>
      <c r="S36" s="284" t="n">
        <v>246.705117478565</v>
      </c>
      <c r="T36" s="178" t="n">
        <v>-0.005</v>
      </c>
      <c r="U36" s="0" t="n">
        <v>-0.00487944933085892</v>
      </c>
      <c r="V36" s="178" t="n">
        <v>21.064</v>
      </c>
      <c r="W36" s="0" t="n">
        <v>20.5561441410425</v>
      </c>
      <c r="X36" s="146" t="n">
        <v>21.069</v>
      </c>
      <c r="Y36" s="285" t="n">
        <v>20.5610235903733</v>
      </c>
      <c r="Z36" s="289" t="n">
        <v>1.37266666666667</v>
      </c>
      <c r="AA36" s="188" t="n">
        <v>1.3395714896318</v>
      </c>
      <c r="AB36" s="289" t="n">
        <v>22.4533333333333</v>
      </c>
      <c r="AC36" s="188" t="n">
        <v>21.9119804617771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3049</v>
      </c>
      <c r="E37" s="136" t="n">
        <v>10</v>
      </c>
      <c r="F37" s="137" t="n">
        <v>4.9593</v>
      </c>
      <c r="G37" s="138" t="n">
        <v>34.94655</v>
      </c>
      <c r="H37" s="136" t="n">
        <v>1500</v>
      </c>
      <c r="I37" s="136" t="n">
        <v>1502</v>
      </c>
      <c r="J37" s="279" t="n">
        <v>115.27</v>
      </c>
      <c r="K37" s="280" t="n">
        <v>0.9997020815032</v>
      </c>
      <c r="L37" s="281" t="n">
        <v>0.000790467005</v>
      </c>
      <c r="M37" s="281" t="n">
        <v>-4.86742E-006</v>
      </c>
      <c r="N37" s="281" t="n">
        <v>1.02691066269298</v>
      </c>
      <c r="O37" s="279" t="n">
        <v>115.258473</v>
      </c>
      <c r="P37" s="282" t="n">
        <v>5.01520842611699</v>
      </c>
      <c r="Q37" s="283" t="n">
        <v>4.88378259990509</v>
      </c>
      <c r="R37" s="284" t="n">
        <v>223.979208310385</v>
      </c>
      <c r="S37" s="284" t="n">
        <v>218.109730911761</v>
      </c>
      <c r="T37" s="178" t="n">
        <v>-0.004</v>
      </c>
      <c r="U37" s="0" t="n">
        <v>-0.0039036033432455</v>
      </c>
      <c r="V37" s="178" t="n">
        <v>23.962</v>
      </c>
      <c r="W37" s="0" t="n">
        <v>23.3845358277122</v>
      </c>
      <c r="X37" s="146" t="n">
        <v>23.966</v>
      </c>
      <c r="Y37" s="285" t="n">
        <v>23.3884394310554</v>
      </c>
      <c r="Z37" s="289" t="n">
        <v>1.56166666666667</v>
      </c>
      <c r="AA37" s="188" t="n">
        <v>1.52403180525876</v>
      </c>
      <c r="AB37" s="289" t="n">
        <v>20.1893333333333</v>
      </c>
      <c r="AC37" s="188" t="n">
        <v>19.7027872744745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3050</v>
      </c>
      <c r="E38" s="136" t="n">
        <v>10.7</v>
      </c>
      <c r="F38" s="137" t="n">
        <v>3.3443</v>
      </c>
      <c r="G38" s="138" t="n">
        <v>34.5172</v>
      </c>
      <c r="H38" s="136" t="n">
        <v>800</v>
      </c>
      <c r="I38" s="136" t="n">
        <v>801</v>
      </c>
      <c r="J38" s="279" t="n">
        <v>116.74</v>
      </c>
      <c r="K38" s="280" t="n">
        <v>0.999637172582749</v>
      </c>
      <c r="L38" s="281" t="n">
        <v>0.000788542819544229</v>
      </c>
      <c r="M38" s="281" t="n">
        <v>-4.819806154E-006</v>
      </c>
      <c r="N38" s="281" t="n">
        <v>1.02645366991086</v>
      </c>
      <c r="O38" s="279" t="n">
        <v>116.72914318</v>
      </c>
      <c r="P38" s="282" t="n">
        <v>3.33219183396983</v>
      </c>
      <c r="Q38" s="283" t="n">
        <v>3.24631489140589</v>
      </c>
      <c r="R38" s="284" t="n">
        <v>148.815687305093</v>
      </c>
      <c r="S38" s="284" t="n">
        <v>144.980423050187</v>
      </c>
      <c r="T38" s="178" t="n">
        <v>-0.003</v>
      </c>
      <c r="U38" s="0" t="n">
        <v>-0.00292863592159503</v>
      </c>
      <c r="V38" s="178" t="n">
        <v>36.501</v>
      </c>
      <c r="W38" s="0" t="n">
        <v>35.6327132580468</v>
      </c>
      <c r="X38" s="146" t="n">
        <v>36.504</v>
      </c>
      <c r="Y38" s="285" t="n">
        <v>35.6356418939684</v>
      </c>
      <c r="Z38" s="289" t="n">
        <v>2.41466666666667</v>
      </c>
      <c r="AA38" s="188" t="n">
        <v>2.35722651289271</v>
      </c>
      <c r="AB38" s="289" t="n">
        <v>30.0293333333333</v>
      </c>
      <c r="AC38" s="188" t="n">
        <v>29.3149947671837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3051</v>
      </c>
      <c r="E39" s="136" t="n">
        <v>12.9</v>
      </c>
      <c r="F39" s="137" t="n">
        <v>2.9643</v>
      </c>
      <c r="G39" s="138" t="n">
        <v>34.6128</v>
      </c>
      <c r="H39" s="136" t="n">
        <v>500</v>
      </c>
      <c r="I39" s="136" t="n">
        <v>500</v>
      </c>
      <c r="J39" s="279" t="n">
        <v>117.34</v>
      </c>
      <c r="K39" s="280" t="n">
        <v>0.999391814532321</v>
      </c>
      <c r="L39" s="281" t="n">
        <v>0.000782832219764509</v>
      </c>
      <c r="M39" s="281" t="n">
        <v>-4.680718986E-006</v>
      </c>
      <c r="N39" s="281" t="n">
        <v>1.02611348941578</v>
      </c>
      <c r="O39" s="279" t="n">
        <v>117.33166886</v>
      </c>
      <c r="P39" s="282" t="n">
        <v>2.93589602665103</v>
      </c>
      <c r="Q39" s="283" t="n">
        <v>2.8611806168951</v>
      </c>
      <c r="R39" s="284" t="n">
        <v>131.117116550235</v>
      </c>
      <c r="S39" s="284" t="n">
        <v>127.780326350535</v>
      </c>
      <c r="T39" s="178" t="n">
        <v>0</v>
      </c>
      <c r="U39" s="0" t="n">
        <v>0</v>
      </c>
      <c r="V39" s="178" t="n">
        <v>34.542</v>
      </c>
      <c r="W39" s="0" t="n">
        <v>33.7179016217293</v>
      </c>
      <c r="X39" s="146" t="n">
        <v>34.542</v>
      </c>
      <c r="Y39" s="285" t="n">
        <v>33.7179016217293</v>
      </c>
      <c r="Z39" s="289" t="n">
        <v>2.20566666666667</v>
      </c>
      <c r="AA39" s="188" t="n">
        <v>2.15304416875092</v>
      </c>
      <c r="AB39" s="289" t="n">
        <v>21.0393333333333</v>
      </c>
      <c r="AC39" s="188" t="n">
        <v>20.5373797556627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3156</v>
      </c>
      <c r="E40" s="136" t="n">
        <v>15.3</v>
      </c>
      <c r="F40" s="137" t="n">
        <v>2.2411</v>
      </c>
      <c r="G40" s="138" t="n">
        <v>35.004</v>
      </c>
      <c r="H40" s="136" t="n">
        <v>300</v>
      </c>
      <c r="I40" s="136" t="n">
        <v>302</v>
      </c>
      <c r="J40" s="279" t="n">
        <v>115.6</v>
      </c>
      <c r="K40" s="280" t="n">
        <v>0.999055815098909</v>
      </c>
      <c r="L40" s="281" t="n">
        <v>0.000777152507230549</v>
      </c>
      <c r="M40" s="281" t="n">
        <v>-4.547254314E-006</v>
      </c>
      <c r="N40" s="281" t="n">
        <v>1.02590951465676</v>
      </c>
      <c r="O40" s="279" t="n">
        <v>115.5945668</v>
      </c>
      <c r="P40" s="282" t="n">
        <v>2.24868252028826</v>
      </c>
      <c r="Q40" s="283" t="n">
        <v>2.19189167091466</v>
      </c>
      <c r="R40" s="284" t="n">
        <v>100.426161356074</v>
      </c>
      <c r="S40" s="284" t="n">
        <v>97.8898820230489</v>
      </c>
      <c r="T40" s="178" t="n">
        <v>0.002</v>
      </c>
      <c r="U40" s="0" t="n">
        <v>0.00195171580510181</v>
      </c>
      <c r="V40" s="178" t="n">
        <v>29.666</v>
      </c>
      <c r="W40" s="0" t="n">
        <v>28.9498005370751</v>
      </c>
      <c r="X40" s="146" t="n">
        <v>29.664</v>
      </c>
      <c r="Y40" s="188" t="n">
        <v>28.94784882127</v>
      </c>
      <c r="Z40" s="289" t="n">
        <v>1.84666666666667</v>
      </c>
      <c r="AA40" s="188" t="n">
        <v>1.802084260044</v>
      </c>
      <c r="AB40" s="289" t="n">
        <v>12.6003333333333</v>
      </c>
      <c r="AC40" s="188" t="n">
        <v>12.2961348581089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3157</v>
      </c>
      <c r="E41" s="136" t="n">
        <v>15.2</v>
      </c>
      <c r="F41" s="137" t="n">
        <v>2.2095</v>
      </c>
      <c r="G41" s="138" t="n">
        <v>35.0052</v>
      </c>
      <c r="H41" s="136" t="n">
        <v>300</v>
      </c>
      <c r="I41" s="136" t="n">
        <v>302</v>
      </c>
      <c r="J41" s="279" t="n">
        <v>114.35</v>
      </c>
      <c r="K41" s="280" t="n">
        <v>0.999071185363568</v>
      </c>
      <c r="L41" s="281" t="n">
        <v>0.00077737825477376</v>
      </c>
      <c r="M41" s="281" t="n">
        <v>-4.552434784E-006</v>
      </c>
      <c r="N41" s="281" t="n">
        <v>1.02593263908314</v>
      </c>
      <c r="O41" s="279" t="n">
        <v>114.3445112</v>
      </c>
      <c r="P41" s="282" t="n">
        <v>2.24135832896304</v>
      </c>
      <c r="Q41" s="283" t="n">
        <v>2.18470320913672</v>
      </c>
      <c r="R41" s="284" t="n">
        <v>100.099062971489</v>
      </c>
      <c r="S41" s="284" t="n">
        <v>97.5688453200461</v>
      </c>
      <c r="T41" s="178" t="n">
        <v>0</v>
      </c>
      <c r="U41" s="0" t="n">
        <v>0</v>
      </c>
      <c r="V41" s="178" t="n">
        <v>29.594</v>
      </c>
      <c r="W41" s="0" t="n">
        <v>28.8795344684929</v>
      </c>
      <c r="X41" s="146" t="n">
        <v>29.594</v>
      </c>
      <c r="Y41" s="188" t="n">
        <v>28.8795344684929</v>
      </c>
      <c r="Z41" s="289" t="n">
        <v>1.84666666666667</v>
      </c>
      <c r="AA41" s="188" t="n">
        <v>1.8020839917489</v>
      </c>
      <c r="AB41" s="289" t="n">
        <v>12.6413333333333</v>
      </c>
      <c r="AC41" s="188" t="n">
        <v>12.3361431955028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3159</v>
      </c>
      <c r="E42" s="136" t="n">
        <v>18.3</v>
      </c>
      <c r="F42" s="137" t="n">
        <v>2.7573</v>
      </c>
      <c r="G42" s="138" t="n">
        <v>35.5937</v>
      </c>
      <c r="H42" s="136" t="n">
        <v>100</v>
      </c>
      <c r="I42" s="136" t="n">
        <v>101</v>
      </c>
      <c r="J42" s="279" t="n">
        <v>116.17</v>
      </c>
      <c r="K42" s="280" t="n">
        <v>0.998541643085094</v>
      </c>
      <c r="L42" s="281" t="n">
        <v>0.000770796387639649</v>
      </c>
      <c r="M42" s="281" t="n">
        <v>-4.407227994E-006</v>
      </c>
      <c r="N42" s="281" t="n">
        <v>1.02565334318664</v>
      </c>
      <c r="O42" s="279" t="n">
        <v>116.16802511</v>
      </c>
      <c r="P42" s="282" t="n">
        <v>2.7573221745873</v>
      </c>
      <c r="Q42" s="283" t="n">
        <v>2.68835683411364</v>
      </c>
      <c r="R42" s="284" t="n">
        <v>123.142008317069</v>
      </c>
      <c r="S42" s="284" t="n">
        <v>120.062016211515</v>
      </c>
      <c r="T42" s="178" t="n">
        <v>0.041</v>
      </c>
      <c r="U42" s="0" t="n">
        <v>0.0399926541513843</v>
      </c>
      <c r="V42" s="178" t="n">
        <v>18.934</v>
      </c>
      <c r="W42" s="0" t="n">
        <v>18.4688027732271</v>
      </c>
      <c r="X42" s="146" t="n">
        <v>18.893</v>
      </c>
      <c r="Y42" s="188" t="n">
        <v>18.4288101190757</v>
      </c>
      <c r="Z42" s="289" t="n">
        <v>1.26966666666667</v>
      </c>
      <c r="AA42" s="188" t="n">
        <v>1.23847170457417</v>
      </c>
      <c r="AB42" s="289" t="n">
        <v>6.56733333333333</v>
      </c>
      <c r="AC42" s="188" t="n">
        <v>6.40597782187458</v>
      </c>
      <c r="AD42" s="159" t="n">
        <v>0.0226</v>
      </c>
      <c r="AE42" s="159" t="n">
        <v>0.0111</v>
      </c>
      <c r="AF42" s="159" t="n">
        <v>0.0022</v>
      </c>
      <c r="AG42" s="159" t="n">
        <v>0.023</v>
      </c>
      <c r="AH42" s="159" t="n">
        <v>0.0139</v>
      </c>
      <c r="AI42" s="159" t="n">
        <v>-9999.9999</v>
      </c>
      <c r="AJ42" s="159" t="n">
        <v>0.0019</v>
      </c>
      <c r="AK42" s="159" t="n">
        <v>-9999.9999</v>
      </c>
      <c r="AL42" s="159" t="n">
        <v>0.0274</v>
      </c>
      <c r="AM42" s="159" t="n">
        <v>0.0023</v>
      </c>
      <c r="AN42" s="159" t="n">
        <v>-9999.9999</v>
      </c>
      <c r="AO42" s="159" t="n">
        <v>-9999.9999</v>
      </c>
      <c r="AP42" s="159" t="n">
        <v>0.0068</v>
      </c>
      <c r="AQ42" s="159"/>
      <c r="AR42" s="159" t="n">
        <v>0.1509</v>
      </c>
      <c r="AS42" s="159" t="n">
        <v>0.0105</v>
      </c>
      <c r="AT42" s="159" t="n">
        <v>0.1614</v>
      </c>
      <c r="AU42" s="159" t="n">
        <v>0.0156</v>
      </c>
      <c r="AV42" s="159" t="s">
        <v>167</v>
      </c>
      <c r="AW42" s="159" t="n">
        <v>-9999.9999</v>
      </c>
      <c r="AX42" s="159" t="n">
        <v>0.0331</v>
      </c>
      <c r="AY42" s="159" t="n">
        <v>0.0671</v>
      </c>
      <c r="AZ42" s="159" t="n">
        <v>0.1002</v>
      </c>
      <c r="BA42" s="159" t="n">
        <v>-9999.9999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3160</v>
      </c>
      <c r="E43" s="136" t="n">
        <v>19.1</v>
      </c>
      <c r="F43" s="137" t="n">
        <v>2.8343</v>
      </c>
      <c r="G43" s="138" t="n">
        <v>35.6754</v>
      </c>
      <c r="H43" s="136" t="n">
        <v>80</v>
      </c>
      <c r="I43" s="136" t="n">
        <v>80</v>
      </c>
      <c r="J43" s="279" t="n">
        <v>116.77</v>
      </c>
      <c r="K43" s="280" t="n">
        <v>0.998387694553484</v>
      </c>
      <c r="L43" s="281" t="n">
        <v>0.000769232065238169</v>
      </c>
      <c r="M43" s="281" t="n">
        <v>-4.374917626E-006</v>
      </c>
      <c r="N43" s="281" t="n">
        <v>1.02551303478169</v>
      </c>
      <c r="O43" s="279" t="n">
        <v>116.76894907</v>
      </c>
      <c r="P43" s="282" t="n">
        <v>2.82003598565749</v>
      </c>
      <c r="Q43" s="283" t="n">
        <v>2.74987824631387</v>
      </c>
      <c r="R43" s="284" t="n">
        <v>125.942807119463</v>
      </c>
      <c r="S43" s="284" t="n">
        <v>122.809562480378</v>
      </c>
      <c r="T43" s="178" t="n">
        <v>0.146</v>
      </c>
      <c r="U43" s="0" t="n">
        <v>0.142404269712612</v>
      </c>
      <c r="V43" s="178" t="n">
        <v>17.493</v>
      </c>
      <c r="W43" s="0" t="n">
        <v>17.0621773293337</v>
      </c>
      <c r="X43" s="146" t="n">
        <v>17.347</v>
      </c>
      <c r="Y43" s="188" t="n">
        <v>16.9197730596211</v>
      </c>
      <c r="Z43" s="289" t="n">
        <v>1.16766666666667</v>
      </c>
      <c r="AA43" s="188" t="n">
        <v>1.13890903379744</v>
      </c>
      <c r="AB43" s="289" t="n">
        <v>5.75833333333333</v>
      </c>
      <c r="AC43" s="188" t="n">
        <v>5.61651543215839</v>
      </c>
      <c r="AD43" s="159" t="n">
        <v>0.0418</v>
      </c>
      <c r="AE43" s="159" t="n">
        <v>0.0216</v>
      </c>
      <c r="AF43" s="159" t="n">
        <v>0.0035</v>
      </c>
      <c r="AG43" s="159" t="n">
        <v>0.0397</v>
      </c>
      <c r="AH43" s="159" t="n">
        <v>0.0351</v>
      </c>
      <c r="AI43" s="159" t="n">
        <v>0.004</v>
      </c>
      <c r="AJ43" s="159" t="n">
        <v>0.005</v>
      </c>
      <c r="AK43" s="159" t="n">
        <v>0.0016</v>
      </c>
      <c r="AL43" s="159" t="n">
        <v>0.0473</v>
      </c>
      <c r="AM43" s="159" t="n">
        <v>0.0056</v>
      </c>
      <c r="AN43" s="159" t="n">
        <v>0.0024</v>
      </c>
      <c r="AO43" s="159" t="n">
        <v>-9999.9999</v>
      </c>
      <c r="AP43" s="159" t="n">
        <v>0.0219</v>
      </c>
      <c r="AQ43" s="159"/>
      <c r="AR43" s="159" t="n">
        <v>0.2091</v>
      </c>
      <c r="AS43" s="159" t="n">
        <v>0.0254</v>
      </c>
      <c r="AT43" s="159" t="n">
        <v>0.2345</v>
      </c>
      <c r="AU43" s="159" t="n">
        <v>0.0252</v>
      </c>
      <c r="AV43" s="159" t="s">
        <v>167</v>
      </c>
      <c r="AW43" s="159" t="n">
        <v>-9999.9999</v>
      </c>
      <c r="AX43" s="159" t="n">
        <v>0.0629</v>
      </c>
      <c r="AY43" s="159" t="n">
        <v>0.153</v>
      </c>
      <c r="AZ43" s="159" t="n">
        <v>0.2159</v>
      </c>
      <c r="BA43" s="159" t="n">
        <v>-9999.9999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3161</v>
      </c>
      <c r="E44" s="136" t="n">
        <v>20.3</v>
      </c>
      <c r="F44" s="137" t="n">
        <v>3.1825</v>
      </c>
      <c r="G44" s="138" t="n">
        <v>35.7853</v>
      </c>
      <c r="H44" s="136" t="n">
        <v>60</v>
      </c>
      <c r="I44" s="136" t="n">
        <v>61</v>
      </c>
      <c r="J44" s="279" t="n">
        <v>119.09</v>
      </c>
      <c r="K44" s="280" t="n">
        <v>0.998143962786074</v>
      </c>
      <c r="L44" s="281" t="n">
        <v>0.000766983544116549</v>
      </c>
      <c r="M44" s="281" t="n">
        <v>-4.330423114E-006</v>
      </c>
      <c r="N44" s="281" t="n">
        <v>1.02528238594239</v>
      </c>
      <c r="O44" s="279" t="n">
        <v>119.09035727</v>
      </c>
      <c r="P44" s="282" t="n">
        <v>3.10609251597065</v>
      </c>
      <c r="Q44" s="283" t="n">
        <v>3.02949953940316</v>
      </c>
      <c r="R44" s="284" t="n">
        <v>138.718091763249</v>
      </c>
      <c r="S44" s="284" t="n">
        <v>135.297449429745</v>
      </c>
      <c r="T44" s="178" t="n">
        <v>0.189</v>
      </c>
      <c r="U44" s="0" t="n">
        <v>0.184330243361183</v>
      </c>
      <c r="V44" s="178" t="n">
        <v>12.227</v>
      </c>
      <c r="W44" s="0" t="n">
        <v>11.9248988654878</v>
      </c>
      <c r="X44" s="146" t="n">
        <v>12.038</v>
      </c>
      <c r="Y44" s="159" t="n">
        <v>11.7405686221266</v>
      </c>
      <c r="Z44" s="289" t="n">
        <v>0.921666666666667</v>
      </c>
      <c r="AA44" s="159" t="n">
        <v>0.89889439663787</v>
      </c>
      <c r="AB44" s="289" t="n">
        <v>3.99133333333333</v>
      </c>
      <c r="AC44" s="159" t="n">
        <v>3.89271663845998</v>
      </c>
      <c r="AD44" s="159" t="n">
        <v>0.2589</v>
      </c>
      <c r="AE44" s="159" t="n">
        <v>0.1613</v>
      </c>
      <c r="AF44" s="159" t="n">
        <v>0.0147</v>
      </c>
      <c r="AG44" s="159" t="n">
        <v>0.1276</v>
      </c>
      <c r="AH44" s="159" t="n">
        <v>0.4547</v>
      </c>
      <c r="AI44" s="159" t="n">
        <v>0.0058</v>
      </c>
      <c r="AJ44" s="159" t="n">
        <v>0.02</v>
      </c>
      <c r="AK44" s="159" t="n">
        <v>0.0034</v>
      </c>
      <c r="AL44" s="159" t="n">
        <v>0.1382</v>
      </c>
      <c r="AM44" s="159" t="n">
        <v>0.032</v>
      </c>
      <c r="AN44" s="159" t="n">
        <v>0.0081</v>
      </c>
      <c r="AO44" s="159" t="n">
        <v>-9999.9999</v>
      </c>
      <c r="AP44" s="159" t="n">
        <v>0.0577</v>
      </c>
      <c r="AQ44" s="159"/>
      <c r="AR44" s="159" t="n">
        <v>0.1425</v>
      </c>
      <c r="AS44" s="159" t="n">
        <v>0.1051</v>
      </c>
      <c r="AT44" s="159" t="n">
        <v>0.2476</v>
      </c>
      <c r="AU44" s="159" t="n">
        <v>0.0478</v>
      </c>
      <c r="AV44" s="159" t="s">
        <v>167</v>
      </c>
      <c r="AW44" s="159" t="n">
        <v>0.0399</v>
      </c>
      <c r="AX44" s="159" t="n">
        <v>0.1318</v>
      </c>
      <c r="AY44" s="159" t="n">
        <v>1.0275</v>
      </c>
      <c r="AZ44" s="159" t="n">
        <v>1.1593</v>
      </c>
      <c r="BA44" s="159" t="n">
        <v>0.0164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3163</v>
      </c>
      <c r="E45" s="136" t="n">
        <v>25.5</v>
      </c>
      <c r="F45" s="137" t="n">
        <v>4.7336</v>
      </c>
      <c r="G45" s="138" t="n">
        <v>35.5631</v>
      </c>
      <c r="H45" s="136" t="n">
        <v>40</v>
      </c>
      <c r="I45" s="136" t="n">
        <v>40</v>
      </c>
      <c r="J45" s="279" t="n">
        <v>117.68</v>
      </c>
      <c r="K45" s="280" t="n">
        <v>0.996918646721861</v>
      </c>
      <c r="L45" s="281" t="n">
        <v>0.000758508167002969</v>
      </c>
      <c r="M45" s="281" t="n">
        <v>-4.19267865E-006</v>
      </c>
      <c r="N45" s="281" t="n">
        <v>1.0236154094626</v>
      </c>
      <c r="O45" s="279" t="n">
        <v>117.6864724</v>
      </c>
      <c r="P45" s="282" t="n">
        <v>4.6856014165341</v>
      </c>
      <c r="Q45" s="283" t="n">
        <v>4.57750183635283</v>
      </c>
      <c r="R45" s="284" t="n">
        <v>209.258959262413</v>
      </c>
      <c r="S45" s="284" t="n">
        <v>204.431232011517</v>
      </c>
      <c r="T45" s="178" t="n">
        <v>0</v>
      </c>
      <c r="U45" s="0" t="n">
        <v>0</v>
      </c>
      <c r="V45" s="178" t="n">
        <v>0.075</v>
      </c>
      <c r="W45" s="0" t="n">
        <v>0.0731578495940565</v>
      </c>
      <c r="X45" s="146" t="n">
        <v>0.075</v>
      </c>
      <c r="Y45" s="159" t="n">
        <v>0.0731578495940565</v>
      </c>
      <c r="Z45" s="289" t="n">
        <v>0.0846666666666667</v>
      </c>
      <c r="AA45" s="159" t="n">
        <v>0.0825870835417349</v>
      </c>
      <c r="AB45" s="289" t="n">
        <v>0.936333333333333</v>
      </c>
      <c r="AC45" s="159" t="n">
        <v>0.913335108932021</v>
      </c>
      <c r="AD45" s="159" t="n">
        <v>0.0273</v>
      </c>
      <c r="AE45" s="159" t="n">
        <v>0.027</v>
      </c>
      <c r="AF45" s="159" t="n">
        <v>0.0108</v>
      </c>
      <c r="AG45" s="159" t="n">
        <v>0.0163</v>
      </c>
      <c r="AH45" s="159" t="n">
        <v>0.0258</v>
      </c>
      <c r="AI45" s="159" t="n">
        <v>0.0028</v>
      </c>
      <c r="AJ45" s="159" t="n">
        <v>0.0077</v>
      </c>
      <c r="AK45" s="159" t="n">
        <v>0.004</v>
      </c>
      <c r="AL45" s="159" t="n">
        <v>0.0599</v>
      </c>
      <c r="AM45" s="159" t="n">
        <v>0.0124</v>
      </c>
      <c r="AN45" s="159" t="n">
        <v>0.0064</v>
      </c>
      <c r="AO45" s="159" t="n">
        <v>0.0011</v>
      </c>
      <c r="AP45" s="159" t="n">
        <v>0.1268</v>
      </c>
      <c r="AQ45" s="159"/>
      <c r="AR45" s="159" t="n">
        <v>0.0292</v>
      </c>
      <c r="AS45" s="159" t="n">
        <v>0.0316</v>
      </c>
      <c r="AT45" s="159" t="n">
        <v>0.0608</v>
      </c>
      <c r="AU45" s="159" t="n">
        <v>0.0302</v>
      </c>
      <c r="AV45" s="159" t="s">
        <v>167</v>
      </c>
      <c r="AW45" s="159" t="n">
        <v>-9999.9999</v>
      </c>
      <c r="AX45" s="159" t="n">
        <v>0.1089</v>
      </c>
      <c r="AY45" s="159" t="n">
        <v>0.225</v>
      </c>
      <c r="AZ45" s="159" t="n">
        <v>0.3339</v>
      </c>
      <c r="BA45" s="159" t="n">
        <v>0.0026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3166</v>
      </c>
      <c r="E46" s="136" t="n">
        <v>28.2</v>
      </c>
      <c r="F46" s="137" t="n">
        <v>4.4426</v>
      </c>
      <c r="G46" s="138" t="n">
        <v>34.7929</v>
      </c>
      <c r="H46" s="136" t="n">
        <v>20</v>
      </c>
      <c r="I46" s="136" t="n">
        <v>20</v>
      </c>
      <c r="J46" s="279" t="n">
        <v>115.58</v>
      </c>
      <c r="K46" s="280" t="n">
        <v>0.996180125720464</v>
      </c>
      <c r="L46" s="281" t="n">
        <v>0.00075485760789126</v>
      </c>
      <c r="M46" s="281" t="n">
        <v>-4.156450104E-006</v>
      </c>
      <c r="N46" s="281" t="n">
        <v>1.02217565550077</v>
      </c>
      <c r="O46" s="279" t="n">
        <v>115.58947756</v>
      </c>
      <c r="P46" s="282" t="n">
        <v>4.47750488456</v>
      </c>
      <c r="Q46" s="283" t="n">
        <v>4.38036736686558</v>
      </c>
      <c r="R46" s="284" t="n">
        <v>199.965368144449</v>
      </c>
      <c r="S46" s="284" t="n">
        <v>195.627206604217</v>
      </c>
      <c r="T46" s="178" t="n">
        <v>-0.005</v>
      </c>
      <c r="U46" s="0" t="n">
        <v>-0.00488005379394429</v>
      </c>
      <c r="V46" s="178" t="n">
        <v>0.068</v>
      </c>
      <c r="W46" s="0" t="n">
        <v>0.0663687315976424</v>
      </c>
      <c r="X46" s="146" t="n">
        <v>0.073</v>
      </c>
      <c r="Y46" s="285" t="n">
        <v>0.0712487853915867</v>
      </c>
      <c r="Z46" s="289" t="n">
        <v>0.0326666666666667</v>
      </c>
      <c r="AA46" s="188" t="n">
        <v>0.031883018120436</v>
      </c>
      <c r="AB46" s="289" t="n">
        <v>0.767333333333333</v>
      </c>
      <c r="AC46" s="285" t="n">
        <v>0.748925588910651</v>
      </c>
      <c r="AD46" s="159" t="n">
        <v>0.0058</v>
      </c>
      <c r="AE46" s="159" t="n">
        <v>0.0059</v>
      </c>
      <c r="AF46" s="159" t="n">
        <v>0.0033</v>
      </c>
      <c r="AG46" s="159" t="n">
        <v>0.0032</v>
      </c>
      <c r="AH46" s="159" t="n">
        <v>0.0046</v>
      </c>
      <c r="AI46" s="159" t="n">
        <v>-9999.9999</v>
      </c>
      <c r="AJ46" s="159" t="n">
        <v>-9999.9999</v>
      </c>
      <c r="AK46" s="159" t="n">
        <v>-9999.9999</v>
      </c>
      <c r="AL46" s="159" t="n">
        <v>0.0131</v>
      </c>
      <c r="AM46" s="159" t="n">
        <v>0.0034</v>
      </c>
      <c r="AN46" s="159" t="n">
        <v>-9999.9999</v>
      </c>
      <c r="AO46" s="159" t="n">
        <v>-9999.9999</v>
      </c>
      <c r="AP46" s="159" t="n">
        <v>0.1062</v>
      </c>
      <c r="AQ46" s="159"/>
      <c r="AR46" s="159" t="n">
        <v>0.0121</v>
      </c>
      <c r="AS46" s="159" t="n">
        <v>0.006</v>
      </c>
      <c r="AT46" s="159" t="n">
        <v>0.0181</v>
      </c>
      <c r="AU46" s="159" t="n">
        <v>0.0128</v>
      </c>
      <c r="AV46" s="159" t="s">
        <v>167</v>
      </c>
      <c r="AW46" s="159" t="n">
        <v>-9999.9999</v>
      </c>
      <c r="AX46" s="159" t="n">
        <v>0.0536</v>
      </c>
      <c r="AY46" s="159" t="n">
        <v>0.0436</v>
      </c>
      <c r="AZ46" s="159" t="n">
        <v>0.0972</v>
      </c>
      <c r="BA46" s="159" t="n">
        <v>-9999.9999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3167</v>
      </c>
      <c r="E47" s="136" t="n">
        <v>28.2</v>
      </c>
      <c r="F47" s="137" t="n">
        <v>4.5246</v>
      </c>
      <c r="G47" s="138" t="n">
        <v>34.7913</v>
      </c>
      <c r="H47" s="136" t="n">
        <v>0</v>
      </c>
      <c r="I47" s="136" t="n">
        <v>4</v>
      </c>
      <c r="J47" s="279" t="n">
        <v>117.58</v>
      </c>
      <c r="K47" s="280" t="n">
        <v>0.996180125720464</v>
      </c>
      <c r="L47" s="281" t="n">
        <v>0.00075485760789126</v>
      </c>
      <c r="M47" s="281" t="n">
        <v>-4.156450104E-006</v>
      </c>
      <c r="N47" s="281" t="n">
        <v>1.02217445277854</v>
      </c>
      <c r="O47" s="279" t="n">
        <v>117.58964156</v>
      </c>
      <c r="P47" s="282" t="n">
        <v>4.48160356621637</v>
      </c>
      <c r="Q47" s="283" t="n">
        <v>4.38438228820354</v>
      </c>
      <c r="R47" s="284" t="n">
        <v>200.148415267223</v>
      </c>
      <c r="S47" s="284" t="n">
        <v>195.80651299117</v>
      </c>
      <c r="T47" s="158" t="n">
        <v>-0.001</v>
      </c>
      <c r="U47" s="188" t="n">
        <v>-0.000976014464331738</v>
      </c>
      <c r="V47" s="285" t="n">
        <v>0.078</v>
      </c>
      <c r="W47" s="285" t="n">
        <v>0.0761291282178755</v>
      </c>
      <c r="X47" s="285" t="n">
        <v>0.079</v>
      </c>
      <c r="Y47" s="285" t="n">
        <v>0.0771051426822073</v>
      </c>
      <c r="Z47" s="188" t="n">
        <v>0.0316666666666667</v>
      </c>
      <c r="AA47" s="188" t="n">
        <v>0.0309071247038383</v>
      </c>
      <c r="AB47" s="285" t="n">
        <v>0.738333333333333</v>
      </c>
      <c r="AC47" s="285" t="n">
        <v>0.720624012831599</v>
      </c>
      <c r="AD47" s="159" t="n">
        <v>0.0062</v>
      </c>
      <c r="AE47" s="159" t="n">
        <v>0.0064</v>
      </c>
      <c r="AF47" s="159" t="n">
        <v>0.0038</v>
      </c>
      <c r="AG47" s="159" t="n">
        <v>0.0034</v>
      </c>
      <c r="AH47" s="159" t="n">
        <v>0.0048</v>
      </c>
      <c r="AI47" s="159" t="n">
        <v>-9999.9999</v>
      </c>
      <c r="AJ47" s="159" t="n">
        <v>-9999.9999</v>
      </c>
      <c r="AK47" s="159" t="n">
        <v>-9999.9999</v>
      </c>
      <c r="AL47" s="159" t="n">
        <v>0.0142</v>
      </c>
      <c r="AM47" s="159" t="n">
        <v>0.0041</v>
      </c>
      <c r="AN47" s="159" t="n">
        <v>-9999.9999</v>
      </c>
      <c r="AO47" s="159" t="n">
        <v>-9999.9999</v>
      </c>
      <c r="AP47" s="159" t="n">
        <v>0.1132</v>
      </c>
      <c r="AQ47" s="159"/>
      <c r="AR47" s="159" t="n">
        <v>0.014</v>
      </c>
      <c r="AS47" s="159" t="n">
        <v>0.0064</v>
      </c>
      <c r="AT47" s="159" t="n">
        <v>0.0204</v>
      </c>
      <c r="AU47" s="159" t="n">
        <v>0.0141</v>
      </c>
      <c r="AV47" s="159" t="s">
        <v>167</v>
      </c>
      <c r="AW47" s="159" t="n">
        <v>-9999.9999</v>
      </c>
      <c r="AX47" s="159" t="n">
        <v>0.0585</v>
      </c>
      <c r="AY47" s="159" t="n">
        <v>0.0472</v>
      </c>
      <c r="AZ47" s="159" t="n">
        <v>0.1057</v>
      </c>
      <c r="BA47" s="159" t="n">
        <v>-9999.9999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 t="n">
        <v>7</v>
      </c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 t="n">
        <v>44264</v>
      </c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187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0°29.96'</v>
      </c>
      <c r="P9" s="36" t="s">
        <v>15</v>
      </c>
      <c r="Q9" s="189" t="n">
        <v>0.499333333333333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188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-10°00.13'</v>
      </c>
      <c r="P10" s="36" t="s">
        <v>21</v>
      </c>
      <c r="Q10" s="189" t="n">
        <v>-10.0021666666667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 t="n">
        <v>44264</v>
      </c>
      <c r="K11" s="41"/>
      <c r="L11" s="41"/>
      <c r="M11" s="41"/>
      <c r="N11" s="194" t="str">
        <f aca="false">I9&amp;"°"&amp;J9</f>
        <v>0°29.96'</v>
      </c>
      <c r="O11" s="43" t="n">
        <f aca="false">IF(P9=M10,-1,1)</f>
        <v>1</v>
      </c>
      <c r="P11" s="44" t="s">
        <v>189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 t="n">
        <v>0.257638888888889</v>
      </c>
      <c r="K12" s="49"/>
      <c r="L12" s="49"/>
      <c r="M12" s="49"/>
      <c r="N12" s="197" t="str">
        <f aca="false">I10&amp;"°"&amp;J10</f>
        <v>10°00.13'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26.4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26.4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4.87518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0.996679955992022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0.019973806297766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07'!$P$18</f>
        <v>5.00871732360481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4.86772533243377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0.00499235446940808</v>
      </c>
      <c r="Q23" s="221" t="s">
        <v>38</v>
      </c>
      <c r="R23" s="166"/>
      <c r="T23" s="1" t="n">
        <v>4.8754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4.873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0.0205734409179563</v>
      </c>
      <c r="Q25" s="221" t="s">
        <v>15</v>
      </c>
      <c r="R25" s="166"/>
      <c r="T25" s="1" t="n">
        <v>4.8745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</v>
      </c>
    </row>
    <row r="28" customFormat="false" ht="15" hidden="false" customHeight="false" outlineLevel="0" collapsed="false">
      <c r="T28" s="1" t="n">
        <f aca="false">AVERAGE(T23:T27)</f>
        <v>4.87518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78" t="s">
        <v>154</v>
      </c>
      <c r="U35" s="0" t="s">
        <v>155</v>
      </c>
      <c r="V35" s="178" t="s">
        <v>154</v>
      </c>
      <c r="W35" s="0" t="s">
        <v>155</v>
      </c>
      <c r="X35" s="0" t="s">
        <v>154</v>
      </c>
      <c r="Y35" s="285" t="s">
        <v>155</v>
      </c>
      <c r="Z35" s="289" t="s">
        <v>154</v>
      </c>
      <c r="AA35" s="188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3053</v>
      </c>
      <c r="E36" s="136" t="n">
        <v>7.7</v>
      </c>
      <c r="F36" s="137" t="n">
        <v>5.659</v>
      </c>
      <c r="G36" s="138" t="n">
        <v>34.9628</v>
      </c>
      <c r="H36" s="136" t="n">
        <v>2000</v>
      </c>
      <c r="I36" s="136" t="n">
        <v>2001</v>
      </c>
      <c r="J36" s="279" t="n">
        <v>116.42</v>
      </c>
      <c r="K36" s="280" t="n">
        <v>0.999868438277747</v>
      </c>
      <c r="L36" s="281" t="n">
        <v>0.000797175228651729</v>
      </c>
      <c r="M36" s="281" t="n">
        <v>-5.035282234E-006</v>
      </c>
      <c r="N36" s="281" t="n">
        <v>1.02728954762592</v>
      </c>
      <c r="O36" s="279" t="n">
        <v>116.40568034</v>
      </c>
      <c r="P36" s="282" t="n">
        <v>5.66821645945513</v>
      </c>
      <c r="Q36" s="283" t="n">
        <v>5.51764249188991</v>
      </c>
      <c r="R36" s="284" t="n">
        <v>253.142547079266</v>
      </c>
      <c r="S36" s="284" t="n">
        <v>246.417913687803</v>
      </c>
      <c r="T36" s="178" t="n">
        <v>-0.002</v>
      </c>
      <c r="U36" s="0" t="n">
        <v>-0.00195177944175919</v>
      </c>
      <c r="V36" s="178" t="n">
        <v>20.944</v>
      </c>
      <c r="W36" s="0" t="n">
        <v>20.4390343141022</v>
      </c>
      <c r="X36" s="146" t="n">
        <v>20.946</v>
      </c>
      <c r="Y36" s="285" t="n">
        <v>20.440986093544</v>
      </c>
      <c r="Z36" s="289" t="n">
        <v>1.36266666666667</v>
      </c>
      <c r="AA36" s="188" t="n">
        <v>1.32981239298526</v>
      </c>
      <c r="AB36" s="289" t="n">
        <v>22.0103333333333</v>
      </c>
      <c r="AC36" s="188" t="n">
        <v>21.4796580531335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3155</v>
      </c>
      <c r="E37" s="136" t="n">
        <v>8.3</v>
      </c>
      <c r="F37" s="137" t="n">
        <v>5.0025</v>
      </c>
      <c r="G37" s="138" t="n">
        <v>34.9476</v>
      </c>
      <c r="H37" s="136" t="n">
        <v>1500</v>
      </c>
      <c r="I37" s="136" t="n">
        <v>1500</v>
      </c>
      <c r="J37" s="279" t="n">
        <v>116.07</v>
      </c>
      <c r="K37" s="280" t="n">
        <v>0.999832134276928</v>
      </c>
      <c r="L37" s="281" t="n">
        <v>0.000795366676405149</v>
      </c>
      <c r="M37" s="281" t="n">
        <v>-4.989804394E-006</v>
      </c>
      <c r="N37" s="281" t="n">
        <v>1.02718748298463</v>
      </c>
      <c r="O37" s="279" t="n">
        <v>116.05641981</v>
      </c>
      <c r="P37" s="282" t="n">
        <v>5.02367679537716</v>
      </c>
      <c r="Q37" s="283" t="n">
        <v>4.89071068192945</v>
      </c>
      <c r="R37" s="284" t="n">
        <v>224.357405681544</v>
      </c>
      <c r="S37" s="284" t="n">
        <v>218.419139054969</v>
      </c>
      <c r="T37" s="178" t="n">
        <v>-0.005</v>
      </c>
      <c r="U37" s="0" t="n">
        <v>-0.00487950454229258</v>
      </c>
      <c r="V37" s="178" t="n">
        <v>23.768</v>
      </c>
      <c r="W37" s="0" t="n">
        <v>23.195212792242</v>
      </c>
      <c r="X37" s="146" t="n">
        <v>23.773</v>
      </c>
      <c r="Y37" s="285" t="n">
        <v>23.2000922967843</v>
      </c>
      <c r="Z37" s="289" t="n">
        <v>1.55866666666667</v>
      </c>
      <c r="AA37" s="188" t="n">
        <v>1.52110421598401</v>
      </c>
      <c r="AB37" s="289" t="n">
        <v>19.9783333333333</v>
      </c>
      <c r="AC37" s="188" t="n">
        <v>19.496873649487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3230</v>
      </c>
      <c r="E38" s="136" t="n">
        <v>8.9</v>
      </c>
      <c r="F38" s="137" t="n">
        <v>3.3684</v>
      </c>
      <c r="G38" s="138" t="n">
        <v>34.5225</v>
      </c>
      <c r="H38" s="136" t="n">
        <v>800</v>
      </c>
      <c r="I38" s="136" t="n">
        <v>801</v>
      </c>
      <c r="J38" s="279" t="n">
        <v>115.77</v>
      </c>
      <c r="K38" s="280" t="n">
        <v>0.999790770835288</v>
      </c>
      <c r="L38" s="281" t="n">
        <v>0.000793599979577109</v>
      </c>
      <c r="M38" s="281" t="n">
        <v>-4.945517866E-006</v>
      </c>
      <c r="N38" s="281" t="n">
        <v>1.02676048555537</v>
      </c>
      <c r="O38" s="279" t="n">
        <v>115.75714953</v>
      </c>
      <c r="P38" s="282" t="n">
        <v>3.38502565661401</v>
      </c>
      <c r="Q38" s="283" t="n">
        <v>3.29680164384497</v>
      </c>
      <c r="R38" s="284" t="n">
        <v>151.175245824382</v>
      </c>
      <c r="S38" s="284" t="n">
        <v>147.235161414116</v>
      </c>
      <c r="T38" s="178" t="n">
        <v>-0.002</v>
      </c>
      <c r="U38" s="0" t="n">
        <v>-0.00195241609867809</v>
      </c>
      <c r="V38" s="178" t="n">
        <v>36.011</v>
      </c>
      <c r="W38" s="0" t="n">
        <v>35.1542280647484</v>
      </c>
      <c r="X38" s="146" t="n">
        <v>36.013</v>
      </c>
      <c r="Y38" s="285" t="n">
        <v>35.156180480847</v>
      </c>
      <c r="Z38" s="289" t="n">
        <v>2.40666666666667</v>
      </c>
      <c r="AA38" s="188" t="n">
        <v>2.34940737207597</v>
      </c>
      <c r="AB38" s="289" t="n">
        <v>30.6133333333333</v>
      </c>
      <c r="AC38" s="188" t="n">
        <v>29.8849824170993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3231</v>
      </c>
      <c r="E39" s="136" t="n">
        <v>11.4</v>
      </c>
      <c r="F39" s="137" t="n">
        <v>2.9246</v>
      </c>
      <c r="G39" s="138" t="n">
        <v>34.6165</v>
      </c>
      <c r="H39" s="136" t="n">
        <v>500</v>
      </c>
      <c r="I39" s="136" t="n">
        <v>500</v>
      </c>
      <c r="J39" s="279" t="n">
        <v>114.15</v>
      </c>
      <c r="K39" s="280" t="n">
        <v>0.99956582543903</v>
      </c>
      <c r="L39" s="281" t="n">
        <v>0.00078667123031814</v>
      </c>
      <c r="M39" s="281" t="n">
        <v>-4.773813816E-006</v>
      </c>
      <c r="N39" s="281" t="n">
        <v>1.02640430030433</v>
      </c>
      <c r="O39" s="279" t="n">
        <v>114.1401831</v>
      </c>
      <c r="P39" s="282" t="n">
        <v>2.97874068622578</v>
      </c>
      <c r="Q39" s="283" t="n">
        <v>2.90211243789856</v>
      </c>
      <c r="R39" s="284" t="n">
        <v>133.030559046843</v>
      </c>
      <c r="S39" s="284" t="n">
        <v>129.60834147655</v>
      </c>
      <c r="T39" s="178" t="n">
        <v>-0.002</v>
      </c>
      <c r="U39" s="0" t="n">
        <v>-0.00195227831075908</v>
      </c>
      <c r="V39" s="178" t="n">
        <v>33.85</v>
      </c>
      <c r="W39" s="0" t="n">
        <v>33.0423104095975</v>
      </c>
      <c r="X39" s="146" t="n">
        <v>33.852</v>
      </c>
      <c r="Y39" s="285" t="n">
        <v>33.0442626879082</v>
      </c>
      <c r="Z39" s="289" t="n">
        <v>2.18966666666667</v>
      </c>
      <c r="AA39" s="188" t="n">
        <v>2.13741937056273</v>
      </c>
      <c r="AB39" s="289" t="n">
        <v>20.2553333333333</v>
      </c>
      <c r="AC39" s="188" t="n">
        <v>19.7720239719311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3232</v>
      </c>
      <c r="E40" s="136" t="n">
        <v>13</v>
      </c>
      <c r="F40" s="137" t="n">
        <v>2.0466</v>
      </c>
      <c r="G40" s="138" t="n">
        <v>34.9199</v>
      </c>
      <c r="H40" s="136" t="n">
        <v>300</v>
      </c>
      <c r="I40" s="136" t="n">
        <v>300</v>
      </c>
      <c r="J40" s="279" t="n">
        <v>115.71</v>
      </c>
      <c r="K40" s="280" t="n">
        <v>0.999379210148254</v>
      </c>
      <c r="L40" s="281" t="n">
        <v>0.0007825843943975</v>
      </c>
      <c r="M40" s="281" t="n">
        <v>-4.6747774E-006</v>
      </c>
      <c r="N40" s="281" t="n">
        <v>1.02633146812297</v>
      </c>
      <c r="O40" s="279" t="n">
        <v>115.7019003</v>
      </c>
      <c r="P40" s="282" t="n">
        <v>2.04984947697408</v>
      </c>
      <c r="Q40" s="283" t="n">
        <v>1.99725872258696</v>
      </c>
      <c r="R40" s="284" t="n">
        <v>91.5462776416625</v>
      </c>
      <c r="S40" s="284" t="n">
        <v>89.1975745507336</v>
      </c>
      <c r="T40" s="178" t="n">
        <v>0</v>
      </c>
      <c r="U40" s="0" t="n">
        <v>0</v>
      </c>
      <c r="V40" s="178" t="n">
        <v>32.11</v>
      </c>
      <c r="W40" s="0" t="n">
        <v>31.336777681732</v>
      </c>
      <c r="X40" s="146" t="n">
        <v>32.11</v>
      </c>
      <c r="Y40" s="188" t="n">
        <v>31.336777681732</v>
      </c>
      <c r="Z40" s="289" t="n">
        <v>2.00166666666667</v>
      </c>
      <c r="AA40" s="188" t="n">
        <v>1.95346569063428</v>
      </c>
      <c r="AB40" s="289" t="n">
        <v>14.2343333333333</v>
      </c>
      <c r="AC40" s="188" t="n">
        <v>13.8915645940309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3233</v>
      </c>
      <c r="E41" s="136" t="n">
        <v>17.2</v>
      </c>
      <c r="F41" s="137" t="n">
        <v>3.3576</v>
      </c>
      <c r="G41" s="138" t="n">
        <v>35.5809</v>
      </c>
      <c r="H41" s="136" t="n">
        <v>100</v>
      </c>
      <c r="I41" s="136" t="n">
        <v>101</v>
      </c>
      <c r="J41" s="279" t="n">
        <v>117.93</v>
      </c>
      <c r="K41" s="280" t="n">
        <v>0.998741913802288</v>
      </c>
      <c r="L41" s="281" t="n">
        <v>0.00077303536854176</v>
      </c>
      <c r="M41" s="281" t="n">
        <v>-4.455112864E-006</v>
      </c>
      <c r="N41" s="281" t="n">
        <v>1.02591331426068</v>
      </c>
      <c r="O41" s="279" t="n">
        <v>117.92669796</v>
      </c>
      <c r="P41" s="282" t="n">
        <v>3.31096236825126</v>
      </c>
      <c r="Q41" s="283" t="n">
        <v>3.22733151254333</v>
      </c>
      <c r="R41" s="284" t="n">
        <v>147.867579366101</v>
      </c>
      <c r="S41" s="284" t="n">
        <v>144.132625350185</v>
      </c>
      <c r="T41" s="178" t="n">
        <v>0.027</v>
      </c>
      <c r="U41" s="0" t="n">
        <v>0.0263369160276955</v>
      </c>
      <c r="V41" s="178" t="n">
        <v>15.689</v>
      </c>
      <c r="W41" s="0" t="n">
        <v>15.3036990947598</v>
      </c>
      <c r="X41" s="146" t="n">
        <v>15.662</v>
      </c>
      <c r="Y41" s="188" t="n">
        <v>15.2773621787321</v>
      </c>
      <c r="Z41" s="289" t="n">
        <v>1.09466666666667</v>
      </c>
      <c r="AA41" s="188" t="n">
        <v>1.06778311401175</v>
      </c>
      <c r="AB41" s="289" t="n">
        <v>5.76933333333333</v>
      </c>
      <c r="AC41" s="188" t="n">
        <v>5.62764620502906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3237</v>
      </c>
      <c r="E42" s="136" t="n">
        <v>17.4</v>
      </c>
      <c r="F42" s="137" t="n">
        <v>3.374</v>
      </c>
      <c r="G42" s="138" t="n">
        <v>35.5806</v>
      </c>
      <c r="H42" s="136" t="n">
        <v>100</v>
      </c>
      <c r="I42" s="136" t="n">
        <v>101</v>
      </c>
      <c r="J42" s="279" t="n">
        <v>118.47</v>
      </c>
      <c r="K42" s="280" t="n">
        <v>0.998706495952615</v>
      </c>
      <c r="L42" s="281" t="n">
        <v>0.00077262056526774</v>
      </c>
      <c r="M42" s="281" t="n">
        <v>-4.446108696E-006</v>
      </c>
      <c r="N42" s="281" t="n">
        <v>1.02586481820762</v>
      </c>
      <c r="O42" s="279" t="n">
        <v>118.46691978</v>
      </c>
      <c r="P42" s="282" t="n">
        <v>3.31179734979233</v>
      </c>
      <c r="Q42" s="283" t="n">
        <v>3.22829800867784</v>
      </c>
      <c r="R42" s="284" t="n">
        <v>147.904869641725</v>
      </c>
      <c r="S42" s="284" t="n">
        <v>144.175789067552</v>
      </c>
      <c r="T42" s="178" t="n">
        <v>0.03</v>
      </c>
      <c r="U42" s="0" t="n">
        <v>0.0292632422088895</v>
      </c>
      <c r="V42" s="178" t="n">
        <v>15.771</v>
      </c>
      <c r="W42" s="0" t="n">
        <v>15.3836864292132</v>
      </c>
      <c r="X42" s="146" t="n">
        <v>15.741</v>
      </c>
      <c r="Y42" s="188" t="n">
        <v>15.3544231870043</v>
      </c>
      <c r="Z42" s="289" t="n">
        <v>1.08766666666667</v>
      </c>
      <c r="AA42" s="188" t="n">
        <v>1.06095510364007</v>
      </c>
      <c r="AB42" s="289" t="n">
        <v>5.72933333333333</v>
      </c>
      <c r="AC42" s="188" t="n">
        <v>5.58862896762659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3238</v>
      </c>
      <c r="E43" s="136" t="n">
        <v>18</v>
      </c>
      <c r="F43" s="137" t="n">
        <v>3.1813</v>
      </c>
      <c r="G43" s="138" t="n">
        <v>35.6532</v>
      </c>
      <c r="H43" s="136" t="n">
        <v>80</v>
      </c>
      <c r="I43" s="136" t="n">
        <v>82</v>
      </c>
      <c r="J43" s="279" t="n">
        <v>117.73</v>
      </c>
      <c r="K43" s="280" t="n">
        <v>0.998597583102776</v>
      </c>
      <c r="L43" s="281" t="n">
        <v>0.00077139679476</v>
      </c>
      <c r="M43" s="281" t="n">
        <v>-4.4198904E-006</v>
      </c>
      <c r="N43" s="281" t="n">
        <v>1.02577355679868</v>
      </c>
      <c r="O43" s="279" t="n">
        <v>117.7276454</v>
      </c>
      <c r="P43" s="282" t="n">
        <v>3.14147486829256</v>
      </c>
      <c r="Q43" s="283" t="n">
        <v>3.06254226137075</v>
      </c>
      <c r="R43" s="284" t="n">
        <v>140.298267617946</v>
      </c>
      <c r="S43" s="284" t="n">
        <v>136.773137392818</v>
      </c>
      <c r="T43" s="178" t="n">
        <v>0.047</v>
      </c>
      <c r="U43" s="0" t="n">
        <v>0.0458432551728692</v>
      </c>
      <c r="V43" s="178" t="n">
        <v>15.964</v>
      </c>
      <c r="W43" s="0" t="n">
        <v>15.5711005442486</v>
      </c>
      <c r="X43" s="146" t="n">
        <v>15.917</v>
      </c>
      <c r="Y43" s="188" t="n">
        <v>15.5252572890757</v>
      </c>
      <c r="Z43" s="289" t="n">
        <v>1.10166666666667</v>
      </c>
      <c r="AA43" s="188" t="n">
        <v>1.07455289607328</v>
      </c>
      <c r="AB43" s="289" t="n">
        <v>5.61033333333333</v>
      </c>
      <c r="AC43" s="188" t="n">
        <v>5.47225409797561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3239</v>
      </c>
      <c r="E44" s="136" t="n">
        <v>18.6</v>
      </c>
      <c r="F44" s="137" t="n">
        <v>2.969</v>
      </c>
      <c r="G44" s="138" t="n">
        <v>35.7153</v>
      </c>
      <c r="H44" s="136" t="n">
        <v>60</v>
      </c>
      <c r="I44" s="136" t="n">
        <v>63</v>
      </c>
      <c r="J44" s="279" t="n">
        <v>113.98</v>
      </c>
      <c r="K44" s="280" t="n">
        <v>0.998484722762994</v>
      </c>
      <c r="L44" s="281" t="n">
        <v>0.0007702035386151</v>
      </c>
      <c r="M44" s="281" t="n">
        <v>-4.394863416E-006</v>
      </c>
      <c r="N44" s="281" t="n">
        <v>1.02567100637658</v>
      </c>
      <c r="O44" s="279" t="n">
        <v>113.97840428</v>
      </c>
      <c r="P44" s="282" t="n">
        <v>3.0286398739458</v>
      </c>
      <c r="Q44" s="283" t="n">
        <v>2.95283756206113</v>
      </c>
      <c r="R44" s="284" t="n">
        <v>135.25905677042</v>
      </c>
      <c r="S44" s="284" t="n">
        <v>131.87372552165</v>
      </c>
      <c r="T44" s="0" t="n">
        <v>0.108</v>
      </c>
      <c r="U44" s="0" t="n">
        <v>0.105337275139625</v>
      </c>
      <c r="V44" s="0" t="n">
        <v>15.755</v>
      </c>
      <c r="W44" s="0" t="n">
        <v>15.3665626835629</v>
      </c>
      <c r="X44" s="146" t="n">
        <v>15.647</v>
      </c>
      <c r="Y44" s="159" t="n">
        <v>15.2612254084233</v>
      </c>
      <c r="Z44" s="0" t="n">
        <v>1.06766666666667</v>
      </c>
      <c r="AA44" s="159" t="n">
        <v>1.04134349466735</v>
      </c>
      <c r="AB44" s="0" t="n">
        <v>5.37033333333333</v>
      </c>
      <c r="AC44" s="159" t="n">
        <v>5.23792851782254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63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78"/>
      <c r="V45" s="178"/>
      <c r="X45" s="146"/>
      <c r="Y45" s="159"/>
      <c r="Z45" s="289"/>
      <c r="AA45" s="159"/>
      <c r="AB45" s="28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3240</v>
      </c>
      <c r="E46" s="136" t="n">
        <v>22.9</v>
      </c>
      <c r="F46" s="137" t="n">
        <v>3.9382</v>
      </c>
      <c r="G46" s="138" t="n">
        <v>35.8461</v>
      </c>
      <c r="H46" s="136" t="n">
        <v>40</v>
      </c>
      <c r="I46" s="136" t="n">
        <v>43</v>
      </c>
      <c r="J46" s="279" t="n">
        <v>117.01</v>
      </c>
      <c r="K46" s="280" t="n">
        <v>0.997564804444514</v>
      </c>
      <c r="L46" s="281" t="n">
        <v>0.000762497282628009</v>
      </c>
      <c r="M46" s="281" t="n">
        <v>-4.250365786E-006</v>
      </c>
      <c r="N46" s="281" t="n">
        <v>1.02460596746835</v>
      </c>
      <c r="O46" s="279" t="n">
        <v>117.01339329</v>
      </c>
      <c r="P46" s="282" t="n">
        <v>3.91775641596506</v>
      </c>
      <c r="Q46" s="283" t="n">
        <v>3.82367128472351</v>
      </c>
      <c r="R46" s="284" t="n">
        <v>174.967001537</v>
      </c>
      <c r="S46" s="284" t="n">
        <v>170.765159575752</v>
      </c>
      <c r="T46" s="178" t="n">
        <v>0.086</v>
      </c>
      <c r="U46" s="0" t="n">
        <v>0.0838709734175334</v>
      </c>
      <c r="V46" s="178" t="n">
        <v>3.787</v>
      </c>
      <c r="W46" s="0" t="n">
        <v>3.69324856200232</v>
      </c>
      <c r="X46" s="146" t="n">
        <v>3.701</v>
      </c>
      <c r="Y46" s="285" t="n">
        <v>3.60937758858478</v>
      </c>
      <c r="Z46" s="289" t="n">
        <v>0.353666666666667</v>
      </c>
      <c r="AA46" s="188" t="n">
        <v>0.344911251147298</v>
      </c>
      <c r="AB46" s="289" t="n">
        <v>2.51433333333333</v>
      </c>
      <c r="AC46" s="285" t="n">
        <v>2.45208818793975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3243</v>
      </c>
      <c r="E47" s="136" t="n">
        <v>28.3</v>
      </c>
      <c r="F47" s="137" t="n">
        <v>4.4798</v>
      </c>
      <c r="G47" s="138" t="n">
        <v>34.9084</v>
      </c>
      <c r="H47" s="136" t="n">
        <v>20</v>
      </c>
      <c r="I47" s="136" t="n">
        <v>23</v>
      </c>
      <c r="J47" s="279" t="n">
        <v>116.66</v>
      </c>
      <c r="K47" s="280" t="n">
        <v>0.996151493987156</v>
      </c>
      <c r="L47" s="281" t="n">
        <v>0.000754731636124149</v>
      </c>
      <c r="M47" s="281" t="n">
        <v>-4.155571594E-006</v>
      </c>
      <c r="N47" s="281" t="n">
        <v>1.02222963196119</v>
      </c>
      <c r="O47" s="279" t="n">
        <v>116.66968278</v>
      </c>
      <c r="P47" s="282" t="n">
        <v>4.47263134885029</v>
      </c>
      <c r="Q47" s="283" t="n">
        <v>4.37536851702231</v>
      </c>
      <c r="R47" s="284" t="n">
        <v>199.747716039654</v>
      </c>
      <c r="S47" s="284" t="n">
        <v>195.403957970216</v>
      </c>
      <c r="T47" s="178" t="n">
        <v>-0.003</v>
      </c>
      <c r="U47" s="0" t="n">
        <v>-0.00292779644209546</v>
      </c>
      <c r="V47" s="178" t="n">
        <v>0.061</v>
      </c>
      <c r="W47" s="0" t="n">
        <v>0.0595318609892743</v>
      </c>
      <c r="X47" s="146" t="n">
        <v>0.064</v>
      </c>
      <c r="Y47" s="285" t="n">
        <v>0.0624596574313697</v>
      </c>
      <c r="Z47" s="289" t="n">
        <v>0.0176666666666667</v>
      </c>
      <c r="AA47" s="188" t="n">
        <v>0.0172414679367844</v>
      </c>
      <c r="AB47" s="289" t="n">
        <v>0.700333333333333</v>
      </c>
      <c r="AC47" s="285" t="n">
        <v>0.683477813871395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3245</v>
      </c>
      <c r="E48" s="136" t="n">
        <v>28.4</v>
      </c>
      <c r="F48" s="137" t="n">
        <v>4.5876</v>
      </c>
      <c r="G48" s="138" t="n">
        <v>34.9035</v>
      </c>
      <c r="H48" s="136" t="n">
        <v>0</v>
      </c>
      <c r="I48" s="136" t="n">
        <v>4</v>
      </c>
      <c r="J48" s="279" t="n">
        <v>119.39</v>
      </c>
      <c r="K48" s="280" t="n">
        <v>0.996122772415965</v>
      </c>
      <c r="L48" s="281" t="n">
        <v>0.00075460631060384</v>
      </c>
      <c r="M48" s="281" t="n">
        <v>-4.154726176E-006</v>
      </c>
      <c r="N48" s="281" t="n">
        <v>1.02219302741966</v>
      </c>
      <c r="O48" s="279" t="n">
        <v>119.40002876</v>
      </c>
      <c r="P48" s="282" t="n">
        <v>4.47420310131903</v>
      </c>
      <c r="Q48" s="283" t="n">
        <v>4.37706282600397</v>
      </c>
      <c r="R48" s="284" t="n">
        <v>199.817910504908</v>
      </c>
      <c r="S48" s="284" t="n">
        <v>195.479625809337</v>
      </c>
      <c r="T48" s="158" t="n">
        <v>0.036</v>
      </c>
      <c r="U48" s="159" t="n">
        <v>0.0351335180741216</v>
      </c>
      <c r="V48" s="159" t="n">
        <v>0.047</v>
      </c>
      <c r="W48" s="159" t="n">
        <v>0.0458687597078809</v>
      </c>
      <c r="X48" s="159" t="n">
        <v>0.011</v>
      </c>
      <c r="Y48" s="159" t="n">
        <v>0.0107352416337594</v>
      </c>
      <c r="Z48" s="159" t="n">
        <v>0.00866666666666667</v>
      </c>
      <c r="AA48" s="159" t="n">
        <v>0.00845806916599223</v>
      </c>
      <c r="AB48" s="159" t="n">
        <v>0.703333333333333</v>
      </c>
      <c r="AC48" s="159" t="n">
        <v>0.686404843855523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3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190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0°00.39'</v>
      </c>
      <c r="P9" s="36" t="s">
        <v>15</v>
      </c>
      <c r="Q9" s="189" t="n">
        <v>0.0065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191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-9°52.32'</v>
      </c>
      <c r="P10" s="36" t="s">
        <v>21</v>
      </c>
      <c r="Q10" s="189" t="n">
        <v>-9.872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0°00.39'</v>
      </c>
      <c r="O11" s="43" t="n">
        <f aca="false">IF(P9=M10,-1,1)</f>
        <v>1</v>
      </c>
      <c r="P11" s="44" t="s">
        <v>192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9°52.32'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25.4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4.8764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0.996944698308382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0.0199791118240927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08'!$P$18</f>
        <v>5.00738724037302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4.87023677613948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0.0049936805595721</v>
      </c>
      <c r="Q23" s="221" t="s">
        <v>38</v>
      </c>
      <c r="R23" s="166"/>
      <c r="T23" s="1" t="n">
        <v>4.8766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4.8733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0.0205628264932614</v>
      </c>
      <c r="Q25" s="221" t="s">
        <v>15</v>
      </c>
      <c r="R25" s="166"/>
      <c r="T25" s="1" t="n">
        <v>4.877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4.8769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4.8782</v>
      </c>
    </row>
    <row r="28" customFormat="false" ht="15" hidden="false" customHeight="false" outlineLevel="0" collapsed="false">
      <c r="T28" s="1" t="n">
        <f aca="false">AVERAGE(T23:T27)</f>
        <v>4.8764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90" t="s">
        <v>154</v>
      </c>
      <c r="U35" s="159" t="s">
        <v>155</v>
      </c>
      <c r="V35" s="290" t="s">
        <v>154</v>
      </c>
      <c r="W35" s="159" t="s">
        <v>155</v>
      </c>
      <c r="X35" s="159" t="s">
        <v>154</v>
      </c>
      <c r="Y35" s="285" t="s">
        <v>155</v>
      </c>
      <c r="Z35" s="291" t="s">
        <v>154</v>
      </c>
      <c r="AA35" s="188" t="s">
        <v>155</v>
      </c>
      <c r="AB35" s="291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3166</v>
      </c>
      <c r="E36" s="136" t="n">
        <v>6.6</v>
      </c>
      <c r="F36" s="137" t="n">
        <v>5.6262</v>
      </c>
      <c r="G36" s="138" t="n">
        <v>34.9621</v>
      </c>
      <c r="H36" s="136" t="n">
        <v>2000</v>
      </c>
      <c r="I36" s="136" t="n">
        <v>2001</v>
      </c>
      <c r="J36" s="279" t="n">
        <v>115.58</v>
      </c>
      <c r="K36" s="280" t="n">
        <v>0.999921558571369</v>
      </c>
      <c r="L36" s="281" t="n">
        <v>0.0008006024325927</v>
      </c>
      <c r="M36" s="281" t="n">
        <v>-5.121752376E-006</v>
      </c>
      <c r="N36" s="281" t="n">
        <v>1.02744406408262</v>
      </c>
      <c r="O36" s="279" t="n">
        <v>115.56451228</v>
      </c>
      <c r="P36" s="282" t="n">
        <v>5.67556235084313</v>
      </c>
      <c r="Q36" s="283" t="n">
        <v>5.52396237347549</v>
      </c>
      <c r="R36" s="284" t="n">
        <v>253.470614588654</v>
      </c>
      <c r="S36" s="284" t="n">
        <v>246.700159599415</v>
      </c>
      <c r="T36" s="290" t="n">
        <v>0</v>
      </c>
      <c r="U36" s="159" t="n">
        <v>0</v>
      </c>
      <c r="V36" s="290" t="n">
        <v>20.747</v>
      </c>
      <c r="W36" s="159" t="n">
        <v>20.2467629384654</v>
      </c>
      <c r="X36" s="159" t="n">
        <v>20.747</v>
      </c>
      <c r="Y36" s="285" t="n">
        <v>20.2467629384654</v>
      </c>
      <c r="Z36" s="291" t="n">
        <v>1.36466666666667</v>
      </c>
      <c r="AA36" s="188" t="n">
        <v>1.33176278450021</v>
      </c>
      <c r="AB36" s="291" t="n">
        <v>21.6333333333333</v>
      </c>
      <c r="AC36" s="188" t="n">
        <v>21.1117256262979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3167</v>
      </c>
      <c r="E37" s="136" t="n">
        <v>7.4</v>
      </c>
      <c r="F37" s="137" t="n">
        <v>5.0833</v>
      </c>
      <c r="G37" s="138" t="n">
        <v>34.94815</v>
      </c>
      <c r="H37" s="136" t="n">
        <v>1500</v>
      </c>
      <c r="I37" s="136" t="n">
        <v>1500</v>
      </c>
      <c r="J37" s="279" t="n">
        <v>117.58</v>
      </c>
      <c r="K37" s="280" t="n">
        <v>0.999884665344083</v>
      </c>
      <c r="L37" s="281" t="n">
        <v>0.00079809546407174</v>
      </c>
      <c r="M37" s="281" t="n">
        <v>-5.058467896E-006</v>
      </c>
      <c r="N37" s="281" t="n">
        <v>1.02732162574691</v>
      </c>
      <c r="O37" s="279" t="n">
        <v>117.56518492</v>
      </c>
      <c r="P37" s="282" t="n">
        <v>5.0372251392791</v>
      </c>
      <c r="Q37" s="283" t="n">
        <v>4.90326010183695</v>
      </c>
      <c r="R37" s="284" t="n">
        <v>224.962474720205</v>
      </c>
      <c r="S37" s="284" t="n">
        <v>218.979596148038</v>
      </c>
      <c r="T37" s="290" t="n">
        <v>-0.001</v>
      </c>
      <c r="U37" s="159" t="n">
        <v>-0.000975898729047264</v>
      </c>
      <c r="V37" s="290" t="n">
        <v>23.611</v>
      </c>
      <c r="W37" s="159" t="n">
        <v>23.0419448915349</v>
      </c>
      <c r="X37" s="159" t="n">
        <v>23.612</v>
      </c>
      <c r="Y37" s="285" t="n">
        <v>23.042920790264</v>
      </c>
      <c r="Z37" s="291" t="n">
        <v>1.52766666666667</v>
      </c>
      <c r="AA37" s="188" t="n">
        <v>1.49084795840787</v>
      </c>
      <c r="AB37" s="291" t="n">
        <v>19.8483333333333</v>
      </c>
      <c r="AC37" s="188" t="n">
        <v>19.3699632737064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3230</v>
      </c>
      <c r="E38" s="136" t="n">
        <v>8.2</v>
      </c>
      <c r="F38" s="137" t="n">
        <v>3.3885</v>
      </c>
      <c r="G38" s="138" t="n">
        <v>34.5234</v>
      </c>
      <c r="H38" s="136" t="n">
        <v>800</v>
      </c>
      <c r="I38" s="136" t="n">
        <v>800</v>
      </c>
      <c r="J38" s="279" t="n">
        <v>115.77</v>
      </c>
      <c r="K38" s="280" t="n">
        <v>0.999838538658805</v>
      </c>
      <c r="L38" s="281" t="n">
        <v>0.00079566517253126</v>
      </c>
      <c r="M38" s="281" t="n">
        <v>-4.997301304E-006</v>
      </c>
      <c r="N38" s="281" t="n">
        <v>1.02686975173855</v>
      </c>
      <c r="O38" s="279" t="n">
        <v>115.75633914</v>
      </c>
      <c r="P38" s="282" t="n">
        <v>3.40451187270681</v>
      </c>
      <c r="Q38" s="283" t="n">
        <v>3.31542716780075</v>
      </c>
      <c r="R38" s="284" t="n">
        <v>152.045500235086</v>
      </c>
      <c r="S38" s="284" t="n">
        <v>148.066977313981</v>
      </c>
      <c r="T38" s="290" t="n">
        <v>0.005</v>
      </c>
      <c r="U38" s="159" t="n">
        <v>0.00488103079879821</v>
      </c>
      <c r="V38" s="290" t="n">
        <v>36.192</v>
      </c>
      <c r="W38" s="159" t="n">
        <v>35.3308533340209</v>
      </c>
      <c r="X38" s="159" t="n">
        <v>36.187</v>
      </c>
      <c r="Y38" s="285" t="n">
        <v>35.3259723032221</v>
      </c>
      <c r="Z38" s="291" t="n">
        <v>2.40966666666667</v>
      </c>
      <c r="AA38" s="188" t="n">
        <v>2.35233144296748</v>
      </c>
      <c r="AB38" s="291" t="n">
        <v>30.8383333333333</v>
      </c>
      <c r="AC38" s="188" t="n">
        <v>30.1045709567211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3231</v>
      </c>
      <c r="E39" s="136" t="n">
        <v>10.7</v>
      </c>
      <c r="F39" s="137" t="n">
        <v>2.6963</v>
      </c>
      <c r="G39" s="138" t="n">
        <v>34.6735</v>
      </c>
      <c r="H39" s="136" t="n">
        <v>500</v>
      </c>
      <c r="I39" s="136" t="n">
        <v>501</v>
      </c>
      <c r="J39" s="279" t="n">
        <v>114.15</v>
      </c>
      <c r="K39" s="280" t="n">
        <v>0.999637172582749</v>
      </c>
      <c r="L39" s="281" t="n">
        <v>0.000788542819544229</v>
      </c>
      <c r="M39" s="281" t="n">
        <v>-4.819806154E-006</v>
      </c>
      <c r="N39" s="281" t="n">
        <v>1.02657549764195</v>
      </c>
      <c r="O39" s="279" t="n">
        <v>114.13938405</v>
      </c>
      <c r="P39" s="282" t="n">
        <v>2.74395911411685</v>
      </c>
      <c r="Q39" s="283" t="n">
        <v>2.67292480720585</v>
      </c>
      <c r="R39" s="284" t="n">
        <v>122.545214036459</v>
      </c>
      <c r="S39" s="284" t="n">
        <v>119.372821889813</v>
      </c>
      <c r="T39" s="290" t="n">
        <v>0.003</v>
      </c>
      <c r="U39" s="159" t="n">
        <v>0.00292829734628255</v>
      </c>
      <c r="V39" s="290" t="n">
        <v>33.828</v>
      </c>
      <c r="W39" s="159" t="n">
        <v>33.019480876682</v>
      </c>
      <c r="X39" s="159" t="n">
        <v>33.825</v>
      </c>
      <c r="Y39" s="285" t="n">
        <v>33.0165525793357</v>
      </c>
      <c r="Z39" s="291" t="n">
        <v>2.13866666666667</v>
      </c>
      <c r="AA39" s="188" t="n">
        <v>2.08755064152765</v>
      </c>
      <c r="AB39" s="291" t="n">
        <v>18.6473333333333</v>
      </c>
      <c r="AC39" s="188" t="n">
        <v>18.2016455717487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3232</v>
      </c>
      <c r="E40" s="136" t="n">
        <v>13.6</v>
      </c>
      <c r="F40" s="137" t="n">
        <v>1.7855</v>
      </c>
      <c r="G40" s="138" t="n">
        <v>35.0613</v>
      </c>
      <c r="H40" s="136" t="n">
        <v>300</v>
      </c>
      <c r="I40" s="136" t="n">
        <v>300</v>
      </c>
      <c r="J40" s="279" t="n">
        <v>115.71</v>
      </c>
      <c r="K40" s="280" t="n">
        <v>0.999300998908299</v>
      </c>
      <c r="L40" s="281" t="n">
        <v>0.0007811182188416</v>
      </c>
      <c r="M40" s="281" t="n">
        <v>-4.639822816E-006</v>
      </c>
      <c r="N40" s="281" t="n">
        <v>1.02631868082319</v>
      </c>
      <c r="O40" s="279" t="n">
        <v>115.70259456</v>
      </c>
      <c r="P40" s="282" t="n">
        <v>1.78532044299061</v>
      </c>
      <c r="Q40" s="283" t="n">
        <v>1.73953809508625</v>
      </c>
      <c r="R40" s="284" t="n">
        <v>79.7324109839605</v>
      </c>
      <c r="S40" s="284" t="n">
        <v>77.6877713265517</v>
      </c>
      <c r="T40" s="290" t="n">
        <v>0.005</v>
      </c>
      <c r="U40" s="159" t="n">
        <v>0.00487909120224346</v>
      </c>
      <c r="V40" s="290" t="n">
        <v>31</v>
      </c>
      <c r="W40" s="159" t="n">
        <v>30.2503654539095</v>
      </c>
      <c r="X40" s="159" t="n">
        <v>30.995</v>
      </c>
      <c r="Y40" s="188" t="n">
        <v>30.2454863627072</v>
      </c>
      <c r="Z40" s="291" t="n">
        <v>1.92966666666667</v>
      </c>
      <c r="AA40" s="188" t="n">
        <v>1.88300393131916</v>
      </c>
      <c r="AB40" s="291" t="n">
        <v>12.5533333333333</v>
      </c>
      <c r="AC40" s="188" t="n">
        <v>12.2497716450993</v>
      </c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3233</v>
      </c>
      <c r="E41" s="136" t="n">
        <v>17.4</v>
      </c>
      <c r="F41" s="137" t="n">
        <v>3.4729</v>
      </c>
      <c r="G41" s="138" t="n">
        <v>35.64675</v>
      </c>
      <c r="H41" s="136" t="n">
        <v>100</v>
      </c>
      <c r="I41" s="136" t="n">
        <v>100</v>
      </c>
      <c r="J41" s="279" t="n">
        <v>117.93</v>
      </c>
      <c r="K41" s="280" t="n">
        <v>0.998706495952615</v>
      </c>
      <c r="L41" s="281" t="n">
        <v>0.00077262056526774</v>
      </c>
      <c r="M41" s="281" t="n">
        <v>-4.446108696E-006</v>
      </c>
      <c r="N41" s="281" t="n">
        <v>1.02591557071389</v>
      </c>
      <c r="O41" s="279" t="n">
        <v>117.92693382</v>
      </c>
      <c r="P41" s="282" t="n">
        <v>3.42446624195378</v>
      </c>
      <c r="Q41" s="283" t="n">
        <v>3.33796107565737</v>
      </c>
      <c r="R41" s="284" t="n">
        <v>152.936662365656</v>
      </c>
      <c r="S41" s="284" t="n">
        <v>149.073341638858</v>
      </c>
      <c r="T41" s="290" t="n">
        <v>0.038</v>
      </c>
      <c r="U41" s="159" t="n">
        <v>0.0370649553740229</v>
      </c>
      <c r="V41" s="290" t="n">
        <v>14.361</v>
      </c>
      <c r="W41" s="159" t="n">
        <v>14.0076269506932</v>
      </c>
      <c r="X41" s="159" t="n">
        <v>14.323</v>
      </c>
      <c r="Y41" s="188" t="n">
        <v>13.9705619953192</v>
      </c>
      <c r="Z41" s="291" t="n">
        <v>1.01666666666667</v>
      </c>
      <c r="AA41" s="188" t="n">
        <v>0.991650121848859</v>
      </c>
      <c r="AB41" s="291" t="n">
        <v>5.25733333333333</v>
      </c>
      <c r="AC41" s="188" t="n">
        <v>5.12796908911482</v>
      </c>
      <c r="AD41" s="160" t="n">
        <v>0.0245</v>
      </c>
      <c r="AE41" s="160" t="n">
        <v>0.0133</v>
      </c>
      <c r="AF41" s="160" t="n">
        <v>-9999.9999</v>
      </c>
      <c r="AG41" s="160" t="n">
        <v>0.0262</v>
      </c>
      <c r="AH41" s="160" t="n">
        <v>0.0147</v>
      </c>
      <c r="AI41" s="160" t="n">
        <v>-9999.9999</v>
      </c>
      <c r="AJ41" s="160" t="n">
        <v>0.0023</v>
      </c>
      <c r="AK41" s="160" t="n">
        <v>-9999.9999</v>
      </c>
      <c r="AL41" s="160" t="n">
        <v>0.0326</v>
      </c>
      <c r="AM41" s="160" t="n">
        <v>0.0025</v>
      </c>
      <c r="AN41" s="160" t="n">
        <v>-9999.9999</v>
      </c>
      <c r="AO41" s="160" t="n">
        <v>-9999.9999</v>
      </c>
      <c r="AP41" s="160" t="n">
        <v>0.0065</v>
      </c>
      <c r="AQ41" s="160"/>
      <c r="AR41" s="160" t="n">
        <v>0.0882</v>
      </c>
      <c r="AS41" s="160" t="n">
        <v>0.0209</v>
      </c>
      <c r="AT41" s="160" t="n">
        <v>0.1091</v>
      </c>
      <c r="AU41" s="160" t="n">
        <v>0.0115</v>
      </c>
      <c r="AV41" s="160" t="s">
        <v>167</v>
      </c>
      <c r="AW41" s="160" t="n">
        <v>-9999.9999</v>
      </c>
      <c r="AX41" s="160" t="n">
        <v>0.0249</v>
      </c>
      <c r="AY41" s="160" t="n">
        <v>0.0729</v>
      </c>
      <c r="AZ41" s="160" t="n">
        <v>0.0978</v>
      </c>
      <c r="BA41" s="160" t="n">
        <v>0.0036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3237</v>
      </c>
      <c r="E42" s="136" t="n">
        <v>18.1</v>
      </c>
      <c r="F42" s="137" t="n">
        <v>3.7574</v>
      </c>
      <c r="G42" s="138" t="n">
        <v>35.7493</v>
      </c>
      <c r="H42" s="136" t="n">
        <v>80</v>
      </c>
      <c r="I42" s="136" t="n">
        <v>80</v>
      </c>
      <c r="J42" s="279" t="n">
        <v>118.47</v>
      </c>
      <c r="K42" s="280" t="n">
        <v>0.998579045754661</v>
      </c>
      <c r="L42" s="281" t="n">
        <v>0.000771195814950969</v>
      </c>
      <c r="M42" s="281" t="n">
        <v>-4.415636506E-006</v>
      </c>
      <c r="N42" s="281" t="n">
        <v>1.02582238338728</v>
      </c>
      <c r="O42" s="279" t="n">
        <v>118.46774907</v>
      </c>
      <c r="P42" s="282" t="n">
        <v>3.68939452069119</v>
      </c>
      <c r="Q42" s="283" t="n">
        <v>3.59652370667597</v>
      </c>
      <c r="R42" s="284" t="n">
        <v>164.768359294068</v>
      </c>
      <c r="S42" s="284" t="n">
        <v>160.620748740149</v>
      </c>
      <c r="T42" s="290" t="n">
        <v>0.075</v>
      </c>
      <c r="U42" s="159" t="n">
        <v>0.0731488764852622</v>
      </c>
      <c r="V42" s="290" t="n">
        <v>11.864</v>
      </c>
      <c r="W42" s="159" t="n">
        <v>11.5711769416154</v>
      </c>
      <c r="X42" s="159" t="n">
        <v>11.789</v>
      </c>
      <c r="Y42" s="188" t="n">
        <v>11.4980280651301</v>
      </c>
      <c r="Z42" s="291" t="n">
        <v>0.872666666666667</v>
      </c>
      <c r="AA42" s="188" t="n">
        <v>0.85112781617074</v>
      </c>
      <c r="AB42" s="291" t="n">
        <v>4.43933333333333</v>
      </c>
      <c r="AC42" s="188" t="n">
        <v>4.3297632756921</v>
      </c>
      <c r="AD42" s="0" t="n">
        <v>0.0313</v>
      </c>
      <c r="AE42" s="0" t="n">
        <v>0.0174</v>
      </c>
      <c r="AF42" s="0" t="n">
        <v>0.0022</v>
      </c>
      <c r="AG42" s="0" t="n">
        <v>0.032</v>
      </c>
      <c r="AH42" s="0" t="n">
        <v>0.0216</v>
      </c>
      <c r="AI42" s="0" t="n">
        <v>-9999.9999</v>
      </c>
      <c r="AJ42" s="0" t="n">
        <v>0.0027</v>
      </c>
      <c r="AK42" s="0" t="n">
        <v>-9999.9999</v>
      </c>
      <c r="AL42" s="0" t="n">
        <v>-9999.9999</v>
      </c>
      <c r="AM42" s="0" t="n">
        <v>0.0037</v>
      </c>
      <c r="AN42" s="0" t="n">
        <v>-9999.9999</v>
      </c>
      <c r="AO42" s="0" t="n">
        <v>-9999.9999</v>
      </c>
      <c r="AP42" s="0" t="n">
        <v>0.0102</v>
      </c>
      <c r="AR42" s="0" t="n">
        <v>0.1561</v>
      </c>
      <c r="AS42" s="0" t="n">
        <v>0.0108</v>
      </c>
      <c r="AT42" s="0" t="n">
        <v>0.1669</v>
      </c>
      <c r="AU42" s="0" t="n">
        <v>0.0158</v>
      </c>
      <c r="AV42" s="0" t="s">
        <v>167</v>
      </c>
      <c r="AW42" s="0" t="n">
        <v>-9999.9999</v>
      </c>
      <c r="AX42" s="0" t="n">
        <v>0.0381</v>
      </c>
      <c r="AY42" s="0" t="n">
        <v>0.0975</v>
      </c>
      <c r="AZ42" s="0" t="n">
        <v>0.1356</v>
      </c>
      <c r="BA42" s="0" t="n">
        <v>0.0091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3238</v>
      </c>
      <c r="E43" s="136" t="n">
        <v>18.2</v>
      </c>
      <c r="F43" s="137" t="n">
        <v>3.7257</v>
      </c>
      <c r="G43" s="138" t="n">
        <v>35.74805</v>
      </c>
      <c r="H43" s="136" t="n">
        <v>80</v>
      </c>
      <c r="I43" s="136" t="n">
        <v>81</v>
      </c>
      <c r="J43" s="279" t="n">
        <v>117.73</v>
      </c>
      <c r="K43" s="280" t="n">
        <v>0.998560399001334</v>
      </c>
      <c r="L43" s="281" t="n">
        <v>0.00077099568011126</v>
      </c>
      <c r="M43" s="281" t="n">
        <v>-4.411415704E-006</v>
      </c>
      <c r="N43" s="281" t="n">
        <v>1.02579652667121</v>
      </c>
      <c r="O43" s="279" t="n">
        <v>117.72788086</v>
      </c>
      <c r="P43" s="282" t="n">
        <v>3.68149036129821</v>
      </c>
      <c r="Q43" s="283" t="n">
        <v>3.58890897519894</v>
      </c>
      <c r="R43" s="284" t="n">
        <v>164.415359535578</v>
      </c>
      <c r="S43" s="284" t="n">
        <v>160.280674832384</v>
      </c>
      <c r="T43" s="290" t="n">
        <v>0.077</v>
      </c>
      <c r="U43" s="159" t="n">
        <v>0.0750995634980649</v>
      </c>
      <c r="V43" s="290" t="n">
        <v>11.892</v>
      </c>
      <c r="W43" s="159" t="n">
        <v>11.5984936249219</v>
      </c>
      <c r="X43" s="159" t="n">
        <v>11.815</v>
      </c>
      <c r="Y43" s="188" t="n">
        <v>11.5233940614239</v>
      </c>
      <c r="Z43" s="291" t="n">
        <v>0.888666666666667</v>
      </c>
      <c r="AA43" s="188" t="n">
        <v>0.866733490414896</v>
      </c>
      <c r="AB43" s="291" t="n">
        <v>4.52433333333333</v>
      </c>
      <c r="AC43" s="188" t="n">
        <v>4.41266829159842</v>
      </c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AX43" s="160"/>
      <c r="AY43" s="160"/>
      <c r="AZ43" s="160"/>
      <c r="BA43" s="160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3239</v>
      </c>
      <c r="E44" s="136" t="n">
        <v>19</v>
      </c>
      <c r="F44" s="137" t="n">
        <v>3.4792</v>
      </c>
      <c r="G44" s="138" t="n">
        <v>35.82925</v>
      </c>
      <c r="H44" s="136" t="n">
        <v>60</v>
      </c>
      <c r="I44" s="136" t="n">
        <v>62</v>
      </c>
      <c r="J44" s="279" t="n">
        <v>113.98</v>
      </c>
      <c r="K44" s="280" t="n">
        <v>0.998407315199986</v>
      </c>
      <c r="L44" s="281" t="n">
        <v>0.0007694247108575</v>
      </c>
      <c r="M44" s="281" t="n">
        <v>-4.3788406E-006</v>
      </c>
      <c r="N44" s="281" t="n">
        <v>1.02565634095269</v>
      </c>
      <c r="O44" s="279" t="n">
        <v>113.9788602</v>
      </c>
      <c r="P44" s="282" t="n">
        <v>3.5516717311477</v>
      </c>
      <c r="Q44" s="283" t="n">
        <v>3.46282822943279</v>
      </c>
      <c r="R44" s="284" t="n">
        <v>158.617659513056</v>
      </c>
      <c r="S44" s="284" t="n">
        <v>154.649908726468</v>
      </c>
      <c r="T44" s="290" t="n">
        <v>0.153</v>
      </c>
      <c r="U44" s="159" t="n">
        <v>0.149214567624206</v>
      </c>
      <c r="V44" s="290" t="n">
        <v>11.827</v>
      </c>
      <c r="W44" s="159" t="n">
        <v>11.5343836032123</v>
      </c>
      <c r="X44" s="159" t="n">
        <v>11.674</v>
      </c>
      <c r="Y44" s="159" t="n">
        <v>11.3851690355881</v>
      </c>
      <c r="Z44" s="291" t="n">
        <v>0.854666666666667</v>
      </c>
      <c r="AA44" s="159" t="n">
        <v>0.833521026990118</v>
      </c>
      <c r="AB44" s="291" t="n">
        <v>4.39133333333333</v>
      </c>
      <c r="AC44" s="159" t="n">
        <v>4.28268565115749</v>
      </c>
      <c r="AD44" s="160" t="n">
        <v>0.0461</v>
      </c>
      <c r="AE44" s="160" t="n">
        <v>0.0276</v>
      </c>
      <c r="AF44" s="160" t="n">
        <v>0.0032</v>
      </c>
      <c r="AG44" s="160" t="n">
        <v>0.0421</v>
      </c>
      <c r="AH44" s="160" t="n">
        <v>0.0476</v>
      </c>
      <c r="AI44" s="160" t="n">
        <v>-9999.9999</v>
      </c>
      <c r="AJ44" s="160" t="n">
        <v>0.0043</v>
      </c>
      <c r="AK44" s="160" t="n">
        <v>0.0013</v>
      </c>
      <c r="AL44" s="160" t="n">
        <v>0.051</v>
      </c>
      <c r="AM44" s="160" t="n">
        <v>0.0053</v>
      </c>
      <c r="AN44" s="160" t="n">
        <v>-9999.9999</v>
      </c>
      <c r="AO44" s="160" t="n">
        <v>-9999.9999</v>
      </c>
      <c r="AP44" s="160" t="n">
        <v>0.0208</v>
      </c>
      <c r="AQ44" s="160"/>
      <c r="AR44" s="160" t="n">
        <v>0.2699</v>
      </c>
      <c r="AS44" s="160" t="n">
        <v>0.0197</v>
      </c>
      <c r="AT44" s="160" t="n">
        <v>0.2896</v>
      </c>
      <c r="AU44" s="160" t="n">
        <v>0.0283</v>
      </c>
      <c r="AV44" s="160" t="s">
        <v>167</v>
      </c>
      <c r="AW44" s="160" t="n">
        <v>-9999.9999</v>
      </c>
      <c r="AX44" s="160" t="n">
        <v>0.0699</v>
      </c>
      <c r="AY44" s="160" t="n">
        <v>0.158</v>
      </c>
      <c r="AZ44" s="160" t="n">
        <v>0.2279</v>
      </c>
      <c r="BA44" s="160" t="n">
        <v>0.0117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3240</v>
      </c>
      <c r="E45" s="136" t="n">
        <v>21</v>
      </c>
      <c r="F45" s="137" t="n">
        <v>3.4566</v>
      </c>
      <c r="G45" s="138" t="n">
        <v>35.9321</v>
      </c>
      <c r="H45" s="136" t="n">
        <v>40</v>
      </c>
      <c r="I45" s="136" t="n">
        <v>40</v>
      </c>
      <c r="J45" s="279" t="n">
        <v>117.01</v>
      </c>
      <c r="K45" s="280" t="n">
        <v>0.997994821686634</v>
      </c>
      <c r="L45" s="281" t="n">
        <v>0.0007657247555175</v>
      </c>
      <c r="M45" s="281" t="n">
        <v>-4.3066686E-006</v>
      </c>
      <c r="N45" s="281" t="n">
        <v>1.02520510001323</v>
      </c>
      <c r="O45" s="279" t="n">
        <v>117.0111701</v>
      </c>
      <c r="P45" s="282" t="n">
        <v>3.43543968851842</v>
      </c>
      <c r="Q45" s="283" t="n">
        <v>3.3509779540446</v>
      </c>
      <c r="R45" s="284" t="n">
        <v>153.426736489233</v>
      </c>
      <c r="S45" s="284" t="n">
        <v>149.654675427632</v>
      </c>
      <c r="T45" s="290" t="n">
        <v>0.293</v>
      </c>
      <c r="U45" s="159" t="n">
        <v>0.285734418847776</v>
      </c>
      <c r="V45" s="290" t="n">
        <v>8.774</v>
      </c>
      <c r="W45" s="159" t="n">
        <v>8.55642932071805</v>
      </c>
      <c r="X45" s="159" t="n">
        <v>8.481</v>
      </c>
      <c r="Y45" s="159" t="n">
        <v>8.27069490187027</v>
      </c>
      <c r="Z45" s="291" t="n">
        <v>0.639666666666667</v>
      </c>
      <c r="AA45" s="159" t="n">
        <v>0.623804721011243</v>
      </c>
      <c r="AB45" s="291" t="n">
        <v>3.54733333333333</v>
      </c>
      <c r="AC45" s="159" t="n">
        <v>3.45936938040732</v>
      </c>
      <c r="AD45" s="160" t="n">
        <v>0.1242</v>
      </c>
      <c r="AE45" s="160" t="n">
        <v>0.0904</v>
      </c>
      <c r="AF45" s="160" t="n">
        <v>0.0079</v>
      </c>
      <c r="AG45" s="160" t="n">
        <v>0.0888</v>
      </c>
      <c r="AH45" s="160" t="n">
        <v>0.2015</v>
      </c>
      <c r="AI45" s="160" t="n">
        <v>-9999.9999</v>
      </c>
      <c r="AJ45" s="160" t="n">
        <v>0.0267</v>
      </c>
      <c r="AK45" s="160" t="n">
        <v>0.0055</v>
      </c>
      <c r="AL45" s="160" t="n">
        <v>0.1095</v>
      </c>
      <c r="AM45" s="160" t="n">
        <v>0.0167</v>
      </c>
      <c r="AN45" s="160" t="n">
        <v>-9999.9999</v>
      </c>
      <c r="AO45" s="160" t="n">
        <v>-9999.9999</v>
      </c>
      <c r="AP45" s="160" t="n">
        <v>0.0502</v>
      </c>
      <c r="AQ45" s="160"/>
      <c r="AR45" s="160" t="n">
        <v>0.19</v>
      </c>
      <c r="AS45" s="160" t="n">
        <v>0.1742</v>
      </c>
      <c r="AT45" s="160" t="n">
        <v>0.3642</v>
      </c>
      <c r="AU45" s="160" t="n">
        <v>0.0429</v>
      </c>
      <c r="AV45" s="160" t="s">
        <v>167</v>
      </c>
      <c r="AW45" s="160" t="n">
        <v>-9999.9999</v>
      </c>
      <c r="AX45" s="160" t="n">
        <v>0.1085</v>
      </c>
      <c r="AY45" s="160" t="n">
        <v>0.5823</v>
      </c>
      <c r="AZ45" s="160" t="n">
        <v>0.6908</v>
      </c>
      <c r="BA45" s="160" t="n">
        <v>0.0218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3243</v>
      </c>
      <c r="E46" s="136" t="n">
        <v>27.5</v>
      </c>
      <c r="F46" s="137" t="n">
        <v>4.5999</v>
      </c>
      <c r="G46" s="138" t="n">
        <v>35.2244</v>
      </c>
      <c r="H46" s="136" t="n">
        <v>20</v>
      </c>
      <c r="I46" s="136" t="n">
        <v>20</v>
      </c>
      <c r="J46" s="279" t="n">
        <v>116.66</v>
      </c>
      <c r="K46" s="280" t="n">
        <v>0.99637801934724</v>
      </c>
      <c r="L46" s="281" t="n">
        <v>0.000755757615605469</v>
      </c>
      <c r="M46" s="281" t="n">
        <v>-4.16352625E-006</v>
      </c>
      <c r="N46" s="281" t="n">
        <v>1.02272817219917</v>
      </c>
      <c r="O46" s="279" t="n">
        <v>116.6687495</v>
      </c>
      <c r="P46" s="282" t="n">
        <v>4.59195440561317</v>
      </c>
      <c r="Q46" s="283" t="n">
        <v>4.48990702557757</v>
      </c>
      <c r="R46" s="284" t="n">
        <v>205.076683754684</v>
      </c>
      <c r="S46" s="284" t="n">
        <v>200.519247762294</v>
      </c>
      <c r="T46" s="290" t="n">
        <v>0.004</v>
      </c>
      <c r="U46" s="159" t="n">
        <v>0.00390275348900177</v>
      </c>
      <c r="V46" s="290" t="n">
        <v>0.069</v>
      </c>
      <c r="W46" s="159" t="n">
        <v>0.0673224976852805</v>
      </c>
      <c r="X46" s="159" t="n">
        <v>0.065</v>
      </c>
      <c r="Y46" s="285" t="n">
        <v>0.0634197441962788</v>
      </c>
      <c r="Z46" s="291" t="n">
        <v>0.0256666666666667</v>
      </c>
      <c r="AA46" s="188" t="n">
        <v>0.0250426682210947</v>
      </c>
      <c r="AB46" s="291" t="n">
        <v>0.748333333333333</v>
      </c>
      <c r="AC46" s="285" t="n">
        <v>0.730140131900748</v>
      </c>
      <c r="AD46" s="160" t="n">
        <v>0.0158</v>
      </c>
      <c r="AE46" s="160" t="n">
        <v>0.0163</v>
      </c>
      <c r="AF46" s="160" t="n">
        <v>0.012</v>
      </c>
      <c r="AG46" s="160" t="n">
        <v>0.0088</v>
      </c>
      <c r="AH46" s="160" t="n">
        <v>0.0214</v>
      </c>
      <c r="AI46" s="160" t="n">
        <v>-9999.9999</v>
      </c>
      <c r="AJ46" s="160" t="n">
        <v>0.0029</v>
      </c>
      <c r="AK46" s="160" t="n">
        <v>0.0076</v>
      </c>
      <c r="AL46" s="160" t="n">
        <v>0.0301</v>
      </c>
      <c r="AM46" s="160" t="n">
        <v>0.0104</v>
      </c>
      <c r="AN46" s="160" t="n">
        <v>-9999.9999</v>
      </c>
      <c r="AO46" s="160" t="n">
        <v>-9999.9999</v>
      </c>
      <c r="AP46" s="160" t="n">
        <v>0.1796</v>
      </c>
      <c r="AQ46" s="160"/>
      <c r="AR46" s="160" t="n">
        <v>-9999.9999</v>
      </c>
      <c r="AS46" s="160" t="n">
        <v>0.0118</v>
      </c>
      <c r="AT46" s="160" t="n">
        <v>0.0118</v>
      </c>
      <c r="AU46" s="160" t="n">
        <v>0.0252</v>
      </c>
      <c r="AV46" s="160" t="s">
        <v>167</v>
      </c>
      <c r="AW46" s="160" t="n">
        <v>-9999.9999</v>
      </c>
      <c r="AX46" s="160" t="n">
        <v>0.0854</v>
      </c>
      <c r="AY46" s="160" t="n">
        <v>0.1519</v>
      </c>
      <c r="AZ46" s="160" t="n">
        <v>0.2373</v>
      </c>
      <c r="BA46" s="160" t="n">
        <v>-9999.9999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3245</v>
      </c>
      <c r="E47" s="136" t="n">
        <v>28.2</v>
      </c>
      <c r="F47" s="137" t="n">
        <v>4.618</v>
      </c>
      <c r="G47" s="138" t="n">
        <v>35.1312</v>
      </c>
      <c r="H47" s="136" t="n">
        <v>0</v>
      </c>
      <c r="I47" s="136" t="n">
        <v>3</v>
      </c>
      <c r="J47" s="279" t="n">
        <v>119.39</v>
      </c>
      <c r="K47" s="280" t="n">
        <v>0.996180125720464</v>
      </c>
      <c r="L47" s="281" t="n">
        <v>0.00075485760789126</v>
      </c>
      <c r="M47" s="281" t="n">
        <v>-4.156450104E-006</v>
      </c>
      <c r="N47" s="281" t="n">
        <v>1.02242998130132</v>
      </c>
      <c r="O47" s="279" t="n">
        <v>119.39978998</v>
      </c>
      <c r="P47" s="282" t="n">
        <v>4.5028576281631</v>
      </c>
      <c r="Q47" s="283" t="n">
        <v>4.40407432343874</v>
      </c>
      <c r="R47" s="284" t="n">
        <v>201.097621673764</v>
      </c>
      <c r="S47" s="284" t="n">
        <v>196.685959284774</v>
      </c>
      <c r="T47" s="158" t="n">
        <v>-0.004</v>
      </c>
      <c r="U47" s="188" t="n">
        <v>-0.00390306405813002</v>
      </c>
      <c r="V47" s="285" t="n">
        <v>0.069</v>
      </c>
      <c r="W47" s="285" t="n">
        <v>0.0673278550027429</v>
      </c>
      <c r="X47" s="159" t="n">
        <v>0.073</v>
      </c>
      <c r="Y47" s="285" t="n">
        <v>0.0712309190608729</v>
      </c>
      <c r="Z47" s="188" t="n">
        <v>0.0106666666666667</v>
      </c>
      <c r="AA47" s="188" t="n">
        <v>0.0104081708216801</v>
      </c>
      <c r="AB47" s="285" t="n">
        <v>0.707333333333333</v>
      </c>
      <c r="AC47" s="285" t="n">
        <v>0.690191827612659</v>
      </c>
      <c r="AD47" s="159" t="n">
        <v>0.0067</v>
      </c>
      <c r="AE47" s="159" t="n">
        <v>0.0088</v>
      </c>
      <c r="AF47" s="159" t="n">
        <v>0.0078</v>
      </c>
      <c r="AG47" s="159" t="n">
        <v>0.005</v>
      </c>
      <c r="AH47" s="159" t="n">
        <v>0.0064</v>
      </c>
      <c r="AI47" s="159" t="n">
        <v>-9999.9999</v>
      </c>
      <c r="AJ47" s="159" t="n">
        <v>-9999.9999</v>
      </c>
      <c r="AK47" s="159" t="n">
        <v>0.002</v>
      </c>
      <c r="AL47" s="159" t="n">
        <v>0.0166</v>
      </c>
      <c r="AM47" s="159" t="n">
        <v>0.0067</v>
      </c>
      <c r="AN47" s="159" t="n">
        <v>-9999.9999</v>
      </c>
      <c r="AO47" s="159" t="n">
        <v>-9999.9999</v>
      </c>
      <c r="AP47" s="159" t="n">
        <v>0.1683</v>
      </c>
      <c r="AQ47" s="159"/>
      <c r="AR47" s="159" t="n">
        <v>0.0107</v>
      </c>
      <c r="AS47" s="159" t="n">
        <v>0.0035</v>
      </c>
      <c r="AT47" s="159" t="n">
        <v>0.0142</v>
      </c>
      <c r="AU47" s="159" t="n">
        <v>0.018</v>
      </c>
      <c r="AV47" s="159" t="s">
        <v>167</v>
      </c>
      <c r="AW47" s="159" t="n">
        <v>-9999.9999</v>
      </c>
      <c r="AX47" s="159" t="n">
        <v>0.0684</v>
      </c>
      <c r="AY47" s="159" t="n">
        <v>0.0669</v>
      </c>
      <c r="AZ47" s="159" t="n">
        <v>0.1353</v>
      </c>
      <c r="BA47" s="159" t="n">
        <v>-9999.9999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159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159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193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0°30.27'</v>
      </c>
      <c r="P9" s="36" t="s">
        <v>15</v>
      </c>
      <c r="Q9" s="189" t="n">
        <v>-0.5045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194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-10°00.00'</v>
      </c>
      <c r="P10" s="36" t="s">
        <v>21</v>
      </c>
      <c r="Q10" s="189" t="n">
        <v>-10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0°30.27'</v>
      </c>
      <c r="O11" s="43" t="n">
        <f aca="false">IF(P9=M10,-1,1)</f>
        <v>1</v>
      </c>
      <c r="P11" s="44" t="s">
        <v>195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10°00.00'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25.4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4.8764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0.996944698308382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0.0199791118240927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09'!$P$18</f>
        <v>5.00738724037302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4.87023677613948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0.0049936805595721</v>
      </c>
      <c r="Q23" s="221" t="s">
        <v>38</v>
      </c>
      <c r="R23" s="166"/>
      <c r="T23" s="1" t="n">
        <v>4.8766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4.8733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0.0205628264932614</v>
      </c>
      <c r="Q25" s="221" t="s">
        <v>15</v>
      </c>
      <c r="R25" s="166"/>
      <c r="T25" s="1" t="n">
        <v>4.877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4.8769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4.8782</v>
      </c>
    </row>
    <row r="28" customFormat="false" ht="15" hidden="false" customHeight="false" outlineLevel="0" collapsed="false">
      <c r="T28" s="1" t="n">
        <f aca="false">AVERAGE(T23:T27)</f>
        <v>4.8764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78" t="s">
        <v>154</v>
      </c>
      <c r="U35" s="0" t="s">
        <v>155</v>
      </c>
      <c r="V35" s="178" t="s">
        <v>154</v>
      </c>
      <c r="W35" s="0" t="s">
        <v>155</v>
      </c>
      <c r="X35" s="0" t="s">
        <v>154</v>
      </c>
      <c r="Y35" s="285" t="s">
        <v>155</v>
      </c>
      <c r="Z35" s="289" t="s">
        <v>154</v>
      </c>
      <c r="AA35" s="188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3246</v>
      </c>
      <c r="E36" s="136" t="n">
        <v>7.2</v>
      </c>
      <c r="F36" s="137" t="n">
        <v>5.5809</v>
      </c>
      <c r="G36" s="138" t="n">
        <v>34.9603</v>
      </c>
      <c r="H36" s="136" t="n">
        <v>2000</v>
      </c>
      <c r="I36" s="136" t="n">
        <v>2001</v>
      </c>
      <c r="J36" s="279" t="n">
        <v>114.22</v>
      </c>
      <c r="K36" s="280" t="n">
        <v>0.999894762780403</v>
      </c>
      <c r="L36" s="281" t="n">
        <v>0.00079871493778176</v>
      </c>
      <c r="M36" s="281" t="n">
        <v>-5.074090464E-006</v>
      </c>
      <c r="N36" s="281" t="n">
        <v>1.02735971300274</v>
      </c>
      <c r="O36" s="279" t="n">
        <v>114.20537984</v>
      </c>
      <c r="P36" s="282" t="n">
        <v>5.69789565286738</v>
      </c>
      <c r="Q36" s="283" t="n">
        <v>5.54615445861092</v>
      </c>
      <c r="R36" s="284" t="n">
        <v>254.468019857057</v>
      </c>
      <c r="S36" s="284" t="n">
        <v>247.691258121564</v>
      </c>
      <c r="T36" s="178" t="n">
        <v>-0.001</v>
      </c>
      <c r="U36" s="0" t="n">
        <v>-0.000975892118204238</v>
      </c>
      <c r="V36" s="178" t="n">
        <v>20.863</v>
      </c>
      <c r="W36" s="0" t="n">
        <v>20.360037262095</v>
      </c>
      <c r="X36" s="146" t="n">
        <v>20.864</v>
      </c>
      <c r="Y36" s="285" t="n">
        <v>20.3610131542132</v>
      </c>
      <c r="Z36" s="289" t="n">
        <v>1.35266666666667</v>
      </c>
      <c r="AA36" s="188" t="n">
        <v>1.3200567385576</v>
      </c>
      <c r="AB36" s="289" t="n">
        <v>22.9013333333333</v>
      </c>
      <c r="AC36" s="188" t="n">
        <v>22.349230696368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3248</v>
      </c>
      <c r="E37" s="136" t="n">
        <v>8</v>
      </c>
      <c r="F37" s="137" t="n">
        <v>5.1526</v>
      </c>
      <c r="G37" s="138" t="n">
        <v>34.9503</v>
      </c>
      <c r="H37" s="136" t="n">
        <v>1500</v>
      </c>
      <c r="I37" s="136" t="n">
        <v>1503</v>
      </c>
      <c r="J37" s="279" t="n">
        <v>118.49</v>
      </c>
      <c r="K37" s="280" t="n">
        <v>0.999850924194559</v>
      </c>
      <c r="L37" s="281" t="n">
        <v>0.00079626566816</v>
      </c>
      <c r="M37" s="281" t="n">
        <v>-5.0123944E-006</v>
      </c>
      <c r="N37" s="281" t="n">
        <v>1.02723514454491</v>
      </c>
      <c r="O37" s="279" t="n">
        <v>118.4757812</v>
      </c>
      <c r="P37" s="282" t="n">
        <v>5.06624585875668</v>
      </c>
      <c r="Q37" s="283" t="n">
        <v>4.93192419054273</v>
      </c>
      <c r="R37" s="284" t="n">
        <v>226.258540052073</v>
      </c>
      <c r="S37" s="284" t="n">
        <v>220.259734349638</v>
      </c>
      <c r="T37" s="178" t="n">
        <v>0</v>
      </c>
      <c r="U37" s="0" t="n">
        <v>0</v>
      </c>
      <c r="V37" s="178" t="n">
        <v>23.771</v>
      </c>
      <c r="W37" s="0" t="n">
        <v>23.1980714192868</v>
      </c>
      <c r="X37" s="146" t="n">
        <v>23.771</v>
      </c>
      <c r="Y37" s="285" t="n">
        <v>23.1980714192868</v>
      </c>
      <c r="Z37" s="289" t="n">
        <v>1.53866666666667</v>
      </c>
      <c r="AA37" s="188" t="n">
        <v>1.50158172663368</v>
      </c>
      <c r="AB37" s="289" t="n">
        <v>19.8773333333333</v>
      </c>
      <c r="AC37" s="188" t="n">
        <v>19.3982498965814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3249</v>
      </c>
      <c r="E38" s="136" t="n">
        <v>8.6</v>
      </c>
      <c r="F38" s="137" t="n">
        <v>3.561</v>
      </c>
      <c r="G38" s="138" t="n">
        <v>34.5178</v>
      </c>
      <c r="H38" s="136" t="n">
        <v>800</v>
      </c>
      <c r="I38" s="136" t="n">
        <v>800</v>
      </c>
      <c r="J38" s="279" t="n">
        <v>119.99</v>
      </c>
      <c r="K38" s="280" t="n">
        <v>0.999812079540344</v>
      </c>
      <c r="L38" s="281" t="n">
        <v>0.0007944781482431</v>
      </c>
      <c r="M38" s="281" t="n">
        <v>-4.967512216E-006</v>
      </c>
      <c r="N38" s="281" t="n">
        <v>1.02680396444728</v>
      </c>
      <c r="O38" s="279" t="n">
        <v>119.97632114</v>
      </c>
      <c r="P38" s="282" t="n">
        <v>3.45083066640675</v>
      </c>
      <c r="Q38" s="283" t="n">
        <v>3.36074926265434</v>
      </c>
      <c r="R38" s="284" t="n">
        <v>154.114097561726</v>
      </c>
      <c r="S38" s="284" t="n">
        <v>150.091062070143</v>
      </c>
      <c r="T38" s="178" t="n">
        <v>-0.002</v>
      </c>
      <c r="U38" s="0" t="n">
        <v>-0.00195242220349278</v>
      </c>
      <c r="V38" s="178" t="n">
        <v>36.176</v>
      </c>
      <c r="W38" s="0" t="n">
        <v>35.3154128167775</v>
      </c>
      <c r="X38" s="146" t="n">
        <v>36.178</v>
      </c>
      <c r="Y38" s="285" t="n">
        <v>35.317365238981</v>
      </c>
      <c r="Z38" s="289" t="n">
        <v>2.38366666666667</v>
      </c>
      <c r="AA38" s="188" t="n">
        <v>2.32696186286282</v>
      </c>
      <c r="AB38" s="289" t="n">
        <v>31.2703333333333</v>
      </c>
      <c r="AC38" s="188" t="n">
        <v>30.5264465553102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3250</v>
      </c>
      <c r="E39" s="136" t="n">
        <v>10.3</v>
      </c>
      <c r="F39" s="137" t="n">
        <v>3.0803</v>
      </c>
      <c r="G39" s="138" t="n">
        <v>34.5976</v>
      </c>
      <c r="H39" s="136" t="n">
        <v>500</v>
      </c>
      <c r="I39" s="136" t="n">
        <v>501</v>
      </c>
      <c r="J39" s="279" t="n">
        <v>117.21</v>
      </c>
      <c r="K39" s="280" t="n">
        <v>0.999675059671578</v>
      </c>
      <c r="L39" s="281" t="n">
        <v>0.000789635835032049</v>
      </c>
      <c r="M39" s="281" t="n">
        <v>-4.846815514E-006</v>
      </c>
      <c r="N39" s="281" t="n">
        <v>1.02658654280059</v>
      </c>
      <c r="O39" s="279" t="n">
        <v>117.19863063</v>
      </c>
      <c r="P39" s="282" t="n">
        <v>3.05431172059992</v>
      </c>
      <c r="Q39" s="283" t="n">
        <v>2.97521114222632</v>
      </c>
      <c r="R39" s="284" t="n">
        <v>136.405561441993</v>
      </c>
      <c r="S39" s="284" t="n">
        <v>132.872929611827</v>
      </c>
      <c r="T39" s="178" t="n">
        <v>-0.001</v>
      </c>
      <c r="U39" s="0" t="n">
        <v>-0.000976152890073384</v>
      </c>
      <c r="V39" s="178" t="n">
        <v>34.22</v>
      </c>
      <c r="W39" s="0" t="n">
        <v>33.4039518983112</v>
      </c>
      <c r="X39" s="146" t="n">
        <v>34.221</v>
      </c>
      <c r="Y39" s="285" t="n">
        <v>33.4049280512012</v>
      </c>
      <c r="Z39" s="289" t="n">
        <v>2.18266666666667</v>
      </c>
      <c r="AA39" s="188" t="n">
        <v>2.1306163747335</v>
      </c>
      <c r="AB39" s="289" t="n">
        <v>20.6933333333333</v>
      </c>
      <c r="AC39" s="188" t="n">
        <v>20.1998571385852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3252</v>
      </c>
      <c r="E40" s="136" t="n">
        <v>14</v>
      </c>
      <c r="F40" s="137" t="n">
        <v>1.7525</v>
      </c>
      <c r="G40" s="138" t="n">
        <v>35.0645</v>
      </c>
      <c r="H40" s="136" t="n">
        <v>300</v>
      </c>
      <c r="I40" s="136" t="n">
        <v>302</v>
      </c>
      <c r="J40" s="279" t="n">
        <v>113.95</v>
      </c>
      <c r="K40" s="280" t="n">
        <v>0.999246419091694</v>
      </c>
      <c r="L40" s="281" t="n">
        <v>0.00078016031972</v>
      </c>
      <c r="M40" s="281" t="n">
        <v>-4.6171816E-006</v>
      </c>
      <c r="N40" s="281" t="n">
        <v>1.02623768999153</v>
      </c>
      <c r="O40" s="279" t="n">
        <v>113.943163</v>
      </c>
      <c r="P40" s="282" t="n">
        <v>1.77948977886342</v>
      </c>
      <c r="Q40" s="283" t="n">
        <v>1.73399378742181</v>
      </c>
      <c r="R40" s="284" t="n">
        <v>79.4720135240403</v>
      </c>
      <c r="S40" s="284" t="n">
        <v>77.4401625462582</v>
      </c>
      <c r="T40" s="178" t="n">
        <v>0.005</v>
      </c>
      <c r="U40" s="0" t="n">
        <v>0.00487909156544019</v>
      </c>
      <c r="V40" s="178" t="n">
        <v>31.175</v>
      </c>
      <c r="W40" s="0" t="n">
        <v>30.4211359105196</v>
      </c>
      <c r="X40" s="146" t="n">
        <v>31.17</v>
      </c>
      <c r="Y40" s="188" t="n">
        <v>30.4162568189541</v>
      </c>
      <c r="Z40" s="289" t="n">
        <v>1.88966666666667</v>
      </c>
      <c r="AA40" s="188" t="n">
        <v>1.84397133896536</v>
      </c>
      <c r="AB40" s="289" t="n">
        <v>12.4063333333333</v>
      </c>
      <c r="AC40" s="188" t="n">
        <v>12.1063272649412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3253</v>
      </c>
      <c r="E41" s="136" t="n">
        <v>18</v>
      </c>
      <c r="F41" s="137" t="n">
        <v>3.3678</v>
      </c>
      <c r="G41" s="138" t="n">
        <v>35.67045</v>
      </c>
      <c r="H41" s="136" t="n">
        <v>100</v>
      </c>
      <c r="I41" s="136" t="n">
        <v>100</v>
      </c>
      <c r="J41" s="279" t="n">
        <v>111.66</v>
      </c>
      <c r="K41" s="280" t="n">
        <v>0.998597583102776</v>
      </c>
      <c r="L41" s="281" t="n">
        <v>0.00077139679476</v>
      </c>
      <c r="M41" s="281" t="n">
        <v>-4.4198904E-006</v>
      </c>
      <c r="N41" s="281" t="n">
        <v>1.02578677485902</v>
      </c>
      <c r="O41" s="279" t="n">
        <v>111.6577668</v>
      </c>
      <c r="P41" s="282" t="n">
        <v>3.51005713927739</v>
      </c>
      <c r="Q41" s="283" t="n">
        <v>3.42181945147401</v>
      </c>
      <c r="R41" s="284" t="n">
        <v>156.759151840128</v>
      </c>
      <c r="S41" s="284" t="n">
        <v>152.818456702829</v>
      </c>
      <c r="T41" s="178" t="n">
        <v>0.056</v>
      </c>
      <c r="U41" s="0" t="n">
        <v>0.054620990594978</v>
      </c>
      <c r="V41" s="178" t="n">
        <v>13.857</v>
      </c>
      <c r="W41" s="0" t="n">
        <v>13.5157690477609</v>
      </c>
      <c r="X41" s="146" t="n">
        <v>13.801</v>
      </c>
      <c r="Y41" s="188" t="n">
        <v>13.4611480571659</v>
      </c>
      <c r="Z41" s="289" t="n">
        <v>0.974666666666667</v>
      </c>
      <c r="AA41" s="188" t="n">
        <v>0.950665336307832</v>
      </c>
      <c r="AB41" s="289" t="n">
        <v>5.00233333333333</v>
      </c>
      <c r="AC41" s="188" t="n">
        <v>4.87915003487402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3254</v>
      </c>
      <c r="E42" s="136" t="n">
        <v>18.7</v>
      </c>
      <c r="F42" s="137" t="n">
        <v>3.668</v>
      </c>
      <c r="G42" s="138" t="n">
        <v>35.85645</v>
      </c>
      <c r="H42" s="136" t="n">
        <v>80</v>
      </c>
      <c r="I42" s="136" t="n">
        <v>81</v>
      </c>
      <c r="J42" s="279" t="n">
        <v>115.36</v>
      </c>
      <c r="K42" s="280" t="n">
        <v>0.99846553259297</v>
      </c>
      <c r="L42" s="281" t="n">
        <v>0.000770007589862229</v>
      </c>
      <c r="M42" s="281" t="n">
        <v>-4.390808074E-006</v>
      </c>
      <c r="N42" s="281" t="n">
        <v>1.02575368959434</v>
      </c>
      <c r="O42" s="279" t="n">
        <v>115.35850032</v>
      </c>
      <c r="P42" s="282" t="n">
        <v>3.6999217861192</v>
      </c>
      <c r="Q42" s="283" t="n">
        <v>3.60702751903571</v>
      </c>
      <c r="R42" s="284" t="n">
        <v>165.238506968083</v>
      </c>
      <c r="S42" s="284" t="n">
        <v>161.089849000135</v>
      </c>
      <c r="T42" s="178" t="n">
        <v>0.151</v>
      </c>
      <c r="U42" s="0" t="n">
        <v>0.147261617171847</v>
      </c>
      <c r="V42" s="178" t="n">
        <v>10.891</v>
      </c>
      <c r="W42" s="0" t="n">
        <v>10.6213660438317</v>
      </c>
      <c r="X42" s="146" t="n">
        <v>10.74</v>
      </c>
      <c r="Y42" s="188" t="n">
        <v>10.4741044266599</v>
      </c>
      <c r="Z42" s="289" t="n">
        <v>0.819666666666667</v>
      </c>
      <c r="AA42" s="188" t="n">
        <v>0.799373767385371</v>
      </c>
      <c r="AB42" s="289" t="n">
        <v>3.92933333333333</v>
      </c>
      <c r="AC42" s="188" t="n">
        <v>3.83205285479412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3255</v>
      </c>
      <c r="E43" s="136" t="n">
        <v>20.4</v>
      </c>
      <c r="F43" s="137" t="n">
        <v>3.8419</v>
      </c>
      <c r="G43" s="138" t="n">
        <v>36.11835</v>
      </c>
      <c r="H43" s="136" t="n">
        <v>60</v>
      </c>
      <c r="I43" s="136" t="n">
        <v>61</v>
      </c>
      <c r="J43" s="279" t="n">
        <v>115.95</v>
      </c>
      <c r="K43" s="280" t="n">
        <v>0.998122968256003</v>
      </c>
      <c r="L43" s="281" t="n">
        <v>0.00076680136339104</v>
      </c>
      <c r="M43" s="281" t="n">
        <v>-4.326930336E-006</v>
      </c>
      <c r="N43" s="281" t="n">
        <v>1.02550961185098</v>
      </c>
      <c r="O43" s="279" t="n">
        <v>115.9504638</v>
      </c>
      <c r="P43" s="282" t="n">
        <v>3.85614960506785</v>
      </c>
      <c r="Q43" s="283" t="n">
        <v>3.7602276570648</v>
      </c>
      <c r="R43" s="284" t="n">
        <v>172.21564136233</v>
      </c>
      <c r="S43" s="284" t="n">
        <v>167.931767164514</v>
      </c>
      <c r="T43" s="178" t="n">
        <v>0.194</v>
      </c>
      <c r="U43" s="0" t="n">
        <v>0.189162872552627</v>
      </c>
      <c r="V43" s="178" t="n">
        <v>7.616</v>
      </c>
      <c r="W43" s="0" t="n">
        <v>7.42610534722065</v>
      </c>
      <c r="X43" s="146" t="n">
        <v>7.422</v>
      </c>
      <c r="Y43" s="188" t="n">
        <v>7.23694247466802</v>
      </c>
      <c r="Z43" s="289" t="n">
        <v>0.644666666666667</v>
      </c>
      <c r="AA43" s="188" t="n">
        <v>0.628592775802028</v>
      </c>
      <c r="AB43" s="289" t="n">
        <v>2.95133333333333</v>
      </c>
      <c r="AC43" s="188" t="n">
        <v>2.87774583089512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3256</v>
      </c>
      <c r="E44" s="136" t="n">
        <v>20.6</v>
      </c>
      <c r="F44" s="137" t="n">
        <v>3.9786</v>
      </c>
      <c r="G44" s="138" t="n">
        <v>36.0953</v>
      </c>
      <c r="H44" s="136" t="n">
        <v>60</v>
      </c>
      <c r="I44" s="136" t="n">
        <v>62</v>
      </c>
      <c r="J44" s="279" t="n">
        <v>120.07</v>
      </c>
      <c r="K44" s="280" t="n">
        <v>0.998080666998819</v>
      </c>
      <c r="L44" s="281" t="n">
        <v>0.0007664393648735</v>
      </c>
      <c r="M44" s="281" t="n">
        <v>-4.320044056E-006</v>
      </c>
      <c r="N44" s="281" t="n">
        <v>1.02543815747809</v>
      </c>
      <c r="O44" s="279" t="n">
        <v>120.07072042</v>
      </c>
      <c r="P44" s="282" t="n">
        <v>3.8546879306056</v>
      </c>
      <c r="Q44" s="283" t="n">
        <v>3.75906426194011</v>
      </c>
      <c r="R44" s="284" t="n">
        <v>172.150362980846</v>
      </c>
      <c r="S44" s="284" t="n">
        <v>167.879809938245</v>
      </c>
      <c r="T44" s="0" t="n">
        <v>0.188</v>
      </c>
      <c r="U44" s="0" t="n">
        <v>0.183315230331606</v>
      </c>
      <c r="V44" s="0" t="n">
        <v>7.782</v>
      </c>
      <c r="W44" s="0" t="n">
        <v>7.58808043851361</v>
      </c>
      <c r="X44" s="146" t="n">
        <v>7.594</v>
      </c>
      <c r="Y44" s="159" t="n">
        <v>7.40476520818201</v>
      </c>
      <c r="Z44" s="0" t="n">
        <v>0.647666666666667</v>
      </c>
      <c r="AA44" s="159" t="n">
        <v>0.631527469032466</v>
      </c>
      <c r="AB44" s="0" t="n">
        <v>3.08933333333333</v>
      </c>
      <c r="AC44" s="159" t="n">
        <v>3.01235027431441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62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78"/>
      <c r="V45" s="178"/>
      <c r="X45" s="146"/>
      <c r="Y45" s="159"/>
      <c r="Z45" s="289"/>
      <c r="AA45" s="159"/>
      <c r="AB45" s="28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3260</v>
      </c>
      <c r="E46" s="136" t="n">
        <v>21.2</v>
      </c>
      <c r="F46" s="137" t="n">
        <v>3.6136</v>
      </c>
      <c r="G46" s="138" t="n">
        <v>36.0596</v>
      </c>
      <c r="H46" s="136" t="n">
        <v>40</v>
      </c>
      <c r="I46" s="136" t="n">
        <v>40</v>
      </c>
      <c r="J46" s="279" t="n">
        <v>118.33</v>
      </c>
      <c r="K46" s="280" t="n">
        <v>0.997951281016373</v>
      </c>
      <c r="L46" s="281" t="n">
        <v>0.00076537210854176</v>
      </c>
      <c r="M46" s="281" t="n">
        <v>-4.300179424E-006</v>
      </c>
      <c r="N46" s="281" t="n">
        <v>1.02524737118186</v>
      </c>
      <c r="O46" s="279" t="n">
        <v>118.33141996</v>
      </c>
      <c r="P46" s="282" t="n">
        <v>3.55160692945838</v>
      </c>
      <c r="Q46" s="283" t="n">
        <v>3.46414634095989</v>
      </c>
      <c r="R46" s="284" t="n">
        <v>158.614765469611</v>
      </c>
      <c r="S46" s="284" t="n">
        <v>154.708775587269</v>
      </c>
      <c r="T46" s="178" t="n">
        <v>0.338</v>
      </c>
      <c r="U46" s="0" t="n">
        <v>0.329576670859994</v>
      </c>
      <c r="V46" s="178" t="n">
        <v>8.913</v>
      </c>
      <c r="W46" s="0" t="n">
        <v>8.69087830584357</v>
      </c>
      <c r="X46" s="146" t="n">
        <v>8.575</v>
      </c>
      <c r="Y46" s="285" t="n">
        <v>8.36130163498358</v>
      </c>
      <c r="Z46" s="289" t="n">
        <v>0.672666666666667</v>
      </c>
      <c r="AA46" s="188" t="n">
        <v>0.655903078693755</v>
      </c>
      <c r="AB46" s="289" t="n">
        <v>3.29633333333333</v>
      </c>
      <c r="AC46" s="285" t="n">
        <v>3.2141851066415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3261</v>
      </c>
      <c r="E47" s="136" t="n">
        <v>25.5</v>
      </c>
      <c r="F47" s="137" t="n">
        <v>4.639</v>
      </c>
      <c r="G47" s="138" t="n">
        <v>35.7496</v>
      </c>
      <c r="H47" s="136" t="n">
        <v>20</v>
      </c>
      <c r="I47" s="136" t="n">
        <v>20</v>
      </c>
      <c r="J47" s="279" t="n">
        <v>116.76</v>
      </c>
      <c r="K47" s="280" t="n">
        <v>0.996918646721861</v>
      </c>
      <c r="L47" s="281" t="n">
        <v>0.000758508167002969</v>
      </c>
      <c r="M47" s="281" t="n">
        <v>-4.19267865E-006</v>
      </c>
      <c r="N47" s="281" t="n">
        <v>1.02375629317048</v>
      </c>
      <c r="O47" s="279" t="n">
        <v>116.7664218</v>
      </c>
      <c r="P47" s="282" t="n">
        <v>4.62721413681928</v>
      </c>
      <c r="Q47" s="283" t="n">
        <v>4.51983950446762</v>
      </c>
      <c r="R47" s="284" t="n">
        <v>206.651383350349</v>
      </c>
      <c r="S47" s="284" t="n">
        <v>201.856032269524</v>
      </c>
      <c r="T47" s="178" t="n">
        <v>0.017</v>
      </c>
      <c r="U47" s="0" t="n">
        <v>0.016580072638396</v>
      </c>
      <c r="V47" s="178" t="n">
        <v>0.316</v>
      </c>
      <c r="W47" s="0" t="n">
        <v>0.308194291396067</v>
      </c>
      <c r="X47" s="146" t="n">
        <v>0.299</v>
      </c>
      <c r="Y47" s="285" t="n">
        <v>0.291614218757671</v>
      </c>
      <c r="Z47" s="289" t="n">
        <v>0.122666666666667</v>
      </c>
      <c r="AA47" s="188" t="n">
        <v>0.11963660256725</v>
      </c>
      <c r="AB47" s="289" t="n">
        <v>0.618333333333333</v>
      </c>
      <c r="AC47" s="285" t="n">
        <v>0.603059504788718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3263</v>
      </c>
      <c r="E48" s="136" t="n">
        <v>26.5</v>
      </c>
      <c r="F48" s="137" t="n">
        <v>4.5622</v>
      </c>
      <c r="G48" s="138" t="n">
        <v>35.2801</v>
      </c>
      <c r="H48" s="136" t="n">
        <v>0</v>
      </c>
      <c r="I48" s="136" t="n">
        <v>4</v>
      </c>
      <c r="J48" s="279" t="n">
        <v>116.09</v>
      </c>
      <c r="K48" s="280" t="n">
        <v>0.996652968265666</v>
      </c>
      <c r="L48" s="281" t="n">
        <v>0.000757099308950469</v>
      </c>
      <c r="M48" s="281" t="n">
        <v>-4.17644785E-006</v>
      </c>
      <c r="N48" s="281" t="n">
        <v>1.02308967608064</v>
      </c>
      <c r="O48" s="279" t="n">
        <v>116.09754585</v>
      </c>
      <c r="P48" s="282" t="n">
        <v>4.57695629587601</v>
      </c>
      <c r="Q48" s="283" t="n">
        <v>4.47366091446636</v>
      </c>
      <c r="R48" s="284" t="n">
        <v>204.406868173823</v>
      </c>
      <c r="S48" s="284" t="n">
        <v>199.793696440067</v>
      </c>
      <c r="T48" s="158" t="n">
        <v>-0.004</v>
      </c>
      <c r="U48" s="159" t="n">
        <v>-0.0039026259584431</v>
      </c>
      <c r="V48" s="159" t="n">
        <v>0.061</v>
      </c>
      <c r="W48" s="159" t="n">
        <v>0.0595150458662573</v>
      </c>
      <c r="X48" s="159" t="n">
        <v>0.065</v>
      </c>
      <c r="Y48" s="159" t="n">
        <v>0.0634176718247004</v>
      </c>
      <c r="Z48" s="159" t="n">
        <v>0.0226666666666667</v>
      </c>
      <c r="AA48" s="159" t="n">
        <v>0.0221148804311776</v>
      </c>
      <c r="AB48" s="159" t="n">
        <v>0.689333333333333</v>
      </c>
      <c r="AC48" s="159" t="n">
        <v>0.672552540171694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4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4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196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0°59.96'</v>
      </c>
      <c r="P9" s="36" t="s">
        <v>15</v>
      </c>
      <c r="Q9" s="189" t="n">
        <v>-0.999333333333333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197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-10°00.02'</v>
      </c>
      <c r="P10" s="36" t="s">
        <v>21</v>
      </c>
      <c r="Q10" s="189" t="n">
        <v>-10.0003333333333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0°59.96'</v>
      </c>
      <c r="O11" s="43" t="n">
        <f aca="false">IF(P9=M10,-1,1)</f>
        <v>1</v>
      </c>
      <c r="P11" s="44" t="s">
        <v>198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10°00.02'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26.4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26.4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4.8764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0.996679955992022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0.019973806297766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10'!$P$18</f>
        <v>5.00871732360481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4.86894346692431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0.00499235446940808</v>
      </c>
      <c r="Q23" s="221" t="s">
        <v>38</v>
      </c>
      <c r="R23" s="166"/>
      <c r="T23" s="1" t="n">
        <v>4.8766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4.8733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0.0205682884776065</v>
      </c>
      <c r="Q25" s="221" t="s">
        <v>15</v>
      </c>
      <c r="R25" s="166"/>
      <c r="T25" s="1" t="n">
        <v>4.877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4.8769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4.8782</v>
      </c>
    </row>
    <row r="28" customFormat="false" ht="15" hidden="false" customHeight="false" outlineLevel="0" collapsed="false">
      <c r="T28" s="1" t="n">
        <f aca="false">AVERAGE(T23:T27)</f>
        <v>4.8764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78" t="s">
        <v>154</v>
      </c>
      <c r="U35" s="0" t="s">
        <v>155</v>
      </c>
      <c r="V35" s="178" t="s">
        <v>154</v>
      </c>
      <c r="W35" s="0" t="s">
        <v>155</v>
      </c>
      <c r="X35" s="0" t="s">
        <v>154</v>
      </c>
      <c r="Y35" s="285" t="s">
        <v>155</v>
      </c>
      <c r="Z35" s="289" t="s">
        <v>154</v>
      </c>
      <c r="AA35" s="188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2001</v>
      </c>
      <c r="E36" s="136" t="n">
        <v>6.1</v>
      </c>
      <c r="F36" s="137" t="n">
        <v>5.4223</v>
      </c>
      <c r="G36" s="138" t="n">
        <v>34.9594</v>
      </c>
      <c r="H36" s="136" t="n">
        <v>2000</v>
      </c>
      <c r="I36" s="136" t="n">
        <v>2000</v>
      </c>
      <c r="J36" s="279" t="n">
        <v>110.84</v>
      </c>
      <c r="K36" s="280" t="n">
        <v>0.999939830033904</v>
      </c>
      <c r="L36" s="281" t="n">
        <v>0.000802209143005569</v>
      </c>
      <c r="M36" s="281" t="n">
        <v>-5.162380666E-006</v>
      </c>
      <c r="N36" s="281" t="n">
        <v>1.02750797701504</v>
      </c>
      <c r="O36" s="279" t="n">
        <v>110.82459324</v>
      </c>
      <c r="P36" s="282" t="n">
        <v>5.70735937826716</v>
      </c>
      <c r="Q36" s="283" t="n">
        <v>5.55456454444988</v>
      </c>
      <c r="R36" s="284" t="n">
        <v>254.890669833411</v>
      </c>
      <c r="S36" s="284" t="n">
        <v>248.066852555132</v>
      </c>
      <c r="T36" s="178" t="n">
        <v>0.019</v>
      </c>
      <c r="U36" s="0" t="n">
        <v>0.0185419557670015</v>
      </c>
      <c r="V36" s="178" t="n">
        <v>20.768</v>
      </c>
      <c r="W36" s="0" t="n">
        <v>20.2673335457414</v>
      </c>
      <c r="X36" s="146" t="n">
        <v>20.749</v>
      </c>
      <c r="Y36" s="285" t="n">
        <v>20.2487915899744</v>
      </c>
      <c r="Z36" s="289" t="n">
        <v>1.44166666666667</v>
      </c>
      <c r="AA36" s="188" t="n">
        <v>1.40691155600493</v>
      </c>
      <c r="AB36" s="289" t="n">
        <v>22.7973333333333</v>
      </c>
      <c r="AC36" s="188" t="n">
        <v>22.247744540645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2002</v>
      </c>
      <c r="E37" s="136" t="n">
        <v>7.2</v>
      </c>
      <c r="F37" s="137" t="n">
        <v>4.7659</v>
      </c>
      <c r="G37" s="138" t="n">
        <v>34.9531</v>
      </c>
      <c r="H37" s="136" t="n">
        <v>1500</v>
      </c>
      <c r="I37" s="136" t="n">
        <v>1500</v>
      </c>
      <c r="J37" s="279" t="n">
        <v>108.59</v>
      </c>
      <c r="K37" s="280" t="n">
        <v>0.999894762780403</v>
      </c>
      <c r="L37" s="281" t="n">
        <v>0.00079871493778176</v>
      </c>
      <c r="M37" s="281" t="n">
        <v>-5.074090464E-006</v>
      </c>
      <c r="N37" s="281" t="n">
        <v>1.02735404305549</v>
      </c>
      <c r="O37" s="279" t="n">
        <v>108.57610048</v>
      </c>
      <c r="P37" s="282" t="n">
        <v>5.11970219209915</v>
      </c>
      <c r="Q37" s="283" t="n">
        <v>4.98338642526043</v>
      </c>
      <c r="R37" s="284" t="n">
        <v>228.645899899148</v>
      </c>
      <c r="S37" s="284" t="n">
        <v>222.558037752131</v>
      </c>
      <c r="T37" s="178" t="n">
        <v>0.016</v>
      </c>
      <c r="U37" s="0" t="n">
        <v>0.0156143296837638</v>
      </c>
      <c r="V37" s="178" t="n">
        <v>23.345</v>
      </c>
      <c r="W37" s="0" t="n">
        <v>22.7822829042166</v>
      </c>
      <c r="X37" s="146" t="n">
        <v>23.329</v>
      </c>
      <c r="Y37" s="285" t="n">
        <v>22.7666685745328</v>
      </c>
      <c r="Z37" s="289" t="n">
        <v>1.61466666666667</v>
      </c>
      <c r="AA37" s="188" t="n">
        <v>1.57574610391983</v>
      </c>
      <c r="AB37" s="289" t="n">
        <v>19.5733333333333</v>
      </c>
      <c r="AC37" s="188" t="n">
        <v>19.1015299798044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2004</v>
      </c>
      <c r="E38" s="136" t="n">
        <v>7.7</v>
      </c>
      <c r="F38" s="137" t="n">
        <v>3.1769</v>
      </c>
      <c r="G38" s="138" t="n">
        <v>34.51635</v>
      </c>
      <c r="H38" s="136" t="n">
        <v>800</v>
      </c>
      <c r="I38" s="136" t="n">
        <v>800</v>
      </c>
      <c r="J38" s="279" t="n">
        <v>110.33</v>
      </c>
      <c r="K38" s="280" t="n">
        <v>0.999868438277747</v>
      </c>
      <c r="L38" s="281" t="n">
        <v>0.000797175228651729</v>
      </c>
      <c r="M38" s="281" t="n">
        <v>-5.035282234E-006</v>
      </c>
      <c r="N38" s="281" t="n">
        <v>1.02693853688789</v>
      </c>
      <c r="O38" s="279" t="n">
        <v>110.31642941</v>
      </c>
      <c r="P38" s="282" t="n">
        <v>3.35090594788259</v>
      </c>
      <c r="Q38" s="283" t="n">
        <v>3.26300535768912</v>
      </c>
      <c r="R38" s="284" t="n">
        <v>149.651459632437</v>
      </c>
      <c r="S38" s="284" t="n">
        <v>145.725819274396</v>
      </c>
      <c r="T38" s="178" t="n">
        <v>0.021</v>
      </c>
      <c r="U38" s="0" t="n">
        <v>0.0205004712918873</v>
      </c>
      <c r="V38" s="178" t="n">
        <v>36.35</v>
      </c>
      <c r="W38" s="0" t="n">
        <v>35.4853395933383</v>
      </c>
      <c r="X38" s="146" t="n">
        <v>36.329</v>
      </c>
      <c r="Y38" s="285" t="n">
        <v>35.4648391220464</v>
      </c>
      <c r="Z38" s="289" t="n">
        <v>2.57866666666667</v>
      </c>
      <c r="AA38" s="188" t="n">
        <v>2.51732771292128</v>
      </c>
      <c r="AB38" s="289" t="n">
        <v>30.4393333333333</v>
      </c>
      <c r="AC38" s="188" t="n">
        <v>29.7152704354376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2006</v>
      </c>
      <c r="E39" s="136" t="n">
        <v>9.8</v>
      </c>
      <c r="F39" s="137" t="n">
        <v>2.7476</v>
      </c>
      <c r="G39" s="138" t="n">
        <v>34.63815</v>
      </c>
      <c r="H39" s="136" t="n">
        <v>500</v>
      </c>
      <c r="I39" s="136" t="n">
        <v>500</v>
      </c>
      <c r="J39" s="279" t="n">
        <v>108.87</v>
      </c>
      <c r="K39" s="280" t="n">
        <v>0.999719426978937</v>
      </c>
      <c r="L39" s="281" t="n">
        <v>0.00079102660529798</v>
      </c>
      <c r="M39" s="281" t="n">
        <v>-4.881321784E-006</v>
      </c>
      <c r="N39" s="281" t="n">
        <v>1.02670369096405</v>
      </c>
      <c r="O39" s="279" t="n">
        <v>108.85889526</v>
      </c>
      <c r="P39" s="282" t="n">
        <v>2.93474492428503</v>
      </c>
      <c r="Q39" s="283" t="n">
        <v>2.85841470145041</v>
      </c>
      <c r="R39" s="284" t="n">
        <v>131.065708318569</v>
      </c>
      <c r="S39" s="284" t="n">
        <v>127.656800566775</v>
      </c>
      <c r="T39" s="178" t="n">
        <v>0.02</v>
      </c>
      <c r="U39" s="0" t="n">
        <v>0.0195225055118999</v>
      </c>
      <c r="V39" s="178" t="n">
        <v>33.801</v>
      </c>
      <c r="W39" s="0" t="n">
        <v>32.9940104403865</v>
      </c>
      <c r="X39" s="146" t="n">
        <v>33.781</v>
      </c>
      <c r="Y39" s="285" t="n">
        <v>32.9744879348746</v>
      </c>
      <c r="Z39" s="289" t="n">
        <v>2.28066666666667</v>
      </c>
      <c r="AA39" s="188" t="n">
        <v>2.22621637854032</v>
      </c>
      <c r="AB39" s="289" t="n">
        <v>19.5653333333333</v>
      </c>
      <c r="AC39" s="188" t="n">
        <v>19.098216392108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2007</v>
      </c>
      <c r="E40" s="136" t="n">
        <v>13.5</v>
      </c>
      <c r="F40" s="137" t="n">
        <v>1.663</v>
      </c>
      <c r="G40" s="138" t="n">
        <v>35.0295</v>
      </c>
      <c r="H40" s="136" t="n">
        <v>300</v>
      </c>
      <c r="I40" s="136" t="n">
        <v>300</v>
      </c>
      <c r="J40" s="279" t="n">
        <v>109.77</v>
      </c>
      <c r="K40" s="280" t="n">
        <v>0.999314340276962</v>
      </c>
      <c r="L40" s="281" t="n">
        <v>0.000781360124197969</v>
      </c>
      <c r="M40" s="281" t="n">
        <v>-4.64556585E-006</v>
      </c>
      <c r="N40" s="281" t="n">
        <v>1.0263146991121</v>
      </c>
      <c r="O40" s="279" t="n">
        <v>109.76286495</v>
      </c>
      <c r="P40" s="282" t="n">
        <v>1.75303735343248</v>
      </c>
      <c r="Q40" s="283" t="n">
        <v>1.70808949238386</v>
      </c>
      <c r="R40" s="284" t="n">
        <v>78.2906482042944</v>
      </c>
      <c r="S40" s="284" t="n">
        <v>76.2832767298631</v>
      </c>
      <c r="T40" s="178" t="n">
        <v>0.024</v>
      </c>
      <c r="U40" s="0" t="n">
        <v>0.0234201851889567</v>
      </c>
      <c r="V40" s="178" t="n">
        <v>31.825</v>
      </c>
      <c r="W40" s="0" t="n">
        <v>31.0561414016061</v>
      </c>
      <c r="X40" s="146" t="n">
        <v>31.801</v>
      </c>
      <c r="Y40" s="188" t="n">
        <v>31.0327212164172</v>
      </c>
      <c r="Z40" s="289" t="n">
        <v>2.07566666666667</v>
      </c>
      <c r="AA40" s="188" t="n">
        <v>2.02552073849491</v>
      </c>
      <c r="AB40" s="289" t="n">
        <v>13.1123333333333</v>
      </c>
      <c r="AC40" s="188" t="n">
        <v>12.7955531219165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2008</v>
      </c>
      <c r="E41" s="136" t="n">
        <v>16</v>
      </c>
      <c r="F41" s="137" t="n">
        <v>2.3848</v>
      </c>
      <c r="G41" s="138" t="n">
        <v>35.4954</v>
      </c>
      <c r="H41" s="136" t="n">
        <v>100</v>
      </c>
      <c r="I41" s="136" t="n">
        <v>100</v>
      </c>
      <c r="J41" s="279" t="n">
        <v>108.85</v>
      </c>
      <c r="K41" s="280" t="n">
        <v>0.998944970337375</v>
      </c>
      <c r="L41" s="281" t="n">
        <v>0.00077559795488</v>
      </c>
      <c r="M41" s="281" t="n">
        <v>-4.5119176E-006</v>
      </c>
      <c r="N41" s="281" t="n">
        <v>1.02612969363723</v>
      </c>
      <c r="O41" s="279" t="n">
        <v>108.845646</v>
      </c>
      <c r="P41" s="282" t="n">
        <v>2.54473841859907</v>
      </c>
      <c r="Q41" s="283" t="n">
        <v>2.47993838827426</v>
      </c>
      <c r="R41" s="284" t="n">
        <v>113.648017774635</v>
      </c>
      <c r="S41" s="284" t="n">
        <v>110.754048420328</v>
      </c>
      <c r="T41" s="178" t="n">
        <v>0.037</v>
      </c>
      <c r="U41" s="0" t="n">
        <v>0.0360935053925179</v>
      </c>
      <c r="V41" s="178" t="n">
        <v>21.186</v>
      </c>
      <c r="W41" s="0" t="n">
        <v>20.6669460877266</v>
      </c>
      <c r="X41" s="146" t="n">
        <v>21.149</v>
      </c>
      <c r="Y41" s="188" t="n">
        <v>20.6308525823341</v>
      </c>
      <c r="Z41" s="289" t="n">
        <v>1.47566666666667</v>
      </c>
      <c r="AA41" s="188" t="n">
        <v>1.43951304840249</v>
      </c>
      <c r="AB41" s="289" t="n">
        <v>7.32233333333333</v>
      </c>
      <c r="AC41" s="188" t="n">
        <v>7.14293723385082</v>
      </c>
      <c r="AD41" s="159" t="n">
        <v>0.0032</v>
      </c>
      <c r="AE41" s="159" t="n">
        <v>0.0039</v>
      </c>
      <c r="AF41" s="159" t="n">
        <v>0.0018</v>
      </c>
      <c r="AG41" s="159" t="n">
        <v>0.0054</v>
      </c>
      <c r="AH41" s="159" t="n">
        <v>0.004</v>
      </c>
      <c r="AI41" s="159" t="n">
        <v>-9999.9999</v>
      </c>
      <c r="AJ41" s="159" t="n">
        <v>-9999.9999</v>
      </c>
      <c r="AK41" s="159" t="n">
        <v>-9999.9999</v>
      </c>
      <c r="AL41" s="159" t="n">
        <v>0.0057</v>
      </c>
      <c r="AM41" s="159" t="n">
        <v>0.0009</v>
      </c>
      <c r="AN41" s="159" t="n">
        <v>-9999.9999</v>
      </c>
      <c r="AO41" s="159" t="n">
        <v>-9999.9999</v>
      </c>
      <c r="AP41" s="159" t="n">
        <v>0.002</v>
      </c>
      <c r="AQ41" s="159"/>
      <c r="AR41" s="159" t="n">
        <v>0.0099</v>
      </c>
      <c r="AS41" s="159" t="n">
        <v>-9999.9999</v>
      </c>
      <c r="AT41" s="159" t="n">
        <v>0.0099</v>
      </c>
      <c r="AU41" s="159" t="n">
        <v>0.002</v>
      </c>
      <c r="AV41" s="159" t="s">
        <v>167</v>
      </c>
      <c r="AW41" s="159" t="n">
        <v>-9999.9999</v>
      </c>
      <c r="AX41" s="159" t="n">
        <v>-9999.9999</v>
      </c>
      <c r="AY41" s="159" t="n">
        <v>0.0132</v>
      </c>
      <c r="AZ41" s="159" t="n">
        <v>0.0132</v>
      </c>
      <c r="BA41" s="159" t="n">
        <v>-9999.9999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2009</v>
      </c>
      <c r="E42" s="136" t="n">
        <v>16.9</v>
      </c>
      <c r="F42" s="137" t="n">
        <v>2.5377</v>
      </c>
      <c r="G42" s="138" t="n">
        <v>35.60395</v>
      </c>
      <c r="H42" s="136" t="n">
        <v>80</v>
      </c>
      <c r="I42" s="136" t="n">
        <v>80</v>
      </c>
      <c r="J42" s="279" t="n">
        <v>109.15</v>
      </c>
      <c r="K42" s="280" t="n">
        <v>0.998794202605817</v>
      </c>
      <c r="L42" s="281" t="n">
        <v>0.000773664097527909</v>
      </c>
      <c r="M42" s="281" t="n">
        <v>-4.468867306E-006</v>
      </c>
      <c r="N42" s="281" t="n">
        <v>1.02600275847211</v>
      </c>
      <c r="O42" s="279" t="n">
        <v>109.14661635</v>
      </c>
      <c r="P42" s="282" t="n">
        <v>2.70164762614271</v>
      </c>
      <c r="Q42" s="283" t="n">
        <v>2.633177741321</v>
      </c>
      <c r="R42" s="284" t="n">
        <v>120.655582983533</v>
      </c>
      <c r="S42" s="284" t="n">
        <v>117.597717927396</v>
      </c>
      <c r="T42" s="178" t="n">
        <v>0.092</v>
      </c>
      <c r="U42" s="0" t="n">
        <v>0.0897390063646256</v>
      </c>
      <c r="V42" s="178" t="n">
        <v>19.149</v>
      </c>
      <c r="W42" s="0" t="n">
        <v>18.678393835611</v>
      </c>
      <c r="X42" s="146" t="n">
        <v>19.057</v>
      </c>
      <c r="Y42" s="188" t="n">
        <v>18.5886548292464</v>
      </c>
      <c r="Z42" s="289" t="n">
        <v>1.36166666666667</v>
      </c>
      <c r="AA42" s="188" t="n">
        <v>1.32820232246194</v>
      </c>
      <c r="AB42" s="289" t="n">
        <v>6.50933333333333</v>
      </c>
      <c r="AC42" s="188" t="n">
        <v>6.34935984162467</v>
      </c>
      <c r="AD42" s="0" t="n">
        <v>0.0283</v>
      </c>
      <c r="AE42" s="0" t="n">
        <v>0.017</v>
      </c>
      <c r="AF42" s="0" t="n">
        <v>0.0041</v>
      </c>
      <c r="AG42" s="0" t="n">
        <v>0.0312</v>
      </c>
      <c r="AH42" s="0" t="n">
        <v>0.0144</v>
      </c>
      <c r="AI42" s="0" t="n">
        <v>-9999.9999</v>
      </c>
      <c r="AJ42" s="0" t="n">
        <v>0.0031</v>
      </c>
      <c r="AK42" s="0" t="n">
        <v>0.0012</v>
      </c>
      <c r="AL42" s="0" t="n">
        <v>0.0399</v>
      </c>
      <c r="AM42" s="0" t="n">
        <v>0.0031</v>
      </c>
      <c r="AN42" s="0" t="n">
        <v>0.0015</v>
      </c>
      <c r="AO42" s="0" t="n">
        <v>-9999.9999</v>
      </c>
      <c r="AP42" s="0" t="n">
        <v>0.0115</v>
      </c>
      <c r="AR42" s="0" t="n">
        <v>0.0701</v>
      </c>
      <c r="AS42" s="0" t="n">
        <v>0.0304</v>
      </c>
      <c r="AT42" s="0" t="n">
        <v>0.1005</v>
      </c>
      <c r="AU42" s="0" t="n">
        <v>0.0183</v>
      </c>
      <c r="AV42" s="0" t="s">
        <v>167</v>
      </c>
      <c r="AW42" s="0" t="n">
        <v>-9999.9999</v>
      </c>
      <c r="AX42" s="0" t="n">
        <v>0.041</v>
      </c>
      <c r="AY42" s="0" t="n">
        <v>0.092</v>
      </c>
      <c r="AZ42" s="0" t="n">
        <v>0.133</v>
      </c>
      <c r="BA42" s="0" t="n">
        <v>-9999.9999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2010</v>
      </c>
      <c r="E43" s="136" t="n">
        <v>18.6</v>
      </c>
      <c r="F43" s="137" t="n">
        <v>2.6239</v>
      </c>
      <c r="G43" s="138" t="n">
        <v>35.7592</v>
      </c>
      <c r="H43" s="136" t="n">
        <v>60</v>
      </c>
      <c r="I43" s="136" t="n">
        <v>60</v>
      </c>
      <c r="J43" s="279" t="n">
        <v>109.42</v>
      </c>
      <c r="K43" s="280" t="n">
        <v>0.998484722762994</v>
      </c>
      <c r="L43" s="281" t="n">
        <v>0.0007702035386151</v>
      </c>
      <c r="M43" s="281" t="n">
        <v>-4.394863416E-006</v>
      </c>
      <c r="N43" s="281" t="n">
        <v>1.02570460421285</v>
      </c>
      <c r="O43" s="279" t="n">
        <v>109.41846812</v>
      </c>
      <c r="P43" s="282" t="n">
        <v>2.78706640060213</v>
      </c>
      <c r="Q43" s="283" t="n">
        <v>2.71722130246357</v>
      </c>
      <c r="R43" s="284" t="n">
        <v>124.470385450891</v>
      </c>
      <c r="S43" s="284" t="n">
        <v>121.351103368023</v>
      </c>
      <c r="T43" s="178" t="n">
        <v>0.309</v>
      </c>
      <c r="U43" s="0" t="n">
        <v>0.30137384217159</v>
      </c>
      <c r="V43" s="178" t="n">
        <v>16.712</v>
      </c>
      <c r="W43" s="0" t="n">
        <v>16.2995457940829</v>
      </c>
      <c r="X43" s="146" t="n">
        <v>16.403</v>
      </c>
      <c r="Y43" s="188" t="n">
        <v>15.9981719519113</v>
      </c>
      <c r="Z43" s="289" t="n">
        <v>1.21666666666667</v>
      </c>
      <c r="AA43" s="188" t="n">
        <v>1.18663918438652</v>
      </c>
      <c r="AB43" s="289" t="n">
        <v>5.16033333333333</v>
      </c>
      <c r="AC43" s="188" t="n">
        <v>5.03297567492813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2011</v>
      </c>
      <c r="E44" s="136" t="n">
        <v>18.7</v>
      </c>
      <c r="F44" s="137" t="n">
        <v>2.6682</v>
      </c>
      <c r="G44" s="138" t="n">
        <v>35.7653</v>
      </c>
      <c r="H44" s="136" t="n">
        <v>60</v>
      </c>
      <c r="I44" s="136" t="n">
        <v>60</v>
      </c>
      <c r="J44" s="279" t="n">
        <v>110.81</v>
      </c>
      <c r="K44" s="280" t="n">
        <v>0.99846553259297</v>
      </c>
      <c r="L44" s="281" t="n">
        <v>0.000770007589862229</v>
      </c>
      <c r="M44" s="281" t="n">
        <v>-4.390808074E-006</v>
      </c>
      <c r="N44" s="281" t="n">
        <v>1.02568394183399</v>
      </c>
      <c r="O44" s="279" t="n">
        <v>110.80855947</v>
      </c>
      <c r="P44" s="282" t="n">
        <v>2.79826664224195</v>
      </c>
      <c r="Q44" s="283" t="n">
        <v>2.72819581950213</v>
      </c>
      <c r="R44" s="284" t="n">
        <v>124.970588242526</v>
      </c>
      <c r="S44" s="284" t="n">
        <v>121.841225298965</v>
      </c>
      <c r="T44" s="178" t="n">
        <v>0.315</v>
      </c>
      <c r="U44" s="0" t="n">
        <v>0.307223383318136</v>
      </c>
      <c r="V44" s="178" t="n">
        <v>16.54</v>
      </c>
      <c r="W44" s="0" t="n">
        <v>16.1316659050221</v>
      </c>
      <c r="X44" s="146" t="n">
        <v>16.225</v>
      </c>
      <c r="Y44" s="159" t="n">
        <v>15.824442521704</v>
      </c>
      <c r="Z44" s="289" t="n">
        <v>1.20866666666667</v>
      </c>
      <c r="AA44" s="159" t="n">
        <v>1.17882750043551</v>
      </c>
      <c r="AB44" s="289" t="n">
        <v>5.11433333333333</v>
      </c>
      <c r="AC44" s="159" t="n">
        <v>4.98807234947107</v>
      </c>
      <c r="AD44" s="159" t="n">
        <v>0.0496</v>
      </c>
      <c r="AE44" s="159" t="n">
        <v>0.0322</v>
      </c>
      <c r="AF44" s="159" t="n">
        <v>0.0052</v>
      </c>
      <c r="AG44" s="159" t="n">
        <v>0.048</v>
      </c>
      <c r="AH44" s="159" t="n">
        <v>0.0373</v>
      </c>
      <c r="AI44" s="159" t="n">
        <v>0.0047</v>
      </c>
      <c r="AJ44" s="159" t="n">
        <v>0.01</v>
      </c>
      <c r="AK44" s="159" t="n">
        <v>0.0021</v>
      </c>
      <c r="AL44" s="159" t="n">
        <v>0.0731</v>
      </c>
      <c r="AM44" s="159" t="n">
        <v>0.0058</v>
      </c>
      <c r="AN44" s="159" t="n">
        <v>0.0024</v>
      </c>
      <c r="AO44" s="159" t="n">
        <v>-9999.9999</v>
      </c>
      <c r="AP44" s="159" t="n">
        <v>0.0284</v>
      </c>
      <c r="AQ44" s="159"/>
      <c r="AR44" s="159" t="n">
        <v>0.1793</v>
      </c>
      <c r="AS44" s="159" t="n">
        <v>0.0656</v>
      </c>
      <c r="AT44" s="159" t="n">
        <v>0.2449</v>
      </c>
      <c r="AU44" s="159" t="n">
        <v>0.0262</v>
      </c>
      <c r="AV44" s="159" t="s">
        <v>167</v>
      </c>
      <c r="AW44" s="159" t="n">
        <v>-9999.9999</v>
      </c>
      <c r="AX44" s="159" t="n">
        <v>0.0659</v>
      </c>
      <c r="AY44" s="159" t="n">
        <v>0.1975</v>
      </c>
      <c r="AZ44" s="159" t="n">
        <v>0.2634</v>
      </c>
      <c r="BA44" s="159" t="n">
        <v>0.0067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2012</v>
      </c>
      <c r="E45" s="136" t="n">
        <v>24</v>
      </c>
      <c r="F45" s="137" t="n">
        <v>3.9499</v>
      </c>
      <c r="G45" s="138" t="n">
        <v>36.20985</v>
      </c>
      <c r="H45" s="136" t="n">
        <v>40</v>
      </c>
      <c r="I45" s="136" t="n">
        <v>41</v>
      </c>
      <c r="J45" s="279" t="n">
        <v>110.46</v>
      </c>
      <c r="K45" s="280" t="n">
        <v>0.997299414480647</v>
      </c>
      <c r="L45" s="281" t="n">
        <v>0.00076075089312</v>
      </c>
      <c r="M45" s="281" t="n">
        <v>-4.2232296E-006</v>
      </c>
      <c r="N45" s="281" t="n">
        <v>1.02455935537425</v>
      </c>
      <c r="O45" s="279" t="n">
        <v>110.4644184</v>
      </c>
      <c r="P45" s="282" t="n">
        <v>4.16566359674812</v>
      </c>
      <c r="Q45" s="283" t="n">
        <v>4.06580992589392</v>
      </c>
      <c r="R45" s="284" t="n">
        <v>186.038536230771</v>
      </c>
      <c r="S45" s="284" t="n">
        <v>181.579071290423</v>
      </c>
      <c r="T45" s="178" t="n">
        <v>0.294</v>
      </c>
      <c r="U45" s="0" t="n">
        <v>0.286642285754207</v>
      </c>
      <c r="V45" s="178" t="n">
        <v>2.621</v>
      </c>
      <c r="W45" s="0" t="n">
        <v>2.55540622776115</v>
      </c>
      <c r="X45" s="146" t="n">
        <v>2.327</v>
      </c>
      <c r="Y45" s="159" t="n">
        <v>2.26876394200694</v>
      </c>
      <c r="Z45" s="289" t="n">
        <v>0.374666666666667</v>
      </c>
      <c r="AA45" s="159" t="n">
        <v>0.365290169147085</v>
      </c>
      <c r="AB45" s="289" t="n">
        <v>1.38333333333333</v>
      </c>
      <c r="AC45" s="159" t="n">
        <v>1.34871370281175</v>
      </c>
      <c r="AD45" s="159" t="n">
        <v>0.0988</v>
      </c>
      <c r="AE45" s="159" t="n">
        <v>0.0789</v>
      </c>
      <c r="AF45" s="159" t="n">
        <v>0.0142</v>
      </c>
      <c r="AG45" s="159" t="n">
        <v>0.0852</v>
      </c>
      <c r="AH45" s="159" t="n">
        <v>0.1085</v>
      </c>
      <c r="AI45" s="159" t="n">
        <v>-9999.9999</v>
      </c>
      <c r="AJ45" s="159" t="n">
        <v>0.0152</v>
      </c>
      <c r="AK45" s="159" t="n">
        <v>0.0063</v>
      </c>
      <c r="AL45" s="159" t="n">
        <v>0.1745</v>
      </c>
      <c r="AM45" s="159" t="n">
        <v>0.0156</v>
      </c>
      <c r="AN45" s="159" t="n">
        <v>0.005</v>
      </c>
      <c r="AO45" s="159" t="n">
        <v>-9999.9999</v>
      </c>
      <c r="AP45" s="159" t="n">
        <v>0.0987</v>
      </c>
      <c r="AQ45" s="159"/>
      <c r="AR45" s="159" t="n">
        <v>0.1696</v>
      </c>
      <c r="AS45" s="159" t="n">
        <v>0.1534</v>
      </c>
      <c r="AT45" s="159" t="n">
        <v>0.323</v>
      </c>
      <c r="AU45" s="159" t="n">
        <v>0.052</v>
      </c>
      <c r="AV45" s="159" t="s">
        <v>167</v>
      </c>
      <c r="AW45" s="159" t="n">
        <v>-9999.9999</v>
      </c>
      <c r="AX45" s="159" t="n">
        <v>0.1718</v>
      </c>
      <c r="AY45" s="159" t="n">
        <v>0.5262</v>
      </c>
      <c r="AZ45" s="159" t="n">
        <v>0.698</v>
      </c>
      <c r="BA45" s="159" t="n">
        <v>0.0164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2013</v>
      </c>
      <c r="E46" s="136" t="n">
        <v>26.7</v>
      </c>
      <c r="F46" s="137" t="n">
        <v>4.3756</v>
      </c>
      <c r="G46" s="138" t="n">
        <v>35.6351</v>
      </c>
      <c r="H46" s="136" t="n">
        <v>20</v>
      </c>
      <c r="I46" s="136" t="n">
        <v>20</v>
      </c>
      <c r="J46" s="279" t="n">
        <v>109.83</v>
      </c>
      <c r="K46" s="280" t="n">
        <v>0.996598714877918</v>
      </c>
      <c r="L46" s="281" t="n">
        <v>0.000756825645588229</v>
      </c>
      <c r="M46" s="281" t="n">
        <v>-4.173598794E-006</v>
      </c>
      <c r="N46" s="281" t="n">
        <v>1.02329396715619</v>
      </c>
      <c r="O46" s="279" t="n">
        <v>109.83735861</v>
      </c>
      <c r="P46" s="282" t="n">
        <v>4.64372438303487</v>
      </c>
      <c r="Q46" s="283" t="n">
        <v>4.53801598766394</v>
      </c>
      <c r="R46" s="284" t="n">
        <v>207.388730946337</v>
      </c>
      <c r="S46" s="284" t="n">
        <v>202.667794009072</v>
      </c>
      <c r="T46" s="178" t="n">
        <v>0.025</v>
      </c>
      <c r="U46" s="0" t="n">
        <v>0.0243849243663509</v>
      </c>
      <c r="V46" s="178" t="n">
        <v>0.104</v>
      </c>
      <c r="W46" s="0" t="n">
        <v>0.10144128536402</v>
      </c>
      <c r="X46" s="146" t="n">
        <v>0.079</v>
      </c>
      <c r="Y46" s="285" t="n">
        <v>0.0770563609976689</v>
      </c>
      <c r="Z46" s="289" t="n">
        <v>0.0716666666666667</v>
      </c>
      <c r="AA46" s="188" t="n">
        <v>0.0699034498502059</v>
      </c>
      <c r="AB46" s="289" t="n">
        <v>0.408333333333333</v>
      </c>
      <c r="AC46" s="285" t="n">
        <v>0.398287097983732</v>
      </c>
      <c r="AD46" s="159" t="n">
        <v>0.0272</v>
      </c>
      <c r="AE46" s="159" t="n">
        <v>0.0328</v>
      </c>
      <c r="AF46" s="159" t="n">
        <v>0.0086</v>
      </c>
      <c r="AG46" s="159" t="n">
        <v>0.0241</v>
      </c>
      <c r="AH46" s="159" t="n">
        <v>0.0371</v>
      </c>
      <c r="AI46" s="159" t="n">
        <v>-9999.9999</v>
      </c>
      <c r="AJ46" s="159" t="n">
        <v>0.0053</v>
      </c>
      <c r="AK46" s="159" t="n">
        <v>0.0056</v>
      </c>
      <c r="AL46" s="159" t="n">
        <v>0.068</v>
      </c>
      <c r="AM46" s="159" t="n">
        <v>0.0129</v>
      </c>
      <c r="AN46" s="159" t="n">
        <v>0.0021</v>
      </c>
      <c r="AO46" s="159" t="n">
        <v>-9999.9999</v>
      </c>
      <c r="AP46" s="159" t="n">
        <v>0.1504</v>
      </c>
      <c r="AQ46" s="159"/>
      <c r="AR46" s="159" t="n">
        <v>0.023</v>
      </c>
      <c r="AS46" s="159" t="n">
        <v>0.0273</v>
      </c>
      <c r="AT46" s="159" t="n">
        <v>0.0503</v>
      </c>
      <c r="AU46" s="159" t="s">
        <v>167</v>
      </c>
      <c r="AV46" s="159" t="n">
        <v>0.0319</v>
      </c>
      <c r="AW46" s="159" t="n">
        <v>-9999.9999</v>
      </c>
      <c r="AX46" s="159" t="n">
        <v>0.0975</v>
      </c>
      <c r="AY46" s="159" t="n">
        <v>0.2766</v>
      </c>
      <c r="AZ46" s="159" t="n">
        <v>0.3741</v>
      </c>
      <c r="BA46" s="159" t="n">
        <v>0.0045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2014</v>
      </c>
      <c r="E47" s="136" t="n">
        <v>27.1</v>
      </c>
      <c r="F47" s="137" t="n">
        <v>4.4419</v>
      </c>
      <c r="G47" s="138" t="n">
        <v>35.5761</v>
      </c>
      <c r="H47" s="136" t="n">
        <v>0</v>
      </c>
      <c r="I47" s="136" t="n">
        <v>3</v>
      </c>
      <c r="J47" s="279" t="n">
        <v>112.03</v>
      </c>
      <c r="K47" s="280" t="n">
        <v>0.99648910092621</v>
      </c>
      <c r="L47" s="281" t="n">
        <v>0.000756286329317769</v>
      </c>
      <c r="M47" s="281" t="n">
        <v>-4.168297786E-006</v>
      </c>
      <c r="N47" s="281" t="n">
        <v>1.02312181268928</v>
      </c>
      <c r="O47" s="279" t="n">
        <v>112.03795413</v>
      </c>
      <c r="P47" s="282" t="n">
        <v>4.62012556846715</v>
      </c>
      <c r="Q47" s="283" t="n">
        <v>4.51571407350133</v>
      </c>
      <c r="R47" s="284" t="n">
        <v>206.334807887743</v>
      </c>
      <c r="S47" s="284" t="n">
        <v>201.671790522569</v>
      </c>
      <c r="T47" s="158" t="n">
        <v>0.015</v>
      </c>
      <c r="U47" s="188" t="n">
        <v>0.0146316417965734</v>
      </c>
      <c r="V47" s="285" t="n">
        <v>0.059</v>
      </c>
      <c r="W47" s="0" t="n">
        <v>0.0575511243998555</v>
      </c>
      <c r="X47" s="285" t="n">
        <v>0.044</v>
      </c>
      <c r="Y47" s="285" t="n">
        <v>0.042919482603282</v>
      </c>
      <c r="Z47" s="285" t="n">
        <v>0.0556666666666667</v>
      </c>
      <c r="AA47" s="188" t="n">
        <v>0.0542996484450614</v>
      </c>
      <c r="AB47" s="285" t="n">
        <v>0.335333333333333</v>
      </c>
      <c r="AC47" s="285" t="n">
        <v>0.327098481052286</v>
      </c>
      <c r="AD47" s="159" t="n">
        <v>0.0128</v>
      </c>
      <c r="AE47" s="159" t="n">
        <v>0.0195</v>
      </c>
      <c r="AF47" s="159" t="n">
        <v>0.0095</v>
      </c>
      <c r="AG47" s="159" t="n">
        <v>0.0109</v>
      </c>
      <c r="AH47" s="159" t="n">
        <v>0.019</v>
      </c>
      <c r="AI47" s="159" t="n">
        <v>-9999.9999</v>
      </c>
      <c r="AJ47" s="159" t="n">
        <v>0.0032</v>
      </c>
      <c r="AK47" s="159" t="n">
        <v>0.0051</v>
      </c>
      <c r="AL47" s="159" t="n">
        <v>0.0322</v>
      </c>
      <c r="AM47" s="159" t="n">
        <v>0.0111</v>
      </c>
      <c r="AN47" s="159" t="n">
        <v>-9999.9999</v>
      </c>
      <c r="AO47" s="159" t="n">
        <v>-9999.9999</v>
      </c>
      <c r="AP47" s="159" t="n">
        <v>0.1493</v>
      </c>
      <c r="AQ47" s="159"/>
      <c r="AR47" s="159" t="n">
        <v>0.0256</v>
      </c>
      <c r="AS47" s="159" t="n">
        <v>0.0139</v>
      </c>
      <c r="AT47" s="159" t="n">
        <v>0.0395</v>
      </c>
      <c r="AU47" s="159" t="s">
        <v>167</v>
      </c>
      <c r="AV47" s="159" t="n">
        <v>0.0258</v>
      </c>
      <c r="AW47" s="159" t="n">
        <v>-9999.9999</v>
      </c>
      <c r="AX47" s="159" t="n">
        <v>0.0865</v>
      </c>
      <c r="AY47" s="159" t="n">
        <v>0.1676</v>
      </c>
      <c r="AZ47" s="159" t="n">
        <v>0.2541</v>
      </c>
      <c r="BA47" s="159" t="n">
        <v>0.0031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1</v>
      </c>
      <c r="J9" s="32" t="s">
        <v>199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1°29.94'</v>
      </c>
      <c r="P9" s="36" t="s">
        <v>15</v>
      </c>
      <c r="Q9" s="189" t="n">
        <v>-1.499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163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-9°59.93'</v>
      </c>
      <c r="P10" s="36" t="s">
        <v>21</v>
      </c>
      <c r="Q10" s="189" t="n">
        <v>-9.99883333333333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1°29.94'</v>
      </c>
      <c r="O11" s="43" t="n">
        <f aca="false">IF(P9=M10,-1,1)</f>
        <v>1</v>
      </c>
      <c r="P11" s="44" t="s">
        <v>200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9°59.93'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25.9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4.87956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0.99681349835577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0.0199764825322885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11'!$P$18</f>
        <v>5.00804630946642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4.87275143383814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0.00499302338104065</v>
      </c>
      <c r="Q23" s="221" t="s">
        <v>38</v>
      </c>
      <c r="R23" s="166"/>
      <c r="T23" s="1" t="n">
        <v>4.882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0.0205522010720646</v>
      </c>
      <c r="Q25" s="221" t="s">
        <v>15</v>
      </c>
      <c r="R25" s="166"/>
      <c r="T25" s="1" t="n">
        <v>4.8769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4.8777</v>
      </c>
    </row>
    <row r="28" customFormat="false" ht="15" hidden="false" customHeight="false" outlineLevel="0" collapsed="false">
      <c r="T28" s="1" t="n">
        <f aca="false">AVERAGE(T23:T27)</f>
        <v>4.87956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6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78" t="s">
        <v>154</v>
      </c>
      <c r="U35" s="0" t="s">
        <v>155</v>
      </c>
      <c r="V35" s="178" t="s">
        <v>154</v>
      </c>
      <c r="W35" s="0" t="s">
        <v>155</v>
      </c>
      <c r="X35" s="0" t="s">
        <v>154</v>
      </c>
      <c r="Y35" s="285" t="s">
        <v>155</v>
      </c>
      <c r="Z35" s="289" t="s">
        <v>154</v>
      </c>
      <c r="AA35" s="188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2015</v>
      </c>
      <c r="E36" s="136" t="n">
        <v>7.3</v>
      </c>
      <c r="F36" s="136" t="n">
        <v>5.3756</v>
      </c>
      <c r="G36" s="138" t="n">
        <v>34.961</v>
      </c>
      <c r="H36" s="136" t="n">
        <v>2000</v>
      </c>
      <c r="I36" s="136" t="n">
        <v>2002</v>
      </c>
      <c r="J36" s="279" t="n">
        <v>110.12</v>
      </c>
      <c r="K36" s="280" t="n">
        <v>0.999889786405409</v>
      </c>
      <c r="L36" s="281" t="n">
        <v>0.000798404599922949</v>
      </c>
      <c r="M36" s="281" t="n">
        <v>-5.066262634E-006</v>
      </c>
      <c r="N36" s="281" t="n">
        <v>1.02734605629558</v>
      </c>
      <c r="O36" s="279" t="n">
        <v>110.10601476</v>
      </c>
      <c r="P36" s="282" t="n">
        <v>5.69193055329049</v>
      </c>
      <c r="Q36" s="283" t="n">
        <v>5.54042186506709</v>
      </c>
      <c r="R36" s="284" t="n">
        <v>254.201618509953</v>
      </c>
      <c r="S36" s="284" t="n">
        <v>247.435240493896</v>
      </c>
      <c r="T36" s="178" t="n">
        <v>0.018</v>
      </c>
      <c r="U36" s="0" t="n">
        <v>0.0175660398208171</v>
      </c>
      <c r="V36" s="178" t="n">
        <v>20.963</v>
      </c>
      <c r="W36" s="0" t="n">
        <v>20.4576051535438</v>
      </c>
      <c r="X36" s="146" t="n">
        <v>20.945</v>
      </c>
      <c r="Y36" s="285" t="n">
        <v>20.440039113723</v>
      </c>
      <c r="Z36" s="289" t="n">
        <v>1.51066666666667</v>
      </c>
      <c r="AA36" s="188" t="n">
        <v>1.47424615681376</v>
      </c>
      <c r="AB36" s="289" t="n">
        <v>22.5493333333333</v>
      </c>
      <c r="AC36" s="188" t="n">
        <v>22.0056937370118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2016</v>
      </c>
      <c r="E37" s="136" t="n">
        <v>7.9</v>
      </c>
      <c r="F37" s="136" t="n">
        <v>4.8491</v>
      </c>
      <c r="G37" s="138" t="n">
        <v>34.9492</v>
      </c>
      <c r="H37" s="136" t="n">
        <v>1500</v>
      </c>
      <c r="I37" s="136" t="n">
        <v>1500</v>
      </c>
      <c r="J37" s="279" t="n">
        <v>107.63</v>
      </c>
      <c r="K37" s="280" t="n">
        <v>0.999856904530436</v>
      </c>
      <c r="L37" s="281" t="n">
        <v>0.000796567675464009</v>
      </c>
      <c r="M37" s="281" t="n">
        <v>-5.019990586E-006</v>
      </c>
      <c r="N37" s="281" t="n">
        <v>1.02724924618303</v>
      </c>
      <c r="O37" s="279" t="n">
        <v>107.61697677</v>
      </c>
      <c r="P37" s="282" t="n">
        <v>5.2533408756687</v>
      </c>
      <c r="Q37" s="283" t="n">
        <v>5.11398854288639</v>
      </c>
      <c r="R37" s="284" t="n">
        <v>234.614203507364</v>
      </c>
      <c r="S37" s="284" t="n">
        <v>228.390728325306</v>
      </c>
      <c r="T37" s="178" t="n">
        <v>0.017</v>
      </c>
      <c r="U37" s="0" t="n">
        <v>0.016590112905124</v>
      </c>
      <c r="V37" s="178" t="n">
        <v>22.65</v>
      </c>
      <c r="W37" s="0" t="n">
        <v>22.1038857235916</v>
      </c>
      <c r="X37" s="146" t="n">
        <v>22.633</v>
      </c>
      <c r="Y37" s="285" t="n">
        <v>22.0872956106865</v>
      </c>
      <c r="Z37" s="289" t="n">
        <v>1.60366666666667</v>
      </c>
      <c r="AA37" s="188" t="n">
        <v>1.56500065071669</v>
      </c>
      <c r="AB37" s="289" t="n">
        <v>19.1973333333333</v>
      </c>
      <c r="AC37" s="188" t="n">
        <v>18.7344663221941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2017</v>
      </c>
      <c r="E38" s="136" t="n">
        <v>9.5</v>
      </c>
      <c r="F38" s="136" t="n">
        <v>3.1245</v>
      </c>
      <c r="G38" s="138" t="n">
        <v>34.5132</v>
      </c>
      <c r="H38" s="136" t="n">
        <v>800</v>
      </c>
      <c r="I38" s="136" t="n">
        <v>800</v>
      </c>
      <c r="J38" s="279" t="n">
        <v>109.96</v>
      </c>
      <c r="K38" s="280" t="n">
        <v>0.999744434108058</v>
      </c>
      <c r="L38" s="281" t="n">
        <v>0.000791874309582969</v>
      </c>
      <c r="M38" s="281" t="n">
        <v>-4.90242265E-006</v>
      </c>
      <c r="N38" s="281" t="n">
        <v>1.02665604298916</v>
      </c>
      <c r="O38" s="279" t="n">
        <v>109.9484542</v>
      </c>
      <c r="P38" s="282" t="n">
        <v>3.30436877054705</v>
      </c>
      <c r="Q38" s="283" t="n">
        <v>3.21857431523629</v>
      </c>
      <c r="R38" s="284" t="n">
        <v>147.573109292631</v>
      </c>
      <c r="S38" s="284" t="n">
        <v>143.741528918453</v>
      </c>
      <c r="T38" s="178" t="n">
        <v>0.015</v>
      </c>
      <c r="U38" s="0" t="n">
        <v>0.0146432177632498</v>
      </c>
      <c r="V38" s="178" t="n">
        <v>36.381</v>
      </c>
      <c r="W38" s="0" t="n">
        <v>35.5156603629861</v>
      </c>
      <c r="X38" s="146" t="n">
        <v>36.366</v>
      </c>
      <c r="Y38" s="285" t="n">
        <v>35.5010171452229</v>
      </c>
      <c r="Z38" s="289" t="n">
        <v>2.63266666666667</v>
      </c>
      <c r="AA38" s="188" t="n">
        <v>2.57004741986994</v>
      </c>
      <c r="AB38" s="289" t="n">
        <v>29.8493333333333</v>
      </c>
      <c r="AC38" s="188" t="n">
        <v>29.1393525391888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2018</v>
      </c>
      <c r="E39" s="136" t="n">
        <v>10.6</v>
      </c>
      <c r="F39" s="136" t="n">
        <v>2.8643</v>
      </c>
      <c r="G39" s="138" t="n">
        <v>34.5439</v>
      </c>
      <c r="H39" s="136" t="n">
        <v>600</v>
      </c>
      <c r="I39" s="136" t="n">
        <v>599</v>
      </c>
      <c r="J39" s="279" t="n">
        <v>109.32</v>
      </c>
      <c r="K39" s="280" t="n">
        <v>0.999646842332655</v>
      </c>
      <c r="L39" s="281" t="n">
        <v>0.0007888144544615</v>
      </c>
      <c r="M39" s="281" t="n">
        <v>-4.826508856E-006</v>
      </c>
      <c r="N39" s="281" t="n">
        <v>1.02649217280537</v>
      </c>
      <c r="O39" s="279" t="n">
        <v>109.30972392</v>
      </c>
      <c r="P39" s="282" t="n">
        <v>3.04545508048051</v>
      </c>
      <c r="Q39" s="283" t="n">
        <v>2.96685660267374</v>
      </c>
      <c r="R39" s="284" t="n">
        <v>136.01002389426</v>
      </c>
      <c r="S39" s="284" t="n">
        <v>132.499815875409</v>
      </c>
      <c r="T39" s="178" t="n">
        <v>0.019</v>
      </c>
      <c r="U39" s="0" t="n">
        <v>0.018547646392372</v>
      </c>
      <c r="V39" s="178" t="n">
        <v>35.816</v>
      </c>
      <c r="W39" s="0" t="n">
        <v>34.9632896415365</v>
      </c>
      <c r="X39" s="146" t="n">
        <v>35.797</v>
      </c>
      <c r="Y39" s="285" t="n">
        <v>34.9447419951442</v>
      </c>
      <c r="Z39" s="289" t="n">
        <v>2.56066666666667</v>
      </c>
      <c r="AA39" s="188" t="n">
        <v>2.49970209800353</v>
      </c>
      <c r="AB39" s="289" t="n">
        <v>24.7963333333333</v>
      </c>
      <c r="AC39" s="188" t="n">
        <v>24.2059801312659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2019</v>
      </c>
      <c r="E40" s="136" t="n">
        <v>13</v>
      </c>
      <c r="F40" s="136" t="n">
        <v>2.0905</v>
      </c>
      <c r="G40" s="138" t="n">
        <v>34.8517</v>
      </c>
      <c r="H40" s="136" t="n">
        <v>400</v>
      </c>
      <c r="I40" s="136" t="n">
        <v>401</v>
      </c>
      <c r="J40" s="279" t="n">
        <v>108.2</v>
      </c>
      <c r="K40" s="280" t="n">
        <v>0.999379210148254</v>
      </c>
      <c r="L40" s="281" t="n">
        <v>0.0007825843943975</v>
      </c>
      <c r="M40" s="281" t="n">
        <v>-4.6747774E-006</v>
      </c>
      <c r="N40" s="281" t="n">
        <v>1.02627862150836</v>
      </c>
      <c r="O40" s="279" t="n">
        <v>108.192426</v>
      </c>
      <c r="P40" s="282" t="n">
        <v>2.24031542140545</v>
      </c>
      <c r="Q40" s="283" t="n">
        <v>2.18295049166355</v>
      </c>
      <c r="R40" s="284" t="n">
        <v>100.052486719968</v>
      </c>
      <c r="S40" s="284" t="n">
        <v>97.490568957694</v>
      </c>
      <c r="T40" s="178" t="n">
        <v>0.018</v>
      </c>
      <c r="U40" s="0" t="n">
        <v>0.0175674586741786</v>
      </c>
      <c r="V40" s="178" t="n">
        <v>32.429</v>
      </c>
      <c r="W40" s="0" t="n">
        <v>31.6497287413853</v>
      </c>
      <c r="X40" s="146" t="n">
        <v>32.411</v>
      </c>
      <c r="Y40" s="188" t="n">
        <v>31.6321612827112</v>
      </c>
      <c r="Z40" s="289" t="n">
        <v>2.17866666666667</v>
      </c>
      <c r="AA40" s="188" t="n">
        <v>2.12631314619317</v>
      </c>
      <c r="AB40" s="289" t="n">
        <v>15.2883333333333</v>
      </c>
      <c r="AC40" s="188" t="n">
        <v>14.9209535572444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2021</v>
      </c>
      <c r="E41" s="136" t="n">
        <v>17.6</v>
      </c>
      <c r="F41" s="136" t="n">
        <v>2.6011</v>
      </c>
      <c r="G41" s="138" t="n">
        <v>35.5767</v>
      </c>
      <c r="H41" s="136" t="n">
        <v>100</v>
      </c>
      <c r="I41" s="136" t="n">
        <v>101</v>
      </c>
      <c r="J41" s="279" t="n">
        <v>110.95</v>
      </c>
      <c r="K41" s="280" t="n">
        <v>0.998670633552638</v>
      </c>
      <c r="L41" s="281" t="n">
        <v>0.0007722092161664</v>
      </c>
      <c r="M41" s="281" t="n">
        <v>-4.437236896E-006</v>
      </c>
      <c r="N41" s="281" t="n">
        <v>1.02581321181793</v>
      </c>
      <c r="O41" s="279" t="n">
        <v>110.9473372</v>
      </c>
      <c r="P41" s="282" t="n">
        <v>2.72211990182774</v>
      </c>
      <c r="Q41" s="283" t="n">
        <v>2.6536214102796</v>
      </c>
      <c r="R41" s="284" t="n">
        <v>121.569874815627</v>
      </c>
      <c r="S41" s="284" t="n">
        <v>118.510732183087</v>
      </c>
      <c r="T41" s="178" t="n">
        <v>0.179</v>
      </c>
      <c r="U41" s="0" t="n">
        <v>0.174604349745316</v>
      </c>
      <c r="V41" s="178" t="n">
        <v>19.078</v>
      </c>
      <c r="W41" s="0" t="n">
        <v>18.6095071756488</v>
      </c>
      <c r="X41" s="146" t="n">
        <v>18.899</v>
      </c>
      <c r="Y41" s="188" t="n">
        <v>18.4349028259035</v>
      </c>
      <c r="Z41" s="289" t="n">
        <v>1.36966666666667</v>
      </c>
      <c r="AA41" s="188" t="n">
        <v>1.33603216592831</v>
      </c>
      <c r="AB41" s="289" t="n">
        <v>6.38833333333333</v>
      </c>
      <c r="AC41" s="188" t="n">
        <v>6.23145691409493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2022</v>
      </c>
      <c r="E42" s="136" t="n">
        <v>18.5</v>
      </c>
      <c r="F42" s="136" t="n">
        <v>2.6231</v>
      </c>
      <c r="G42" s="138" t="n">
        <v>35.6499</v>
      </c>
      <c r="H42" s="136" t="n">
        <v>80</v>
      </c>
      <c r="I42" s="136" t="n">
        <v>80</v>
      </c>
      <c r="J42" s="279" t="n">
        <v>109.76</v>
      </c>
      <c r="K42" s="280" t="n">
        <v>0.998503804726763</v>
      </c>
      <c r="L42" s="281" t="n">
        <v>0.000770400319460469</v>
      </c>
      <c r="M42" s="281" t="n">
        <v>-4.39895185E-006</v>
      </c>
      <c r="N42" s="281" t="n">
        <v>1.0256461824316</v>
      </c>
      <c r="O42" s="279" t="n">
        <v>109.7583536</v>
      </c>
      <c r="P42" s="282" t="n">
        <v>2.7756113561941</v>
      </c>
      <c r="Q42" s="283" t="n">
        <v>2.70620746582771</v>
      </c>
      <c r="R42" s="284" t="n">
        <v>123.958803167628</v>
      </c>
      <c r="S42" s="284" t="n">
        <v>120.859225423866</v>
      </c>
      <c r="T42" s="178" t="n">
        <v>0.299</v>
      </c>
      <c r="U42" s="0" t="n">
        <v>0.291641133972083</v>
      </c>
      <c r="V42" s="178" t="n">
        <v>17.639</v>
      </c>
      <c r="W42" s="0" t="n">
        <v>17.204876127537</v>
      </c>
      <c r="X42" s="146" t="n">
        <v>17.34</v>
      </c>
      <c r="Y42" s="188" t="n">
        <v>16.9132349935649</v>
      </c>
      <c r="Z42" s="289" t="n">
        <v>1.28766666666667</v>
      </c>
      <c r="AA42" s="188" t="n">
        <v>1.25597513994889</v>
      </c>
      <c r="AB42" s="289" t="n">
        <v>5.71333333333333</v>
      </c>
      <c r="AC42" s="188" t="n">
        <v>5.57271910399275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2023</v>
      </c>
      <c r="E43" s="136" t="n">
        <v>19.1</v>
      </c>
      <c r="F43" s="136" t="n">
        <v>2.8712</v>
      </c>
      <c r="G43" s="138" t="n">
        <v>35.7254</v>
      </c>
      <c r="H43" s="136" t="n">
        <v>60</v>
      </c>
      <c r="I43" s="136" t="n">
        <v>61</v>
      </c>
      <c r="J43" s="279" t="n">
        <v>109.63</v>
      </c>
      <c r="K43" s="280" t="n">
        <v>0.998387694553484</v>
      </c>
      <c r="L43" s="281" t="n">
        <v>0.000769232065238169</v>
      </c>
      <c r="M43" s="281" t="n">
        <v>-4.374917626E-006</v>
      </c>
      <c r="N43" s="281" t="n">
        <v>1.02555126071033</v>
      </c>
      <c r="O43" s="279" t="n">
        <v>109.62901333</v>
      </c>
      <c r="P43" s="282" t="n">
        <v>3.04378605273606</v>
      </c>
      <c r="Q43" s="283" t="n">
        <v>2.96795115889949</v>
      </c>
      <c r="R43" s="284" t="n">
        <v>135.935485115193</v>
      </c>
      <c r="S43" s="284" t="n">
        <v>132.548698756451</v>
      </c>
      <c r="T43" s="178" t="n">
        <v>0.39</v>
      </c>
      <c r="U43" s="0" t="n">
        <v>0.38037877245512</v>
      </c>
      <c r="V43" s="178" t="n">
        <v>14.725</v>
      </c>
      <c r="W43" s="0" t="n">
        <v>14.3617369856452</v>
      </c>
      <c r="X43" s="146" t="n">
        <v>14.335</v>
      </c>
      <c r="Y43" s="188" t="n">
        <v>13.9813582131901</v>
      </c>
      <c r="Z43" s="289" t="n">
        <v>1.11666666666667</v>
      </c>
      <c r="AA43" s="188" t="n">
        <v>1.08911870745697</v>
      </c>
      <c r="AB43" s="289" t="n">
        <v>4.78533333333333</v>
      </c>
      <c r="AC43" s="188" t="n">
        <v>4.66728004903051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2024</v>
      </c>
      <c r="E44" s="136" t="n">
        <v>25.7</v>
      </c>
      <c r="F44" s="136" t="n">
        <v>4.3327</v>
      </c>
      <c r="G44" s="138" t="n">
        <v>35.924</v>
      </c>
      <c r="H44" s="136" t="n">
        <v>40</v>
      </c>
      <c r="I44" s="136" t="n">
        <v>40</v>
      </c>
      <c r="J44" s="279" t="n">
        <v>110.41</v>
      </c>
      <c r="K44" s="280" t="n">
        <v>0.996866260603448</v>
      </c>
      <c r="L44" s="281" t="n">
        <v>0.000758220947939229</v>
      </c>
      <c r="M44" s="281" t="n">
        <v>-4.189167754E-006</v>
      </c>
      <c r="N44" s="281" t="n">
        <v>1.02382610206881</v>
      </c>
      <c r="O44" s="279" t="n">
        <v>110.41629337</v>
      </c>
      <c r="P44" s="282" t="n">
        <v>4.57046090213151</v>
      </c>
      <c r="Q44" s="283" t="n">
        <v>4.46409882781473</v>
      </c>
      <c r="R44" s="284" t="n">
        <v>204.116783889193</v>
      </c>
      <c r="S44" s="284" t="n">
        <v>199.366653650206</v>
      </c>
      <c r="T44" s="178" t="n">
        <v>0.046</v>
      </c>
      <c r="U44" s="0" t="n">
        <v>0.0448584271047963</v>
      </c>
      <c r="V44" s="178" t="n">
        <v>0.463</v>
      </c>
      <c r="W44" s="0" t="n">
        <v>0.451509820641754</v>
      </c>
      <c r="X44" s="146" t="n">
        <v>0.417</v>
      </c>
      <c r="Y44" s="159" t="n">
        <v>0.406651393536958</v>
      </c>
      <c r="Z44" s="289" t="n">
        <v>0.159666666666667</v>
      </c>
      <c r="AA44" s="159" t="n">
        <v>0.15570425060288</v>
      </c>
      <c r="AB44" s="289" t="n">
        <v>0.808333333333333</v>
      </c>
      <c r="AC44" s="159" t="n">
        <v>0.788273084993704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2027</v>
      </c>
      <c r="E45" s="136" t="n">
        <v>25.8</v>
      </c>
      <c r="F45" s="137" t="n">
        <v>4.3246</v>
      </c>
      <c r="G45" s="138" t="n">
        <v>35.928</v>
      </c>
      <c r="H45" s="136" t="n">
        <v>40</v>
      </c>
      <c r="I45" s="136" t="n">
        <v>40</v>
      </c>
      <c r="J45" s="279" t="n">
        <v>110.13</v>
      </c>
      <c r="K45" s="280" t="n">
        <v>0.996839926411263</v>
      </c>
      <c r="L45" s="281" t="n">
        <v>0.00075807836541318</v>
      </c>
      <c r="M45" s="281" t="n">
        <v>-4.187461944E-006</v>
      </c>
      <c r="N45" s="281" t="n">
        <v>1.02379803360891</v>
      </c>
      <c r="O45" s="279" t="n">
        <v>110.13638754</v>
      </c>
      <c r="P45" s="282" t="n">
        <v>4.57368538639882</v>
      </c>
      <c r="Q45" s="283" t="n">
        <v>4.46737074721318</v>
      </c>
      <c r="R45" s="284" t="n">
        <v>204.260789356571</v>
      </c>
      <c r="S45" s="284" t="n">
        <v>199.51277757054</v>
      </c>
      <c r="T45" s="0" t="n">
        <v>0.051</v>
      </c>
      <c r="U45" s="0" t="n">
        <v>0.0497342949741222</v>
      </c>
      <c r="V45" s="0" t="n">
        <v>0.483</v>
      </c>
      <c r="W45" s="0" t="n">
        <v>0.471013028872569</v>
      </c>
      <c r="X45" s="146" t="n">
        <v>0.432</v>
      </c>
      <c r="Y45" s="159" t="n">
        <v>0.421278733898447</v>
      </c>
      <c r="Z45" s="0" t="n">
        <v>0.186666666666667</v>
      </c>
      <c r="AA45" s="159" t="n">
        <v>0.182034020820317</v>
      </c>
      <c r="AB45" s="0" t="n">
        <v>0.803333333333333</v>
      </c>
      <c r="AC45" s="159" t="n">
        <v>0.783396411030291</v>
      </c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 t="n">
        <v>41</v>
      </c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78"/>
      <c r="V46" s="178"/>
      <c r="X46" s="146"/>
      <c r="Y46" s="285"/>
      <c r="Z46" s="289"/>
      <c r="AA46" s="188"/>
      <c r="AB46" s="289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2028</v>
      </c>
      <c r="E47" s="136" t="n">
        <v>27.1</v>
      </c>
      <c r="F47" s="137" t="n">
        <v>4.3836</v>
      </c>
      <c r="G47" s="138" t="n">
        <v>35.7402</v>
      </c>
      <c r="H47" s="136" t="n">
        <v>20</v>
      </c>
      <c r="I47" s="136" t="n">
        <v>19</v>
      </c>
      <c r="J47" s="279" t="n">
        <v>109.92</v>
      </c>
      <c r="K47" s="280" t="n">
        <v>0.99648910092621</v>
      </c>
      <c r="L47" s="281" t="n">
        <v>0.000756286329317769</v>
      </c>
      <c r="M47" s="281" t="n">
        <v>-4.168297786E-006</v>
      </c>
      <c r="N47" s="281" t="n">
        <v>1.02324544660667</v>
      </c>
      <c r="O47" s="279" t="n">
        <v>109.92780432</v>
      </c>
      <c r="P47" s="282" t="n">
        <v>4.64533091518229</v>
      </c>
      <c r="Q47" s="283" t="n">
        <v>4.53980120858327</v>
      </c>
      <c r="R47" s="284" t="n">
        <v>207.460478672041</v>
      </c>
      <c r="S47" s="284" t="n">
        <v>202.747521975329</v>
      </c>
      <c r="T47" s="178" t="n">
        <v>0.013</v>
      </c>
      <c r="U47" s="0" t="n">
        <v>0.0126791801136962</v>
      </c>
      <c r="V47" s="178" t="n">
        <v>0.044</v>
      </c>
      <c r="W47" s="0" t="n">
        <v>0.0429141480771255</v>
      </c>
      <c r="X47" s="146" t="n">
        <v>0.031</v>
      </c>
      <c r="Y47" s="285" t="n">
        <v>0.0302349679634293</v>
      </c>
      <c r="Z47" s="289" t="n">
        <v>0.0886666666666667</v>
      </c>
      <c r="AA47" s="188" t="n">
        <v>0.0864785105190559</v>
      </c>
      <c r="AB47" s="289" t="n">
        <v>0.607333333333333</v>
      </c>
      <c r="AC47" s="285" t="n">
        <v>0.592345286337293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2057</v>
      </c>
      <c r="E48" s="136" t="n">
        <v>27.3</v>
      </c>
      <c r="F48" s="137" t="n">
        <v>4.6802</v>
      </c>
      <c r="G48" s="138" t="n">
        <v>35.7432</v>
      </c>
      <c r="H48" s="136" t="n">
        <v>0</v>
      </c>
      <c r="I48" s="136" t="n">
        <v>3</v>
      </c>
      <c r="J48" s="279" t="n">
        <v>117.6740042</v>
      </c>
      <c r="K48" s="280" t="n">
        <v>0.996433742949107</v>
      </c>
      <c r="L48" s="281" t="n">
        <v>0.000756020652891949</v>
      </c>
      <c r="M48" s="281" t="n">
        <v>-4.165845834E-006</v>
      </c>
      <c r="N48" s="281" t="n">
        <v>1.02318337679764</v>
      </c>
      <c r="O48" s="279" t="n">
        <v>117.682594402307</v>
      </c>
      <c r="P48" s="282" t="n">
        <v>4.62850048282037</v>
      </c>
      <c r="Q48" s="283" t="n">
        <v>4.52362752149733</v>
      </c>
      <c r="R48" s="284" t="n">
        <v>206.708831562758</v>
      </c>
      <c r="S48" s="284" t="n">
        <v>202.025205110071</v>
      </c>
      <c r="T48" s="158" t="n">
        <v>0.013</v>
      </c>
      <c r="U48" s="159" t="n">
        <v>0.0126791706766545</v>
      </c>
      <c r="V48" s="159" t="n">
        <v>0.045</v>
      </c>
      <c r="W48" s="159" t="n">
        <v>0.0438894369576501</v>
      </c>
      <c r="X48" s="159" t="n">
        <v>0.032</v>
      </c>
      <c r="Y48" s="159" t="n">
        <v>0.0312102662809956</v>
      </c>
      <c r="Z48" s="159" t="n">
        <v>0.0756666666666667</v>
      </c>
      <c r="AA48" s="159" t="n">
        <v>0.0737992754769375</v>
      </c>
      <c r="AB48" s="159" t="n">
        <v>0.683333333333333</v>
      </c>
      <c r="AC48" s="159" t="n">
        <v>0.666469227875427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3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1</v>
      </c>
      <c r="J9" s="32" t="s">
        <v>201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1°59.95'</v>
      </c>
      <c r="P9" s="36" t="s">
        <v>15</v>
      </c>
      <c r="Q9" s="189" t="n">
        <v>-1.99916666666667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202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-10°00.22'</v>
      </c>
      <c r="P10" s="36" t="s">
        <v>21</v>
      </c>
      <c r="Q10" s="189" t="n">
        <v>-10.0036666666667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1°59.95'</v>
      </c>
      <c r="O11" s="43" t="n">
        <f aca="false">IF(P9=M10,-1,1)</f>
        <v>1</v>
      </c>
      <c r="P11" s="44" t="s">
        <v>203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10°00.22'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25.9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4.87956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0.99681349835577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0.0199764825322885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12'!$P$18</f>
        <v>5.00804630946642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4.87275143383814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0.00499302338104065</v>
      </c>
      <c r="Q23" s="221" t="s">
        <v>38</v>
      </c>
      <c r="R23" s="166"/>
      <c r="T23" s="1" t="n">
        <v>4.882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0.0205522010720646</v>
      </c>
      <c r="Q25" s="221" t="s">
        <v>15</v>
      </c>
      <c r="R25" s="166"/>
      <c r="T25" s="1" t="n">
        <v>4.8769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4.8777</v>
      </c>
    </row>
    <row r="28" customFormat="false" ht="15" hidden="false" customHeight="false" outlineLevel="0" collapsed="false">
      <c r="T28" s="1" t="n">
        <f aca="false">AVERAGE(T23:T27)</f>
        <v>4.87956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78" t="s">
        <v>154</v>
      </c>
      <c r="U35" s="0" t="s">
        <v>155</v>
      </c>
      <c r="V35" s="178" t="s">
        <v>154</v>
      </c>
      <c r="W35" s="0" t="s">
        <v>155</v>
      </c>
      <c r="X35" s="0" t="s">
        <v>154</v>
      </c>
      <c r="Y35" s="285" t="s">
        <v>155</v>
      </c>
      <c r="Z35" s="289" t="s">
        <v>154</v>
      </c>
      <c r="AA35" s="188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2212</v>
      </c>
      <c r="E36" s="136" t="n">
        <v>7</v>
      </c>
      <c r="F36" s="137" t="n">
        <v>5.6821</v>
      </c>
      <c r="G36" s="138" t="n">
        <v>34.9587</v>
      </c>
      <c r="H36" s="136" t="n">
        <v>2000</v>
      </c>
      <c r="I36" s="136" t="n">
        <v>2000</v>
      </c>
      <c r="J36" s="279" t="n">
        <v>116.915062575825</v>
      </c>
      <c r="K36" s="280" t="n">
        <v>0.999904279762349</v>
      </c>
      <c r="L36" s="281" t="n">
        <v>0.0007993392355775</v>
      </c>
      <c r="M36" s="281" t="n">
        <v>-5.0898454E-006</v>
      </c>
      <c r="N36" s="281" t="n">
        <v>1.02738653814577</v>
      </c>
      <c r="O36" s="279" t="n">
        <v>116.89986361769</v>
      </c>
      <c r="P36" s="282" t="n">
        <v>5.66185114380295</v>
      </c>
      <c r="Q36" s="283" t="n">
        <v>5.51092595978673</v>
      </c>
      <c r="R36" s="284" t="n">
        <v>252.85827208224</v>
      </c>
      <c r="S36" s="284" t="n">
        <v>246.117953364075</v>
      </c>
      <c r="T36" s="178" t="n">
        <v>0.011</v>
      </c>
      <c r="U36" s="0" t="n">
        <v>0.0107348133002466</v>
      </c>
      <c r="V36" s="178" t="n">
        <v>21.009</v>
      </c>
      <c r="W36" s="0" t="n">
        <v>20.5025175113528</v>
      </c>
      <c r="X36" s="146" t="n">
        <v>20.998</v>
      </c>
      <c r="Y36" s="285" t="n">
        <v>20.4917826980526</v>
      </c>
      <c r="Z36" s="289" t="n">
        <v>1.48766666666667</v>
      </c>
      <c r="AA36" s="188" t="n">
        <v>1.45180217451517</v>
      </c>
      <c r="AB36" s="289" t="n">
        <v>23.0383333333333</v>
      </c>
      <c r="AC36" s="188" t="n">
        <v>22.4829279165619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2213</v>
      </c>
      <c r="E37" s="136" t="n">
        <v>7.8</v>
      </c>
      <c r="F37" s="137" t="n">
        <v>5.3669</v>
      </c>
      <c r="G37" s="138" t="n">
        <v>34.9644</v>
      </c>
      <c r="H37" s="136" t="n">
        <v>1500</v>
      </c>
      <c r="I37" s="136" t="n">
        <v>1500</v>
      </c>
      <c r="J37" s="279" t="n">
        <v>118.20947420338</v>
      </c>
      <c r="K37" s="280" t="n">
        <v>0.999862742696217</v>
      </c>
      <c r="L37" s="281" t="n">
        <v>0.00079687086098358</v>
      </c>
      <c r="M37" s="281" t="n">
        <v>-5.027619864E-006</v>
      </c>
      <c r="N37" s="281" t="n">
        <v>1.02727605226219</v>
      </c>
      <c r="O37" s="279" t="n">
        <v>118.195052647527</v>
      </c>
      <c r="P37" s="282" t="n">
        <v>5.28707862705467</v>
      </c>
      <c r="Q37" s="283" t="n">
        <v>5.14669704935869</v>
      </c>
      <c r="R37" s="284" t="n">
        <v>236.120931484262</v>
      </c>
      <c r="S37" s="284" t="n">
        <v>229.851490224359</v>
      </c>
      <c r="T37" s="178" t="n">
        <v>0.017</v>
      </c>
      <c r="U37" s="0" t="n">
        <v>0.0165900869705207</v>
      </c>
      <c r="V37" s="178" t="n">
        <v>22.303</v>
      </c>
      <c r="W37" s="0" t="n">
        <v>21.7652182178543</v>
      </c>
      <c r="X37" s="146" t="n">
        <v>22.286</v>
      </c>
      <c r="Y37" s="285" t="n">
        <v>21.7486281308838</v>
      </c>
      <c r="Z37" s="289" t="n">
        <v>1.59966666666667</v>
      </c>
      <c r="AA37" s="188" t="n">
        <v>1.5610946543437</v>
      </c>
      <c r="AB37" s="289" t="n">
        <v>18.9683333333333</v>
      </c>
      <c r="AC37" s="188" t="n">
        <v>18.5109588050486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2214</v>
      </c>
      <c r="E38" s="136" t="n">
        <v>8.4</v>
      </c>
      <c r="F38" s="137" t="n">
        <v>3.4868</v>
      </c>
      <c r="G38" s="138" t="n">
        <v>34.4969</v>
      </c>
      <c r="H38" s="136" t="n">
        <v>800</v>
      </c>
      <c r="I38" s="136" t="n">
        <v>800</v>
      </c>
      <c r="J38" s="279" t="n">
        <v>118.498475279794</v>
      </c>
      <c r="K38" s="280" t="n">
        <v>0.999825589360969</v>
      </c>
      <c r="L38" s="281" t="n">
        <v>0.00079506934289184</v>
      </c>
      <c r="M38" s="281" t="n">
        <v>-4.982340576E-006</v>
      </c>
      <c r="N38" s="281" t="n">
        <v>1.02681847754772</v>
      </c>
      <c r="O38" s="279" t="n">
        <v>118.484729456662</v>
      </c>
      <c r="P38" s="282" t="n">
        <v>3.41955893248421</v>
      </c>
      <c r="Q38" s="283" t="n">
        <v>3.3302467838823</v>
      </c>
      <c r="R38" s="284" t="n">
        <v>152.717501924745</v>
      </c>
      <c r="S38" s="284" t="n">
        <v>148.728821368183</v>
      </c>
      <c r="T38" s="178" t="n">
        <v>0.017</v>
      </c>
      <c r="U38" s="0" t="n">
        <v>0.0165958111217093</v>
      </c>
      <c r="V38" s="178" t="n">
        <v>35.835</v>
      </c>
      <c r="W38" s="0" t="n">
        <v>34.9829936203796</v>
      </c>
      <c r="X38" s="146" t="n">
        <v>35.818</v>
      </c>
      <c r="Y38" s="285" t="n">
        <v>34.9663978092579</v>
      </c>
      <c r="Z38" s="289" t="n">
        <v>2.57866666666667</v>
      </c>
      <c r="AA38" s="188" t="n">
        <v>2.51735676152046</v>
      </c>
      <c r="AB38" s="289" t="n">
        <v>29.8953333333333</v>
      </c>
      <c r="AC38" s="188" t="n">
        <v>29.1845473776789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2215</v>
      </c>
      <c r="E39" s="136" t="n">
        <v>9.7</v>
      </c>
      <c r="F39" s="137" t="n">
        <v>3.1864</v>
      </c>
      <c r="G39" s="138" t="n">
        <v>34.5549</v>
      </c>
      <c r="H39" s="136" t="n">
        <v>500</v>
      </c>
      <c r="I39" s="136" t="n">
        <v>500</v>
      </c>
      <c r="J39" s="279" t="n">
        <v>117.768666938496</v>
      </c>
      <c r="K39" s="280" t="n">
        <v>0.999727897876105</v>
      </c>
      <c r="L39" s="281" t="n">
        <v>0.000791308062527229</v>
      </c>
      <c r="M39" s="281" t="n">
        <v>-4.888322314E-006</v>
      </c>
      <c r="N39" s="281" t="n">
        <v>1.02665541492499</v>
      </c>
      <c r="O39" s="279" t="n">
        <v>117.756536765801</v>
      </c>
      <c r="P39" s="282" t="n">
        <v>3.14291740780094</v>
      </c>
      <c r="Q39" s="283" t="n">
        <v>3.06131673988255</v>
      </c>
      <c r="R39" s="284" t="n">
        <v>140.36269143239</v>
      </c>
      <c r="S39" s="284" t="n">
        <v>136.718405603154</v>
      </c>
      <c r="T39" s="178" t="n">
        <v>0.019</v>
      </c>
      <c r="U39" s="0" t="n">
        <v>0.0185475096919223</v>
      </c>
      <c r="V39" s="178" t="n">
        <v>34.456</v>
      </c>
      <c r="W39" s="0" t="n">
        <v>33.6354207339407</v>
      </c>
      <c r="X39" s="146" t="n">
        <v>34.437</v>
      </c>
      <c r="Y39" s="285" t="n">
        <v>33.6168732242488</v>
      </c>
      <c r="Z39" s="289" t="n">
        <v>2.44266666666667</v>
      </c>
      <c r="AA39" s="188" t="n">
        <v>2.38449387758608</v>
      </c>
      <c r="AB39" s="289" t="n">
        <v>22.5023333333333</v>
      </c>
      <c r="AC39" s="188" t="n">
        <v>21.9664339784666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2216</v>
      </c>
      <c r="E40" s="136" t="n">
        <v>13.6</v>
      </c>
      <c r="F40" s="137" t="n">
        <v>1.9665</v>
      </c>
      <c r="G40" s="138" t="n">
        <v>35.0673</v>
      </c>
      <c r="H40" s="136" t="n">
        <v>300</v>
      </c>
      <c r="I40" s="136" t="n">
        <v>300</v>
      </c>
      <c r="J40" s="279" t="n">
        <v>118.721831304962</v>
      </c>
      <c r="K40" s="280" t="n">
        <v>0.999300998908299</v>
      </c>
      <c r="L40" s="281" t="n">
        <v>0.0007811182188416</v>
      </c>
      <c r="M40" s="281" t="n">
        <v>-4.639822816E-006</v>
      </c>
      <c r="N40" s="281" t="n">
        <v>1.02632332355121</v>
      </c>
      <c r="O40" s="279" t="n">
        <v>118.714233107758</v>
      </c>
      <c r="P40" s="282" t="n">
        <v>1.91628799975772</v>
      </c>
      <c r="Q40" s="283" t="n">
        <v>1.8671387035492</v>
      </c>
      <c r="R40" s="284" t="n">
        <v>85.5814220691799</v>
      </c>
      <c r="S40" s="284" t="n">
        <v>83.3864145005073</v>
      </c>
      <c r="T40" s="178" t="n">
        <v>0.02</v>
      </c>
      <c r="U40" s="0" t="n">
        <v>0.0195161948338519</v>
      </c>
      <c r="V40" s="178" t="n">
        <v>29.811</v>
      </c>
      <c r="W40" s="0" t="n">
        <v>29.0898642095979</v>
      </c>
      <c r="X40" s="146" t="n">
        <v>29.791</v>
      </c>
      <c r="Y40" s="188" t="n">
        <v>29.070348014764</v>
      </c>
      <c r="Z40" s="289" t="n">
        <v>2.02966666666667</v>
      </c>
      <c r="AA40" s="188" t="n">
        <v>1.98056850572207</v>
      </c>
      <c r="AB40" s="289" t="n">
        <v>12.0283333333333</v>
      </c>
      <c r="AC40" s="188" t="n">
        <v>11.7373648429924</v>
      </c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2217</v>
      </c>
      <c r="E41" s="136" t="n">
        <v>17.2</v>
      </c>
      <c r="F41" s="137" t="n">
        <v>2.6623</v>
      </c>
      <c r="G41" s="138" t="n">
        <v>35.5444</v>
      </c>
      <c r="H41" s="136" t="n">
        <v>100</v>
      </c>
      <c r="I41" s="136" t="n">
        <v>100</v>
      </c>
      <c r="J41" s="279" t="n">
        <v>114.930141508234</v>
      </c>
      <c r="K41" s="280" t="n">
        <v>0.998741913802288</v>
      </c>
      <c r="L41" s="281" t="n">
        <v>0.00077303536854176</v>
      </c>
      <c r="M41" s="281" t="n">
        <v>-4.455112864E-006</v>
      </c>
      <c r="N41" s="281" t="n">
        <v>1.02588529879042</v>
      </c>
      <c r="O41" s="279" t="n">
        <v>114.926923464272</v>
      </c>
      <c r="P41" s="282" t="n">
        <v>2.68845564572971</v>
      </c>
      <c r="Q41" s="283" t="n">
        <v>2.62062011113676</v>
      </c>
      <c r="R41" s="284" t="n">
        <v>120.066429138289</v>
      </c>
      <c r="S41" s="284" t="n">
        <v>117.036894163368</v>
      </c>
      <c r="T41" s="178" t="n">
        <v>0.056</v>
      </c>
      <c r="U41" s="0" t="n">
        <v>0.0546261987730014</v>
      </c>
      <c r="V41" s="178" t="n">
        <v>19.619</v>
      </c>
      <c r="W41" s="0" t="n">
        <v>19.1377034594199</v>
      </c>
      <c r="X41" s="146" t="n">
        <v>19.563</v>
      </c>
      <c r="Y41" s="188" t="n">
        <v>19.0830772606469</v>
      </c>
      <c r="Z41" s="289" t="n">
        <v>1.41666666666667</v>
      </c>
      <c r="AA41" s="188" t="n">
        <v>1.3819127665789</v>
      </c>
      <c r="AB41" s="289" t="n">
        <v>6.88433333333333</v>
      </c>
      <c r="AC41" s="188" t="n">
        <v>6.71544573368332</v>
      </c>
      <c r="AD41" s="160" t="n">
        <v>0.0311</v>
      </c>
      <c r="AE41" s="160" t="n">
        <v>0.0171</v>
      </c>
      <c r="AF41" s="160" t="n">
        <v>0.0034</v>
      </c>
      <c r="AG41" s="160" t="n">
        <v>0.0331</v>
      </c>
      <c r="AH41" s="160" t="n">
        <v>0.0146</v>
      </c>
      <c r="AI41" s="160" t="n">
        <v>0.0017</v>
      </c>
      <c r="AJ41" s="160" t="n">
        <v>0.003</v>
      </c>
      <c r="AK41" s="160" t="n">
        <v>0.0025</v>
      </c>
      <c r="AL41" s="160" t="n">
        <v>0.0484</v>
      </c>
      <c r="AM41" s="160" t="n">
        <v>0.0035</v>
      </c>
      <c r="AN41" s="160" t="n">
        <v>0.0013</v>
      </c>
      <c r="AO41" s="160" t="n">
        <v>-9999.9999</v>
      </c>
      <c r="AP41" s="160" t="n">
        <v>0.0161</v>
      </c>
      <c r="AQ41" s="160"/>
      <c r="AR41" s="160" t="n">
        <v>0.1374</v>
      </c>
      <c r="AS41" s="160" t="n">
        <v>0.0216</v>
      </c>
      <c r="AT41" s="160" t="n">
        <v>0.159</v>
      </c>
      <c r="AU41" s="160" t="n">
        <v>0.015</v>
      </c>
      <c r="AV41" s="160" t="s">
        <v>167</v>
      </c>
      <c r="AW41" s="160" t="n">
        <v>-9999.9999</v>
      </c>
      <c r="AX41" s="160" t="n">
        <v>0.0353</v>
      </c>
      <c r="AY41" s="160" t="n">
        <v>0.0983</v>
      </c>
      <c r="AZ41" s="160" t="n">
        <v>0.1336</v>
      </c>
      <c r="BA41" s="160" t="n">
        <v>0.006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2218</v>
      </c>
      <c r="E42" s="136" t="n">
        <v>17.5</v>
      </c>
      <c r="F42" s="137" t="n">
        <v>2.6875</v>
      </c>
      <c r="G42" s="138" t="n">
        <v>35.6121</v>
      </c>
      <c r="H42" s="136" t="n">
        <v>80</v>
      </c>
      <c r="I42" s="136" t="n">
        <v>80</v>
      </c>
      <c r="J42" s="279" t="n">
        <v>118.024149746179</v>
      </c>
      <c r="K42" s="280" t="n">
        <v>0.998688620195578</v>
      </c>
      <c r="L42" s="281" t="n">
        <v>0.000772414460292969</v>
      </c>
      <c r="M42" s="281" t="n">
        <v>-4.44165625E-006</v>
      </c>
      <c r="N42" s="281" t="n">
        <v>1.0258647164837</v>
      </c>
      <c r="O42" s="279" t="n">
        <v>118.021199142435</v>
      </c>
      <c r="P42" s="282" t="n">
        <v>2.64170920954782</v>
      </c>
      <c r="Q42" s="283" t="n">
        <v>2.57510485261903</v>
      </c>
      <c r="R42" s="284" t="n">
        <v>117.978733298406</v>
      </c>
      <c r="S42" s="284" t="n">
        <v>115.004182717966</v>
      </c>
      <c r="T42" s="178" t="n">
        <v>0.135</v>
      </c>
      <c r="U42" s="0" t="n">
        <v>0.131681718132378</v>
      </c>
      <c r="V42" s="178" t="n">
        <v>19.194</v>
      </c>
      <c r="W42" s="0" t="n">
        <v>18.7222140580212</v>
      </c>
      <c r="X42" s="146" t="n">
        <v>19.059</v>
      </c>
      <c r="Y42" s="188" t="n">
        <v>18.5905323398888</v>
      </c>
      <c r="Z42" s="289" t="n">
        <v>1.38766666666667</v>
      </c>
      <c r="AA42" s="188" t="n">
        <v>1.35355800638293</v>
      </c>
      <c r="AB42" s="289" t="n">
        <v>6.23833333333333</v>
      </c>
      <c r="AC42" s="188" t="n">
        <v>6.08499593789493</v>
      </c>
      <c r="AD42" s="160" t="n">
        <v>0.056</v>
      </c>
      <c r="AE42" s="160" t="n">
        <v>0.0363</v>
      </c>
      <c r="AF42" s="160" t="n">
        <v>0.0047</v>
      </c>
      <c r="AG42" s="160" t="n">
        <v>0.0721</v>
      </c>
      <c r="AH42" s="160" t="n">
        <v>0.0273</v>
      </c>
      <c r="AI42" s="160" t="n">
        <v>0.0033</v>
      </c>
      <c r="AJ42" s="160" t="n">
        <v>0.009</v>
      </c>
      <c r="AK42" s="160" t="n">
        <v>0.0031</v>
      </c>
      <c r="AL42" s="160" t="n">
        <v>0.0858</v>
      </c>
      <c r="AM42" s="160" t="n">
        <v>0.0068</v>
      </c>
      <c r="AN42" s="160" t="n">
        <v>0.0021</v>
      </c>
      <c r="AO42" s="160" t="n">
        <v>0.0021</v>
      </c>
      <c r="AP42" s="160" t="n">
        <v>0.05</v>
      </c>
      <c r="AQ42" s="160"/>
      <c r="AR42" s="160" t="n">
        <v>0.2291</v>
      </c>
      <c r="AS42" s="160" t="n">
        <v>0.077</v>
      </c>
      <c r="AT42" s="160" t="n">
        <v>0.3061</v>
      </c>
      <c r="AU42" s="160" t="n">
        <v>0.0333</v>
      </c>
      <c r="AV42" s="160" t="s">
        <v>167</v>
      </c>
      <c r="AW42" s="160" t="n">
        <v>-9999.9999</v>
      </c>
      <c r="AX42" s="160" t="n">
        <v>0.0876</v>
      </c>
      <c r="AY42" s="160" t="n">
        <v>0.2136</v>
      </c>
      <c r="AZ42" s="160" t="n">
        <v>0.3012</v>
      </c>
      <c r="BA42" s="160" t="n">
        <v>0.0084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2219</v>
      </c>
      <c r="E43" s="136" t="n">
        <v>20.8</v>
      </c>
      <c r="F43" s="137" t="n">
        <v>3.3771</v>
      </c>
      <c r="G43" s="138" t="n">
        <v>35.7596</v>
      </c>
      <c r="H43" s="136" t="n">
        <v>60</v>
      </c>
      <c r="I43" s="136" t="n">
        <v>60</v>
      </c>
      <c r="J43" s="279" t="n">
        <v>115.880269296952</v>
      </c>
      <c r="K43" s="280" t="n">
        <v>0.998037950908755</v>
      </c>
      <c r="L43" s="281" t="n">
        <v>0.00076608050163968</v>
      </c>
      <c r="M43" s="281" t="n">
        <v>-4.313290144E-006</v>
      </c>
      <c r="N43" s="281" t="n">
        <v>1.02512814396968</v>
      </c>
      <c r="O43" s="279" t="n">
        <v>115.881196339106</v>
      </c>
      <c r="P43" s="282" t="n">
        <v>3.38706389684314</v>
      </c>
      <c r="Q43" s="283" t="n">
        <v>3.30403951619858</v>
      </c>
      <c r="R43" s="284" t="n">
        <v>151.266273633015</v>
      </c>
      <c r="S43" s="284" t="n">
        <v>147.558404793429</v>
      </c>
      <c r="T43" s="178" t="n">
        <v>0.304</v>
      </c>
      <c r="U43" s="0" t="n">
        <v>0.296495168389374</v>
      </c>
      <c r="V43" s="178" t="n">
        <v>11.849</v>
      </c>
      <c r="W43" s="0" t="n">
        <v>11.5564843758082</v>
      </c>
      <c r="X43" s="146" t="n">
        <v>11.545</v>
      </c>
      <c r="Y43" s="188" t="n">
        <v>11.2599892074188</v>
      </c>
      <c r="Z43" s="289" t="n">
        <v>0.974666666666667</v>
      </c>
      <c r="AA43" s="188" t="n">
        <v>0.950605123213299</v>
      </c>
      <c r="AB43" s="289" t="n">
        <v>3.99533333333333</v>
      </c>
      <c r="AC43" s="188" t="n">
        <v>3.8967007547314</v>
      </c>
      <c r="AD43" s="160" t="n">
        <v>0.0752</v>
      </c>
      <c r="AE43" s="160" t="n">
        <v>0.0559</v>
      </c>
      <c r="AF43" s="160" t="n">
        <v>0.009</v>
      </c>
      <c r="AG43" s="160" t="n">
        <v>0.0788</v>
      </c>
      <c r="AH43" s="160" t="n">
        <v>0.0447</v>
      </c>
      <c r="AI43" s="160" t="n">
        <v>0.0121</v>
      </c>
      <c r="AJ43" s="160" t="n">
        <v>0.0136</v>
      </c>
      <c r="AK43" s="160" t="n">
        <v>0.0058</v>
      </c>
      <c r="AL43" s="160" t="n">
        <v>0.1655</v>
      </c>
      <c r="AM43" s="160" t="n">
        <v>0.011</v>
      </c>
      <c r="AN43" s="160" t="n">
        <v>0.002</v>
      </c>
      <c r="AO43" s="160" t="n">
        <v>0.0034</v>
      </c>
      <c r="AP43" s="160" t="n">
        <v>0.0471</v>
      </c>
      <c r="AQ43" s="160"/>
      <c r="AR43" s="160" t="n">
        <v>0.0811</v>
      </c>
      <c r="AS43" s="160" t="n">
        <v>0.1239</v>
      </c>
      <c r="AT43" s="160" t="n">
        <v>0.205</v>
      </c>
      <c r="AU43" s="160" t="n">
        <v>0.0237</v>
      </c>
      <c r="AV43" s="160" t="s">
        <v>167</v>
      </c>
      <c r="AW43" s="160" t="n">
        <v>-9999.9999</v>
      </c>
      <c r="AX43" s="160" t="n">
        <v>0.0608</v>
      </c>
      <c r="AY43" s="160" t="n">
        <v>0.3865</v>
      </c>
      <c r="AZ43" s="160" t="n">
        <v>0.4473</v>
      </c>
      <c r="BA43" s="160" t="n">
        <v>0.0089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2220</v>
      </c>
      <c r="E44" s="136" t="n">
        <v>24.9</v>
      </c>
      <c r="F44" s="137" t="n">
        <v>4.3748</v>
      </c>
      <c r="G44" s="138" t="n">
        <v>35.8983</v>
      </c>
      <c r="H44" s="136" t="n">
        <v>40</v>
      </c>
      <c r="I44" s="136" t="n">
        <v>40</v>
      </c>
      <c r="J44" s="279" t="n">
        <v>117.464568281492</v>
      </c>
      <c r="K44" s="280" t="n">
        <v>0.997073534657807</v>
      </c>
      <c r="L44" s="281" t="n">
        <v>0.000759386375382709</v>
      </c>
      <c r="M44" s="281" t="n">
        <v>-4.204005546E-006</v>
      </c>
      <c r="N44" s="281" t="n">
        <v>1.0240526112794</v>
      </c>
      <c r="O44" s="279" t="n">
        <v>117.470324045338</v>
      </c>
      <c r="P44" s="282" t="n">
        <v>4.33314214798179</v>
      </c>
      <c r="Q44" s="283" t="n">
        <v>4.23136672887166</v>
      </c>
      <c r="R44" s="284" t="n">
        <v>193.518128328867</v>
      </c>
      <c r="S44" s="284" t="n">
        <v>188.972838111408</v>
      </c>
      <c r="T44" s="178" t="n">
        <v>0.116</v>
      </c>
      <c r="U44" s="0" t="n">
        <v>0.113124492428584</v>
      </c>
      <c r="V44" s="178" t="n">
        <v>2.421</v>
      </c>
      <c r="W44" s="0" t="n">
        <v>2.36098617387589</v>
      </c>
      <c r="X44" s="146" t="n">
        <v>2.305</v>
      </c>
      <c r="Y44" s="159" t="n">
        <v>2.2478616814473</v>
      </c>
      <c r="Z44" s="289" t="n">
        <v>0.355666666666667</v>
      </c>
      <c r="AA44" s="159" t="n">
        <v>0.346850096038217</v>
      </c>
      <c r="AB44" s="289" t="n">
        <v>1.48333333333333</v>
      </c>
      <c r="AC44" s="159" t="n">
        <v>1.4465631934115</v>
      </c>
      <c r="AD44" s="0" t="n">
        <v>0.0486</v>
      </c>
      <c r="AE44" s="0" t="n">
        <v>0.0611</v>
      </c>
      <c r="AF44" s="0" t="n">
        <v>0.0088</v>
      </c>
      <c r="AG44" s="0" t="n">
        <v>0.0722</v>
      </c>
      <c r="AH44" s="0" t="n">
        <v>0.0482</v>
      </c>
      <c r="AI44" s="0" t="n">
        <v>0.0097</v>
      </c>
      <c r="AJ44" s="0" t="n">
        <v>-9999.9999</v>
      </c>
      <c r="AK44" s="0" t="n">
        <v>0.0056</v>
      </c>
      <c r="AL44" s="0" t="n">
        <v>0.1664</v>
      </c>
      <c r="AM44" s="0" t="n">
        <v>0.0127</v>
      </c>
      <c r="AN44" s="0" t="n">
        <v>-9999.9999</v>
      </c>
      <c r="AO44" s="0" t="n">
        <v>0.0044</v>
      </c>
      <c r="AP44" s="0" t="n">
        <v>0.0595</v>
      </c>
      <c r="AR44" s="0" t="n">
        <v>0.0206</v>
      </c>
      <c r="AS44" s="0" t="n">
        <v>0.0907</v>
      </c>
      <c r="AT44" s="0" t="n">
        <v>0.1113</v>
      </c>
      <c r="AU44" s="0" t="n">
        <v>0.0238</v>
      </c>
      <c r="AV44" s="0" t="s">
        <v>167</v>
      </c>
      <c r="AW44" s="0" t="n">
        <v>-9999.9999</v>
      </c>
      <c r="AX44" s="0" t="n">
        <v>0.0729</v>
      </c>
      <c r="AY44" s="0" t="n">
        <v>0.3793</v>
      </c>
      <c r="AZ44" s="0" t="n">
        <v>0.4522</v>
      </c>
      <c r="BA44" s="0" t="n">
        <v>0.0079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2221</v>
      </c>
      <c r="E45" s="136" t="n">
        <v>27.7</v>
      </c>
      <c r="F45" s="137" t="n">
        <v>4.6302</v>
      </c>
      <c r="G45" s="138" t="n">
        <v>35.806</v>
      </c>
      <c r="H45" s="136" t="n">
        <v>20</v>
      </c>
      <c r="I45" s="136" t="n">
        <v>20</v>
      </c>
      <c r="J45" s="279" t="n">
        <v>116.743266517915</v>
      </c>
      <c r="K45" s="280" t="n">
        <v>0.996321931391658</v>
      </c>
      <c r="L45" s="281" t="n">
        <v>0.000755497206216729</v>
      </c>
      <c r="M45" s="281" t="n">
        <v>-4.161339034E-006</v>
      </c>
      <c r="N45" s="281" t="n">
        <v>1.02310109015068</v>
      </c>
      <c r="O45" s="279" t="n">
        <v>116.752255749437</v>
      </c>
      <c r="P45" s="282" t="n">
        <v>4.61596511712021</v>
      </c>
      <c r="Q45" s="283" t="n">
        <v>4.51173902711839</v>
      </c>
      <c r="R45" s="284" t="n">
        <v>206.149002130588</v>
      </c>
      <c r="S45" s="284" t="n">
        <v>201.494264951107</v>
      </c>
      <c r="T45" s="178" t="n">
        <v>0.014</v>
      </c>
      <c r="U45" s="0" t="n">
        <v>0.0136538299091891</v>
      </c>
      <c r="V45" s="178" t="n">
        <v>0.044</v>
      </c>
      <c r="W45" s="0" t="n">
        <v>0.0429120368574513</v>
      </c>
      <c r="X45" s="146" t="n">
        <v>0.03</v>
      </c>
      <c r="Y45" s="159" t="n">
        <v>0.0292582069482623</v>
      </c>
      <c r="Z45" s="289" t="n">
        <v>0.105666666666667</v>
      </c>
      <c r="AA45" s="159" t="n">
        <v>0.103053906695546</v>
      </c>
      <c r="AB45" s="289" t="n">
        <v>0.773333333333333</v>
      </c>
      <c r="AC45" s="159" t="n">
        <v>0.754211556888538</v>
      </c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2223</v>
      </c>
      <c r="E46" s="136" t="n">
        <v>27.6</v>
      </c>
      <c r="F46" s="137" t="n">
        <v>4.6472</v>
      </c>
      <c r="G46" s="138" t="n">
        <v>35.808</v>
      </c>
      <c r="H46" s="136" t="n">
        <v>20</v>
      </c>
      <c r="I46" s="136" t="n">
        <v>20</v>
      </c>
      <c r="J46" s="279" t="n">
        <v>117.269208244478</v>
      </c>
      <c r="K46" s="280" t="n">
        <v>0.996350020834557</v>
      </c>
      <c r="L46" s="281" t="n">
        <v>0.0007556270831184</v>
      </c>
      <c r="M46" s="281" t="n">
        <v>-4.162416096E-006</v>
      </c>
      <c r="N46" s="281" t="n">
        <v>1.0231351049295</v>
      </c>
      <c r="O46" s="279" t="n">
        <v>117.278120704305</v>
      </c>
      <c r="P46" s="282" t="n">
        <v>4.61185130444805</v>
      </c>
      <c r="Q46" s="283" t="n">
        <v>4.50756824023335</v>
      </c>
      <c r="R46" s="284" t="n">
        <v>205.96527925665</v>
      </c>
      <c r="S46" s="284" t="n">
        <v>201.307997608821</v>
      </c>
      <c r="T46" s="178" t="n">
        <v>0.01</v>
      </c>
      <c r="U46" s="0" t="n">
        <v>0.00975272839060704</v>
      </c>
      <c r="V46" s="178" t="n">
        <v>0.045</v>
      </c>
      <c r="W46" s="0" t="n">
        <v>0.0438872777577316</v>
      </c>
      <c r="X46" s="146" t="n">
        <v>0.035</v>
      </c>
      <c r="Y46" s="285" t="n">
        <v>0.0341345493671246</v>
      </c>
      <c r="Z46" s="289" t="n">
        <v>0.110666666666667</v>
      </c>
      <c r="AA46" s="188" t="n">
        <v>0.107930194189384</v>
      </c>
      <c r="AB46" s="289" t="n">
        <v>0.750333333333333</v>
      </c>
      <c r="AC46" s="285" t="n">
        <v>0.731779720241881</v>
      </c>
      <c r="AD46" s="160" t="n">
        <v>0.0059</v>
      </c>
      <c r="AE46" s="160" t="n">
        <v>0.0139</v>
      </c>
      <c r="AF46" s="160" t="n">
        <v>0.0047</v>
      </c>
      <c r="AG46" s="160" t="n">
        <v>0.01</v>
      </c>
      <c r="AH46" s="160" t="n">
        <v>0.0103</v>
      </c>
      <c r="AI46" s="160" t="n">
        <v>-9999.9999</v>
      </c>
      <c r="AJ46" s="160" t="n">
        <v>-9999.9999</v>
      </c>
      <c r="AK46" s="160" t="n">
        <v>0.0015</v>
      </c>
      <c r="AL46" s="160" t="n">
        <v>0.0329</v>
      </c>
      <c r="AM46" s="160" t="n">
        <v>0.0068</v>
      </c>
      <c r="AN46" s="160" t="n">
        <v>-9999.9999</v>
      </c>
      <c r="AO46" s="160" t="n">
        <v>0.0033</v>
      </c>
      <c r="AP46" s="160" t="n">
        <v>0.1309</v>
      </c>
      <c r="AQ46" s="160"/>
      <c r="AR46" s="160" t="n">
        <v>0.0165</v>
      </c>
      <c r="AS46" s="160" t="n">
        <v>0.0093</v>
      </c>
      <c r="AT46" s="160" t="n">
        <v>0.0258</v>
      </c>
      <c r="AU46" s="160" t="n">
        <v>0.0193</v>
      </c>
      <c r="AV46" s="160" t="s">
        <v>167</v>
      </c>
      <c r="AW46" s="160" t="n">
        <v>-9999.9999</v>
      </c>
      <c r="AX46" s="160" t="n">
        <v>0.0689</v>
      </c>
      <c r="AY46" s="160" t="n">
        <v>0.1046</v>
      </c>
      <c r="AZ46" s="160" t="n">
        <v>0.1735</v>
      </c>
      <c r="BA46" s="160" t="n">
        <v>-9999.9999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2224</v>
      </c>
      <c r="E47" s="136" t="n">
        <v>28.3</v>
      </c>
      <c r="F47" s="137" t="n">
        <v>4.6117</v>
      </c>
      <c r="G47" s="138" t="n">
        <v>35.8094</v>
      </c>
      <c r="H47" s="136" t="n">
        <v>0</v>
      </c>
      <c r="I47" s="136" t="n">
        <v>3</v>
      </c>
      <c r="J47" s="279" t="n">
        <v>117.327965665238</v>
      </c>
      <c r="K47" s="280" t="n">
        <v>0.996151493987156</v>
      </c>
      <c r="L47" s="281" t="n">
        <v>0.000754731636124149</v>
      </c>
      <c r="M47" s="281" t="n">
        <v>-4.155571594E-006</v>
      </c>
      <c r="N47" s="281" t="n">
        <v>1.02290703336216</v>
      </c>
      <c r="O47" s="279" t="n">
        <v>117.337703886388</v>
      </c>
      <c r="P47" s="282" t="n">
        <v>4.57410642094869</v>
      </c>
      <c r="Q47" s="283" t="n">
        <v>4.47167364360981</v>
      </c>
      <c r="R47" s="284" t="n">
        <v>204.279592759568</v>
      </c>
      <c r="S47" s="284" t="n">
        <v>199.704944923614</v>
      </c>
      <c r="T47" s="158" t="n">
        <v>0.01</v>
      </c>
      <c r="U47" s="188" t="n">
        <v>0.00975274363412369</v>
      </c>
      <c r="V47" s="285" t="n">
        <v>0.035</v>
      </c>
      <c r="W47" s="285" t="n">
        <v>0.0341346027194329</v>
      </c>
      <c r="X47" s="146" t="n">
        <v>0.025</v>
      </c>
      <c r="Y47" s="285" t="n">
        <v>0.0243818590853092</v>
      </c>
      <c r="Z47" s="188" t="n">
        <v>0.0936666666666667</v>
      </c>
      <c r="AA47" s="188" t="n">
        <v>0.0913506987062919</v>
      </c>
      <c r="AB47" s="285" t="n">
        <v>0.885333333333333</v>
      </c>
      <c r="AC47" s="285" t="n">
        <v>0.863442903074417</v>
      </c>
      <c r="AD47" s="159" t="n">
        <v>0.0038</v>
      </c>
      <c r="AE47" s="159" t="n">
        <v>0.0108</v>
      </c>
      <c r="AF47" s="159" t="n">
        <v>0.0046</v>
      </c>
      <c r="AG47" s="159" t="n">
        <v>0.0066</v>
      </c>
      <c r="AH47" s="159" t="n">
        <v>0.0082</v>
      </c>
      <c r="AI47" s="159" t="n">
        <v>-9999.9999</v>
      </c>
      <c r="AJ47" s="159" t="n">
        <v>-9999.9999</v>
      </c>
      <c r="AK47" s="159" t="n">
        <v>0.0021</v>
      </c>
      <c r="AL47" s="159" t="n">
        <v>0.0243</v>
      </c>
      <c r="AM47" s="159" t="n">
        <v>0.0093</v>
      </c>
      <c r="AN47" s="159" t="n">
        <v>-9999.9999</v>
      </c>
      <c r="AO47" s="159" t="n">
        <v>0.0044</v>
      </c>
      <c r="AP47" s="159" t="n">
        <v>0.146</v>
      </c>
      <c r="AQ47" s="159"/>
      <c r="AR47" s="159" t="n">
        <v>-9999.9999</v>
      </c>
      <c r="AS47" s="159" t="n">
        <v>-9999.9999</v>
      </c>
      <c r="AT47" s="159" t="n">
        <v>-9999.9999</v>
      </c>
      <c r="AU47" s="159" t="s">
        <v>167</v>
      </c>
      <c r="AV47" s="159" t="n">
        <v>0.0144</v>
      </c>
      <c r="AW47" s="159" t="n">
        <v>-9999.9999</v>
      </c>
      <c r="AX47" s="159" t="n">
        <v>0.0492</v>
      </c>
      <c r="AY47" s="159" t="n">
        <v>0.088</v>
      </c>
      <c r="AZ47" s="159" t="n">
        <v>0.1372</v>
      </c>
      <c r="BA47" s="159" t="n">
        <v>-9999.9999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46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46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46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46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46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146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46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146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46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46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46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46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2</v>
      </c>
      <c r="J9" s="32" t="s">
        <v>204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2°30.01'</v>
      </c>
      <c r="P9" s="36" t="s">
        <v>15</v>
      </c>
      <c r="Q9" s="189" t="n">
        <v>-2.50016666666667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205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-9°59.94'</v>
      </c>
      <c r="P10" s="36" t="s">
        <v>21</v>
      </c>
      <c r="Q10" s="189" t="n">
        <v>-9.999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2°30.01'</v>
      </c>
      <c r="O11" s="43" t="n">
        <f aca="false">IF(P9=M10,-1,1)</f>
        <v>1</v>
      </c>
      <c r="P11" s="44" t="s">
        <v>206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9°59.94'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26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4.87956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0.996786976605145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0.019975951027359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13'!$P$18</f>
        <v>5.00817955975806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4.87262178681931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0.00499289053400236</v>
      </c>
      <c r="Q23" s="221" t="s">
        <v>38</v>
      </c>
      <c r="R23" s="166"/>
      <c r="T23" s="1" t="n">
        <v>4.882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0.0205527479094174</v>
      </c>
      <c r="Q25" s="221" t="s">
        <v>15</v>
      </c>
      <c r="R25" s="166"/>
      <c r="T25" s="1" t="n">
        <v>4.8769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4.8777</v>
      </c>
    </row>
    <row r="28" customFormat="false" ht="15" hidden="false" customHeight="false" outlineLevel="0" collapsed="false">
      <c r="T28" s="1" t="n">
        <f aca="false">AVERAGE(T23:T27)</f>
        <v>4.87956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88" t="s">
        <v>154</v>
      </c>
      <c r="U35" s="188" t="s">
        <v>155</v>
      </c>
      <c r="V35" s="285" t="s">
        <v>154</v>
      </c>
      <c r="W35" s="285" t="s">
        <v>155</v>
      </c>
      <c r="X35" s="285" t="s">
        <v>154</v>
      </c>
      <c r="Y35" s="285" t="s">
        <v>155</v>
      </c>
      <c r="Z35" s="188" t="s">
        <v>154</v>
      </c>
      <c r="AA35" s="188" t="s">
        <v>155</v>
      </c>
      <c r="AB35" s="28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2225</v>
      </c>
      <c r="E36" s="136" t="n">
        <v>8.3</v>
      </c>
      <c r="F36" s="137" t="n">
        <v>5.6915</v>
      </c>
      <c r="G36" s="138" t="n">
        <v>34.95525</v>
      </c>
      <c r="H36" s="136" t="n">
        <v>2000</v>
      </c>
      <c r="I36" s="136" t="n">
        <v>1999</v>
      </c>
      <c r="J36" s="279" t="n">
        <v>117.24137197076</v>
      </c>
      <c r="K36" s="280" t="n">
        <v>0.999832134276928</v>
      </c>
      <c r="L36" s="281" t="n">
        <v>0.000795366676405149</v>
      </c>
      <c r="M36" s="281" t="n">
        <v>-4.989804394E-006</v>
      </c>
      <c r="N36" s="281" t="n">
        <v>1.02719348739432</v>
      </c>
      <c r="O36" s="279" t="n">
        <v>117.227654730239</v>
      </c>
      <c r="P36" s="282" t="n">
        <v>5.65511723933251</v>
      </c>
      <c r="Q36" s="283" t="n">
        <v>5.50540604932943</v>
      </c>
      <c r="R36" s="284" t="n">
        <v>252.55753590859</v>
      </c>
      <c r="S36" s="284" t="n">
        <v>245.871434163052</v>
      </c>
      <c r="T36" s="188"/>
      <c r="U36" s="188"/>
      <c r="V36" s="285"/>
      <c r="W36" s="285"/>
      <c r="X36" s="285"/>
      <c r="Y36" s="285"/>
      <c r="Z36" s="188"/>
      <c r="AA36" s="188"/>
      <c r="AB36" s="285"/>
      <c r="AC36" s="188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2226</v>
      </c>
      <c r="E37" s="136" t="n">
        <v>8.9</v>
      </c>
      <c r="F37" s="137" t="n">
        <v>5.4265</v>
      </c>
      <c r="G37" s="138" t="n">
        <v>34.96945</v>
      </c>
      <c r="H37" s="136" t="n">
        <v>1500</v>
      </c>
      <c r="I37" s="136" t="n">
        <v>1500</v>
      </c>
      <c r="J37" s="279" t="n">
        <v>117.895066060566</v>
      </c>
      <c r="K37" s="280" t="n">
        <v>0.999790770835288</v>
      </c>
      <c r="L37" s="281" t="n">
        <v>0.000793599979577109</v>
      </c>
      <c r="M37" s="281" t="n">
        <v>-4.945517866E-006</v>
      </c>
      <c r="N37" s="281" t="n">
        <v>1.02711064711672</v>
      </c>
      <c r="O37" s="279" t="n">
        <v>117.881979708233</v>
      </c>
      <c r="P37" s="282" t="n">
        <v>5.36045264315259</v>
      </c>
      <c r="Q37" s="283" t="n">
        <v>5.21896317422112</v>
      </c>
      <c r="R37" s="284" t="n">
        <v>239.397815043195</v>
      </c>
      <c r="S37" s="284" t="n">
        <v>233.078895360715</v>
      </c>
      <c r="T37" s="188"/>
      <c r="U37" s="188"/>
      <c r="V37" s="285"/>
      <c r="W37" s="285"/>
      <c r="X37" s="285"/>
      <c r="Y37" s="285"/>
      <c r="Z37" s="188"/>
      <c r="AA37" s="188"/>
      <c r="AB37" s="188"/>
      <c r="AC37" s="188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2227</v>
      </c>
      <c r="E38" s="136" t="n">
        <v>9.4</v>
      </c>
      <c r="F38" s="137" t="n">
        <v>3.5343</v>
      </c>
      <c r="G38" s="138" t="n">
        <v>34.4874</v>
      </c>
      <c r="H38" s="136" t="n">
        <v>800</v>
      </c>
      <c r="I38" s="136" t="n">
        <v>801</v>
      </c>
      <c r="J38" s="279" t="n">
        <v>118.042074532052</v>
      </c>
      <c r="K38" s="280" t="n">
        <v>0.999752498684665</v>
      </c>
      <c r="L38" s="281" t="n">
        <v>0.00079215910682294</v>
      </c>
      <c r="M38" s="281" t="n">
        <v>-4.909522456E-006</v>
      </c>
      <c r="N38" s="281" t="n">
        <v>1.02665231548312</v>
      </c>
      <c r="O38" s="279" t="n">
        <v>118.029562072152</v>
      </c>
      <c r="P38" s="282" t="n">
        <v>3.48000714279556</v>
      </c>
      <c r="Q38" s="283" t="n">
        <v>3.38966472905478</v>
      </c>
      <c r="R38" s="284" t="n">
        <v>155.41711899725</v>
      </c>
      <c r="S38" s="284" t="n">
        <v>151.382426799587</v>
      </c>
      <c r="T38" s="158"/>
      <c r="U38" s="188"/>
      <c r="V38" s="285"/>
      <c r="W38" s="285"/>
      <c r="X38" s="285"/>
      <c r="Y38" s="285"/>
      <c r="Z38" s="188"/>
      <c r="AA38" s="188"/>
      <c r="AB38" s="188"/>
      <c r="AC38" s="188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2228</v>
      </c>
      <c r="E39" s="136" t="n">
        <v>10.5</v>
      </c>
      <c r="F39" s="137" t="n">
        <v>3.2094</v>
      </c>
      <c r="G39" s="138" t="n">
        <v>34.5207</v>
      </c>
      <c r="H39" s="136" t="n">
        <v>600</v>
      </c>
      <c r="I39" s="136" t="n">
        <v>601</v>
      </c>
      <c r="J39" s="279" t="n">
        <v>117.558524837571</v>
      </c>
      <c r="K39" s="280" t="n">
        <v>0.999656380338444</v>
      </c>
      <c r="L39" s="281" t="n">
        <v>0.000789087166290469</v>
      </c>
      <c r="M39" s="281" t="n">
        <v>-4.83324465E-006</v>
      </c>
      <c r="N39" s="281" t="n">
        <v>1.02649167122168</v>
      </c>
      <c r="O39" s="279" t="n">
        <v>117.547356777711</v>
      </c>
      <c r="P39" s="282" t="n">
        <v>3.17147644488784</v>
      </c>
      <c r="Q39" s="283" t="n">
        <v>3.0896270606008</v>
      </c>
      <c r="R39" s="284" t="n">
        <v>141.638138028691</v>
      </c>
      <c r="S39" s="284" t="n">
        <v>137.982744526432</v>
      </c>
      <c r="T39" s="158"/>
      <c r="U39" s="188"/>
      <c r="V39" s="285"/>
      <c r="W39" s="285"/>
      <c r="X39" s="285"/>
      <c r="Y39" s="285"/>
      <c r="Z39" s="188"/>
      <c r="AA39" s="188"/>
      <c r="AB39" s="188"/>
      <c r="AC39" s="188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2229</v>
      </c>
      <c r="E40" s="136" t="n">
        <v>12.6</v>
      </c>
      <c r="F40" s="137" t="n">
        <v>1.7578</v>
      </c>
      <c r="G40" s="138" t="n">
        <v>34.7653</v>
      </c>
      <c r="H40" s="136" t="n">
        <v>400</v>
      </c>
      <c r="I40" s="136" t="n">
        <v>400</v>
      </c>
      <c r="J40" s="279" t="n">
        <v>116.878698890513</v>
      </c>
      <c r="K40" s="280" t="n">
        <v>0.999428882783166</v>
      </c>
      <c r="L40" s="281" t="n">
        <v>0.0007835816973279</v>
      </c>
      <c r="M40" s="281" t="n">
        <v>-4.698742296E-006</v>
      </c>
      <c r="N40" s="281" t="n">
        <v>1.02629110637964</v>
      </c>
      <c r="O40" s="279" t="n">
        <v>116.870049866795</v>
      </c>
      <c r="P40" s="282" t="n">
        <v>1.73831558333321</v>
      </c>
      <c r="Q40" s="283" t="n">
        <v>1.6937841247259</v>
      </c>
      <c r="R40" s="284" t="n">
        <v>77.6331739516612</v>
      </c>
      <c r="S40" s="284" t="n">
        <v>75.6443990102586</v>
      </c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2230</v>
      </c>
      <c r="E41" s="136" t="n">
        <v>17.3</v>
      </c>
      <c r="F41" s="137" t="n">
        <v>2.5863</v>
      </c>
      <c r="G41" s="138" t="n">
        <v>35.53435</v>
      </c>
      <c r="H41" s="136" t="n">
        <v>100</v>
      </c>
      <c r="I41" s="136" t="n">
        <v>100</v>
      </c>
      <c r="J41" s="279" t="n">
        <v>116.661497822252</v>
      </c>
      <c r="K41" s="280" t="n">
        <v>0.998724260572406</v>
      </c>
      <c r="L41" s="281" t="n">
        <v>0.000772827533782449</v>
      </c>
      <c r="M41" s="281" t="n">
        <v>-4.450594234E-006</v>
      </c>
      <c r="N41" s="281" t="n">
        <v>1.02585350368229</v>
      </c>
      <c r="O41" s="279" t="n">
        <v>116.658347961811</v>
      </c>
      <c r="P41" s="282" t="n">
        <v>2.57170400502044</v>
      </c>
      <c r="Q41" s="283" t="n">
        <v>2.50689206186783</v>
      </c>
      <c r="R41" s="284" t="n">
        <v>114.852300864213</v>
      </c>
      <c r="S41" s="284" t="n">
        <v>111.957799483017</v>
      </c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2231</v>
      </c>
      <c r="E42" s="136" t="n">
        <v>17.7</v>
      </c>
      <c r="F42" s="137" t="n">
        <v>2.8027</v>
      </c>
      <c r="G42" s="138" t="n">
        <v>35.5815</v>
      </c>
      <c r="H42" s="136" t="n">
        <v>80</v>
      </c>
      <c r="I42" s="136" t="n">
        <v>80</v>
      </c>
      <c r="J42" s="279" t="n">
        <v>117.470472187873</v>
      </c>
      <c r="K42" s="280" t="n">
        <v>0.998652536273819</v>
      </c>
      <c r="L42" s="281" t="n">
        <v>0.000772004830209229</v>
      </c>
      <c r="M42" s="281" t="n">
        <v>-4.432850634E-006</v>
      </c>
      <c r="N42" s="281" t="n">
        <v>1.02579245420048</v>
      </c>
      <c r="O42" s="279" t="n">
        <v>117.467770367013</v>
      </c>
      <c r="P42" s="282" t="n">
        <v>2.76899498887489</v>
      </c>
      <c r="Q42" s="283" t="n">
        <v>2.69937157125326</v>
      </c>
      <c r="R42" s="284" t="n">
        <v>123.663316203153</v>
      </c>
      <c r="S42" s="284" t="n">
        <v>120.553934372171</v>
      </c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2232</v>
      </c>
      <c r="E43" s="136" t="n">
        <v>18.4</v>
      </c>
      <c r="F43" s="137" t="n">
        <v>2.8703</v>
      </c>
      <c r="G43" s="138" t="n">
        <v>35.6564</v>
      </c>
      <c r="H43" s="136" t="n">
        <v>60</v>
      </c>
      <c r="I43" s="136" t="n">
        <v>60</v>
      </c>
      <c r="J43" s="279" t="n">
        <v>119.147714403677</v>
      </c>
      <c r="K43" s="280" t="n">
        <v>0.998522778246976</v>
      </c>
      <c r="L43" s="281" t="n">
        <v>0.00077059793494784</v>
      </c>
      <c r="M43" s="281" t="n">
        <v>-4.403073376E-006</v>
      </c>
      <c r="N43" s="281" t="n">
        <v>1.02567630011112</v>
      </c>
      <c r="O43" s="279" t="n">
        <v>119.145808040247</v>
      </c>
      <c r="P43" s="282" t="n">
        <v>2.7956295961694</v>
      </c>
      <c r="Q43" s="283" t="n">
        <v>2.72564511422028</v>
      </c>
      <c r="R43" s="284" t="n">
        <v>124.852817764925</v>
      </c>
      <c r="S43" s="284" t="n">
        <v>121.727310801078</v>
      </c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2233</v>
      </c>
      <c r="E44" s="136" t="n">
        <v>24.3</v>
      </c>
      <c r="F44" s="137" t="n">
        <v>4.4222</v>
      </c>
      <c r="G44" s="138" t="n">
        <v>35.8385</v>
      </c>
      <c r="H44" s="136" t="n">
        <v>40</v>
      </c>
      <c r="I44" s="136" t="n">
        <v>40</v>
      </c>
      <c r="J44" s="279" t="n">
        <v>115.997004496706</v>
      </c>
      <c r="K44" s="280" t="n">
        <v>0.997224987838018</v>
      </c>
      <c r="L44" s="281" t="n">
        <v>0.000760289696580349</v>
      </c>
      <c r="M44" s="281" t="n">
        <v>-4.216523754E-006</v>
      </c>
      <c r="N44" s="281" t="n">
        <v>1.02418852692611</v>
      </c>
      <c r="O44" s="279" t="n">
        <v>116.001992367899</v>
      </c>
      <c r="P44" s="282" t="n">
        <v>4.43672199110263</v>
      </c>
      <c r="Q44" s="283" t="n">
        <v>4.33193877343905</v>
      </c>
      <c r="R44" s="284" t="n">
        <v>198.144004122644</v>
      </c>
      <c r="S44" s="284" t="n">
        <v>193.464385621788</v>
      </c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40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2234</v>
      </c>
      <c r="E46" s="136" t="n">
        <v>27.3</v>
      </c>
      <c r="F46" s="137" t="n">
        <v>4.4949</v>
      </c>
      <c r="G46" s="138" t="n">
        <v>35.82635</v>
      </c>
      <c r="H46" s="136" t="n">
        <v>20</v>
      </c>
      <c r="I46" s="136" t="n">
        <v>21</v>
      </c>
      <c r="J46" s="279" t="n">
        <v>113.826386763174</v>
      </c>
      <c r="K46" s="280" t="n">
        <v>0.996433742949107</v>
      </c>
      <c r="L46" s="281" t="n">
        <v>0.000756020652891949</v>
      </c>
      <c r="M46" s="281" t="n">
        <v>-4.165845834E-006</v>
      </c>
      <c r="N46" s="281" t="n">
        <v>1.02324600690736</v>
      </c>
      <c r="O46" s="279" t="n">
        <v>113.834696089408</v>
      </c>
      <c r="P46" s="282" t="n">
        <v>4.59738987592072</v>
      </c>
      <c r="Q46" s="283" t="n">
        <v>4.49294680349232</v>
      </c>
      <c r="R46" s="284" t="n">
        <v>205.319431858619</v>
      </c>
      <c r="S46" s="284" t="n">
        <v>200.655004243967</v>
      </c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2235</v>
      </c>
      <c r="E47" s="136" t="n">
        <v>27.3</v>
      </c>
      <c r="F47" s="137" t="n">
        <v>4.8488</v>
      </c>
      <c r="G47" s="138" t="n">
        <v>35.8285</v>
      </c>
      <c r="H47" s="136" t="n">
        <v>20</v>
      </c>
      <c r="I47" s="136" t="n">
        <v>21</v>
      </c>
      <c r="J47" s="279" t="n">
        <v>116.782345325577</v>
      </c>
      <c r="K47" s="280" t="n">
        <v>0.996433742949107</v>
      </c>
      <c r="L47" s="281" t="n">
        <v>0.000756020652891949</v>
      </c>
      <c r="M47" s="281" t="n">
        <v>-4.165845834E-006</v>
      </c>
      <c r="N47" s="281" t="n">
        <v>1.02324762636764</v>
      </c>
      <c r="O47" s="279" t="n">
        <v>116.790870436786</v>
      </c>
      <c r="P47" s="282" t="n">
        <v>4.83320243075908</v>
      </c>
      <c r="Q47" s="283" t="n">
        <v>4.72339471523248</v>
      </c>
      <c r="R47" s="284" t="n">
        <v>215.850820557701</v>
      </c>
      <c r="S47" s="284" t="n">
        <v>210.946807982282</v>
      </c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3166</v>
      </c>
      <c r="E48" s="136" t="n">
        <v>27.7</v>
      </c>
      <c r="F48" s="137" t="n">
        <v>4.5439</v>
      </c>
      <c r="G48" s="138" t="n">
        <v>35.834</v>
      </c>
      <c r="H48" s="136" t="n">
        <v>0</v>
      </c>
      <c r="I48" s="136" t="n">
        <v>4</v>
      </c>
      <c r="J48" s="279" t="n">
        <v>115.58</v>
      </c>
      <c r="K48" s="280" t="n">
        <v>0.996321931391658</v>
      </c>
      <c r="L48" s="281" t="n">
        <v>0.000755497206216729</v>
      </c>
      <c r="M48" s="281" t="n">
        <v>-4.161339034E-006</v>
      </c>
      <c r="N48" s="281" t="n">
        <v>1.02312216718014</v>
      </c>
      <c r="O48" s="279" t="n">
        <v>115.58889966</v>
      </c>
      <c r="P48" s="282" t="n">
        <v>4.575951918196</v>
      </c>
      <c r="Q48" s="283" t="n">
        <v>4.47253716612153</v>
      </c>
      <c r="R48" s="284" t="n">
        <v>204.362012666633</v>
      </c>
      <c r="S48" s="284" t="n">
        <v>199.743509838988</v>
      </c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4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4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3</v>
      </c>
      <c r="J9" s="32" t="s">
        <v>207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3°00.05'</v>
      </c>
      <c r="P9" s="36" t="s">
        <v>15</v>
      </c>
      <c r="Q9" s="189" t="n">
        <v>-3.00083333333333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208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-9°59.92'</v>
      </c>
      <c r="P10" s="36" t="s">
        <v>21</v>
      </c>
      <c r="Q10" s="189" t="n">
        <v>-9.99866666666667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3°00.05'</v>
      </c>
      <c r="O11" s="43" t="n">
        <f aca="false">IF(P9=M10,-1,1)</f>
        <v>1</v>
      </c>
      <c r="P11" s="44" t="s">
        <v>209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9°59.92'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26.3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4.87956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0.99681349835577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0.0199764825322885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14'!$P$18</f>
        <v>5.00804630946642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4.87275143383814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0.00499302338104065</v>
      </c>
      <c r="Q23" s="221" t="s">
        <v>38</v>
      </c>
      <c r="R23" s="166"/>
      <c r="T23" s="1" t="n">
        <v>4.882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0.0205522010720646</v>
      </c>
      <c r="Q25" s="221" t="s">
        <v>15</v>
      </c>
      <c r="R25" s="166"/>
      <c r="T25" s="1" t="n">
        <v>4.8769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4.8777</v>
      </c>
    </row>
    <row r="28" customFormat="false" ht="15" hidden="false" customHeight="false" outlineLevel="0" collapsed="false">
      <c r="T28" s="1" t="n">
        <f aca="false">AVERAGE(T23:T27)</f>
        <v>4.87956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78" t="s">
        <v>154</v>
      </c>
      <c r="U35" s="0" t="s">
        <v>155</v>
      </c>
      <c r="V35" s="178" t="s">
        <v>154</v>
      </c>
      <c r="W35" s="0" t="s">
        <v>155</v>
      </c>
      <c r="X35" s="0" t="s">
        <v>154</v>
      </c>
      <c r="Y35" s="285" t="s">
        <v>155</v>
      </c>
      <c r="Z35" s="289" t="s">
        <v>154</v>
      </c>
      <c r="AA35" s="188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3008</v>
      </c>
      <c r="E36" s="136" t="n">
        <v>6.5</v>
      </c>
      <c r="F36" s="137" t="n">
        <v>5.6325</v>
      </c>
      <c r="G36" s="138" t="n">
        <v>34.95615</v>
      </c>
      <c r="H36" s="136" t="n">
        <v>2000</v>
      </c>
      <c r="I36" s="136" t="n">
        <v>2002</v>
      </c>
      <c r="J36" s="279" t="n">
        <v>116</v>
      </c>
      <c r="K36" s="280" t="n">
        <v>0.9999255100741</v>
      </c>
      <c r="L36" s="281" t="n">
        <v>0.000800921297525469</v>
      </c>
      <c r="M36" s="281" t="n">
        <v>-5.12981185E-006</v>
      </c>
      <c r="N36" s="281" t="n">
        <v>1.02745280189225</v>
      </c>
      <c r="O36" s="279" t="n">
        <v>115.98434</v>
      </c>
      <c r="P36" s="282" t="n">
        <v>5.65733280665614</v>
      </c>
      <c r="Q36" s="283" t="n">
        <v>5.50617293197029</v>
      </c>
      <c r="R36" s="284" t="n">
        <v>252.656483145263</v>
      </c>
      <c r="S36" s="284" t="n">
        <v>245.905683141793</v>
      </c>
      <c r="T36" s="178" t="n">
        <v>0.011</v>
      </c>
      <c r="U36" s="0" t="n">
        <v>0.0107348204922348</v>
      </c>
      <c r="V36" s="178" t="n">
        <v>21.081</v>
      </c>
      <c r="W36" s="0" t="n">
        <v>20.572795526982</v>
      </c>
      <c r="X36" s="146" t="n">
        <v>21.07</v>
      </c>
      <c r="Y36" s="285" t="n">
        <v>20.5620607064897</v>
      </c>
      <c r="Z36" s="289" t="n">
        <v>1.47766666666667</v>
      </c>
      <c r="AA36" s="188" t="n">
        <v>1.44204421945687</v>
      </c>
      <c r="AB36" s="289" t="n">
        <v>23.5093333333333</v>
      </c>
      <c r="AC36" s="188" t="n">
        <v>22.9425884750405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3009</v>
      </c>
      <c r="E37" s="136" t="n">
        <v>6.5</v>
      </c>
      <c r="F37" s="137" t="n">
        <v>5.7131</v>
      </c>
      <c r="G37" s="138" t="n">
        <v>34.9563</v>
      </c>
      <c r="H37" s="136" t="n">
        <v>2000</v>
      </c>
      <c r="I37" s="136" t="n">
        <v>2002</v>
      </c>
      <c r="J37" s="279" t="n">
        <v>117.65</v>
      </c>
      <c r="K37" s="280" t="n">
        <v>0.9999255100741</v>
      </c>
      <c r="L37" s="281" t="n">
        <v>0.000800921297525469</v>
      </c>
      <c r="M37" s="281" t="n">
        <v>-5.12981185E-006</v>
      </c>
      <c r="N37" s="281" t="n">
        <v>1.02745292027296</v>
      </c>
      <c r="O37" s="279" t="n">
        <v>117.63411725</v>
      </c>
      <c r="P37" s="282" t="n">
        <v>5.65670021207651</v>
      </c>
      <c r="Q37" s="283" t="n">
        <v>5.50555660552673</v>
      </c>
      <c r="R37" s="284" t="n">
        <v>252.628231471337</v>
      </c>
      <c r="S37" s="284" t="n">
        <v>245.878158002824</v>
      </c>
      <c r="T37" s="178" t="n">
        <v>0.008</v>
      </c>
      <c r="U37" s="0" t="n">
        <v>0.0078071392703164</v>
      </c>
      <c r="V37" s="178" t="n">
        <v>21.101</v>
      </c>
      <c r="W37" s="0" t="n">
        <v>20.5923057178683</v>
      </c>
      <c r="X37" s="146" t="n">
        <v>21.093</v>
      </c>
      <c r="Y37" s="285" t="n">
        <v>20.584498578598</v>
      </c>
      <c r="Z37" s="289" t="n">
        <v>1.46466666666667</v>
      </c>
      <c r="AA37" s="188" t="n">
        <v>1.42935708140709</v>
      </c>
      <c r="AB37" s="289" t="n">
        <v>23.6123333333333</v>
      </c>
      <c r="AC37" s="188" t="n">
        <v>23.0430968538085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3010</v>
      </c>
      <c r="E38" s="136" t="n">
        <v>7.2</v>
      </c>
      <c r="F38" s="137" t="n">
        <v>5.4845</v>
      </c>
      <c r="G38" s="138" t="n">
        <v>34.97435</v>
      </c>
      <c r="H38" s="136" t="n">
        <v>1500</v>
      </c>
      <c r="I38" s="136" t="n">
        <v>1499</v>
      </c>
      <c r="J38" s="279" t="n">
        <v>117.32</v>
      </c>
      <c r="K38" s="280" t="n">
        <v>0.999894762780403</v>
      </c>
      <c r="L38" s="281" t="n">
        <v>0.00079871493778176</v>
      </c>
      <c r="M38" s="281" t="n">
        <v>-5.074090464E-006</v>
      </c>
      <c r="N38" s="281" t="n">
        <v>1.02737077732297</v>
      </c>
      <c r="O38" s="279" t="n">
        <v>117.30498304</v>
      </c>
      <c r="P38" s="282" t="n">
        <v>5.44506844167212</v>
      </c>
      <c r="Q38" s="283" t="n">
        <v>5.30000323336076</v>
      </c>
      <c r="R38" s="284" t="n">
        <v>243.176756605077</v>
      </c>
      <c r="S38" s="284" t="n">
        <v>236.698144401891</v>
      </c>
      <c r="T38" s="178" t="n">
        <v>0.01</v>
      </c>
      <c r="U38" s="0" t="n">
        <v>0.00975879259914024</v>
      </c>
      <c r="V38" s="178" t="n">
        <v>21.389</v>
      </c>
      <c r="W38" s="0" t="n">
        <v>20.873081490301</v>
      </c>
      <c r="X38" s="146" t="n">
        <v>21.379</v>
      </c>
      <c r="Y38" s="285" t="n">
        <v>20.8633226977019</v>
      </c>
      <c r="Z38" s="289" t="n">
        <v>1.47466666666667</v>
      </c>
      <c r="AA38" s="188" t="n">
        <v>1.43909661528655</v>
      </c>
      <c r="AB38" s="289" t="n">
        <v>17.6723333333333</v>
      </c>
      <c r="AC38" s="188" t="n">
        <v>17.2460635742873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3011</v>
      </c>
      <c r="E39" s="136" t="n">
        <v>8</v>
      </c>
      <c r="F39" s="137" t="n">
        <v>3.4039</v>
      </c>
      <c r="G39" s="138" t="n">
        <v>34.5017</v>
      </c>
      <c r="H39" s="136" t="n">
        <v>800</v>
      </c>
      <c r="I39" s="136" t="n">
        <v>800</v>
      </c>
      <c r="J39" s="279" t="n">
        <v>116.23</v>
      </c>
      <c r="K39" s="280" t="n">
        <v>0.999850924194559</v>
      </c>
      <c r="L39" s="281" t="n">
        <v>0.00079626566816</v>
      </c>
      <c r="M39" s="281" t="n">
        <v>-5.0123944E-006</v>
      </c>
      <c r="N39" s="281" t="n">
        <v>1.02688276267358</v>
      </c>
      <c r="O39" s="279" t="n">
        <v>116.2160524</v>
      </c>
      <c r="P39" s="282" t="n">
        <v>3.40409207738534</v>
      </c>
      <c r="Q39" s="283" t="n">
        <v>3.31497635477149</v>
      </c>
      <c r="R39" s="284" t="n">
        <v>152.026752176029</v>
      </c>
      <c r="S39" s="284" t="n">
        <v>148.046844004095</v>
      </c>
      <c r="T39" s="178" t="n">
        <v>0.01</v>
      </c>
      <c r="U39" s="0" t="n">
        <v>0.00976222802753923</v>
      </c>
      <c r="V39" s="178" t="n">
        <v>36.277</v>
      </c>
      <c r="W39" s="0" t="n">
        <v>35.4144346155041</v>
      </c>
      <c r="X39" s="146" t="n">
        <v>36.267</v>
      </c>
      <c r="Y39" s="285" t="n">
        <v>35.4046723874765</v>
      </c>
      <c r="Z39" s="289" t="n">
        <v>2.52766666666667</v>
      </c>
      <c r="AA39" s="188" t="n">
        <v>2.467565837761</v>
      </c>
      <c r="AB39" s="289" t="n">
        <v>32.2373333333333</v>
      </c>
      <c r="AC39" s="188" t="n">
        <v>31.4708198999791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3013</v>
      </c>
      <c r="E40" s="136" t="n">
        <v>9.9</v>
      </c>
      <c r="F40" s="137" t="n">
        <v>2.8528</v>
      </c>
      <c r="G40" s="138" t="n">
        <v>34.59705</v>
      </c>
      <c r="H40" s="136" t="n">
        <v>500</v>
      </c>
      <c r="I40" s="136" t="n">
        <v>501</v>
      </c>
      <c r="J40" s="279" t="n">
        <v>117.17</v>
      </c>
      <c r="K40" s="280" t="n">
        <v>0.999710821396544</v>
      </c>
      <c r="L40" s="281" t="n">
        <v>0.000790746254013709</v>
      </c>
      <c r="M40" s="281" t="n">
        <v>-4.874354346E-006</v>
      </c>
      <c r="N40" s="281" t="n">
        <v>1.02665468850235</v>
      </c>
      <c r="O40" s="279" t="n">
        <v>117.15816583</v>
      </c>
      <c r="P40" s="282" t="n">
        <v>2.82642310808274</v>
      </c>
      <c r="Q40" s="283" t="n">
        <v>2.75304164071548</v>
      </c>
      <c r="R40" s="284" t="n">
        <v>126.228056006975</v>
      </c>
      <c r="S40" s="284" t="n">
        <v>122.950839674353</v>
      </c>
      <c r="T40" s="178" t="n">
        <v>0.013</v>
      </c>
      <c r="U40" s="0" t="n">
        <v>0.0126899951287397</v>
      </c>
      <c r="V40" s="178" t="n">
        <v>34.854</v>
      </c>
      <c r="W40" s="0" t="n">
        <v>34.0228530936225</v>
      </c>
      <c r="X40" s="146" t="n">
        <v>34.841</v>
      </c>
      <c r="Y40" s="188" t="n">
        <v>34.0101630984938</v>
      </c>
      <c r="Z40" s="289" t="n">
        <v>2.37466666666667</v>
      </c>
      <c r="AA40" s="188" t="n">
        <v>2.31803911018312</v>
      </c>
      <c r="AB40" s="289" t="n">
        <v>21.3123333333333</v>
      </c>
      <c r="AC40" s="188" t="n">
        <v>20.804108167852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3026</v>
      </c>
      <c r="E41" s="136" t="n">
        <v>14</v>
      </c>
      <c r="F41" s="137" t="n">
        <v>1.9343</v>
      </c>
      <c r="G41" s="138" t="n">
        <v>35.14135</v>
      </c>
      <c r="H41" s="136" t="n">
        <v>300</v>
      </c>
      <c r="I41" s="136" t="n">
        <v>300</v>
      </c>
      <c r="J41" s="279" t="n">
        <v>117.7</v>
      </c>
      <c r="K41" s="280" t="n">
        <v>0.999246419091694</v>
      </c>
      <c r="L41" s="281" t="n">
        <v>0.00078016031972</v>
      </c>
      <c r="M41" s="281" t="n">
        <v>-4.6171816E-006</v>
      </c>
      <c r="N41" s="281" t="n">
        <v>1.02629709857299</v>
      </c>
      <c r="O41" s="279" t="n">
        <v>117.692938</v>
      </c>
      <c r="P41" s="282" t="n">
        <v>1.90122757670063</v>
      </c>
      <c r="Q41" s="283" t="n">
        <v>1.85251188894929</v>
      </c>
      <c r="R41" s="284" t="n">
        <v>84.9088235754499</v>
      </c>
      <c r="S41" s="284" t="n">
        <v>82.7331809604751</v>
      </c>
      <c r="T41" s="178" t="n">
        <v>0.016</v>
      </c>
      <c r="U41" s="0" t="n">
        <v>0.0156120900460931</v>
      </c>
      <c r="V41" s="178" t="n">
        <v>28.386</v>
      </c>
      <c r="W41" s="0" t="n">
        <v>27.6977992530248</v>
      </c>
      <c r="X41" s="146" t="n">
        <v>28.37</v>
      </c>
      <c r="Y41" s="188" t="n">
        <v>27.6821871629787</v>
      </c>
      <c r="Z41" s="289" t="n">
        <v>1.88266666666667</v>
      </c>
      <c r="AA41" s="188" t="n">
        <v>1.83702259542362</v>
      </c>
      <c r="AB41" s="289" t="n">
        <v>10.9533333333333</v>
      </c>
      <c r="AC41" s="188" t="n">
        <v>10.6877766440545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3027</v>
      </c>
      <c r="E42" s="136" t="n">
        <v>16.8</v>
      </c>
      <c r="F42" s="137" t="n">
        <v>2.5745</v>
      </c>
      <c r="G42" s="138" t="n">
        <v>35.5855</v>
      </c>
      <c r="H42" s="136" t="n">
        <v>100</v>
      </c>
      <c r="I42" s="136" t="n">
        <v>100</v>
      </c>
      <c r="J42" s="279" t="n">
        <v>116.45</v>
      </c>
      <c r="K42" s="280" t="n">
        <v>0.998811407722675</v>
      </c>
      <c r="L42" s="281" t="n">
        <v>0.00077387542457088</v>
      </c>
      <c r="M42" s="281" t="n">
        <v>-4.473518304E-006</v>
      </c>
      <c r="N42" s="281" t="n">
        <v>1.0260123256385</v>
      </c>
      <c r="O42" s="279" t="n">
        <v>116.4462736</v>
      </c>
      <c r="P42" s="282" t="n">
        <v>2.56462367286076</v>
      </c>
      <c r="Q42" s="283" t="n">
        <v>2.49960318095083</v>
      </c>
      <c r="R42" s="284" t="n">
        <v>114.536093229962</v>
      </c>
      <c r="S42" s="284" t="n">
        <v>111.632278061264</v>
      </c>
      <c r="T42" s="178" t="n">
        <v>0.044</v>
      </c>
      <c r="U42" s="0" t="n">
        <v>0.0429191216179835</v>
      </c>
      <c r="V42" s="178" t="n">
        <v>19.914</v>
      </c>
      <c r="W42" s="0" t="n">
        <v>19.4248042704665</v>
      </c>
      <c r="X42" s="146" t="n">
        <v>19.87</v>
      </c>
      <c r="Y42" s="188" t="n">
        <v>19.3818851488485</v>
      </c>
      <c r="Z42" s="289" t="n">
        <v>1.38266666666667</v>
      </c>
      <c r="AA42" s="188" t="n">
        <v>1.34870088235906</v>
      </c>
      <c r="AB42" s="289" t="n">
        <v>6.85333333333333</v>
      </c>
      <c r="AC42" s="188" t="n">
        <v>6.68497833686168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3028</v>
      </c>
      <c r="E43" s="136" t="n">
        <v>17</v>
      </c>
      <c r="F43" s="137" t="n">
        <v>2.6937</v>
      </c>
      <c r="G43" s="138" t="n">
        <v>35.6031</v>
      </c>
      <c r="H43" s="136" t="n">
        <v>80</v>
      </c>
      <c r="I43" s="136" t="n">
        <v>80</v>
      </c>
      <c r="J43" s="279" t="n">
        <v>115.96</v>
      </c>
      <c r="K43" s="280" t="n">
        <v>0.998776885075001</v>
      </c>
      <c r="L43" s="281" t="n">
        <v>0.0007734536476775</v>
      </c>
      <c r="M43" s="281" t="n">
        <v>-4.4642494E-006</v>
      </c>
      <c r="N43" s="281" t="n">
        <v>1.0259782764329</v>
      </c>
      <c r="O43" s="279" t="n">
        <v>115.9565212</v>
      </c>
      <c r="P43" s="282" t="n">
        <v>2.69582283933655</v>
      </c>
      <c r="Q43" s="283" t="n">
        <v>2.62756327425308</v>
      </c>
      <c r="R43" s="284" t="n">
        <v>120.395448004771</v>
      </c>
      <c r="S43" s="284" t="n">
        <v>117.346975828143</v>
      </c>
      <c r="T43" s="178" t="n">
        <v>0.053</v>
      </c>
      <c r="U43" s="0" t="n">
        <v>0.051697440274535</v>
      </c>
      <c r="V43" s="178" t="n">
        <v>18.984</v>
      </c>
      <c r="W43" s="0" t="n">
        <v>18.5174378522976</v>
      </c>
      <c r="X43" s="146" t="n">
        <v>18.931</v>
      </c>
      <c r="Y43" s="188" t="n">
        <v>18.465740412023</v>
      </c>
      <c r="Z43" s="289" t="n">
        <v>1.33566666666667</v>
      </c>
      <c r="AA43" s="188" t="n">
        <v>1.30284052314504</v>
      </c>
      <c r="AB43" s="289" t="n">
        <v>6.54633333333333</v>
      </c>
      <c r="AC43" s="188" t="n">
        <v>6.38544672673957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3034</v>
      </c>
      <c r="E44" s="136" t="n">
        <v>18</v>
      </c>
      <c r="F44" s="137" t="n">
        <v>2.599</v>
      </c>
      <c r="G44" s="138" t="n">
        <v>35.6842</v>
      </c>
      <c r="H44" s="136" t="n">
        <v>60</v>
      </c>
      <c r="I44" s="136" t="n">
        <v>60</v>
      </c>
      <c r="J44" s="279" t="n">
        <v>116.21</v>
      </c>
      <c r="K44" s="280" t="n">
        <v>0.998597583102776</v>
      </c>
      <c r="L44" s="281" t="n">
        <v>0.00077139679476</v>
      </c>
      <c r="M44" s="281" t="n">
        <v>-4.4198904E-006</v>
      </c>
      <c r="N44" s="281" t="n">
        <v>1.02579731108172</v>
      </c>
      <c r="O44" s="279" t="n">
        <v>116.2076758</v>
      </c>
      <c r="P44" s="282" t="n">
        <v>2.5946280959049</v>
      </c>
      <c r="Q44" s="283" t="n">
        <v>2.5293769713325</v>
      </c>
      <c r="R44" s="284" t="n">
        <v>115.876090763113</v>
      </c>
      <c r="S44" s="284" t="n">
        <v>112.96197553971</v>
      </c>
      <c r="T44" s="178" t="n">
        <v>0.272</v>
      </c>
      <c r="U44" s="0" t="n">
        <v>0.265299170071641</v>
      </c>
      <c r="V44" s="178" t="n">
        <v>18.482</v>
      </c>
      <c r="W44" s="0" t="n">
        <v>18.0266884605297</v>
      </c>
      <c r="X44" s="146" t="n">
        <v>18.21</v>
      </c>
      <c r="Y44" s="159" t="n">
        <v>17.7613892904581</v>
      </c>
      <c r="Z44" s="289" t="n">
        <v>1.31566666666667</v>
      </c>
      <c r="AA44" s="159" t="n">
        <v>1.28325468660878</v>
      </c>
      <c r="AB44" s="289" t="n">
        <v>5.69933333333333</v>
      </c>
      <c r="AC44" s="159" t="n">
        <v>5.55892795329035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3038</v>
      </c>
      <c r="E45" s="136" t="n">
        <v>22</v>
      </c>
      <c r="F45" s="137" t="n">
        <v>4.1347</v>
      </c>
      <c r="G45" s="138" t="n">
        <v>35.82805</v>
      </c>
      <c r="H45" s="136" t="n">
        <v>40</v>
      </c>
      <c r="I45" s="136" t="n">
        <v>40</v>
      </c>
      <c r="J45" s="279" t="n">
        <v>115.95</v>
      </c>
      <c r="K45" s="280" t="n">
        <v>0.99777303695451</v>
      </c>
      <c r="L45" s="281" t="n">
        <v>0.00076399216004</v>
      </c>
      <c r="M45" s="281" t="n">
        <v>-4.2755464E-006</v>
      </c>
      <c r="N45" s="281" t="n">
        <v>1.02484865921472</v>
      </c>
      <c r="O45" s="279" t="n">
        <v>115.952319</v>
      </c>
      <c r="P45" s="282" t="n">
        <v>4.14878852793217</v>
      </c>
      <c r="Q45" s="283" t="n">
        <v>4.04819627818134</v>
      </c>
      <c r="R45" s="284" t="n">
        <v>185.284895657451</v>
      </c>
      <c r="S45" s="284" t="n">
        <v>180.792445783579</v>
      </c>
      <c r="T45" s="178" t="n">
        <v>0.104</v>
      </c>
      <c r="U45" s="0" t="n">
        <v>0.101427129660076</v>
      </c>
      <c r="V45" s="178" t="n">
        <v>5.507</v>
      </c>
      <c r="W45" s="0" t="n">
        <v>5.37076156767345</v>
      </c>
      <c r="X45" s="146" t="n">
        <v>5.403</v>
      </c>
      <c r="Y45" s="159" t="n">
        <v>5.26933443801337</v>
      </c>
      <c r="Z45" s="289" t="n">
        <v>0.590666666666667</v>
      </c>
      <c r="AA45" s="159" t="n">
        <v>0.576054082556585</v>
      </c>
      <c r="AB45" s="289" t="n">
        <v>2.76033333333333</v>
      </c>
      <c r="AC45" s="159" t="n">
        <v>2.69204506639452</v>
      </c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3039</v>
      </c>
      <c r="E46" s="136" t="n">
        <v>27.3</v>
      </c>
      <c r="F46" s="137" t="n">
        <v>4.6025</v>
      </c>
      <c r="G46" s="138" t="n">
        <v>35.8005</v>
      </c>
      <c r="H46" s="136" t="n">
        <v>20</v>
      </c>
      <c r="I46" s="136" t="n">
        <v>20</v>
      </c>
      <c r="J46" s="279" t="n">
        <v>116.46</v>
      </c>
      <c r="K46" s="280" t="n">
        <v>0.996433742949107</v>
      </c>
      <c r="L46" s="281" t="n">
        <v>0.000756020652891949</v>
      </c>
      <c r="M46" s="281" t="n">
        <v>-4.165845834E-006</v>
      </c>
      <c r="N46" s="281" t="n">
        <v>1.02322653588295</v>
      </c>
      <c r="O46" s="279" t="n">
        <v>116.46850158</v>
      </c>
      <c r="P46" s="282" t="n">
        <v>4.59960539649073</v>
      </c>
      <c r="Q46" s="283" t="n">
        <v>4.4951975297647</v>
      </c>
      <c r="R46" s="284" t="n">
        <v>205.418377007276</v>
      </c>
      <c r="S46" s="284" t="n">
        <v>200.755521679291</v>
      </c>
      <c r="T46" s="178" t="n">
        <v>0.01</v>
      </c>
      <c r="U46" s="0" t="n">
        <v>0.00975280315671369</v>
      </c>
      <c r="V46" s="178" t="n">
        <v>0.041</v>
      </c>
      <c r="W46" s="0" t="n">
        <v>0.0399864929425261</v>
      </c>
      <c r="X46" s="146" t="n">
        <v>0.031</v>
      </c>
      <c r="Y46" s="285" t="n">
        <v>0.0302336897858124</v>
      </c>
      <c r="Z46" s="289" t="n">
        <v>0.107666666666667</v>
      </c>
      <c r="AA46" s="188" t="n">
        <v>0.105005180653951</v>
      </c>
      <c r="AB46" s="289" t="n">
        <v>0.927333333333333</v>
      </c>
      <c r="AC46" s="285" t="n">
        <v>0.904409946065915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3042</v>
      </c>
      <c r="E47" s="136" t="n">
        <v>27.5</v>
      </c>
      <c r="F47" s="137" t="n">
        <v>4.6216</v>
      </c>
      <c r="G47" s="138" t="n">
        <v>35.8023</v>
      </c>
      <c r="H47" s="136" t="n">
        <v>0</v>
      </c>
      <c r="I47" s="136" t="n">
        <v>4</v>
      </c>
      <c r="J47" s="279" t="n">
        <v>117.21</v>
      </c>
      <c r="K47" s="280" t="n">
        <v>0.99637801934724</v>
      </c>
      <c r="L47" s="281" t="n">
        <v>0.000755757615605469</v>
      </c>
      <c r="M47" s="281" t="n">
        <v>-4.16352625E-006</v>
      </c>
      <c r="N47" s="281" t="n">
        <v>1.02316324765622</v>
      </c>
      <c r="O47" s="279" t="n">
        <v>117.21879075</v>
      </c>
      <c r="P47" s="282" t="n">
        <v>4.58869899859944</v>
      </c>
      <c r="Q47" s="283" t="n">
        <v>4.48481609275046</v>
      </c>
      <c r="R47" s="284" t="n">
        <v>204.931297277451</v>
      </c>
      <c r="S47" s="284" t="n">
        <v>200.291886702235</v>
      </c>
      <c r="T47" s="158" t="n">
        <v>0.01</v>
      </c>
      <c r="U47" s="188" t="n">
        <v>0.0097527733953616</v>
      </c>
      <c r="V47" s="285" t="n">
        <v>0.028</v>
      </c>
      <c r="W47" s="285" t="n">
        <v>0.0273077655070125</v>
      </c>
      <c r="X47" s="285" t="n">
        <v>0.018</v>
      </c>
      <c r="Y47" s="285" t="n">
        <v>0.0175549921116509</v>
      </c>
      <c r="Z47" s="188" t="n">
        <v>0.120666666666667</v>
      </c>
      <c r="AA47" s="188" t="n">
        <v>0.117683465637363</v>
      </c>
      <c r="AB47" s="285" t="n">
        <v>0.910333333333333</v>
      </c>
      <c r="AC47" s="285" t="n">
        <v>0.887827471424417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3</v>
      </c>
      <c r="J9" s="32" t="s">
        <v>187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3°29.96'</v>
      </c>
      <c r="P9" s="36" t="s">
        <v>15</v>
      </c>
      <c r="Q9" s="189" t="n">
        <v>-3.49933333333333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210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-10°00.04'</v>
      </c>
      <c r="P10" s="36" t="s">
        <v>21</v>
      </c>
      <c r="Q10" s="189" t="n">
        <v>-10.0006666666667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3°29.96'</v>
      </c>
      <c r="O11" s="43" t="n">
        <f aca="false">IF(P9=M10,-1,1)</f>
        <v>1</v>
      </c>
      <c r="P11" s="44" t="s">
        <v>211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10°00.04'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26.3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4.87956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0.99681349835577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0.0199764825322885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15'!$P$18</f>
        <v>5.00804630946642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4.87275143383814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0.00499302338104065</v>
      </c>
      <c r="Q23" s="221" t="s">
        <v>38</v>
      </c>
      <c r="R23" s="166"/>
      <c r="T23" s="1" t="n">
        <v>4.882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0.0205522010720646</v>
      </c>
      <c r="Q25" s="221" t="s">
        <v>15</v>
      </c>
      <c r="R25" s="166"/>
      <c r="T25" s="1" t="n">
        <v>4.8769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4.8777</v>
      </c>
    </row>
    <row r="28" customFormat="false" ht="15" hidden="false" customHeight="false" outlineLevel="0" collapsed="false">
      <c r="T28" s="1" t="n">
        <f aca="false">AVERAGE(T23:T27)</f>
        <v>4.87956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78" t="s">
        <v>154</v>
      </c>
      <c r="U35" s="0" t="s">
        <v>155</v>
      </c>
      <c r="V35" s="178" t="s">
        <v>154</v>
      </c>
      <c r="W35" s="0" t="s">
        <v>155</v>
      </c>
      <c r="X35" s="0" t="s">
        <v>154</v>
      </c>
      <c r="Y35" s="285" t="s">
        <v>155</v>
      </c>
      <c r="Z35" s="289" t="s">
        <v>154</v>
      </c>
      <c r="AA35" s="188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3045</v>
      </c>
      <c r="E36" s="136" t="n">
        <v>6.7</v>
      </c>
      <c r="F36" s="137" t="n">
        <v>5.7332</v>
      </c>
      <c r="G36" s="138" t="n">
        <v>34.951</v>
      </c>
      <c r="H36" s="136" t="n">
        <v>2000</v>
      </c>
      <c r="I36" s="136" t="n">
        <v>2000</v>
      </c>
      <c r="J36" s="279" t="n">
        <v>118.7</v>
      </c>
      <c r="K36" s="280" t="n">
        <v>0.999917459350318</v>
      </c>
      <c r="L36" s="281" t="n">
        <v>0.000800284798013229</v>
      </c>
      <c r="M36" s="281" t="n">
        <v>-5.113725994E-006</v>
      </c>
      <c r="N36" s="281" t="n">
        <v>1.02742176426413</v>
      </c>
      <c r="O36" s="279" t="n">
        <v>118.6842129</v>
      </c>
      <c r="P36" s="282" t="n">
        <v>5.62558397647672</v>
      </c>
      <c r="Q36" s="283" t="n">
        <v>5.47543781156508</v>
      </c>
      <c r="R36" s="284" t="n">
        <v>251.23858038945</v>
      </c>
      <c r="S36" s="284" t="n">
        <v>244.533052664496</v>
      </c>
      <c r="T36" s="178" t="n">
        <v>0.011</v>
      </c>
      <c r="U36" s="0" t="n">
        <v>0.0107348636442923</v>
      </c>
      <c r="V36" s="178" t="n">
        <v>21.423</v>
      </c>
      <c r="W36" s="0" t="n">
        <v>20.9066348956068</v>
      </c>
      <c r="X36" s="146" t="n">
        <v>21.412</v>
      </c>
      <c r="Y36" s="285" t="n">
        <v>20.8959000319625</v>
      </c>
      <c r="Z36" s="289" t="n">
        <v>1.47566666666667</v>
      </c>
      <c r="AA36" s="188" t="n">
        <v>1.44009822282673</v>
      </c>
      <c r="AB36" s="289" t="n">
        <v>25.1153333333333</v>
      </c>
      <c r="AC36" s="188" t="n">
        <v>24.5099707922076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3049</v>
      </c>
      <c r="E37" s="136" t="n">
        <v>7.2</v>
      </c>
      <c r="F37" s="137" t="n">
        <v>5.0026</v>
      </c>
      <c r="G37" s="138" t="n">
        <v>34.9371</v>
      </c>
      <c r="H37" s="136" t="n">
        <v>1500</v>
      </c>
      <c r="I37" s="136" t="n">
        <v>1500</v>
      </c>
      <c r="J37" s="279" t="n">
        <v>115.27</v>
      </c>
      <c r="K37" s="280" t="n">
        <v>0.999894762780403</v>
      </c>
      <c r="L37" s="281" t="n">
        <v>0.00079871493778176</v>
      </c>
      <c r="M37" s="281" t="n">
        <v>-5.074090464E-006</v>
      </c>
      <c r="N37" s="281" t="n">
        <v>1.02734144323258</v>
      </c>
      <c r="O37" s="279" t="n">
        <v>115.25524544</v>
      </c>
      <c r="P37" s="282" t="n">
        <v>5.05475662163042</v>
      </c>
      <c r="Q37" s="283" t="n">
        <v>4.92023042088653</v>
      </c>
      <c r="R37" s="284" t="n">
        <v>225.745430722015</v>
      </c>
      <c r="S37" s="284" t="n">
        <v>219.737490596793</v>
      </c>
      <c r="T37" s="178" t="n">
        <v>0.012</v>
      </c>
      <c r="U37" s="0" t="n">
        <v>0.0117108754123921</v>
      </c>
      <c r="V37" s="178" t="n">
        <v>24.114</v>
      </c>
      <c r="W37" s="0" t="n">
        <v>23.5330041412019</v>
      </c>
      <c r="X37" s="146" t="n">
        <v>24.102</v>
      </c>
      <c r="Y37" s="285" t="n">
        <v>23.5212932657895</v>
      </c>
      <c r="Z37" s="289" t="n">
        <v>1.65366666666667</v>
      </c>
      <c r="AA37" s="188" t="n">
        <v>1.61382369224659</v>
      </c>
      <c r="AB37" s="289" t="n">
        <v>21.6863333333333</v>
      </c>
      <c r="AC37" s="188" t="n">
        <v>21.163828984856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3050</v>
      </c>
      <c r="E38" s="136" t="n">
        <v>8</v>
      </c>
      <c r="F38" s="137" t="n">
        <v>3.3586</v>
      </c>
      <c r="G38" s="138" t="n">
        <v>34.4982</v>
      </c>
      <c r="H38" s="136" t="n">
        <v>800</v>
      </c>
      <c r="I38" s="136" t="n">
        <v>800</v>
      </c>
      <c r="J38" s="279" t="n">
        <v>116.74</v>
      </c>
      <c r="K38" s="280" t="n">
        <v>0.999850924194559</v>
      </c>
      <c r="L38" s="281" t="n">
        <v>0.00079626566816</v>
      </c>
      <c r="M38" s="281" t="n">
        <v>-5.0123944E-006</v>
      </c>
      <c r="N38" s="281" t="n">
        <v>1.02688001363153</v>
      </c>
      <c r="O38" s="279" t="n">
        <v>116.7259912</v>
      </c>
      <c r="P38" s="282" t="n">
        <v>3.34359639791407</v>
      </c>
      <c r="Q38" s="283" t="n">
        <v>3.25607310837568</v>
      </c>
      <c r="R38" s="284" t="n">
        <v>149.325015130843</v>
      </c>
      <c r="S38" s="284" t="n">
        <v>145.416225020058</v>
      </c>
      <c r="T38" s="178" t="n">
        <v>0.016</v>
      </c>
      <c r="U38" s="0" t="n">
        <v>0.0156195892637676</v>
      </c>
      <c r="V38" s="178" t="n">
        <v>36.959</v>
      </c>
      <c r="W38" s="0" t="n">
        <v>36.0802749749743</v>
      </c>
      <c r="X38" s="146" t="n">
        <v>36.943</v>
      </c>
      <c r="Y38" s="285" t="n">
        <v>36.0646553857105</v>
      </c>
      <c r="Z38" s="289" t="n">
        <v>2.57666666666667</v>
      </c>
      <c r="AA38" s="188" t="n">
        <v>2.51540468768591</v>
      </c>
      <c r="AB38" s="289" t="n">
        <v>31.7323333333333</v>
      </c>
      <c r="AC38" s="188" t="n">
        <v>30.9778758154768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3051</v>
      </c>
      <c r="E39" s="136" t="n">
        <v>9.2</v>
      </c>
      <c r="F39" s="137" t="n">
        <v>2.9779</v>
      </c>
      <c r="G39" s="138" t="n">
        <v>34.8221</v>
      </c>
      <c r="H39" s="136" t="n">
        <v>600</v>
      </c>
      <c r="I39" s="136" t="n">
        <v>600</v>
      </c>
      <c r="J39" s="279" t="n">
        <v>117.34</v>
      </c>
      <c r="K39" s="280" t="n">
        <v>0.999768218849135</v>
      </c>
      <c r="L39" s="281" t="n">
        <v>0.00079273206735776</v>
      </c>
      <c r="M39" s="281" t="n">
        <v>-4.923821344E-006</v>
      </c>
      <c r="N39" s="281" t="n">
        <v>1.02694688260303</v>
      </c>
      <c r="O39" s="279" t="n">
        <v>117.32732728</v>
      </c>
      <c r="P39" s="282" t="n">
        <v>2.94690368759541</v>
      </c>
      <c r="Q39" s="283" t="n">
        <v>2.86957751906877</v>
      </c>
      <c r="R39" s="284" t="n">
        <v>131.608718688011</v>
      </c>
      <c r="S39" s="284" t="n">
        <v>128.155332001611</v>
      </c>
      <c r="T39" s="178" t="n">
        <v>0.015</v>
      </c>
      <c r="U39" s="0" t="n">
        <v>0.0146429016233701</v>
      </c>
      <c r="V39" s="178" t="n">
        <v>36.222</v>
      </c>
      <c r="W39" s="0" t="n">
        <v>35.359678840114</v>
      </c>
      <c r="X39" s="146" t="n">
        <v>36.207</v>
      </c>
      <c r="Y39" s="285" t="n">
        <v>35.3450359384907</v>
      </c>
      <c r="Z39" s="289" t="n">
        <v>2.47066666666667</v>
      </c>
      <c r="AA39" s="188" t="n">
        <v>2.41184859627598</v>
      </c>
      <c r="AB39" s="289" t="n">
        <v>23.7983333333333</v>
      </c>
      <c r="AC39" s="188" t="n">
        <v>23.2317769200112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3053</v>
      </c>
      <c r="E40" s="136" t="n">
        <v>12</v>
      </c>
      <c r="F40" s="137" t="n">
        <v>1.3802</v>
      </c>
      <c r="G40" s="138" t="n">
        <v>34.8225</v>
      </c>
      <c r="H40" s="136" t="n">
        <v>400</v>
      </c>
      <c r="I40" s="136" t="n">
        <v>399</v>
      </c>
      <c r="J40" s="279" t="n">
        <v>116.42</v>
      </c>
      <c r="K40" s="280" t="n">
        <v>0.999499638055477</v>
      </c>
      <c r="L40" s="281" t="n">
        <v>0.00078510795744</v>
      </c>
      <c r="M40" s="281" t="n">
        <v>-4.7356824E-006</v>
      </c>
      <c r="N40" s="281" t="n">
        <v>1.02645178496334</v>
      </c>
      <c r="O40" s="279" t="n">
        <v>116.4106864</v>
      </c>
      <c r="P40" s="282" t="n">
        <v>1.36611079708285</v>
      </c>
      <c r="Q40" s="283" t="n">
        <v>1.33090595885285</v>
      </c>
      <c r="R40" s="284" t="n">
        <v>61.0105081977199</v>
      </c>
      <c r="S40" s="284" t="n">
        <v>59.4382601223681</v>
      </c>
      <c r="T40" s="178" t="n">
        <v>0.021</v>
      </c>
      <c r="U40" s="0" t="n">
        <v>0.0204957529409923</v>
      </c>
      <c r="V40" s="178" t="n">
        <v>37.441</v>
      </c>
      <c r="W40" s="0" t="n">
        <v>36.5419755173187</v>
      </c>
      <c r="X40" s="146" t="n">
        <v>37.42</v>
      </c>
      <c r="Y40" s="188" t="n">
        <v>36.5214797643777</v>
      </c>
      <c r="Z40" s="289" t="n">
        <v>2.40866666666667</v>
      </c>
      <c r="AA40" s="188" t="n">
        <v>2.35083032939064</v>
      </c>
      <c r="AB40" s="289" t="n">
        <v>17.0983333333333</v>
      </c>
      <c r="AC40" s="188" t="n">
        <v>16.6877721763206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3155</v>
      </c>
      <c r="E41" s="136" t="n">
        <v>16.8</v>
      </c>
      <c r="F41" s="137" t="n">
        <v>2.7559</v>
      </c>
      <c r="G41" s="138" t="n">
        <v>35.5847</v>
      </c>
      <c r="H41" s="136" t="n">
        <v>100</v>
      </c>
      <c r="I41" s="136" t="n">
        <v>100</v>
      </c>
      <c r="J41" s="279" t="n">
        <v>116.07</v>
      </c>
      <c r="K41" s="280" t="n">
        <v>0.998811407722675</v>
      </c>
      <c r="L41" s="281" t="n">
        <v>0.00077387542457088</v>
      </c>
      <c r="M41" s="281" t="n">
        <v>-4.473518304E-006</v>
      </c>
      <c r="N41" s="281" t="n">
        <v>1.02601171105321</v>
      </c>
      <c r="O41" s="279" t="n">
        <v>116.06628576</v>
      </c>
      <c r="P41" s="282" t="n">
        <v>2.75587822672474</v>
      </c>
      <c r="Q41" s="283" t="n">
        <v>2.68601049777083</v>
      </c>
      <c r="R41" s="284" t="n">
        <v>123.077521605527</v>
      </c>
      <c r="S41" s="284" t="n">
        <v>119.957228830445</v>
      </c>
      <c r="T41" s="178" t="n">
        <v>0.113</v>
      </c>
      <c r="U41" s="0" t="n">
        <v>0.110224476979972</v>
      </c>
      <c r="V41" s="178" t="n">
        <v>18.946</v>
      </c>
      <c r="W41" s="0" t="n">
        <v>18.4806454943588</v>
      </c>
      <c r="X41" s="146" t="n">
        <v>18.833</v>
      </c>
      <c r="Y41" s="188" t="n">
        <v>18.3704210173789</v>
      </c>
      <c r="Z41" s="289" t="n">
        <v>1.32166666666667</v>
      </c>
      <c r="AA41" s="188" t="n">
        <v>1.28920369093094</v>
      </c>
      <c r="AB41" s="289" t="n">
        <v>6.33933333333333</v>
      </c>
      <c r="AC41" s="188" t="n">
        <v>6.1836256731714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3156</v>
      </c>
      <c r="E42" s="136" t="n">
        <v>17.1</v>
      </c>
      <c r="F42" s="137" t="n">
        <v>2.6561</v>
      </c>
      <c r="G42" s="138" t="n">
        <v>35.6004</v>
      </c>
      <c r="H42" s="136" t="n">
        <v>80</v>
      </c>
      <c r="I42" s="136" t="n">
        <v>80</v>
      </c>
      <c r="J42" s="279" t="n">
        <v>115.6</v>
      </c>
      <c r="K42" s="280" t="n">
        <v>0.998759455388264</v>
      </c>
      <c r="L42" s="281" t="n">
        <v>0.000773244072263269</v>
      </c>
      <c r="M42" s="281" t="n">
        <v>-4.459664586E-006</v>
      </c>
      <c r="N42" s="281" t="n">
        <v>1.02595228632573</v>
      </c>
      <c r="O42" s="279" t="n">
        <v>115.5966476</v>
      </c>
      <c r="P42" s="282" t="n">
        <v>2.66633487058523</v>
      </c>
      <c r="Q42" s="283" t="n">
        <v>2.59888779051728</v>
      </c>
      <c r="R42" s="284" t="n">
        <v>119.078515320336</v>
      </c>
      <c r="S42" s="284" t="n">
        <v>116.066328724502</v>
      </c>
      <c r="T42" s="178" t="n">
        <v>0.205</v>
      </c>
      <c r="U42" s="0" t="n">
        <v>0.199961946122889</v>
      </c>
      <c r="V42" s="178" t="n">
        <v>19.258</v>
      </c>
      <c r="W42" s="0" t="n">
        <v>18.7847178460224</v>
      </c>
      <c r="X42" s="146" t="n">
        <v>19.053</v>
      </c>
      <c r="Y42" s="188" t="n">
        <v>18.5847558998995</v>
      </c>
      <c r="Z42" s="289" t="n">
        <v>1.34466666666667</v>
      </c>
      <c r="AA42" s="188" t="n">
        <v>1.31162031001583</v>
      </c>
      <c r="AB42" s="289" t="n">
        <v>6.17233333333333</v>
      </c>
      <c r="AC42" s="188" t="n">
        <v>6.02064285586592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3157</v>
      </c>
      <c r="E43" s="136" t="n">
        <v>18.3</v>
      </c>
      <c r="F43" s="137" t="n">
        <v>2.7778</v>
      </c>
      <c r="G43" s="138" t="n">
        <v>35.669</v>
      </c>
      <c r="H43" s="136" t="n">
        <v>60</v>
      </c>
      <c r="I43" s="136" t="n">
        <v>60</v>
      </c>
      <c r="J43" s="279" t="n">
        <v>114.35</v>
      </c>
      <c r="K43" s="280" t="n">
        <v>0.998541643085094</v>
      </c>
      <c r="L43" s="281" t="n">
        <v>0.000770796387639649</v>
      </c>
      <c r="M43" s="281" t="n">
        <v>-4.407227994E-006</v>
      </c>
      <c r="N43" s="281" t="n">
        <v>1.02571100527695</v>
      </c>
      <c r="O43" s="279" t="n">
        <v>114.34805605</v>
      </c>
      <c r="P43" s="282" t="n">
        <v>2.82042173701001</v>
      </c>
      <c r="Q43" s="283" t="n">
        <v>2.74972357954615</v>
      </c>
      <c r="R43" s="284" t="n">
        <v>125.960034774867</v>
      </c>
      <c r="S43" s="284" t="n">
        <v>122.802655062531</v>
      </c>
      <c r="T43" s="178" t="n">
        <v>0.264</v>
      </c>
      <c r="U43" s="0" t="n">
        <v>0.257498878998931</v>
      </c>
      <c r="V43" s="178" t="n">
        <v>17.188</v>
      </c>
      <c r="W43" s="0" t="n">
        <v>16.7647376220971</v>
      </c>
      <c r="X43" s="146" t="n">
        <v>16.924</v>
      </c>
      <c r="Y43" s="188" t="n">
        <v>16.5072387430982</v>
      </c>
      <c r="Z43" s="289" t="n">
        <v>1.23466666666667</v>
      </c>
      <c r="AA43" s="188" t="n">
        <v>1.20426243410611</v>
      </c>
      <c r="AB43" s="289" t="n">
        <v>5.36633333333333</v>
      </c>
      <c r="AC43" s="188" t="n">
        <v>5.23418491540883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3159</v>
      </c>
      <c r="E44" s="136" t="n">
        <v>24.5</v>
      </c>
      <c r="F44" s="137" t="n">
        <v>4.4247</v>
      </c>
      <c r="G44" s="138" t="n">
        <v>35.8884</v>
      </c>
      <c r="H44" s="136" t="n">
        <v>40</v>
      </c>
      <c r="I44" s="136" t="n">
        <v>40</v>
      </c>
      <c r="J44" s="279" t="n">
        <v>116.17</v>
      </c>
      <c r="K44" s="280" t="n">
        <v>0.997174887424946</v>
      </c>
      <c r="L44" s="281" t="n">
        <v>0.000759985775982969</v>
      </c>
      <c r="M44" s="281" t="n">
        <v>-4.21221865E-006</v>
      </c>
      <c r="N44" s="281" t="n">
        <v>1.02416622252198</v>
      </c>
      <c r="O44" s="279" t="n">
        <v>116.17522765</v>
      </c>
      <c r="P44" s="282" t="n">
        <v>4.43250592711133</v>
      </c>
      <c r="Q44" s="283" t="n">
        <v>4.32791653311548</v>
      </c>
      <c r="R44" s="284" t="n">
        <v>197.955714704792</v>
      </c>
      <c r="S44" s="284" t="n">
        <v>193.284752368938</v>
      </c>
      <c r="T44" s="0" t="n">
        <v>0.068</v>
      </c>
      <c r="U44" s="0" t="n">
        <v>0.0663149696483281</v>
      </c>
      <c r="V44" s="0" t="n">
        <v>1.774</v>
      </c>
      <c r="W44" s="0" t="n">
        <v>1.73004053170785</v>
      </c>
      <c r="X44" s="146" t="n">
        <v>1.706</v>
      </c>
      <c r="Y44" s="159" t="n">
        <v>1.66372556205952</v>
      </c>
      <c r="Z44" s="0" t="n">
        <v>0.321666666666667</v>
      </c>
      <c r="AA44" s="159" t="n">
        <v>0.313695812307042</v>
      </c>
      <c r="AB44" s="0" t="n">
        <v>1.80233333333333</v>
      </c>
      <c r="AC44" s="159" t="n">
        <v>1.75767176906132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40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78"/>
      <c r="V45" s="178"/>
      <c r="X45" s="146"/>
      <c r="Y45" s="159"/>
      <c r="Z45" s="289"/>
      <c r="AA45" s="159"/>
      <c r="AB45" s="28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3160</v>
      </c>
      <c r="E46" s="136" t="n">
        <v>27.7</v>
      </c>
      <c r="F46" s="137" t="n">
        <v>4.5589</v>
      </c>
      <c r="G46" s="138" t="n">
        <v>35.8488</v>
      </c>
      <c r="H46" s="136" t="n">
        <v>20</v>
      </c>
      <c r="I46" s="136" t="n">
        <v>20</v>
      </c>
      <c r="J46" s="279" t="n">
        <v>116.77</v>
      </c>
      <c r="K46" s="280" t="n">
        <v>0.996321931391658</v>
      </c>
      <c r="L46" s="281" t="n">
        <v>0.000755497206216729</v>
      </c>
      <c r="M46" s="281" t="n">
        <v>-4.161339034E-006</v>
      </c>
      <c r="N46" s="281" t="n">
        <v>1.02313330803662</v>
      </c>
      <c r="O46" s="279" t="n">
        <v>116.77899129</v>
      </c>
      <c r="P46" s="282" t="n">
        <v>4.54352053230499</v>
      </c>
      <c r="Q46" s="283" t="n">
        <v>4.44079036095888</v>
      </c>
      <c r="R46" s="284" t="n">
        <v>202.913626972741</v>
      </c>
      <c r="S46" s="284" t="n">
        <v>198.325697520424</v>
      </c>
      <c r="T46" s="178" t="n">
        <v>0.013</v>
      </c>
      <c r="U46" s="0" t="n">
        <v>0.0126781685131048</v>
      </c>
      <c r="V46" s="178" t="n">
        <v>0.034</v>
      </c>
      <c r="W46" s="0" t="n">
        <v>0.0331582868804278</v>
      </c>
      <c r="X46" s="146" t="n">
        <v>0.021</v>
      </c>
      <c r="Y46" s="285" t="n">
        <v>0.0204801183673231</v>
      </c>
      <c r="Z46" s="289" t="n">
        <v>0.109666666666667</v>
      </c>
      <c r="AA46" s="188" t="n">
        <v>0.106951729251576</v>
      </c>
      <c r="AB46" s="289" t="n">
        <v>1.09733333333333</v>
      </c>
      <c r="AC46" s="285" t="n">
        <v>1.07016745500361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3161</v>
      </c>
      <c r="E47" s="136" t="n">
        <v>27.7</v>
      </c>
      <c r="F47" s="137" t="n">
        <v>4.6476</v>
      </c>
      <c r="G47" s="138" t="n">
        <v>35.8488</v>
      </c>
      <c r="H47" s="136" t="n">
        <v>0</v>
      </c>
      <c r="I47" s="136" t="n">
        <v>3</v>
      </c>
      <c r="J47" s="279" t="n">
        <v>119.09</v>
      </c>
      <c r="K47" s="280" t="n">
        <v>0.996321931391658</v>
      </c>
      <c r="L47" s="281" t="n">
        <v>0.000755497206216729</v>
      </c>
      <c r="M47" s="281" t="n">
        <v>-4.161339034E-006</v>
      </c>
      <c r="N47" s="281" t="n">
        <v>1.02313330803662</v>
      </c>
      <c r="O47" s="279" t="n">
        <v>119.09916993</v>
      </c>
      <c r="P47" s="282" t="n">
        <v>4.5405232841314</v>
      </c>
      <c r="Q47" s="283" t="n">
        <v>4.43786088133971</v>
      </c>
      <c r="R47" s="284" t="n">
        <v>202.779769869308</v>
      </c>
      <c r="S47" s="284" t="n">
        <v>198.194866960631</v>
      </c>
      <c r="T47" s="178" t="n">
        <v>0.011</v>
      </c>
      <c r="U47" s="0" t="n">
        <v>0.010727680251111</v>
      </c>
      <c r="V47" s="178" t="n">
        <v>0.029</v>
      </c>
      <c r="W47" s="0" t="n">
        <v>0.0282820661165655</v>
      </c>
      <c r="X47" s="146" t="n">
        <v>0.018</v>
      </c>
      <c r="Y47" s="285" t="n">
        <v>0.0175543858654544</v>
      </c>
      <c r="Z47" s="289" t="n">
        <v>0.115666666666667</v>
      </c>
      <c r="AA47" s="188" t="n">
        <v>0.112803183246531</v>
      </c>
      <c r="AB47" s="289" t="n">
        <v>1.08133333333333</v>
      </c>
      <c r="AC47" s="285" t="n">
        <v>1.05456347680619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3163</v>
      </c>
      <c r="E48" s="136" t="n">
        <v>27.7</v>
      </c>
      <c r="F48" s="137" t="n">
        <v>4.5956</v>
      </c>
      <c r="G48" s="138" t="n">
        <v>35.848</v>
      </c>
      <c r="H48" s="136" t="n">
        <v>0</v>
      </c>
      <c r="I48" s="136" t="n">
        <v>3</v>
      </c>
      <c r="J48" s="279" t="n">
        <v>117.68</v>
      </c>
      <c r="K48" s="280" t="n">
        <v>0.996321931391658</v>
      </c>
      <c r="L48" s="281" t="n">
        <v>0.000755497206216729</v>
      </c>
      <c r="M48" s="281" t="n">
        <v>-4.161339034E-006</v>
      </c>
      <c r="N48" s="281" t="n">
        <v>1.02313270582567</v>
      </c>
      <c r="O48" s="279" t="n">
        <v>117.68906136</v>
      </c>
      <c r="P48" s="282" t="n">
        <v>4.5442255790561</v>
      </c>
      <c r="Q48" s="283" t="n">
        <v>4.44148208065435</v>
      </c>
      <c r="R48" s="284" t="n">
        <v>202.945114360646</v>
      </c>
      <c r="S48" s="284" t="n">
        <v>198.356589722023</v>
      </c>
      <c r="T48" s="158" t="n">
        <v>0.011</v>
      </c>
      <c r="U48" s="159" t="n">
        <v>0.0107276810495502</v>
      </c>
      <c r="V48" s="159" t="n">
        <v>0.021</v>
      </c>
      <c r="W48" s="159" t="n">
        <v>0.0204801183673231</v>
      </c>
      <c r="X48" s="159" t="n">
        <v>0.01</v>
      </c>
      <c r="Y48" s="159" t="n">
        <v>0.00975243731777289</v>
      </c>
      <c r="Z48" s="159" t="n">
        <v>0.102666666666667</v>
      </c>
      <c r="AA48" s="159" t="n">
        <v>0.100125023129135</v>
      </c>
      <c r="AB48" s="159" t="n">
        <v>1.16633333333333</v>
      </c>
      <c r="AC48" s="159" t="n">
        <v>1.13745927249624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3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4</v>
      </c>
      <c r="J9" s="32" t="s">
        <v>207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4°00.05'</v>
      </c>
      <c r="P9" s="36" t="s">
        <v>15</v>
      </c>
      <c r="Q9" s="189" t="n">
        <v>-4.00083333333333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194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-10°00.00'</v>
      </c>
      <c r="P10" s="36" t="s">
        <v>21</v>
      </c>
      <c r="Q10" s="189" t="n">
        <v>-10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4°00.05'</v>
      </c>
      <c r="O11" s="43" t="n">
        <f aca="false">IF(P9=M10,-1,1)</f>
        <v>1</v>
      </c>
      <c r="P11" s="44" t="s">
        <v>212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10°00.00'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27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4.87956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0.99681349835577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0.0199764825322885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16'!$P$18</f>
        <v>5.00804630946642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4.87275143383814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0.00499302338104065</v>
      </c>
      <c r="Q23" s="221" t="s">
        <v>38</v>
      </c>
      <c r="R23" s="166"/>
      <c r="T23" s="1" t="n">
        <v>4.882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0.0205522010720646</v>
      </c>
      <c r="Q25" s="221" t="s">
        <v>15</v>
      </c>
      <c r="R25" s="166"/>
      <c r="T25" s="1" t="n">
        <v>4.8769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4.8777</v>
      </c>
    </row>
    <row r="28" customFormat="false" ht="15" hidden="false" customHeight="false" outlineLevel="0" collapsed="false">
      <c r="T28" s="1" t="n">
        <f aca="false">AVERAGE(T23:T27)</f>
        <v>4.87956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78" t="s">
        <v>154</v>
      </c>
      <c r="U35" s="0" t="s">
        <v>155</v>
      </c>
      <c r="V35" s="178" t="s">
        <v>154</v>
      </c>
      <c r="W35" s="0" t="s">
        <v>155</v>
      </c>
      <c r="X35" s="0" t="s">
        <v>154</v>
      </c>
      <c r="Y35" s="285" t="s">
        <v>155</v>
      </c>
      <c r="Z35" s="289" t="s">
        <v>154</v>
      </c>
      <c r="AA35" s="188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2029</v>
      </c>
      <c r="E36" s="136" t="n">
        <v>5.5</v>
      </c>
      <c r="F36" s="137" t="n">
        <v>5.2881</v>
      </c>
      <c r="G36" s="138" t="n">
        <v>34.9535</v>
      </c>
      <c r="H36" s="136" t="n">
        <v>2000</v>
      </c>
      <c r="I36" s="136" t="n">
        <v>2001</v>
      </c>
      <c r="J36" s="279" t="n">
        <v>108.87</v>
      </c>
      <c r="K36" s="280" t="n">
        <v>0.999956802322075</v>
      </c>
      <c r="L36" s="281" t="n">
        <v>0.000804178524927969</v>
      </c>
      <c r="M36" s="281" t="n">
        <v>-5.21222665E-006</v>
      </c>
      <c r="N36" s="281" t="n">
        <v>1.02757882320519</v>
      </c>
      <c r="O36" s="279" t="n">
        <v>108.85421385</v>
      </c>
      <c r="P36" s="282" t="n">
        <v>5.66453087255703</v>
      </c>
      <c r="Q36" s="283" t="n">
        <v>5.51250253959928</v>
      </c>
      <c r="R36" s="284" t="n">
        <v>252.977948768397</v>
      </c>
      <c r="S36" s="284" t="n">
        <v>246.188363418504</v>
      </c>
      <c r="T36" s="178" t="n">
        <v>0.008</v>
      </c>
      <c r="U36" s="0" t="n">
        <v>0.00780713636446341</v>
      </c>
      <c r="V36" s="178" t="n">
        <v>21.222</v>
      </c>
      <c r="W36" s="0" t="n">
        <v>20.7103809908303</v>
      </c>
      <c r="X36" s="146" t="n">
        <v>21.214</v>
      </c>
      <c r="Y36" s="285" t="n">
        <v>20.7025738544658</v>
      </c>
      <c r="Z36" s="289" t="n">
        <v>1.46366666666667</v>
      </c>
      <c r="AA36" s="188" t="n">
        <v>1.42838065734828</v>
      </c>
      <c r="AB36" s="289" t="n">
        <v>22.9673333333333</v>
      </c>
      <c r="AC36" s="188" t="n">
        <v>22.4136379076774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2030</v>
      </c>
      <c r="E37" s="136" t="n">
        <v>6.3</v>
      </c>
      <c r="F37" s="137" t="n">
        <v>4.8703</v>
      </c>
      <c r="G37" s="138"/>
      <c r="H37" s="136" t="n">
        <v>1500</v>
      </c>
      <c r="I37" s="136" t="n">
        <v>1500</v>
      </c>
      <c r="J37" s="279" t="n">
        <v>110.13</v>
      </c>
      <c r="K37" s="280" t="n">
        <v>0.999932968155385</v>
      </c>
      <c r="L37" s="281" t="n">
        <v>0.000801562734868249</v>
      </c>
      <c r="M37" s="281" t="n">
        <v>-5.146030074E-006</v>
      </c>
      <c r="N37" s="281" t="n">
        <v>1.02751395901883</v>
      </c>
      <c r="O37" s="279" t="n">
        <v>110.11491219</v>
      </c>
      <c r="P37" s="282" t="n">
        <v>5.15449397798525</v>
      </c>
      <c r="Q37" s="283" t="n">
        <v>5.01647100045944</v>
      </c>
      <c r="R37" s="284" t="n">
        <v>230.199701056821</v>
      </c>
      <c r="S37" s="284" t="n">
        <v>224.035594880519</v>
      </c>
      <c r="T37" s="178" t="n">
        <v>0.011</v>
      </c>
      <c r="U37" s="0" t="n">
        <v>0.0107349123903998</v>
      </c>
      <c r="V37" s="178" t="n">
        <v>23.601</v>
      </c>
      <c r="W37" s="0" t="n">
        <v>23.0322424841659</v>
      </c>
      <c r="X37" s="146" t="n">
        <v>23.59</v>
      </c>
      <c r="Y37" s="285" t="n">
        <v>23.0215075717755</v>
      </c>
      <c r="Z37" s="289" t="n">
        <v>1.62066666666667</v>
      </c>
      <c r="AA37" s="188" t="n">
        <v>1.5816104255189</v>
      </c>
      <c r="AB37" s="289" t="n">
        <v>20.8813333333333</v>
      </c>
      <c r="AC37" s="188" t="n">
        <v>20.3781167207335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2031</v>
      </c>
      <c r="E38" s="136" t="n">
        <v>6.5</v>
      </c>
      <c r="F38" s="137" t="n">
        <v>4.7518</v>
      </c>
      <c r="G38" s="138" t="n">
        <v>34.9432</v>
      </c>
      <c r="H38" s="136" t="n">
        <v>1500</v>
      </c>
      <c r="I38" s="136" t="n">
        <v>1500</v>
      </c>
      <c r="J38" s="279" t="n">
        <v>107.83</v>
      </c>
      <c r="K38" s="280" t="n">
        <v>0.9999255100741</v>
      </c>
      <c r="L38" s="281" t="n">
        <v>0.000800921297525469</v>
      </c>
      <c r="M38" s="281" t="n">
        <v>-5.12981185E-006</v>
      </c>
      <c r="N38" s="281" t="n">
        <v>1.027442581718</v>
      </c>
      <c r="O38" s="279" t="n">
        <v>107.81544295</v>
      </c>
      <c r="P38" s="282" t="n">
        <v>5.13784285300527</v>
      </c>
      <c r="Q38" s="283" t="n">
        <v>5.00061311885108</v>
      </c>
      <c r="R38" s="284" t="n">
        <v>229.456061815215</v>
      </c>
      <c r="S38" s="284" t="n">
        <v>223.327381887889</v>
      </c>
      <c r="T38" s="178" t="n">
        <v>0.013</v>
      </c>
      <c r="U38" s="0" t="n">
        <v>0.0126867221985078</v>
      </c>
      <c r="V38" s="178" t="n">
        <v>23.51</v>
      </c>
      <c r="W38" s="0" t="n">
        <v>22.9434491451476</v>
      </c>
      <c r="X38" s="146" t="n">
        <v>23.497</v>
      </c>
      <c r="Y38" s="285" t="n">
        <v>22.930762422949</v>
      </c>
      <c r="Z38" s="289" t="n">
        <v>1.61766666666667</v>
      </c>
      <c r="AA38" s="188" t="n">
        <v>1.57868366229124</v>
      </c>
      <c r="AB38" s="289" t="n">
        <v>20.9013333333333</v>
      </c>
      <c r="AC38" s="188" t="n">
        <v>20.397646890647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2032</v>
      </c>
      <c r="E39" s="136" t="n">
        <v>7.2</v>
      </c>
      <c r="F39" s="137" t="n">
        <v>3.3033</v>
      </c>
      <c r="G39" s="138" t="n">
        <v>34.4947</v>
      </c>
      <c r="H39" s="136" t="n">
        <v>800</v>
      </c>
      <c r="I39" s="136" t="n">
        <v>800</v>
      </c>
      <c r="J39" s="279" t="n">
        <v>111.3</v>
      </c>
      <c r="K39" s="280" t="n">
        <v>0.999894762780403</v>
      </c>
      <c r="L39" s="281" t="n">
        <v>0.00079871493778176</v>
      </c>
      <c r="M39" s="281" t="n">
        <v>-5.074090464E-006</v>
      </c>
      <c r="N39" s="281" t="n">
        <v>1.02699309069079</v>
      </c>
      <c r="O39" s="279" t="n">
        <v>111.2857536</v>
      </c>
      <c r="P39" s="282" t="n">
        <v>3.45190423688371</v>
      </c>
      <c r="Q39" s="283" t="n">
        <v>3.36117571595524</v>
      </c>
      <c r="R39" s="284" t="n">
        <v>154.162043219226</v>
      </c>
      <c r="S39" s="284" t="n">
        <v>150.110107474561</v>
      </c>
      <c r="T39" s="178" t="n">
        <v>0.017</v>
      </c>
      <c r="U39" s="0" t="n">
        <v>0.0165958481874155</v>
      </c>
      <c r="V39" s="178" t="n">
        <v>36.445</v>
      </c>
      <c r="W39" s="0" t="n">
        <v>35.5785698347269</v>
      </c>
      <c r="X39" s="146" t="n">
        <v>36.428</v>
      </c>
      <c r="Y39" s="285" t="n">
        <v>35.5619739865394</v>
      </c>
      <c r="Z39" s="289" t="n">
        <v>2.52066666666667</v>
      </c>
      <c r="AA39" s="188" t="n">
        <v>2.46074125476933</v>
      </c>
      <c r="AB39" s="289" t="n">
        <v>31.5003333333333</v>
      </c>
      <c r="AC39" s="188" t="n">
        <v>30.7514558737049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2033</v>
      </c>
      <c r="E40" s="136" t="n">
        <v>8.5</v>
      </c>
      <c r="F40" s="137" t="n">
        <v>2.9958</v>
      </c>
      <c r="G40" s="138" t="n">
        <v>34.5249</v>
      </c>
      <c r="H40" s="136" t="n">
        <v>600</v>
      </c>
      <c r="I40" s="136" t="n">
        <v>601</v>
      </c>
      <c r="J40" s="279" t="n">
        <v>110.79</v>
      </c>
      <c r="K40" s="280" t="n">
        <v>0.999818904314821</v>
      </c>
      <c r="L40" s="281" t="n">
        <v>0.000794773168122969</v>
      </c>
      <c r="M40" s="281" t="n">
        <v>-4.97490985E-006</v>
      </c>
      <c r="N40" s="281" t="n">
        <v>1.0268250408567</v>
      </c>
      <c r="O40" s="279" t="n">
        <v>110.77725915</v>
      </c>
      <c r="P40" s="282" t="n">
        <v>3.14325872914099</v>
      </c>
      <c r="Q40" s="283" t="n">
        <v>3.06114343152219</v>
      </c>
      <c r="R40" s="284" t="n">
        <v>140.377934843437</v>
      </c>
      <c r="S40" s="284" t="n">
        <v>136.710665651781</v>
      </c>
      <c r="T40" s="178" t="n">
        <v>0.013</v>
      </c>
      <c r="U40" s="0" t="n">
        <v>0.0126906800768753</v>
      </c>
      <c r="V40" s="178" t="n">
        <v>35.631</v>
      </c>
      <c r="W40" s="0" t="n">
        <v>34.7832016783958</v>
      </c>
      <c r="X40" s="146" t="n">
        <v>35.618</v>
      </c>
      <c r="Y40" s="188" t="n">
        <v>34.7705109983189</v>
      </c>
      <c r="Z40" s="289" t="n">
        <v>2.42666666666667</v>
      </c>
      <c r="AA40" s="188" t="n">
        <v>2.3689269476834</v>
      </c>
      <c r="AB40" s="289" t="n">
        <v>24.2593333333333</v>
      </c>
      <c r="AC40" s="188" t="n">
        <v>23.6821106316624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2034</v>
      </c>
      <c r="E41" s="136" t="n">
        <v>11.5</v>
      </c>
      <c r="F41" s="137" t="n">
        <v>1.2712</v>
      </c>
      <c r="G41" s="138" t="n">
        <v>34.8819</v>
      </c>
      <c r="H41" s="136" t="n">
        <v>400</v>
      </c>
      <c r="I41" s="136" t="n">
        <v>400</v>
      </c>
      <c r="J41" s="279" t="n">
        <v>109.25</v>
      </c>
      <c r="K41" s="280" t="n">
        <v>0.999555114513097</v>
      </c>
      <c r="L41" s="281" t="n">
        <v>0.000786408083225469</v>
      </c>
      <c r="M41" s="281" t="n">
        <v>-4.76737585E-006</v>
      </c>
      <c r="N41" s="281" t="n">
        <v>1.02659222774826</v>
      </c>
      <c r="O41" s="279" t="n">
        <v>109.24071375</v>
      </c>
      <c r="P41" s="282" t="n">
        <v>1.34067169067293</v>
      </c>
      <c r="Q41" s="283" t="n">
        <v>1.30594373738206</v>
      </c>
      <c r="R41" s="284" t="n">
        <v>59.8743977054532</v>
      </c>
      <c r="S41" s="284" t="n">
        <v>58.3234473114828</v>
      </c>
      <c r="T41" s="178" t="n">
        <v>0.017</v>
      </c>
      <c r="U41" s="0" t="n">
        <v>0.016591102163395</v>
      </c>
      <c r="V41" s="178" t="n">
        <v>36.534</v>
      </c>
      <c r="W41" s="0" t="n">
        <v>35.655254496322</v>
      </c>
      <c r="X41" s="146" t="n">
        <v>36.517</v>
      </c>
      <c r="Y41" s="188" t="n">
        <v>35.6386633941586</v>
      </c>
      <c r="Z41" s="289" t="n">
        <v>2.34466666666667</v>
      </c>
      <c r="AA41" s="188" t="n">
        <v>2.28827083563374</v>
      </c>
      <c r="AB41" s="289" t="n">
        <v>15.8243333333333</v>
      </c>
      <c r="AC41" s="188" t="n">
        <v>15.4437135882912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2035</v>
      </c>
      <c r="E42" s="136" t="n">
        <v>16</v>
      </c>
      <c r="F42" s="137" t="n">
        <v>2.4907</v>
      </c>
      <c r="G42" s="138" t="n">
        <v>35.5211</v>
      </c>
      <c r="H42" s="136" t="n">
        <v>100</v>
      </c>
      <c r="I42" s="136" t="n">
        <v>101</v>
      </c>
      <c r="J42" s="279" t="n">
        <v>110.1</v>
      </c>
      <c r="K42" s="280" t="n">
        <v>0.998944970337375</v>
      </c>
      <c r="L42" s="281" t="n">
        <v>0.00077559795488</v>
      </c>
      <c r="M42" s="281" t="n">
        <v>-4.5119176E-006</v>
      </c>
      <c r="N42" s="281" t="n">
        <v>1.02614947184076</v>
      </c>
      <c r="O42" s="279" t="n">
        <v>110.095596</v>
      </c>
      <c r="P42" s="282" t="n">
        <v>2.62622894368139</v>
      </c>
      <c r="Q42" s="283" t="n">
        <v>2.55930448316687</v>
      </c>
      <c r="R42" s="284" t="n">
        <v>117.287384624811</v>
      </c>
      <c r="S42" s="284" t="n">
        <v>114.298538218232</v>
      </c>
      <c r="T42" s="178" t="n">
        <v>0.041</v>
      </c>
      <c r="U42" s="0" t="n">
        <v>0.0399948450915513</v>
      </c>
      <c r="V42" s="178" t="n">
        <v>20.509</v>
      </c>
      <c r="W42" s="0" t="n">
        <v>20.0062019020152</v>
      </c>
      <c r="X42" s="146" t="n">
        <v>20.468</v>
      </c>
      <c r="Y42" s="188" t="n">
        <v>19.9662070569237</v>
      </c>
      <c r="Z42" s="289" t="n">
        <v>1.40966666666667</v>
      </c>
      <c r="AA42" s="188" t="n">
        <v>1.37510731619651</v>
      </c>
      <c r="AB42" s="289" t="n">
        <v>6.95433333333333</v>
      </c>
      <c r="AC42" s="188" t="n">
        <v>6.78384108247995</v>
      </c>
      <c r="AD42" s="159" t="n">
        <v>0.0225</v>
      </c>
      <c r="AE42" s="159" t="n">
        <v>0.0129</v>
      </c>
      <c r="AF42" s="159" t="n">
        <v>0.0026</v>
      </c>
      <c r="AG42" s="159" t="n">
        <v>0.0248</v>
      </c>
      <c r="AH42" s="159" t="n">
        <v>0.0095</v>
      </c>
      <c r="AI42" s="159" t="n">
        <v>0.0015</v>
      </c>
      <c r="AJ42" s="159" t="n">
        <v>0.0022</v>
      </c>
      <c r="AK42" s="159" t="n">
        <v>0.0022</v>
      </c>
      <c r="AL42" s="159" t="n">
        <v>0.0401</v>
      </c>
      <c r="AM42" s="159" t="n">
        <v>0.0028</v>
      </c>
      <c r="AN42" s="159" t="n">
        <v>0.0009</v>
      </c>
      <c r="AO42" s="159" t="n">
        <v>-9999.9999</v>
      </c>
      <c r="AP42" s="159" t="n">
        <v>0.0074</v>
      </c>
      <c r="AQ42" s="159"/>
      <c r="AR42" s="159" t="n">
        <v>0.124</v>
      </c>
      <c r="AS42" s="159" t="n">
        <v>0.0094</v>
      </c>
      <c r="AT42" s="159" t="n">
        <v>0.1334</v>
      </c>
      <c r="AU42" s="159" t="n">
        <v>0.0114</v>
      </c>
      <c r="AV42" s="159" t="s">
        <v>167</v>
      </c>
      <c r="AW42" s="159" t="n">
        <v>-9999.9999</v>
      </c>
      <c r="AX42" s="159" t="n">
        <v>0.0268</v>
      </c>
      <c r="AY42" s="159" t="n">
        <v>0.0697</v>
      </c>
      <c r="AZ42" s="159" t="n">
        <v>0.0965</v>
      </c>
      <c r="BA42" s="159" t="n">
        <v>0.0022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2036</v>
      </c>
      <c r="E43" s="136" t="n">
        <v>16.4</v>
      </c>
      <c r="F43" s="137" t="n">
        <v>2.4949</v>
      </c>
      <c r="G43" s="138" t="n">
        <v>35.5549</v>
      </c>
      <c r="H43" s="136" t="n">
        <v>80</v>
      </c>
      <c r="I43" s="136" t="n">
        <v>81</v>
      </c>
      <c r="J43" s="279" t="n">
        <v>109.39</v>
      </c>
      <c r="K43" s="280" t="n">
        <v>0.998879098841937</v>
      </c>
      <c r="L43" s="281" t="n">
        <v>0.00077472956024864</v>
      </c>
      <c r="M43" s="281" t="n">
        <v>-4.492453216E-006</v>
      </c>
      <c r="N43" s="281" t="n">
        <v>1.02608286343862</v>
      </c>
      <c r="O43" s="279" t="n">
        <v>109.38606196</v>
      </c>
      <c r="P43" s="282" t="n">
        <v>2.64807479293514</v>
      </c>
      <c r="Q43" s="283" t="n">
        <v>2.58076115223374</v>
      </c>
      <c r="R43" s="284" t="n">
        <v>118.263020252483</v>
      </c>
      <c r="S43" s="284" t="n">
        <v>115.256793058759</v>
      </c>
      <c r="T43" s="178" t="n">
        <v>0.116</v>
      </c>
      <c r="U43" s="0" t="n">
        <v>0.113153115033837</v>
      </c>
      <c r="V43" s="178" t="n">
        <v>20.083</v>
      </c>
      <c r="W43" s="0" t="n">
        <v>19.5901207691772</v>
      </c>
      <c r="X43" s="146" t="n">
        <v>19.967</v>
      </c>
      <c r="Y43" s="188" t="n">
        <v>19.4769676541434</v>
      </c>
      <c r="Z43" s="289" t="n">
        <v>1.40366666666667</v>
      </c>
      <c r="AA43" s="188" t="n">
        <v>1.36921772243531</v>
      </c>
      <c r="AB43" s="289" t="n">
        <v>6.65733333333333</v>
      </c>
      <c r="AC43" s="188" t="n">
        <v>6.49394831452816</v>
      </c>
      <c r="AD43" s="159" t="n">
        <v>0.0399</v>
      </c>
      <c r="AE43" s="159" t="n">
        <v>0.0251</v>
      </c>
      <c r="AF43" s="159" t="n">
        <v>0.0043</v>
      </c>
      <c r="AG43" s="159" t="n">
        <v>0.0471</v>
      </c>
      <c r="AH43" s="159" t="n">
        <v>0.0161</v>
      </c>
      <c r="AI43" s="159" t="n">
        <v>0.0019</v>
      </c>
      <c r="AJ43" s="159" t="n">
        <v>0.0036</v>
      </c>
      <c r="AK43" s="159" t="n">
        <v>0.0025</v>
      </c>
      <c r="AL43" s="159" t="n">
        <v>0.064</v>
      </c>
      <c r="AM43" s="159" t="n">
        <v>0.0048</v>
      </c>
      <c r="AN43" s="159" t="n">
        <v>0.0012</v>
      </c>
      <c r="AO43" s="159" t="n">
        <v>-9999.9999</v>
      </c>
      <c r="AP43" s="159" t="n">
        <v>0.0261</v>
      </c>
      <c r="AQ43" s="159"/>
      <c r="AR43" s="159" t="n">
        <v>0.2816</v>
      </c>
      <c r="AS43" s="159" t="n">
        <v>0.0268</v>
      </c>
      <c r="AT43" s="159" t="n">
        <v>0.3084</v>
      </c>
      <c r="AU43" s="159" t="n">
        <v>0.0268</v>
      </c>
      <c r="AV43" s="159" t="s">
        <v>167</v>
      </c>
      <c r="AW43" s="159" t="n">
        <v>-9999.9999</v>
      </c>
      <c r="AX43" s="159" t="n">
        <v>0.0699</v>
      </c>
      <c r="AY43" s="159" t="n">
        <v>0.1321</v>
      </c>
      <c r="AZ43" s="159" t="n">
        <v>0.202</v>
      </c>
      <c r="BA43" s="159" t="n">
        <v>0.0033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2037</v>
      </c>
      <c r="E44" s="136" t="n">
        <v>18.8</v>
      </c>
      <c r="F44" s="137" t="n">
        <v>2.8816</v>
      </c>
      <c r="G44" s="138" t="n">
        <v>35.7097</v>
      </c>
      <c r="H44" s="136" t="n">
        <v>60</v>
      </c>
      <c r="I44" s="136" t="n">
        <v>61</v>
      </c>
      <c r="J44" s="279" t="n">
        <v>110.47</v>
      </c>
      <c r="K44" s="280" t="n">
        <v>0.998446234452763</v>
      </c>
      <c r="L44" s="281" t="n">
        <v>0.00076981247066528</v>
      </c>
      <c r="M44" s="281" t="n">
        <v>-4.386785824E-006</v>
      </c>
      <c r="N44" s="281" t="n">
        <v>1.02561599107406</v>
      </c>
      <c r="O44" s="279" t="n">
        <v>110.46867436</v>
      </c>
      <c r="P44" s="282" t="n">
        <v>3.03123970803271</v>
      </c>
      <c r="Q44" s="283" t="n">
        <v>2.95553085600617</v>
      </c>
      <c r="R44" s="284" t="n">
        <v>135.375165360741</v>
      </c>
      <c r="S44" s="284" t="n">
        <v>131.994008029235</v>
      </c>
      <c r="T44" s="178" t="n">
        <v>0.284</v>
      </c>
      <c r="U44" s="0" t="n">
        <v>0.276999669173278</v>
      </c>
      <c r="V44" s="178" t="n">
        <v>15.28</v>
      </c>
      <c r="W44" s="0" t="n">
        <v>14.9033624822806</v>
      </c>
      <c r="X44" s="146" t="n">
        <v>14.996</v>
      </c>
      <c r="Y44" s="159" t="n">
        <v>14.6263628131073</v>
      </c>
      <c r="Z44" s="289" t="n">
        <v>1.13666666666667</v>
      </c>
      <c r="AA44" s="159" t="n">
        <v>1.10864891065831</v>
      </c>
      <c r="AB44" s="289" t="n">
        <v>4.96833333333333</v>
      </c>
      <c r="AC44" s="159" t="n">
        <v>4.84586862561938</v>
      </c>
      <c r="AD44" s="159" t="n">
        <v>0.0609</v>
      </c>
      <c r="AE44" s="159" t="n">
        <v>0.0536</v>
      </c>
      <c r="AF44" s="159" t="n">
        <v>0.0083</v>
      </c>
      <c r="AG44" s="159" t="n">
        <v>0.0816</v>
      </c>
      <c r="AH44" s="159" t="n">
        <v>0.0239</v>
      </c>
      <c r="AI44" s="159" t="n">
        <v>0.008</v>
      </c>
      <c r="AJ44" s="159" t="n">
        <v>0.0076</v>
      </c>
      <c r="AK44" s="159" t="n">
        <v>0.0059</v>
      </c>
      <c r="AL44" s="159" t="n">
        <v>0.144</v>
      </c>
      <c r="AM44" s="159" t="n">
        <v>0.0107</v>
      </c>
      <c r="AN44" s="159" t="n">
        <v>0.0016</v>
      </c>
      <c r="AO44" s="159" t="n">
        <v>0.0018</v>
      </c>
      <c r="AP44" s="159" t="n">
        <v>0.0827</v>
      </c>
      <c r="AQ44" s="159"/>
      <c r="AR44" s="159" t="n">
        <v>0.1587</v>
      </c>
      <c r="AS44" s="159" t="n">
        <v>0.1224</v>
      </c>
      <c r="AT44" s="159" t="n">
        <v>0.2811</v>
      </c>
      <c r="AU44" s="159" t="n">
        <v>0.0328</v>
      </c>
      <c r="AV44" s="159" t="s">
        <v>167</v>
      </c>
      <c r="AW44" s="159" t="n">
        <v>-9999.9999</v>
      </c>
      <c r="AX44" s="159" t="n">
        <v>0.1197</v>
      </c>
      <c r="AY44" s="159" t="n">
        <v>0.3053</v>
      </c>
      <c r="AZ44" s="159" t="n">
        <v>0.425</v>
      </c>
      <c r="BA44" s="159" t="n">
        <v>0.0057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2038</v>
      </c>
      <c r="E45" s="136" t="n">
        <v>26.7</v>
      </c>
      <c r="F45" s="137" t="n">
        <v>4.4929</v>
      </c>
      <c r="G45" s="138" t="n">
        <v>35.9544</v>
      </c>
      <c r="H45" s="136" t="n">
        <v>40</v>
      </c>
      <c r="I45" s="136" t="n">
        <v>40</v>
      </c>
      <c r="J45" s="279" t="n">
        <v>111.51</v>
      </c>
      <c r="K45" s="280" t="n">
        <v>0.996598714877918</v>
      </c>
      <c r="L45" s="281" t="n">
        <v>0.000756825645588229</v>
      </c>
      <c r="M45" s="281" t="n">
        <v>-4.173598794E-006</v>
      </c>
      <c r="N45" s="281" t="n">
        <v>1.02353470603196</v>
      </c>
      <c r="O45" s="279" t="n">
        <v>111.51747117</v>
      </c>
      <c r="P45" s="282" t="n">
        <v>4.69256560357012</v>
      </c>
      <c r="Q45" s="283" t="n">
        <v>4.58466681775969</v>
      </c>
      <c r="R45" s="284" t="n">
        <v>209.569979855442</v>
      </c>
      <c r="S45" s="284" t="n">
        <v>204.751220081148</v>
      </c>
      <c r="T45" s="178" t="n">
        <v>0.012</v>
      </c>
      <c r="U45" s="0" t="n">
        <v>0.0117020172179407</v>
      </c>
      <c r="V45" s="178" t="n">
        <v>0.042</v>
      </c>
      <c r="W45" s="0" t="n">
        <v>0.0409570602627924</v>
      </c>
      <c r="X45" s="146" t="n">
        <v>0.03</v>
      </c>
      <c r="Y45" s="159" t="n">
        <v>0.0292550430448517</v>
      </c>
      <c r="Z45" s="289" t="n">
        <v>0.151666666666667</v>
      </c>
      <c r="AA45" s="159" t="n">
        <v>0.147900495393417</v>
      </c>
      <c r="AB45" s="289" t="n">
        <v>1.09033333333333</v>
      </c>
      <c r="AC45" s="159" t="n">
        <v>1.06325828666344</v>
      </c>
      <c r="AD45" s="159" t="n">
        <v>0.0148</v>
      </c>
      <c r="AE45" s="159" t="n">
        <v>0.021</v>
      </c>
      <c r="AF45" s="159" t="n">
        <v>0.0078</v>
      </c>
      <c r="AG45" s="159" t="n">
        <v>0.0116</v>
      </c>
      <c r="AH45" s="159" t="n">
        <v>0.0084</v>
      </c>
      <c r="AI45" s="159" t="n">
        <v>-9999.9999</v>
      </c>
      <c r="AJ45" s="159" t="n">
        <v>-9999.9999</v>
      </c>
      <c r="AK45" s="159" t="n">
        <v>0.0026</v>
      </c>
      <c r="AL45" s="159" t="n">
        <v>0.0507</v>
      </c>
      <c r="AM45" s="159" t="n">
        <v>0.0132</v>
      </c>
      <c r="AN45" s="159" t="n">
        <v>0.0009</v>
      </c>
      <c r="AO45" s="159" t="n">
        <v>0.003</v>
      </c>
      <c r="AP45" s="159" t="n">
        <v>0.1628</v>
      </c>
      <c r="AQ45" s="159"/>
      <c r="AR45" s="159" t="n">
        <v>0.0277</v>
      </c>
      <c r="AS45" s="159" t="n">
        <v>0.0101</v>
      </c>
      <c r="AT45" s="159" t="n">
        <v>0.0378</v>
      </c>
      <c r="AU45" s="159" t="n">
        <v>0.0232</v>
      </c>
      <c r="AV45" s="159" t="s">
        <v>167</v>
      </c>
      <c r="AW45" s="159" t="n">
        <v>-9999.9999</v>
      </c>
      <c r="AX45" s="159" t="n">
        <v>0.1257</v>
      </c>
      <c r="AY45" s="159" t="n">
        <v>0.1233</v>
      </c>
      <c r="AZ45" s="159" t="n">
        <v>0.249</v>
      </c>
      <c r="BA45" s="159" t="n">
        <v>0.0028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2039</v>
      </c>
      <c r="E46" s="136" t="n">
        <v>27.8</v>
      </c>
      <c r="F46" s="137" t="n">
        <v>4.3709</v>
      </c>
      <c r="G46" s="138" t="n">
        <v>35.878</v>
      </c>
      <c r="H46" s="136" t="n">
        <v>20</v>
      </c>
      <c r="I46" s="136" t="n">
        <v>20</v>
      </c>
      <c r="J46" s="279" t="n">
        <v>111.47</v>
      </c>
      <c r="K46" s="280" t="n">
        <v>0.996293751176098</v>
      </c>
      <c r="L46" s="281" t="n">
        <v>0.00075536798352758</v>
      </c>
      <c r="M46" s="281" t="n">
        <v>-4.160295064E-006</v>
      </c>
      <c r="N46" s="281" t="n">
        <v>1.02312269681625</v>
      </c>
      <c r="O46" s="279" t="n">
        <v>111.47869466</v>
      </c>
      <c r="P46" s="282" t="n">
        <v>4.56619670002173</v>
      </c>
      <c r="Q46" s="283" t="n">
        <v>4.46300010177745</v>
      </c>
      <c r="R46" s="284" t="n">
        <v>203.926344622971</v>
      </c>
      <c r="S46" s="284" t="n">
        <v>199.317584545381</v>
      </c>
      <c r="T46" s="178" t="n">
        <v>0.013</v>
      </c>
      <c r="U46" s="0" t="n">
        <v>0.0126779014750243</v>
      </c>
      <c r="V46" s="178" t="n">
        <v>0.034</v>
      </c>
      <c r="W46" s="0" t="n">
        <v>0.0331575884731405</v>
      </c>
      <c r="X46" s="146" t="n">
        <v>0.021</v>
      </c>
      <c r="Y46" s="285" t="n">
        <v>0.0204796869981162</v>
      </c>
      <c r="Z46" s="289" t="n">
        <v>0.114666666666667</v>
      </c>
      <c r="AA46" s="188" t="n">
        <v>0.11182559249765</v>
      </c>
      <c r="AB46" s="289" t="n">
        <v>1.00533333333333</v>
      </c>
      <c r="AC46" s="285" t="n">
        <v>0.980424380735214</v>
      </c>
      <c r="AD46" s="159" t="n">
        <v>0.0074</v>
      </c>
      <c r="AE46" s="159" t="n">
        <v>0.0092</v>
      </c>
      <c r="AF46" s="159" t="n">
        <v>0.004</v>
      </c>
      <c r="AG46" s="159" t="n">
        <v>0.0049</v>
      </c>
      <c r="AH46" s="159" t="n">
        <v>0.0065</v>
      </c>
      <c r="AI46" s="159" t="n">
        <v>-9999.9999</v>
      </c>
      <c r="AJ46" s="159" t="n">
        <v>-9999.9999</v>
      </c>
      <c r="AK46" s="159" t="n">
        <v>-9999.9999</v>
      </c>
      <c r="AL46" s="159" t="n">
        <v>0.0221</v>
      </c>
      <c r="AM46" s="159" t="n">
        <v>0.011</v>
      </c>
      <c r="AN46" s="159" t="n">
        <v>0.0009</v>
      </c>
      <c r="AO46" s="159" t="n">
        <v>0.0025</v>
      </c>
      <c r="AP46" s="159" t="n">
        <v>0.1112</v>
      </c>
      <c r="AQ46" s="159"/>
      <c r="AR46" s="159" t="n">
        <v>0.0132</v>
      </c>
      <c r="AS46" s="159" t="n">
        <v>0.0064</v>
      </c>
      <c r="AT46" s="159" t="n">
        <v>0.0196</v>
      </c>
      <c r="AU46" s="159" t="n">
        <v>0.0134</v>
      </c>
      <c r="AV46" s="159" t="s">
        <v>167</v>
      </c>
      <c r="AW46" s="159" t="n">
        <v>-9999.9999</v>
      </c>
      <c r="AX46" s="159" t="n">
        <v>0.0631</v>
      </c>
      <c r="AY46" s="159" t="n">
        <v>0.0685</v>
      </c>
      <c r="AZ46" s="159" t="n">
        <v>0.1316</v>
      </c>
      <c r="BA46" s="159" t="n">
        <v>0.0019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2040</v>
      </c>
      <c r="E47" s="136" t="n">
        <v>27.2</v>
      </c>
      <c r="F47" s="137" t="n">
        <v>4.313</v>
      </c>
      <c r="G47" s="138" t="n">
        <v>35.8723</v>
      </c>
      <c r="H47" s="136" t="n">
        <v>0</v>
      </c>
      <c r="I47" s="136" t="n">
        <v>3</v>
      </c>
      <c r="J47" s="279" t="n">
        <v>110.01</v>
      </c>
      <c r="K47" s="280" t="n">
        <v>0.996461467720534</v>
      </c>
      <c r="L47" s="281" t="n">
        <v>0.00075615316050176</v>
      </c>
      <c r="M47" s="281" t="n">
        <v>-4.167055264E-006</v>
      </c>
      <c r="N47" s="281" t="n">
        <v>1.02331283688628</v>
      </c>
      <c r="O47" s="279" t="n">
        <v>110.01792072</v>
      </c>
      <c r="P47" s="282" t="n">
        <v>4.56636343453288</v>
      </c>
      <c r="Q47" s="283" t="n">
        <v>4.4623337751018</v>
      </c>
      <c r="R47" s="284" t="n">
        <v>203.933790986238</v>
      </c>
      <c r="S47" s="284" t="n">
        <v>199.287826396046</v>
      </c>
      <c r="T47" s="158" t="n">
        <v>0.011</v>
      </c>
      <c r="U47" s="188" t="n">
        <v>0.010727444714823</v>
      </c>
      <c r="V47" s="285" t="n">
        <v>0.028</v>
      </c>
      <c r="W47" s="285" t="n">
        <v>0.0273062229104584</v>
      </c>
      <c r="X47" s="146" t="n">
        <v>0.017</v>
      </c>
      <c r="Y47" s="285" t="n">
        <v>0.0165787781956355</v>
      </c>
      <c r="Z47" s="188" t="n">
        <v>0.106666666666667</v>
      </c>
      <c r="AA47" s="188" t="n">
        <v>0.104023706325556</v>
      </c>
      <c r="AB47" s="285" t="n">
        <v>0.990333333333333</v>
      </c>
      <c r="AC47" s="285" t="n">
        <v>0.965795098416334</v>
      </c>
      <c r="AD47" s="159" t="n">
        <v>0.006</v>
      </c>
      <c r="AE47" s="159" t="n">
        <v>0.0056</v>
      </c>
      <c r="AF47" s="159" t="n">
        <v>0.002</v>
      </c>
      <c r="AG47" s="159" t="n">
        <v>0.0028</v>
      </c>
      <c r="AH47" s="159" t="n">
        <v>0.003</v>
      </c>
      <c r="AI47" s="159" t="n">
        <v>-9999.9999</v>
      </c>
      <c r="AJ47" s="159" t="n">
        <v>-9999.9999</v>
      </c>
      <c r="AK47" s="159" t="n">
        <v>-9999.9999</v>
      </c>
      <c r="AL47" s="159" t="n">
        <v>0.0119</v>
      </c>
      <c r="AM47" s="159" t="n">
        <v>0.008</v>
      </c>
      <c r="AN47" s="159" t="n">
        <v>0.0007</v>
      </c>
      <c r="AO47" s="159" t="n">
        <v>0.0037</v>
      </c>
      <c r="AP47" s="159" t="n">
        <v>0.1006</v>
      </c>
      <c r="AQ47" s="159"/>
      <c r="AR47" s="159" t="n">
        <v>0.011</v>
      </c>
      <c r="AS47" s="159" t="n">
        <v>0.0056</v>
      </c>
      <c r="AT47" s="159" t="n">
        <v>0.0166</v>
      </c>
      <c r="AU47" s="159" t="n">
        <v>0.0117</v>
      </c>
      <c r="AV47" s="159" t="s">
        <v>167</v>
      </c>
      <c r="AW47" s="159" t="n">
        <v>-9999.9999</v>
      </c>
      <c r="AX47" s="159" t="n">
        <v>0.0531</v>
      </c>
      <c r="AY47" s="159" t="n">
        <v>0.0496</v>
      </c>
      <c r="AZ47" s="159" t="n">
        <v>0.1027</v>
      </c>
      <c r="BA47" s="159" t="n">
        <v>-9999.9999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4</v>
      </c>
      <c r="J9" s="32" t="s">
        <v>168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4°29.93'</v>
      </c>
      <c r="P9" s="36" t="s">
        <v>15</v>
      </c>
      <c r="Q9" s="189" t="n">
        <v>-4.49883333333333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213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-10°00.15'</v>
      </c>
      <c r="P10" s="36" t="s">
        <v>21</v>
      </c>
      <c r="Q10" s="189" t="n">
        <v>-10.0025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4°29.93'</v>
      </c>
      <c r="O11" s="43" t="n">
        <f aca="false">IF(P9=M10,-1,1)</f>
        <v>1</v>
      </c>
      <c r="P11" s="44" t="s">
        <v>214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10°00.15'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4.88034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0.997299414480647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0.0199862204571829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17'!$P$18</f>
        <v>5.00560622936553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4.87590604262838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0.00499545732738742</v>
      </c>
      <c r="Q23" s="221" t="s">
        <v>38</v>
      </c>
      <c r="R23" s="166"/>
      <c r="T23" s="1" t="n">
        <v>4.877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4.8871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0.0205389008625716</v>
      </c>
      <c r="Q25" s="221" t="s">
        <v>15</v>
      </c>
      <c r="R25" s="166"/>
      <c r="T25" s="1" t="n">
        <v>4.8862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4.8712</v>
      </c>
    </row>
    <row r="28" customFormat="false" ht="15" hidden="false" customHeight="false" outlineLevel="0" collapsed="false">
      <c r="T28" s="1" t="n">
        <f aca="false">AVERAGE(T23:T27)</f>
        <v>4.88034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88" t="s">
        <v>154</v>
      </c>
      <c r="U35" s="188" t="s">
        <v>155</v>
      </c>
      <c r="V35" s="285" t="s">
        <v>154</v>
      </c>
      <c r="W35" s="285" t="s">
        <v>155</v>
      </c>
      <c r="X35" s="285" t="s">
        <v>154</v>
      </c>
      <c r="Y35" s="285" t="s">
        <v>155</v>
      </c>
      <c r="Z35" s="188" t="s">
        <v>154</v>
      </c>
      <c r="AA35" s="188" t="s">
        <v>155</v>
      </c>
      <c r="AB35" s="28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2041</v>
      </c>
      <c r="E36" s="136" t="n">
        <v>7.4</v>
      </c>
      <c r="F36" s="137" t="n">
        <v>5.3302</v>
      </c>
      <c r="G36" s="138" t="n">
        <v>34.95105</v>
      </c>
      <c r="H36" s="136" t="n">
        <v>2000</v>
      </c>
      <c r="I36" s="136" t="n">
        <v>2001</v>
      </c>
      <c r="J36" s="279" t="n">
        <v>111.07</v>
      </c>
      <c r="K36" s="280" t="n">
        <v>0.999884665344083</v>
      </c>
      <c r="L36" s="281" t="n">
        <v>0.00079809546407174</v>
      </c>
      <c r="M36" s="281" t="n">
        <v>-5.058467896E-006</v>
      </c>
      <c r="N36" s="281" t="n">
        <v>1.02732390807431</v>
      </c>
      <c r="O36" s="279" t="n">
        <v>111.05600518</v>
      </c>
      <c r="P36" s="282" t="n">
        <v>5.59362142830945</v>
      </c>
      <c r="Q36" s="283" t="n">
        <v>5.44484693128047</v>
      </c>
      <c r="R36" s="284" t="n">
        <v>249.8111329883</v>
      </c>
      <c r="S36" s="284" t="n">
        <v>243.166863950986</v>
      </c>
      <c r="T36" s="188"/>
      <c r="U36" s="188"/>
      <c r="V36" s="285"/>
      <c r="W36" s="285"/>
      <c r="X36" s="285"/>
      <c r="Y36" s="285"/>
      <c r="Z36" s="188"/>
      <c r="AA36" s="188"/>
      <c r="AB36" s="285"/>
      <c r="AC36" s="188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2042</v>
      </c>
      <c r="E37" s="136" t="n">
        <v>7.4</v>
      </c>
      <c r="F37" s="137" t="n">
        <v>4.9477</v>
      </c>
      <c r="G37" s="138" t="n">
        <v>34.94855</v>
      </c>
      <c r="H37" s="136" t="n">
        <v>1500</v>
      </c>
      <c r="I37" s="136" t="n">
        <v>1499</v>
      </c>
      <c r="J37" s="279" t="n">
        <v>110.84</v>
      </c>
      <c r="K37" s="280" t="n">
        <v>0.999884665344083</v>
      </c>
      <c r="L37" s="281" t="n">
        <v>0.00079809546407174</v>
      </c>
      <c r="M37" s="281" t="n">
        <v>-5.058467896E-006</v>
      </c>
      <c r="N37" s="281" t="n">
        <v>1.02732194055053</v>
      </c>
      <c r="O37" s="279" t="n">
        <v>110.82603416</v>
      </c>
      <c r="P37" s="282" t="n">
        <v>5.20169051946201</v>
      </c>
      <c r="Q37" s="283" t="n">
        <v>5.06334997252614</v>
      </c>
      <c r="R37" s="284" t="n">
        <v>232.307498599174</v>
      </c>
      <c r="S37" s="284" t="n">
        <v>226.129209773017</v>
      </c>
      <c r="T37" s="188"/>
      <c r="U37" s="188"/>
      <c r="V37" s="285"/>
      <c r="W37" s="285"/>
      <c r="X37" s="285"/>
      <c r="Y37" s="285"/>
      <c r="Z37" s="188"/>
      <c r="AA37" s="188"/>
      <c r="AB37" s="188"/>
      <c r="AC37" s="188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2043</v>
      </c>
      <c r="E38" s="136" t="n">
        <v>9</v>
      </c>
      <c r="F38" s="137" t="n">
        <v>3.0434</v>
      </c>
      <c r="G38" s="138" t="n">
        <v>34.5019</v>
      </c>
      <c r="H38" s="136" t="n">
        <v>800</v>
      </c>
      <c r="I38" s="136" t="n">
        <v>803</v>
      </c>
      <c r="J38" s="279" t="n">
        <v>109.68</v>
      </c>
      <c r="K38" s="280" t="n">
        <v>0.999783391125805</v>
      </c>
      <c r="L38" s="281" t="n">
        <v>0.0007933095409575</v>
      </c>
      <c r="M38" s="281" t="n">
        <v>-4.9382526E-006</v>
      </c>
      <c r="N38" s="281" t="n">
        <v>1.02672842014333</v>
      </c>
      <c r="O38" s="279" t="n">
        <v>109.6679352</v>
      </c>
      <c r="P38" s="282" t="n">
        <v>3.22591880238476</v>
      </c>
      <c r="Q38" s="283" t="n">
        <v>3.14193971754908</v>
      </c>
      <c r="R38" s="284" t="n">
        <v>144.069533714503</v>
      </c>
      <c r="S38" s="284" t="n">
        <v>140.319027785742</v>
      </c>
      <c r="T38" s="158"/>
      <c r="U38" s="188"/>
      <c r="V38" s="285"/>
      <c r="W38" s="285"/>
      <c r="X38" s="285"/>
      <c r="Y38" s="285"/>
      <c r="Z38" s="188"/>
      <c r="AA38" s="188"/>
      <c r="AB38" s="188"/>
      <c r="AC38" s="188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2044</v>
      </c>
      <c r="E39" s="136" t="n">
        <v>8.6</v>
      </c>
      <c r="F39" s="137" t="n">
        <v>3.009</v>
      </c>
      <c r="G39" s="138" t="n">
        <v>34.5028</v>
      </c>
      <c r="H39" s="136" t="n">
        <v>800</v>
      </c>
      <c r="I39" s="136" t="n">
        <v>804</v>
      </c>
      <c r="J39" s="279" t="n">
        <v>109.47</v>
      </c>
      <c r="K39" s="280" t="n">
        <v>0.999812079540344</v>
      </c>
      <c r="L39" s="281" t="n">
        <v>0.0007944781482431</v>
      </c>
      <c r="M39" s="281" t="n">
        <v>-4.967512216E-006</v>
      </c>
      <c r="N39" s="281" t="n">
        <v>1.02679220366823</v>
      </c>
      <c r="O39" s="279" t="n">
        <v>109.45752042</v>
      </c>
      <c r="P39" s="282" t="n">
        <v>3.19546187073925</v>
      </c>
      <c r="Q39" s="283" t="n">
        <v>3.1120823271967</v>
      </c>
      <c r="R39" s="284" t="n">
        <v>142.709327147215</v>
      </c>
      <c r="S39" s="284" t="n">
        <v>138.985596732605</v>
      </c>
      <c r="T39" s="158"/>
      <c r="U39" s="188"/>
      <c r="V39" s="285"/>
      <c r="W39" s="285"/>
      <c r="X39" s="285"/>
      <c r="Y39" s="285"/>
      <c r="Z39" s="188"/>
      <c r="AA39" s="188"/>
      <c r="AB39" s="188"/>
      <c r="AC39" s="188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2045</v>
      </c>
      <c r="E40" s="136" t="n">
        <v>9.9</v>
      </c>
      <c r="F40" s="137" t="n">
        <v>2.4765</v>
      </c>
      <c r="G40" s="138" t="n">
        <v>34.5627</v>
      </c>
      <c r="H40" s="136" t="n">
        <v>600</v>
      </c>
      <c r="I40" s="136" t="n">
        <v>600</v>
      </c>
      <c r="J40" s="279" t="n">
        <v>110.08</v>
      </c>
      <c r="K40" s="280" t="n">
        <v>0.999710821396544</v>
      </c>
      <c r="L40" s="281" t="n">
        <v>0.000790746254013709</v>
      </c>
      <c r="M40" s="281" t="n">
        <v>-4.874354346E-006</v>
      </c>
      <c r="N40" s="281" t="n">
        <v>1.02662785548848</v>
      </c>
      <c r="O40" s="279" t="n">
        <v>110.06888192</v>
      </c>
      <c r="P40" s="282" t="n">
        <v>2.61136139203577</v>
      </c>
      <c r="Q40" s="283" t="n">
        <v>2.54362998049888</v>
      </c>
      <c r="R40" s="284" t="n">
        <v>116.623399768318</v>
      </c>
      <c r="S40" s="284" t="n">
        <v>113.59851492908</v>
      </c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2046</v>
      </c>
      <c r="E41" s="136" t="n">
        <v>12.9</v>
      </c>
      <c r="F41" s="137" t="n">
        <v>1.9931</v>
      </c>
      <c r="G41" s="138" t="n">
        <v>34.8493</v>
      </c>
      <c r="H41" s="136" t="n">
        <v>400</v>
      </c>
      <c r="I41" s="136" t="n">
        <v>400</v>
      </c>
      <c r="J41" s="279" t="n">
        <v>108.28</v>
      </c>
      <c r="K41" s="280" t="n">
        <v>0.999391814532321</v>
      </c>
      <c r="L41" s="281" t="n">
        <v>0.000782832219764509</v>
      </c>
      <c r="M41" s="281" t="n">
        <v>-4.680718986E-006</v>
      </c>
      <c r="N41" s="281" t="n">
        <v>1.02629678041555</v>
      </c>
      <c r="O41" s="279" t="n">
        <v>108.27231212</v>
      </c>
      <c r="P41" s="282" t="n">
        <v>2.13298862480563</v>
      </c>
      <c r="Q41" s="283" t="n">
        <v>2.07833510297283</v>
      </c>
      <c r="R41" s="284" t="n">
        <v>95.2592719838196</v>
      </c>
      <c r="S41" s="284" t="n">
        <v>92.8184456987665</v>
      </c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2048</v>
      </c>
      <c r="E42" s="136" t="n">
        <v>16.9</v>
      </c>
      <c r="F42" s="137" t="n">
        <v>2.4675</v>
      </c>
      <c r="G42" s="138" t="n">
        <v>35.51815</v>
      </c>
      <c r="H42" s="136" t="n">
        <v>100</v>
      </c>
      <c r="I42" s="136" t="n">
        <v>101</v>
      </c>
      <c r="J42" s="279" t="n">
        <v>107.72</v>
      </c>
      <c r="K42" s="280" t="n">
        <v>0.998794202605817</v>
      </c>
      <c r="L42" s="281" t="n">
        <v>0.000773664097527909</v>
      </c>
      <c r="M42" s="281" t="n">
        <v>-4.468867306E-006</v>
      </c>
      <c r="N42" s="281" t="n">
        <v>1.02593685959517</v>
      </c>
      <c r="O42" s="279" t="n">
        <v>107.71666068</v>
      </c>
      <c r="P42" s="282" t="n">
        <v>2.6596853642347</v>
      </c>
      <c r="Q42" s="283" t="n">
        <v>2.59244547006938</v>
      </c>
      <c r="R42" s="284" t="n">
        <v>118.781548366722</v>
      </c>
      <c r="S42" s="284" t="n">
        <v>115.778614693298</v>
      </c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2049</v>
      </c>
      <c r="E43" s="136" t="n">
        <v>18.2</v>
      </c>
      <c r="F43" s="137" t="n">
        <v>2.4271</v>
      </c>
      <c r="G43" s="138" t="n">
        <v>35.61655</v>
      </c>
      <c r="H43" s="136" t="n">
        <v>80</v>
      </c>
      <c r="I43" s="136" t="n">
        <v>81</v>
      </c>
      <c r="J43" s="279" t="n">
        <v>106.87</v>
      </c>
      <c r="K43" s="280" t="n">
        <v>0.998560399001334</v>
      </c>
      <c r="L43" s="281" t="n">
        <v>0.00077099568011126</v>
      </c>
      <c r="M43" s="281" t="n">
        <v>-4.411415704E-006</v>
      </c>
      <c r="N43" s="281" t="n">
        <v>1.02569580456</v>
      </c>
      <c r="O43" s="279" t="n">
        <v>106.86807634</v>
      </c>
      <c r="P43" s="282" t="n">
        <v>2.63695324285791</v>
      </c>
      <c r="Q43" s="283" t="n">
        <v>2.57089210186357</v>
      </c>
      <c r="R43" s="284" t="n">
        <v>117.766331826034</v>
      </c>
      <c r="S43" s="284" t="n">
        <v>114.816041269227</v>
      </c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2050</v>
      </c>
      <c r="E44" s="136" t="n">
        <v>21.8</v>
      </c>
      <c r="F44" s="137" t="n">
        <v>3.5617</v>
      </c>
      <c r="G44" s="138" t="n">
        <v>35.87255</v>
      </c>
      <c r="H44" s="136" t="n">
        <v>60</v>
      </c>
      <c r="I44" s="136" t="n">
        <v>60</v>
      </c>
      <c r="J44" s="279" t="n">
        <v>111.03</v>
      </c>
      <c r="K44" s="280" t="n">
        <v>0.997818206907552</v>
      </c>
      <c r="L44" s="281" t="n">
        <v>0.00076433258594438</v>
      </c>
      <c r="M44" s="281" t="n">
        <v>-4.281506104E-006</v>
      </c>
      <c r="N44" s="281" t="n">
        <v>1.02493859104934</v>
      </c>
      <c r="O44" s="279" t="n">
        <v>111.03199854</v>
      </c>
      <c r="P44" s="282" t="n">
        <v>3.73162318006698</v>
      </c>
      <c r="Q44" s="283" t="n">
        <v>3.64082610670998</v>
      </c>
      <c r="R44" s="284" t="n">
        <v>166.654291221791</v>
      </c>
      <c r="S44" s="284" t="n">
        <v>162.599293925668</v>
      </c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60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2051</v>
      </c>
      <c r="E46" s="136" t="n">
        <v>27.8</v>
      </c>
      <c r="F46" s="137" t="n">
        <v>4.4358</v>
      </c>
      <c r="G46" s="138" t="n">
        <v>36.245</v>
      </c>
      <c r="H46" s="136" t="n">
        <v>40</v>
      </c>
      <c r="I46" s="136" t="n">
        <v>40</v>
      </c>
      <c r="J46" s="279" t="n">
        <v>111.8382733</v>
      </c>
      <c r="K46" s="280" t="n">
        <v>0.996293751176098</v>
      </c>
      <c r="L46" s="281" t="n">
        <v>0.00075536798352758</v>
      </c>
      <c r="M46" s="281" t="n">
        <v>-4.160295064E-006</v>
      </c>
      <c r="N46" s="281" t="n">
        <v>1.02339895199474</v>
      </c>
      <c r="O46" s="279" t="n">
        <v>111.846996685317</v>
      </c>
      <c r="P46" s="282" t="n">
        <v>4.6180253596858</v>
      </c>
      <c r="Q46" s="283" t="n">
        <v>4.51243901577644</v>
      </c>
      <c r="R46" s="284" t="n">
        <v>206.241012563568</v>
      </c>
      <c r="S46" s="284" t="n">
        <v>201.525526444576</v>
      </c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2052</v>
      </c>
      <c r="E47" s="136" t="n">
        <v>28.3</v>
      </c>
      <c r="F47" s="137" t="n">
        <v>4.5827</v>
      </c>
      <c r="G47" s="138" t="n">
        <v>36.04705</v>
      </c>
      <c r="H47" s="136" t="n">
        <v>20</v>
      </c>
      <c r="I47" s="136" t="n">
        <v>20</v>
      </c>
      <c r="J47" s="279" t="n">
        <v>117.8815891</v>
      </c>
      <c r="K47" s="280" t="n">
        <v>0.996151493987156</v>
      </c>
      <c r="L47" s="281" t="n">
        <v>0.000754731636124149</v>
      </c>
      <c r="M47" s="281" t="n">
        <v>-4.155571594E-006</v>
      </c>
      <c r="N47" s="281" t="n">
        <v>1.02308576648978</v>
      </c>
      <c r="O47" s="279" t="n">
        <v>117.891373271895</v>
      </c>
      <c r="P47" s="282" t="n">
        <v>4.52277804144844</v>
      </c>
      <c r="Q47" s="283" t="n">
        <v>4.4207222791948</v>
      </c>
      <c r="R47" s="284" t="n">
        <v>201.987267331087</v>
      </c>
      <c r="S47" s="284" t="n">
        <v>197.42945698884</v>
      </c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2097</v>
      </c>
      <c r="E48" s="136" t="n">
        <v>28.4</v>
      </c>
      <c r="F48" s="137" t="n">
        <v>4.2842</v>
      </c>
      <c r="G48" s="138" t="n">
        <v>36.04825</v>
      </c>
      <c r="H48" s="136" t="n">
        <v>0</v>
      </c>
      <c r="I48" s="136" t="n">
        <v>3</v>
      </c>
      <c r="J48" s="279" t="n">
        <v>110.3629808</v>
      </c>
      <c r="K48" s="280" t="n">
        <v>0.996122772415965</v>
      </c>
      <c r="L48" s="281" t="n">
        <v>0.00075460631060384</v>
      </c>
      <c r="M48" s="281" t="n">
        <v>-4.154726176E-006</v>
      </c>
      <c r="N48" s="281" t="n">
        <v>1.02305361269708</v>
      </c>
      <c r="O48" s="279" t="n">
        <v>110.372251290387</v>
      </c>
      <c r="P48" s="282" t="n">
        <v>4.5201753110662</v>
      </c>
      <c r="Q48" s="283" t="n">
        <v>4.41831713897149</v>
      </c>
      <c r="R48" s="284" t="n">
        <v>201.871029392216</v>
      </c>
      <c r="S48" s="284" t="n">
        <v>197.322043426467</v>
      </c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3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4</v>
      </c>
      <c r="J9" s="32" t="s">
        <v>215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4°59.88'</v>
      </c>
      <c r="P9" s="36" t="s">
        <v>15</v>
      </c>
      <c r="Q9" s="189" t="n">
        <v>-4.998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216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-10°00.08'</v>
      </c>
      <c r="P10" s="36" t="s">
        <v>21</v>
      </c>
      <c r="Q10" s="189" t="n">
        <v>-10.0013333333333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4°59.88'</v>
      </c>
      <c r="O11" s="43" t="n">
        <f aca="false">IF(P9=M10,-1,1)</f>
        <v>1</v>
      </c>
      <c r="P11" s="44" t="s">
        <v>217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10°00.08'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4.88034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0.997299414480647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0.0199862204571829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18'!$P$18</f>
        <v>5.00560622936553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4.87590604262838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0.00499545732738742</v>
      </c>
      <c r="Q23" s="221" t="s">
        <v>38</v>
      </c>
      <c r="R23" s="166"/>
      <c r="T23" s="1" t="n">
        <v>4.877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4.8871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0.0205389008625716</v>
      </c>
      <c r="Q25" s="221" t="s">
        <v>15</v>
      </c>
      <c r="R25" s="166"/>
      <c r="T25" s="1" t="n">
        <v>4.8862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4.8712</v>
      </c>
    </row>
    <row r="28" customFormat="false" ht="15" hidden="false" customHeight="false" outlineLevel="0" collapsed="false">
      <c r="T28" s="1" t="n">
        <f aca="false">AVERAGE(T23:T27)</f>
        <v>4.88034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0" t="s">
        <v>155</v>
      </c>
      <c r="V35" s="146" t="s">
        <v>154</v>
      </c>
      <c r="W35" s="0" t="s">
        <v>155</v>
      </c>
      <c r="X35" s="145" t="s">
        <v>154</v>
      </c>
      <c r="Y35" s="285" t="s">
        <v>155</v>
      </c>
      <c r="Z35" s="145" t="s">
        <v>154</v>
      </c>
      <c r="AA35" s="188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2001</v>
      </c>
      <c r="E36" s="136" t="n">
        <v>6.1</v>
      </c>
      <c r="F36" s="137" t="n">
        <v>5.2521</v>
      </c>
      <c r="G36" s="138" t="n">
        <v>34.946</v>
      </c>
      <c r="H36" s="136" t="n">
        <v>2000</v>
      </c>
      <c r="I36" s="136" t="n">
        <v>2000</v>
      </c>
      <c r="J36" s="279" t="n">
        <v>110.84</v>
      </c>
      <c r="K36" s="280" t="n">
        <v>0.999939830033904</v>
      </c>
      <c r="L36" s="281" t="n">
        <v>0.000802209143005569</v>
      </c>
      <c r="M36" s="281" t="n">
        <v>-5.162380666E-006</v>
      </c>
      <c r="N36" s="281" t="n">
        <v>1.02749738829993</v>
      </c>
      <c r="O36" s="279" t="n">
        <v>110.82459324</v>
      </c>
      <c r="P36" s="282" t="n">
        <v>5.52307582702817</v>
      </c>
      <c r="Q36" s="283" t="n">
        <v>5.37526994221028</v>
      </c>
      <c r="R36" s="284" t="n">
        <v>246.660566435078</v>
      </c>
      <c r="S36" s="284" t="n">
        <v>240.059555619111</v>
      </c>
      <c r="T36" s="145" t="n">
        <v>0.0143333333333333</v>
      </c>
      <c r="U36" s="0" t="n">
        <v>0.0139879151037904</v>
      </c>
      <c r="V36" s="146" t="n">
        <v>21.529</v>
      </c>
      <c r="W36" s="0" t="n">
        <v>21.0101737862444</v>
      </c>
      <c r="X36" s="145" t="n">
        <v>21.5146666666667</v>
      </c>
      <c r="Y36" s="285" t="n">
        <v>20.9961858711407</v>
      </c>
      <c r="Z36" s="145" t="n">
        <v>1.48933333333333</v>
      </c>
      <c r="AA36" s="188" t="n">
        <v>1.4534419693892</v>
      </c>
      <c r="AB36" s="145" t="n">
        <v>27.1316666666667</v>
      </c>
      <c r="AC36" s="188" t="n">
        <v>26.4778220900702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2002</v>
      </c>
      <c r="E37" s="136" t="n">
        <v>6.7</v>
      </c>
      <c r="F37" s="137" t="n">
        <v>4.8287</v>
      </c>
      <c r="G37" s="138" t="n">
        <v>34.9431</v>
      </c>
      <c r="H37" s="136" t="n">
        <v>1500</v>
      </c>
      <c r="I37" s="136" t="n">
        <v>1501</v>
      </c>
      <c r="J37" s="279" t="n">
        <v>108.59</v>
      </c>
      <c r="K37" s="280" t="n">
        <v>0.999917459350318</v>
      </c>
      <c r="L37" s="281" t="n">
        <v>0.000800284798013229</v>
      </c>
      <c r="M37" s="281" t="n">
        <v>-5.113725994E-006</v>
      </c>
      <c r="N37" s="281" t="n">
        <v>1.02741553347127</v>
      </c>
      <c r="O37" s="279" t="n">
        <v>108.57555753</v>
      </c>
      <c r="P37" s="282" t="n">
        <v>5.18326676838547</v>
      </c>
      <c r="Q37" s="283" t="n">
        <v>5.04495659207434</v>
      </c>
      <c r="R37" s="284" t="n">
        <v>231.484693876095</v>
      </c>
      <c r="S37" s="284" t="n">
        <v>225.30776140204</v>
      </c>
      <c r="T37" s="145" t="n">
        <v>0.0113333333333333</v>
      </c>
      <c r="U37" s="0" t="n">
        <v>0.0110602177058751</v>
      </c>
      <c r="V37" s="146" t="n">
        <v>22.779</v>
      </c>
      <c r="W37" s="0" t="n">
        <v>22.2300616872466</v>
      </c>
      <c r="X37" s="145" t="n">
        <v>22.7676666666667</v>
      </c>
      <c r="Y37" s="285" t="n">
        <v>22.2190014695408</v>
      </c>
      <c r="Z37" s="145" t="n">
        <v>1.55233333333333</v>
      </c>
      <c r="AA37" s="188" t="n">
        <v>1.51492452518413</v>
      </c>
      <c r="AB37" s="145" t="n">
        <v>20.9986666666667</v>
      </c>
      <c r="AC37" s="188" t="n">
        <v>20.492631605862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2004</v>
      </c>
      <c r="E38" s="136" t="n">
        <v>7.6</v>
      </c>
      <c r="F38" s="137" t="n">
        <v>3.0741</v>
      </c>
      <c r="G38" s="138" t="n">
        <v>34.4947</v>
      </c>
      <c r="H38" s="136" t="n">
        <v>800</v>
      </c>
      <c r="I38" s="136" t="n">
        <v>800</v>
      </c>
      <c r="J38" s="279" t="n">
        <v>110.33</v>
      </c>
      <c r="K38" s="280" t="n">
        <v>0.999873990858795</v>
      </c>
      <c r="L38" s="281" t="n">
        <v>0.0007974807824144</v>
      </c>
      <c r="M38" s="281" t="n">
        <v>-5.042977696E-006</v>
      </c>
      <c r="N38" s="281" t="n">
        <v>1.02693605023888</v>
      </c>
      <c r="O38" s="279" t="n">
        <v>110.31631908</v>
      </c>
      <c r="P38" s="282" t="n">
        <v>3.23916653898803</v>
      </c>
      <c r="Q38" s="283" t="n">
        <v>3.15420472212906</v>
      </c>
      <c r="R38" s="284" t="n">
        <v>144.661177631205</v>
      </c>
      <c r="S38" s="284" t="n">
        <v>140.866782890284</v>
      </c>
      <c r="T38" s="145" t="n">
        <v>0.0133333333333333</v>
      </c>
      <c r="U38" s="0" t="n">
        <v>0.0130163486124236</v>
      </c>
      <c r="V38" s="146" t="n">
        <v>36.252</v>
      </c>
      <c r="W38" s="0" t="n">
        <v>35.3901502423185</v>
      </c>
      <c r="X38" s="145" t="n">
        <v>36.2386666666667</v>
      </c>
      <c r="Y38" s="285" t="n">
        <v>35.3771338937061</v>
      </c>
      <c r="Z38" s="145" t="n">
        <v>2.51833333333333</v>
      </c>
      <c r="AA38" s="188" t="n">
        <v>2.45846284417151</v>
      </c>
      <c r="AB38" s="145" t="n">
        <v>31.7746666666667</v>
      </c>
      <c r="AC38" s="188" t="n">
        <v>31.0192603782667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2006</v>
      </c>
      <c r="E39" s="136" t="n">
        <v>7.8</v>
      </c>
      <c r="F39" s="137" t="n">
        <v>3.0297</v>
      </c>
      <c r="G39" s="138" t="n">
        <v>34.4957</v>
      </c>
      <c r="H39" s="136" t="n">
        <v>800</v>
      </c>
      <c r="I39" s="136" t="n">
        <v>801</v>
      </c>
      <c r="J39" s="279" t="n">
        <v>108.87</v>
      </c>
      <c r="K39" s="280" t="n">
        <v>0.999862742696217</v>
      </c>
      <c r="L39" s="281" t="n">
        <v>0.00079687086098358</v>
      </c>
      <c r="M39" s="281" t="n">
        <v>-5.027619864E-006</v>
      </c>
      <c r="N39" s="281" t="n">
        <v>1.02690766034841</v>
      </c>
      <c r="O39" s="279" t="n">
        <v>108.85671786</v>
      </c>
      <c r="P39" s="282" t="n">
        <v>3.23568113356511</v>
      </c>
      <c r="Q39" s="283" t="n">
        <v>3.15089784457086</v>
      </c>
      <c r="R39" s="284" t="n">
        <v>144.505519425018</v>
      </c>
      <c r="S39" s="284" t="n">
        <v>140.719097738535</v>
      </c>
      <c r="T39" s="145" t="n">
        <v>0.0183333333333333</v>
      </c>
      <c r="U39" s="0" t="n">
        <v>0.017897476677225</v>
      </c>
      <c r="V39" s="146" t="n">
        <v>36.162</v>
      </c>
      <c r="W39" s="0" t="n">
        <v>35.302284632826</v>
      </c>
      <c r="X39" s="145" t="n">
        <v>36.1436666666667</v>
      </c>
      <c r="Y39" s="285" t="n">
        <v>35.2843871561488</v>
      </c>
      <c r="Z39" s="145" t="n">
        <v>2.51333333333333</v>
      </c>
      <c r="AA39" s="188" t="n">
        <v>2.45358134811412</v>
      </c>
      <c r="AB39" s="145" t="n">
        <v>31.7256666666667</v>
      </c>
      <c r="AC39" s="188" t="n">
        <v>30.9714206856044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2007</v>
      </c>
      <c r="E40" s="136" t="n">
        <v>9.2</v>
      </c>
      <c r="F40" s="137" t="n">
        <v>2.6885</v>
      </c>
      <c r="G40" s="138" t="n">
        <v>34.54435</v>
      </c>
      <c r="H40" s="136" t="n">
        <v>600</v>
      </c>
      <c r="I40" s="136" t="n">
        <v>601</v>
      </c>
      <c r="J40" s="279" t="n">
        <v>109.77</v>
      </c>
      <c r="K40" s="280" t="n">
        <v>0.999768218849135</v>
      </c>
      <c r="L40" s="281" t="n">
        <v>0.00079273206735776</v>
      </c>
      <c r="M40" s="281" t="n">
        <v>-4.923821344E-006</v>
      </c>
      <c r="N40" s="281" t="n">
        <v>1.02672947395545</v>
      </c>
      <c r="O40" s="279" t="n">
        <v>109.75814484</v>
      </c>
      <c r="P40" s="282" t="n">
        <v>2.84488783093705</v>
      </c>
      <c r="Q40" s="283" t="n">
        <v>2.77082513271698</v>
      </c>
      <c r="R40" s="284" t="n">
        <v>127.052690529649</v>
      </c>
      <c r="S40" s="284" t="n">
        <v>123.74505042714</v>
      </c>
      <c r="T40" s="145" t="n">
        <v>0.0193333333333333</v>
      </c>
      <c r="U40" s="0" t="n">
        <v>0.0188730113815245</v>
      </c>
      <c r="V40" s="146" t="n">
        <v>35.593</v>
      </c>
      <c r="W40" s="0" t="n">
        <v>34.7455393501345</v>
      </c>
      <c r="X40" s="145" t="n">
        <v>35.5736666666667</v>
      </c>
      <c r="Y40" s="188" t="n">
        <v>34.726666338753</v>
      </c>
      <c r="Z40" s="145" t="n">
        <v>2.40733333333333</v>
      </c>
      <c r="AA40" s="188" t="n">
        <v>2.35001531374775</v>
      </c>
      <c r="AB40" s="145" t="n">
        <v>24.0026666666667</v>
      </c>
      <c r="AC40" s="188" t="n">
        <v>23.4311690269106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2008</v>
      </c>
      <c r="E41" s="136" t="n">
        <v>12</v>
      </c>
      <c r="F41" s="137" t="n">
        <v>1.6886</v>
      </c>
      <c r="G41" s="138" t="n">
        <v>34.7964</v>
      </c>
      <c r="H41" s="136" t="n">
        <v>400</v>
      </c>
      <c r="I41" s="136" t="n">
        <v>400</v>
      </c>
      <c r="J41" s="279" t="n">
        <v>108.85</v>
      </c>
      <c r="K41" s="280" t="n">
        <v>0.999499638055477</v>
      </c>
      <c r="L41" s="281" t="n">
        <v>0.00078510795744</v>
      </c>
      <c r="M41" s="281" t="n">
        <v>-4.7356824E-006</v>
      </c>
      <c r="N41" s="281" t="n">
        <v>1.02643150961747</v>
      </c>
      <c r="O41" s="279" t="n">
        <v>108.841292</v>
      </c>
      <c r="P41" s="282" t="n">
        <v>1.79424089614895</v>
      </c>
      <c r="Q41" s="283" t="n">
        <v>1.74803762290737</v>
      </c>
      <c r="R41" s="284" t="n">
        <v>80.1307984220121</v>
      </c>
      <c r="S41" s="284" t="n">
        <v>78.0673602390431</v>
      </c>
      <c r="T41" s="145" t="n">
        <v>0.0173333333333333</v>
      </c>
      <c r="U41" s="0" t="n">
        <v>0.0169174832965395</v>
      </c>
      <c r="V41" s="146" t="n">
        <v>34.775</v>
      </c>
      <c r="W41" s="0" t="n">
        <v>33.9407008636823</v>
      </c>
      <c r="X41" s="145" t="n">
        <v>34.7576666666667</v>
      </c>
      <c r="Y41" s="188" t="n">
        <v>33.9237833803857</v>
      </c>
      <c r="Z41" s="145" t="n">
        <v>2.24433333333333</v>
      </c>
      <c r="AA41" s="188" t="n">
        <v>2.19048875068462</v>
      </c>
      <c r="AB41" s="145" t="n">
        <v>16.8506666666667</v>
      </c>
      <c r="AC41" s="188" t="n">
        <v>16.4463964539743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2009</v>
      </c>
      <c r="E42" s="136" t="n">
        <v>18.4</v>
      </c>
      <c r="F42" s="137" t="n">
        <v>2.6958</v>
      </c>
      <c r="G42" s="138" t="n">
        <v>35.7505</v>
      </c>
      <c r="H42" s="136" t="n">
        <v>100</v>
      </c>
      <c r="I42" s="136" t="n">
        <v>100</v>
      </c>
      <c r="J42" s="279" t="n">
        <v>109.15</v>
      </c>
      <c r="K42" s="280" t="n">
        <v>0.998522778246976</v>
      </c>
      <c r="L42" s="281" t="n">
        <v>0.00077059793494784</v>
      </c>
      <c r="M42" s="281" t="n">
        <v>-4.403073376E-006</v>
      </c>
      <c r="N42" s="281" t="n">
        <v>1.02574834621039</v>
      </c>
      <c r="O42" s="279" t="n">
        <v>109.1482536</v>
      </c>
      <c r="P42" s="282" t="n">
        <v>2.86890726120368</v>
      </c>
      <c r="Q42" s="283" t="n">
        <v>2.79689191974115</v>
      </c>
      <c r="R42" s="284" t="n">
        <v>128.125398285356</v>
      </c>
      <c r="S42" s="284" t="n">
        <v>124.90919313564</v>
      </c>
      <c r="T42" s="145" t="n">
        <v>0.301333333333333</v>
      </c>
      <c r="U42" s="0" t="n">
        <v>0.293900852225982</v>
      </c>
      <c r="V42" s="146" t="n">
        <v>16.541</v>
      </c>
      <c r="W42" s="0" t="n">
        <v>16.1330110508959</v>
      </c>
      <c r="X42" s="145" t="n">
        <v>16.2396666666667</v>
      </c>
      <c r="Y42" s="188" t="n">
        <v>15.83911019867</v>
      </c>
      <c r="Z42" s="145" t="n">
        <v>1.13933333333333</v>
      </c>
      <c r="AA42" s="188" t="n">
        <v>1.11123131958895</v>
      </c>
      <c r="AB42" s="145" t="n">
        <v>4.89666666666667</v>
      </c>
      <c r="AC42" s="188" t="n">
        <v>4.77588884867221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2010</v>
      </c>
      <c r="E43" s="136" t="n">
        <v>22.4</v>
      </c>
      <c r="F43" s="137" t="n">
        <v>3.8864</v>
      </c>
      <c r="G43" s="138" t="n">
        <v>35.99105</v>
      </c>
      <c r="H43" s="136" t="n">
        <v>80</v>
      </c>
      <c r="I43" s="136" t="n">
        <v>80</v>
      </c>
      <c r="J43" s="279" t="n">
        <v>109.42</v>
      </c>
      <c r="K43" s="280" t="n">
        <v>0.997681488815979</v>
      </c>
      <c r="L43" s="281" t="n">
        <v>0.00076332032877824</v>
      </c>
      <c r="M43" s="281" t="n">
        <v>-4.264024096E-006</v>
      </c>
      <c r="N43" s="281" t="n">
        <v>1.02485934131939</v>
      </c>
      <c r="O43" s="279" t="n">
        <v>109.42262608</v>
      </c>
      <c r="P43" s="282" t="n">
        <v>4.13474690857715</v>
      </c>
      <c r="Q43" s="283" t="n">
        <v>4.03445306285067</v>
      </c>
      <c r="R43" s="284" t="n">
        <v>184.657796937056</v>
      </c>
      <c r="S43" s="284" t="n">
        <v>180.178673786911</v>
      </c>
      <c r="T43" s="145" t="n">
        <v>0.124333333333333</v>
      </c>
      <c r="U43" s="0" t="n">
        <v>0.121244330472808</v>
      </c>
      <c r="V43" s="146" t="n">
        <v>4.626</v>
      </c>
      <c r="W43" s="0" t="n">
        <v>4.51106921796685</v>
      </c>
      <c r="X43" s="145" t="n">
        <v>4.50166666666667</v>
      </c>
      <c r="Y43" s="188" t="n">
        <v>4.38982488749404</v>
      </c>
      <c r="Z43" s="145" t="n">
        <v>0.503333333333334</v>
      </c>
      <c r="AA43" s="188" t="n">
        <v>0.490828254729064</v>
      </c>
      <c r="AB43" s="145" t="n">
        <v>2.48966666666667</v>
      </c>
      <c r="AC43" s="188" t="n">
        <v>2.42781207587508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2011</v>
      </c>
      <c r="E44" s="136" t="n">
        <v>26.9</v>
      </c>
      <c r="F44" s="137" t="n">
        <v>4.396</v>
      </c>
      <c r="G44" s="138" t="n">
        <v>36.3289</v>
      </c>
      <c r="H44" s="136" t="n">
        <v>60</v>
      </c>
      <c r="I44" s="136" t="n">
        <v>60</v>
      </c>
      <c r="J44" s="279" t="n">
        <v>110.81</v>
      </c>
      <c r="K44" s="280" t="n">
        <v>0.996544091998748</v>
      </c>
      <c r="L44" s="281" t="n">
        <v>0.000756554656331409</v>
      </c>
      <c r="M44" s="281" t="n">
        <v>-4.170882106E-006</v>
      </c>
      <c r="N44" s="281" t="n">
        <v>1.02375324837928</v>
      </c>
      <c r="O44" s="279" t="n">
        <v>110.81764589</v>
      </c>
      <c r="P44" s="282" t="n">
        <v>4.61969466864736</v>
      </c>
      <c r="Q44" s="283" t="n">
        <v>4.51250794657882</v>
      </c>
      <c r="R44" s="284" t="n">
        <v>206.315563901791</v>
      </c>
      <c r="S44" s="284" t="n">
        <v>201.52860489421</v>
      </c>
      <c r="T44" s="145" t="n">
        <v>0.0113333333333333</v>
      </c>
      <c r="U44" s="0" t="n">
        <v>0.0110490324366869</v>
      </c>
      <c r="V44" s="146" t="n">
        <v>0.01</v>
      </c>
      <c r="W44" s="0" t="n">
        <v>0.00974914626766488</v>
      </c>
      <c r="X44" s="145" t="n">
        <v>-0.00133333333333333</v>
      </c>
      <c r="Y44" s="159" t="n">
        <v>-0.00129988616902198</v>
      </c>
      <c r="Z44" s="145" t="n">
        <v>0.125333333333333</v>
      </c>
      <c r="AA44" s="159" t="n">
        <v>0.122189299888067</v>
      </c>
      <c r="AB44" s="145" t="n">
        <v>1.04166666666667</v>
      </c>
      <c r="AC44" s="159" t="n">
        <v>1.01553606954843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2012</v>
      </c>
      <c r="E45" s="136" t="n">
        <v>27.4</v>
      </c>
      <c r="F45" s="137" t="n">
        <v>4.3181</v>
      </c>
      <c r="G45" s="138" t="n">
        <v>36.36445</v>
      </c>
      <c r="H45" s="136" t="n">
        <v>40</v>
      </c>
      <c r="I45" s="136" t="n">
        <v>40</v>
      </c>
      <c r="J45" s="279" t="n">
        <v>110.46</v>
      </c>
      <c r="K45" s="280" t="n">
        <v>0.996405926771626</v>
      </c>
      <c r="L45" s="281" t="n">
        <v>0.00075588880506374</v>
      </c>
      <c r="M45" s="281" t="n">
        <v>-4.164669496E-006</v>
      </c>
      <c r="N45" s="281" t="n">
        <v>1.02361903537812</v>
      </c>
      <c r="O45" s="279" t="n">
        <v>110.46817404</v>
      </c>
      <c r="P45" s="282" t="n">
        <v>4.55207944868126</v>
      </c>
      <c r="Q45" s="283" t="n">
        <v>4.44704454621611</v>
      </c>
      <c r="R45" s="284" t="n">
        <v>203.295868178105</v>
      </c>
      <c r="S45" s="284" t="n">
        <v>198.605009434011</v>
      </c>
      <c r="T45" s="145" t="n">
        <v>0.00933333333333333</v>
      </c>
      <c r="U45" s="0" t="n">
        <v>0.00909879214835544</v>
      </c>
      <c r="V45" s="146" t="n">
        <v>0.017</v>
      </c>
      <c r="W45" s="0" t="n">
        <v>0.0165727999845046</v>
      </c>
      <c r="X45" s="145" t="n">
        <v>0.00766666666666667</v>
      </c>
      <c r="Y45" s="159" t="n">
        <v>0.00747400783614912</v>
      </c>
      <c r="Z45" s="145" t="n">
        <v>0.128333333333333</v>
      </c>
      <c r="AA45" s="159" t="n">
        <v>0.125108392039887</v>
      </c>
      <c r="AB45" s="145" t="n">
        <v>1.04566666666667</v>
      </c>
      <c r="AC45" s="159" t="n">
        <v>1.01938967747825</v>
      </c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2013</v>
      </c>
      <c r="E46" s="136" t="n">
        <v>27.5</v>
      </c>
      <c r="F46" s="137" t="n">
        <v>4.2922</v>
      </c>
      <c r="G46" s="138" t="n">
        <v>36.368</v>
      </c>
      <c r="H46" s="136" t="n">
        <v>20</v>
      </c>
      <c r="I46" s="136" t="n">
        <v>20</v>
      </c>
      <c r="J46" s="279" t="n">
        <v>109.83</v>
      </c>
      <c r="K46" s="280" t="n">
        <v>0.99637801934724</v>
      </c>
      <c r="L46" s="281" t="n">
        <v>0.000755757615605469</v>
      </c>
      <c r="M46" s="281" t="n">
        <v>-4.16352625E-006</v>
      </c>
      <c r="N46" s="281" t="n">
        <v>1.02358928200855</v>
      </c>
      <c r="O46" s="279" t="n">
        <v>109.83823725</v>
      </c>
      <c r="P46" s="282" t="n">
        <v>4.55108100481124</v>
      </c>
      <c r="Q46" s="283" t="n">
        <v>4.44619837742029</v>
      </c>
      <c r="R46" s="284" t="n">
        <v>203.25127767487</v>
      </c>
      <c r="S46" s="284" t="n">
        <v>198.56721953559</v>
      </c>
      <c r="T46" s="145" t="n">
        <v>0.0113333333333333</v>
      </c>
      <c r="U46" s="0" t="n">
        <v>0.0110484946778145</v>
      </c>
      <c r="V46" s="146" t="n">
        <v>0.023</v>
      </c>
      <c r="W46" s="0" t="n">
        <v>0.0224219450814471</v>
      </c>
      <c r="X46" s="145" t="n">
        <v>0.0116666666666667</v>
      </c>
      <c r="Y46" s="285" t="n">
        <v>0.0113734504036326</v>
      </c>
      <c r="Z46" s="145" t="n">
        <v>0.122333333333333</v>
      </c>
      <c r="AA46" s="188" t="n">
        <v>0.119258751375233</v>
      </c>
      <c r="AB46" s="145" t="n">
        <v>1.12866666666667</v>
      </c>
      <c r="AC46" s="285" t="n">
        <v>1.10030008762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2014</v>
      </c>
      <c r="E47" s="136" t="n">
        <v>27.6</v>
      </c>
      <c r="F47" s="137" t="n">
        <v>4.3801</v>
      </c>
      <c r="G47" s="138" t="n">
        <v>36.3686</v>
      </c>
      <c r="H47" s="136" t="n">
        <v>0</v>
      </c>
      <c r="I47" s="136" t="n">
        <v>3</v>
      </c>
      <c r="J47" s="279" t="n">
        <v>112.03</v>
      </c>
      <c r="K47" s="280" t="n">
        <v>0.996350020834557</v>
      </c>
      <c r="L47" s="281" t="n">
        <v>0.0007556270831184</v>
      </c>
      <c r="M47" s="281" t="n">
        <v>-4.162416096E-006</v>
      </c>
      <c r="N47" s="281" t="n">
        <v>1.02355723163955</v>
      </c>
      <c r="O47" s="279" t="n">
        <v>112.03851428</v>
      </c>
      <c r="P47" s="282" t="n">
        <v>4.55184107286542</v>
      </c>
      <c r="Q47" s="283" t="n">
        <v>4.44708017506182</v>
      </c>
      <c r="R47" s="284" t="n">
        <v>203.285222314169</v>
      </c>
      <c r="S47" s="284" t="n">
        <v>198.606600618261</v>
      </c>
      <c r="T47" s="158" t="n">
        <v>0.00933333333333333</v>
      </c>
      <c r="U47" s="188" t="n">
        <v>0.00909875558295743</v>
      </c>
      <c r="V47" s="285" t="n">
        <v>0.015</v>
      </c>
      <c r="W47" s="285" t="n">
        <v>0.0146230000440387</v>
      </c>
      <c r="X47" s="285" t="n">
        <v>0.00566666666666667</v>
      </c>
      <c r="Y47" s="285" t="n">
        <v>0.0055242444610813</v>
      </c>
      <c r="Z47" s="188" t="n">
        <v>0.123333333333333</v>
      </c>
      <c r="AA47" s="188" t="n">
        <v>0.120233555917652</v>
      </c>
      <c r="AB47" s="285" t="n">
        <v>1.25266666666667</v>
      </c>
      <c r="AC47" s="285" t="n">
        <v>1.2211829814555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5</v>
      </c>
      <c r="J9" s="32" t="s">
        <v>218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5°29.92'</v>
      </c>
      <c r="P9" s="36" t="s">
        <v>15</v>
      </c>
      <c r="Q9" s="189" t="n">
        <v>-5.49866666666667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219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-10°00.12'</v>
      </c>
      <c r="P10" s="36" t="s">
        <v>21</v>
      </c>
      <c r="Q10" s="189" t="n">
        <v>-10.002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5°29.92'</v>
      </c>
      <c r="O11" s="43" t="n">
        <f aca="false">IF(P9=M10,-1,1)</f>
        <v>1</v>
      </c>
      <c r="P11" s="44" t="s">
        <v>220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10°00.12'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28.1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4.88034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0.997299414480647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0.0199862204571829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19'!$P$18</f>
        <v>5.00560622936553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4.87590604262838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0.00499545732738742</v>
      </c>
      <c r="Q23" s="221" t="s">
        <v>38</v>
      </c>
      <c r="R23" s="166"/>
      <c r="T23" s="1" t="n">
        <v>4.877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4.8871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0.0205389008625716</v>
      </c>
      <c r="Q25" s="221" t="s">
        <v>15</v>
      </c>
      <c r="R25" s="166"/>
      <c r="T25" s="1" t="n">
        <v>4.8862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4.8712</v>
      </c>
    </row>
    <row r="28" customFormat="false" ht="15" hidden="false" customHeight="false" outlineLevel="0" collapsed="false">
      <c r="T28" s="1" t="n">
        <f aca="false">AVERAGE(T23:T27)</f>
        <v>4.88034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88" t="s">
        <v>154</v>
      </c>
      <c r="U35" s="188" t="s">
        <v>155</v>
      </c>
      <c r="V35" s="285" t="s">
        <v>154</v>
      </c>
      <c r="W35" s="285" t="s">
        <v>155</v>
      </c>
      <c r="X35" s="285" t="s">
        <v>154</v>
      </c>
      <c r="Y35" s="285" t="s">
        <v>155</v>
      </c>
      <c r="Z35" s="188" t="s">
        <v>154</v>
      </c>
      <c r="AA35" s="188" t="s">
        <v>155</v>
      </c>
      <c r="AB35" s="28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2015</v>
      </c>
      <c r="E36" s="136" t="n">
        <v>6.6</v>
      </c>
      <c r="F36" s="137" t="n">
        <v>5.2321</v>
      </c>
      <c r="G36" s="138" t="n">
        <v>34.9515</v>
      </c>
      <c r="H36" s="136" t="n">
        <v>2000</v>
      </c>
      <c r="I36" s="136" t="n">
        <v>2000</v>
      </c>
      <c r="J36" s="279" t="n">
        <v>110.12</v>
      </c>
      <c r="K36" s="280" t="n">
        <v>0.999921558571369</v>
      </c>
      <c r="L36" s="281" t="n">
        <v>0.0008006024325927</v>
      </c>
      <c r="M36" s="281" t="n">
        <v>-5.121752376E-006</v>
      </c>
      <c r="N36" s="281" t="n">
        <v>1.02743570113308</v>
      </c>
      <c r="O36" s="279" t="n">
        <v>110.10524392</v>
      </c>
      <c r="P36" s="282" t="n">
        <v>5.53857530370841</v>
      </c>
      <c r="Q36" s="283" t="n">
        <v>5.3906782659006</v>
      </c>
      <c r="R36" s="284" t="n">
        <v>247.352773063618</v>
      </c>
      <c r="S36" s="284" t="n">
        <v>240.747691355121</v>
      </c>
      <c r="T36" s="188"/>
      <c r="U36" s="188"/>
      <c r="V36" s="285"/>
      <c r="W36" s="285"/>
      <c r="X36" s="285"/>
      <c r="Y36" s="285"/>
      <c r="Z36" s="188"/>
      <c r="AA36" s="188"/>
      <c r="AB36" s="285"/>
      <c r="AC36" s="188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2016</v>
      </c>
      <c r="E37" s="136" t="n">
        <v>7.2</v>
      </c>
      <c r="F37" s="137" t="n">
        <v>4.7115</v>
      </c>
      <c r="G37" s="138" t="n">
        <v>34.93615</v>
      </c>
      <c r="H37" s="136" t="n">
        <v>1500</v>
      </c>
      <c r="I37" s="136" t="n">
        <v>1500</v>
      </c>
      <c r="J37" s="279" t="n">
        <v>107.63</v>
      </c>
      <c r="K37" s="280" t="n">
        <v>0.999894762780403</v>
      </c>
      <c r="L37" s="281" t="n">
        <v>0.00079871493778176</v>
      </c>
      <c r="M37" s="281" t="n">
        <v>-5.074090464E-006</v>
      </c>
      <c r="N37" s="281" t="n">
        <v>1.02734069512069</v>
      </c>
      <c r="O37" s="279" t="n">
        <v>107.61622336</v>
      </c>
      <c r="P37" s="282" t="n">
        <v>5.10287618871817</v>
      </c>
      <c r="Q37" s="283" t="n">
        <v>4.9670729612426</v>
      </c>
      <c r="R37" s="284" t="n">
        <v>227.894450588153</v>
      </c>
      <c r="S37" s="284" t="n">
        <v>221.829478449095</v>
      </c>
      <c r="T37" s="188"/>
      <c r="U37" s="188"/>
      <c r="V37" s="285"/>
      <c r="W37" s="285"/>
      <c r="X37" s="285"/>
      <c r="Y37" s="285"/>
      <c r="Z37" s="188"/>
      <c r="AA37" s="188"/>
      <c r="AB37" s="188"/>
      <c r="AC37" s="188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2017</v>
      </c>
      <c r="E38" s="136" t="n">
        <v>8.3</v>
      </c>
      <c r="F38" s="137" t="n">
        <v>2.9588</v>
      </c>
      <c r="G38" s="138" t="n">
        <v>34.495</v>
      </c>
      <c r="H38" s="136" t="n">
        <v>800</v>
      </c>
      <c r="I38" s="136" t="n">
        <v>799</v>
      </c>
      <c r="J38" s="279" t="n">
        <v>109.96</v>
      </c>
      <c r="K38" s="280" t="n">
        <v>0.999832134276928</v>
      </c>
      <c r="L38" s="281" t="n">
        <v>0.000795366676405149</v>
      </c>
      <c r="M38" s="281" t="n">
        <v>-4.989804394E-006</v>
      </c>
      <c r="N38" s="281" t="n">
        <v>1.02683227626717</v>
      </c>
      <c r="O38" s="279" t="n">
        <v>109.94713468</v>
      </c>
      <c r="P38" s="282" t="n">
        <v>3.12754776152651</v>
      </c>
      <c r="Q38" s="283" t="n">
        <v>3.04582143920916</v>
      </c>
      <c r="R38" s="284" t="n">
        <v>139.676283029774</v>
      </c>
      <c r="S38" s="284" t="n">
        <v>136.026385475081</v>
      </c>
      <c r="T38" s="158"/>
      <c r="U38" s="188"/>
      <c r="V38" s="285"/>
      <c r="W38" s="285"/>
      <c r="X38" s="285"/>
      <c r="Y38" s="285"/>
      <c r="Z38" s="188"/>
      <c r="AA38" s="188"/>
      <c r="AB38" s="188"/>
      <c r="AC38" s="188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2018</v>
      </c>
      <c r="E39" s="136" t="n">
        <v>8.3</v>
      </c>
      <c r="F39" s="137" t="n">
        <v>2.9293</v>
      </c>
      <c r="G39" s="138" t="n">
        <v>34.49475</v>
      </c>
      <c r="H39" s="136" t="n">
        <v>800</v>
      </c>
      <c r="I39" s="136" t="n">
        <v>799</v>
      </c>
      <c r="J39" s="279" t="n">
        <v>109.32</v>
      </c>
      <c r="K39" s="280" t="n">
        <v>0.999832134276928</v>
      </c>
      <c r="L39" s="281" t="n">
        <v>0.000795366676405149</v>
      </c>
      <c r="M39" s="281" t="n">
        <v>-4.989804394E-006</v>
      </c>
      <c r="N39" s="281" t="n">
        <v>1.02683208008244</v>
      </c>
      <c r="O39" s="279" t="n">
        <v>109.30720956</v>
      </c>
      <c r="P39" s="282" t="n">
        <v>3.11461911790833</v>
      </c>
      <c r="Q39" s="283" t="n">
        <v>3.03323121503789</v>
      </c>
      <c r="R39" s="284" t="n">
        <v>139.098889805786</v>
      </c>
      <c r="S39" s="284" t="n">
        <v>135.464106063592</v>
      </c>
      <c r="T39" s="158"/>
      <c r="U39" s="188"/>
      <c r="V39" s="285"/>
      <c r="W39" s="285"/>
      <c r="X39" s="285"/>
      <c r="Y39" s="285"/>
      <c r="Z39" s="188"/>
      <c r="AA39" s="188"/>
      <c r="AB39" s="188"/>
      <c r="AC39" s="188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2019</v>
      </c>
      <c r="E40" s="136" t="n">
        <v>9.6</v>
      </c>
      <c r="F40" s="137" t="n">
        <v>2.3649</v>
      </c>
      <c r="G40" s="138" t="n">
        <v>34.5592</v>
      </c>
      <c r="H40" s="136" t="n">
        <v>600</v>
      </c>
      <c r="I40" s="136" t="n">
        <v>600</v>
      </c>
      <c r="J40" s="279" t="n">
        <v>108.2</v>
      </c>
      <c r="K40" s="280" t="n">
        <v>0.999736233711852</v>
      </c>
      <c r="L40" s="281" t="n">
        <v>0.0007915906293888</v>
      </c>
      <c r="M40" s="281" t="n">
        <v>-4.895355936E-006</v>
      </c>
      <c r="N40" s="281" t="n">
        <v>1.02667544793206</v>
      </c>
      <c r="O40" s="279" t="n">
        <v>108.1887472</v>
      </c>
      <c r="P40" s="282" t="n">
        <v>2.53687103017611</v>
      </c>
      <c r="Q40" s="283" t="n">
        <v>2.47095714160293</v>
      </c>
      <c r="R40" s="284" t="n">
        <v>113.296660207665</v>
      </c>
      <c r="S40" s="284" t="n">
        <v>110.352945943987</v>
      </c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2021</v>
      </c>
      <c r="E41" s="136" t="n">
        <v>11.6</v>
      </c>
      <c r="F41" s="137" t="n">
        <v>1.7514</v>
      </c>
      <c r="G41" s="138" t="n">
        <v>34.7548</v>
      </c>
      <c r="H41" s="136" t="n">
        <v>400</v>
      </c>
      <c r="I41" s="136" t="n">
        <v>400</v>
      </c>
      <c r="J41" s="279" t="n">
        <v>110.95</v>
      </c>
      <c r="K41" s="280" t="n">
        <v>0.999544275009952</v>
      </c>
      <c r="L41" s="281" t="n">
        <v>0.0007861459813712</v>
      </c>
      <c r="M41" s="281" t="n">
        <v>-4.760970976E-006</v>
      </c>
      <c r="N41" s="281" t="n">
        <v>1.02647472574537</v>
      </c>
      <c r="O41" s="279" t="n">
        <v>110.9406802</v>
      </c>
      <c r="P41" s="282" t="n">
        <v>1.82588355421752</v>
      </c>
      <c r="Q41" s="283" t="n">
        <v>1.77879056193193</v>
      </c>
      <c r="R41" s="284" t="n">
        <v>81.5439595313545</v>
      </c>
      <c r="S41" s="284" t="n">
        <v>79.4407864958798</v>
      </c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2022</v>
      </c>
      <c r="E42" s="136" t="n">
        <v>19.5</v>
      </c>
      <c r="F42" s="137" t="n">
        <v>2.6456</v>
      </c>
      <c r="G42" s="138" t="n">
        <v>35.8634</v>
      </c>
      <c r="H42" s="136" t="n">
        <v>100</v>
      </c>
      <c r="I42" s="136" t="n">
        <v>101</v>
      </c>
      <c r="J42" s="279" t="n">
        <v>109.76</v>
      </c>
      <c r="K42" s="280" t="n">
        <v>0.998308143881684</v>
      </c>
      <c r="L42" s="281" t="n">
        <v>0.000768469653495469</v>
      </c>
      <c r="M42" s="281" t="n">
        <v>-4.35955665E-006</v>
      </c>
      <c r="N42" s="281" t="n">
        <v>1.02555317544462</v>
      </c>
      <c r="O42" s="279" t="n">
        <v>109.7594512</v>
      </c>
      <c r="P42" s="282" t="n">
        <v>2.79912165127724</v>
      </c>
      <c r="Q42" s="283" t="n">
        <v>2.72937739192676</v>
      </c>
      <c r="R42" s="284" t="n">
        <v>125.008772946042</v>
      </c>
      <c r="S42" s="284" t="n">
        <v>121.893994323449</v>
      </c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2023</v>
      </c>
      <c r="E43" s="136" t="n">
        <v>22.4</v>
      </c>
      <c r="F43" s="137" t="n">
        <v>3.4314</v>
      </c>
      <c r="G43" s="138" t="n">
        <v>35.9421</v>
      </c>
      <c r="H43" s="136" t="n">
        <v>80</v>
      </c>
      <c r="I43" s="136" t="n">
        <v>80</v>
      </c>
      <c r="J43" s="279" t="n">
        <v>109.63</v>
      </c>
      <c r="K43" s="280" t="n">
        <v>0.997681488815979</v>
      </c>
      <c r="L43" s="281" t="n">
        <v>0.00076332032877824</v>
      </c>
      <c r="M43" s="281" t="n">
        <v>-4.264024096E-006</v>
      </c>
      <c r="N43" s="281" t="n">
        <v>1.02482215323517</v>
      </c>
      <c r="O43" s="279" t="n">
        <v>109.63263112</v>
      </c>
      <c r="P43" s="282" t="n">
        <v>3.64107489972361</v>
      </c>
      <c r="Q43" s="283" t="n">
        <v>3.55288465245353</v>
      </c>
      <c r="R43" s="284" t="n">
        <v>162.610405021656</v>
      </c>
      <c r="S43" s="284" t="n">
        <v>158.671828578575</v>
      </c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 t="n">
        <v>65</v>
      </c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2024</v>
      </c>
      <c r="E45" s="136" t="n">
        <v>24.5</v>
      </c>
      <c r="F45" s="137" t="n">
        <v>4.3601</v>
      </c>
      <c r="G45" s="138" t="n">
        <v>36.1313</v>
      </c>
      <c r="H45" s="136" t="n">
        <v>65</v>
      </c>
      <c r="I45" s="136" t="n">
        <v>65</v>
      </c>
      <c r="J45" s="279" t="n">
        <v>110.41</v>
      </c>
      <c r="K45" s="280" t="n">
        <v>0.997174887424946</v>
      </c>
      <c r="L45" s="281" t="n">
        <v>0.000759985775982969</v>
      </c>
      <c r="M45" s="281" t="n">
        <v>-4.21221865E-006</v>
      </c>
      <c r="N45" s="281" t="n">
        <v>1.0243500653312</v>
      </c>
      <c r="O45" s="279" t="n">
        <v>110.41496845</v>
      </c>
      <c r="P45" s="282" t="n">
        <v>4.59881499659709</v>
      </c>
      <c r="Q45" s="283" t="n">
        <v>4.48949548815636</v>
      </c>
      <c r="R45" s="284" t="n">
        <v>205.383077748026</v>
      </c>
      <c r="S45" s="284" t="n">
        <v>200.500868501063</v>
      </c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2027</v>
      </c>
      <c r="E46" s="136" t="n">
        <v>27.3</v>
      </c>
      <c r="F46" s="137" t="n">
        <v>4.3298</v>
      </c>
      <c r="G46" s="138" t="n">
        <v>36.3102</v>
      </c>
      <c r="H46" s="136" t="n">
        <v>40</v>
      </c>
      <c r="I46" s="136" t="n">
        <v>40</v>
      </c>
      <c r="J46" s="279" t="n">
        <v>110.13</v>
      </c>
      <c r="K46" s="280" t="n">
        <v>0.996433742949107</v>
      </c>
      <c r="L46" s="281" t="n">
        <v>0.000756020652891949</v>
      </c>
      <c r="M46" s="281" t="n">
        <v>-4.165845834E-006</v>
      </c>
      <c r="N46" s="281" t="n">
        <v>1.02361051270536</v>
      </c>
      <c r="O46" s="279" t="n">
        <v>110.13803949</v>
      </c>
      <c r="P46" s="282" t="n">
        <v>4.5784051033887</v>
      </c>
      <c r="Q46" s="283" t="n">
        <v>4.47280000211035</v>
      </c>
      <c r="R46" s="284" t="n">
        <v>204.471571917339</v>
      </c>
      <c r="S46" s="284" t="n">
        <v>199.755248094248</v>
      </c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2028</v>
      </c>
      <c r="E47" s="136" t="n">
        <v>27.4</v>
      </c>
      <c r="F47" s="137" t="n">
        <v>4.3025</v>
      </c>
      <c r="G47" s="138" t="n">
        <v>36.29295</v>
      </c>
      <c r="H47" s="136" t="n">
        <v>20</v>
      </c>
      <c r="I47" s="136" t="n">
        <v>20</v>
      </c>
      <c r="J47" s="279" t="n">
        <v>109.92</v>
      </c>
      <c r="K47" s="280" t="n">
        <v>0.996405926771626</v>
      </c>
      <c r="L47" s="281" t="n">
        <v>0.00075588880506374</v>
      </c>
      <c r="M47" s="281" t="n">
        <v>-4.164669496E-006</v>
      </c>
      <c r="N47" s="281" t="n">
        <v>1.02356517158597</v>
      </c>
      <c r="O47" s="279" t="n">
        <v>109.92813408</v>
      </c>
      <c r="P47" s="282" t="n">
        <v>4.55825297169325</v>
      </c>
      <c r="Q47" s="283" t="n">
        <v>4.45330995839809</v>
      </c>
      <c r="R47" s="284" t="n">
        <v>203.571577715821</v>
      </c>
      <c r="S47" s="284" t="n">
        <v>198.884822742059</v>
      </c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2057</v>
      </c>
      <c r="E48" s="136" t="n">
        <v>27.4</v>
      </c>
      <c r="F48" s="137" t="n">
        <v>4.6073</v>
      </c>
      <c r="G48" s="138" t="n">
        <v>36.29165</v>
      </c>
      <c r="H48" s="136" t="n">
        <v>0</v>
      </c>
      <c r="I48" s="136" t="n">
        <v>4</v>
      </c>
      <c r="J48" s="279" t="n">
        <v>117.6740042</v>
      </c>
      <c r="K48" s="280" t="n">
        <v>0.996405926771626</v>
      </c>
      <c r="L48" s="281" t="n">
        <v>0.00075588880506374</v>
      </c>
      <c r="M48" s="281" t="n">
        <v>-4.164669496E-006</v>
      </c>
      <c r="N48" s="281" t="n">
        <v>1.02356419226549</v>
      </c>
      <c r="O48" s="279" t="n">
        <v>117.682712076311</v>
      </c>
      <c r="P48" s="282" t="n">
        <v>4.55536361063014</v>
      </c>
      <c r="Q48" s="283" t="n">
        <v>4.45049137616624</v>
      </c>
      <c r="R48" s="284" t="n">
        <v>203.442538850742</v>
      </c>
      <c r="S48" s="284" t="n">
        <v>198.758944859584</v>
      </c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4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6</v>
      </c>
      <c r="J9" s="32" t="s">
        <v>221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6°02.24'</v>
      </c>
      <c r="P9" s="36" t="s">
        <v>15</v>
      </c>
      <c r="Q9" s="189" t="n">
        <v>-6.03733333333333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222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-10°00.99'</v>
      </c>
      <c r="P10" s="36" t="s">
        <v>21</v>
      </c>
      <c r="Q10" s="189" t="n">
        <v>-10.0165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6°02.24'</v>
      </c>
      <c r="O11" s="43" t="n">
        <f aca="false">IF(P9=M10,-1,1)</f>
        <v>1</v>
      </c>
      <c r="P11" s="44" t="s">
        <v>223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10°00.99'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28.5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4.88034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0.997299414480647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0.0199862204571829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20'!$P$18</f>
        <v>5.00560622936553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4.87590604262838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0.00499545732738742</v>
      </c>
      <c r="Q23" s="221" t="s">
        <v>38</v>
      </c>
      <c r="R23" s="166"/>
      <c r="T23" s="1" t="n">
        <v>4.877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4.8871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0.0205389008625716</v>
      </c>
      <c r="Q25" s="221" t="s">
        <v>15</v>
      </c>
      <c r="R25" s="166"/>
      <c r="T25" s="1" t="n">
        <v>4.8862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4.8712</v>
      </c>
    </row>
    <row r="28" customFormat="false" ht="15" hidden="false" customHeight="false" outlineLevel="0" collapsed="false">
      <c r="T28" s="1" t="n">
        <f aca="false">AVERAGE(T23:T27)</f>
        <v>4.88034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0" t="s">
        <v>155</v>
      </c>
      <c r="V35" s="146" t="s">
        <v>154</v>
      </c>
      <c r="W35" s="0" t="s">
        <v>155</v>
      </c>
      <c r="X35" s="285" t="s">
        <v>154</v>
      </c>
      <c r="Y35" s="0" t="s">
        <v>155</v>
      </c>
      <c r="Z35" s="145" t="s">
        <v>154</v>
      </c>
      <c r="AA35" s="188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3166</v>
      </c>
      <c r="E36" s="136" t="n">
        <v>6.3</v>
      </c>
      <c r="F36" s="137" t="n">
        <v>5.4528</v>
      </c>
      <c r="G36" s="138" t="n">
        <v>34.94485</v>
      </c>
      <c r="H36" s="136" t="n">
        <v>2000</v>
      </c>
      <c r="I36" s="136" t="n">
        <v>2000</v>
      </c>
      <c r="J36" s="279" t="n">
        <v>115.58</v>
      </c>
      <c r="K36" s="280" t="n">
        <v>0.999932968155385</v>
      </c>
      <c r="L36" s="281" t="n">
        <v>0.000801562734868249</v>
      </c>
      <c r="M36" s="281" t="n">
        <v>-5.146030074E-006</v>
      </c>
      <c r="N36" s="281" t="n">
        <v>1.02747040665589</v>
      </c>
      <c r="O36" s="279" t="n">
        <v>115.56416554</v>
      </c>
      <c r="P36" s="282" t="n">
        <v>5.49558348172927</v>
      </c>
      <c r="Q36" s="283" t="n">
        <v>5.34865378713512</v>
      </c>
      <c r="R36" s="284" t="n">
        <v>245.432758294029</v>
      </c>
      <c r="S36" s="284" t="n">
        <v>238.870878133454</v>
      </c>
      <c r="T36" s="145" t="n">
        <v>0.0173333333333333</v>
      </c>
      <c r="U36" s="0" t="n">
        <v>0.0169156459678607</v>
      </c>
      <c r="V36" s="146" t="n">
        <v>21.827</v>
      </c>
      <c r="W36" s="0" t="n">
        <v>21.3010271850286</v>
      </c>
      <c r="X36" s="285" t="n">
        <v>21.8096666666667</v>
      </c>
      <c r="Y36" s="0" t="n">
        <v>21.2841115390607</v>
      </c>
      <c r="Z36" s="145" t="n">
        <v>1.48833333333333</v>
      </c>
      <c r="AA36" s="188" t="n">
        <v>1.45246844704804</v>
      </c>
      <c r="AB36" s="145" t="n">
        <v>27.0226666666667</v>
      </c>
      <c r="AC36" s="188" t="n">
        <v>26.3714920638948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3167</v>
      </c>
      <c r="E37" s="136" t="n">
        <v>7.2</v>
      </c>
      <c r="F37" s="137" t="n">
        <v>5.0929</v>
      </c>
      <c r="G37" s="138" t="n">
        <v>34.9309</v>
      </c>
      <c r="H37" s="136" t="n">
        <v>1500</v>
      </c>
      <c r="I37" s="136" t="n">
        <v>1501</v>
      </c>
      <c r="J37" s="279" t="n">
        <v>117.58</v>
      </c>
      <c r="K37" s="280" t="n">
        <v>0.999894762780403</v>
      </c>
      <c r="L37" s="281" t="n">
        <v>0.00079871493778176</v>
      </c>
      <c r="M37" s="281" t="n">
        <v>-5.074090464E-006</v>
      </c>
      <c r="N37" s="281" t="n">
        <v>1.0273365608234</v>
      </c>
      <c r="O37" s="279" t="n">
        <v>117.56494976</v>
      </c>
      <c r="P37" s="282" t="n">
        <v>5.04269512770914</v>
      </c>
      <c r="Q37" s="283" t="n">
        <v>4.90851325651984</v>
      </c>
      <c r="R37" s="284" t="n">
        <v>225.20676440349</v>
      </c>
      <c r="S37" s="284" t="n">
        <v>219.214202036176</v>
      </c>
      <c r="T37" s="145" t="n">
        <v>0.0193333333333333</v>
      </c>
      <c r="U37" s="0" t="n">
        <v>0.0188676141964363</v>
      </c>
      <c r="V37" s="146" t="n">
        <v>23.599</v>
      </c>
      <c r="W37" s="0" t="n">
        <v>23.0305255562948</v>
      </c>
      <c r="X37" s="285" t="n">
        <v>23.5796666666667</v>
      </c>
      <c r="Y37" s="0" t="n">
        <v>23.0116579420983</v>
      </c>
      <c r="Z37" s="145" t="n">
        <v>1.61933333333333</v>
      </c>
      <c r="AA37" s="188" t="n">
        <v>1.58032534079806</v>
      </c>
      <c r="AB37" s="145" t="n">
        <v>21.8216666666667</v>
      </c>
      <c r="AC37" s="188" t="n">
        <v>21.2960062649948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3230</v>
      </c>
      <c r="E38" s="136" t="n">
        <v>8.2</v>
      </c>
      <c r="F38" s="137" t="n">
        <v>3.2167</v>
      </c>
      <c r="G38" s="138" t="n">
        <v>34.49505</v>
      </c>
      <c r="H38" s="136" t="n">
        <v>800</v>
      </c>
      <c r="I38" s="136" t="n">
        <v>800</v>
      </c>
      <c r="J38" s="279" t="n">
        <v>115.77</v>
      </c>
      <c r="K38" s="280" t="n">
        <v>0.999838538658805</v>
      </c>
      <c r="L38" s="281" t="n">
        <v>0.00079566517253126</v>
      </c>
      <c r="M38" s="281" t="n">
        <v>-4.997301304E-006</v>
      </c>
      <c r="N38" s="281" t="n">
        <v>1.02684749766577</v>
      </c>
      <c r="O38" s="279" t="n">
        <v>115.75633914</v>
      </c>
      <c r="P38" s="282" t="n">
        <v>3.22826305854462</v>
      </c>
      <c r="Q38" s="283" t="n">
        <v>3.14385832938493</v>
      </c>
      <c r="R38" s="284" t="n">
        <v>144.174228194603</v>
      </c>
      <c r="S38" s="284" t="n">
        <v>140.404712990331</v>
      </c>
      <c r="T38" s="145" t="n">
        <v>0.0153333333333333</v>
      </c>
      <c r="U38" s="0" t="n">
        <v>0.0149688187346215</v>
      </c>
      <c r="V38" s="146" t="n">
        <v>36.393</v>
      </c>
      <c r="W38" s="0" t="n">
        <v>35.5278404484182</v>
      </c>
      <c r="X38" s="285" t="n">
        <v>36.3776666666667</v>
      </c>
      <c r="Y38" s="0" t="n">
        <v>35.5128716296836</v>
      </c>
      <c r="Z38" s="145" t="n">
        <v>2.52433333333333</v>
      </c>
      <c r="AA38" s="188" t="n">
        <v>2.46432313646279</v>
      </c>
      <c r="AB38" s="145" t="n">
        <v>32.1686666666667</v>
      </c>
      <c r="AC38" s="188" t="n">
        <v>31.40393088703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3231</v>
      </c>
      <c r="E39" s="136" t="n">
        <v>10.3</v>
      </c>
      <c r="F39" s="137" t="n">
        <v>2.0433</v>
      </c>
      <c r="G39" s="138" t="n">
        <v>34.6246</v>
      </c>
      <c r="H39" s="136" t="n">
        <v>500</v>
      </c>
      <c r="I39" s="136" t="n">
        <v>501</v>
      </c>
      <c r="J39" s="279" t="n">
        <v>114.15</v>
      </c>
      <c r="K39" s="280" t="n">
        <v>0.999675059671578</v>
      </c>
      <c r="L39" s="281" t="n">
        <v>0.000789635835032049</v>
      </c>
      <c r="M39" s="281" t="n">
        <v>-4.846815514E-006</v>
      </c>
      <c r="N39" s="281" t="n">
        <v>1.02660761112344</v>
      </c>
      <c r="O39" s="279" t="n">
        <v>114.13892745</v>
      </c>
      <c r="P39" s="282" t="n">
        <v>2.07282366582341</v>
      </c>
      <c r="Q39" s="283" t="n">
        <v>2.01910023203029</v>
      </c>
      <c r="R39" s="284" t="n">
        <v>92.5723049156735</v>
      </c>
      <c r="S39" s="284" t="n">
        <v>90.1730163624729</v>
      </c>
      <c r="T39" s="145" t="n">
        <v>0.0193333333333333</v>
      </c>
      <c r="U39" s="0" t="n">
        <v>0.0188719309444408</v>
      </c>
      <c r="V39" s="146" t="n">
        <v>37.666</v>
      </c>
      <c r="W39" s="0" t="n">
        <v>36.7670767734469</v>
      </c>
      <c r="X39" s="285" t="n">
        <v>37.6466666666667</v>
      </c>
      <c r="Y39" s="0" t="n">
        <v>36.7482048425025</v>
      </c>
      <c r="Z39" s="145" t="n">
        <v>2.48733333333333</v>
      </c>
      <c r="AA39" s="188" t="n">
        <v>2.42797152943823</v>
      </c>
      <c r="AB39" s="145" t="n">
        <v>22.0276666666667</v>
      </c>
      <c r="AC39" s="188" t="n">
        <v>21.5019622862324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3232</v>
      </c>
      <c r="E40" s="136" t="n">
        <v>12.8</v>
      </c>
      <c r="F40" s="137" t="n">
        <v>1.9108</v>
      </c>
      <c r="G40" s="138" t="n">
        <v>34.92775</v>
      </c>
      <c r="H40" s="136" t="n">
        <v>300</v>
      </c>
      <c r="I40" s="136" t="n">
        <v>301</v>
      </c>
      <c r="J40" s="279" t="n">
        <v>115.71</v>
      </c>
      <c r="K40" s="280" t="n">
        <v>0.99940429498</v>
      </c>
      <c r="L40" s="281" t="n">
        <v>0.00078308104318208</v>
      </c>
      <c r="M40" s="281" t="n">
        <v>-4.686693664E-006</v>
      </c>
      <c r="N40" s="281" t="n">
        <v>1.02637752289673</v>
      </c>
      <c r="O40" s="279" t="n">
        <v>115.70166888</v>
      </c>
      <c r="P40" s="282" t="n">
        <v>1.91047012928503</v>
      </c>
      <c r="Q40" s="283" t="n">
        <v>1.8613717532445</v>
      </c>
      <c r="R40" s="284" t="n">
        <v>85.3215959738695</v>
      </c>
      <c r="S40" s="284" t="n">
        <v>83.1288624998993</v>
      </c>
      <c r="T40" s="145" t="n">
        <v>0.0183333333333333</v>
      </c>
      <c r="U40" s="0" t="n">
        <v>0.0178917337506279</v>
      </c>
      <c r="V40" s="146" t="n">
        <v>31.504</v>
      </c>
      <c r="W40" s="0" t="n">
        <v>30.745155277079</v>
      </c>
      <c r="X40" s="285" t="n">
        <v>31.4856666666667</v>
      </c>
      <c r="Y40" s="0" t="n">
        <v>30.7272635433284</v>
      </c>
      <c r="Z40" s="145" t="n">
        <v>2.04433333333333</v>
      </c>
      <c r="AA40" s="188" t="n">
        <v>1.99509096532002</v>
      </c>
      <c r="AB40" s="145" t="n">
        <v>13.6966666666667</v>
      </c>
      <c r="AC40" s="188" t="n">
        <v>13.3667516329691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3233</v>
      </c>
      <c r="E41" s="136" t="n">
        <v>13.1</v>
      </c>
      <c r="F41" s="137" t="n">
        <v>1.9526</v>
      </c>
      <c r="G41" s="138" t="n">
        <v>34.9262</v>
      </c>
      <c r="H41" s="136" t="n">
        <v>300</v>
      </c>
      <c r="I41" s="136" t="n">
        <v>301</v>
      </c>
      <c r="J41" s="279" t="n">
        <v>117.93</v>
      </c>
      <c r="K41" s="280" t="n">
        <v>0.99936648214646</v>
      </c>
      <c r="L41" s="281" t="n">
        <v>0.000782337563807469</v>
      </c>
      <c r="M41" s="281" t="n">
        <v>-4.668868906E-006</v>
      </c>
      <c r="N41" s="281" t="n">
        <v>1.02631622064128</v>
      </c>
      <c r="O41" s="279" t="n">
        <v>117.92186283</v>
      </c>
      <c r="P41" s="282" t="n">
        <v>1.91530138529054</v>
      </c>
      <c r="Q41" s="283" t="n">
        <v>1.86619030935104</v>
      </c>
      <c r="R41" s="284" t="n">
        <v>85.5373598670755</v>
      </c>
      <c r="S41" s="284" t="n">
        <v>83.3440592156175</v>
      </c>
      <c r="T41" s="145" t="n">
        <v>0.0163333333333333</v>
      </c>
      <c r="U41" s="0" t="n">
        <v>0.0159399035042071</v>
      </c>
      <c r="V41" s="146" t="n">
        <v>31.426</v>
      </c>
      <c r="W41" s="0" t="n">
        <v>30.6690249504008</v>
      </c>
      <c r="X41" s="285" t="n">
        <v>31.4096666666667</v>
      </c>
      <c r="Y41" s="0" t="n">
        <v>30.6530850468966</v>
      </c>
      <c r="Z41" s="145" t="n">
        <v>2.04033333333333</v>
      </c>
      <c r="AA41" s="188" t="n">
        <v>1.9911867214133</v>
      </c>
      <c r="AB41" s="145" t="n">
        <v>13.6296666666667</v>
      </c>
      <c r="AC41" s="188" t="n">
        <v>13.3013615180311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3237</v>
      </c>
      <c r="E42" s="136" t="n">
        <v>19.6</v>
      </c>
      <c r="F42" s="137" t="n">
        <v>2.9473</v>
      </c>
      <c r="G42" s="138" t="n">
        <v>35.86125</v>
      </c>
      <c r="H42" s="136" t="n">
        <v>100</v>
      </c>
      <c r="I42" s="136" t="n">
        <v>101</v>
      </c>
      <c r="J42" s="279" t="n">
        <v>118.47</v>
      </c>
      <c r="K42" s="280" t="n">
        <v>0.99828799033367</v>
      </c>
      <c r="L42" s="281" t="n">
        <v>0.0007682810809808</v>
      </c>
      <c r="M42" s="281" t="n">
        <v>-4.355799136E-006</v>
      </c>
      <c r="N42" s="281" t="n">
        <v>1.02552542386802</v>
      </c>
      <c r="O42" s="279" t="n">
        <v>118.46952612</v>
      </c>
      <c r="P42" s="282" t="n">
        <v>2.88735430724159</v>
      </c>
      <c r="Q42" s="283" t="n">
        <v>2.81548778805622</v>
      </c>
      <c r="R42" s="284" t="n">
        <v>128.949243361409</v>
      </c>
      <c r="S42" s="284" t="n">
        <v>125.739684614591</v>
      </c>
      <c r="T42" s="145" t="n">
        <v>0.215333333333333</v>
      </c>
      <c r="U42" s="0" t="n">
        <v>0.210001686445297</v>
      </c>
      <c r="V42" s="146" t="n">
        <v>14.493</v>
      </c>
      <c r="W42" s="0" t="n">
        <v>14.1341537538005</v>
      </c>
      <c r="X42" s="285" t="n">
        <v>14.2776666666667</v>
      </c>
      <c r="Y42" s="0" t="n">
        <v>13.9241520673552</v>
      </c>
      <c r="Z42" s="145" t="n">
        <v>1.04333333333333</v>
      </c>
      <c r="AA42" s="188" t="n">
        <v>1.01750043122876</v>
      </c>
      <c r="AB42" s="145" t="n">
        <v>4.31666666666667</v>
      </c>
      <c r="AC42" s="188" t="n">
        <v>4.20978612920527</v>
      </c>
      <c r="AD42" s="159" t="n">
        <v>-9999.9999</v>
      </c>
      <c r="AE42" s="159" t="n">
        <v>-9999.9999</v>
      </c>
      <c r="AF42" s="159" t="n">
        <v>-9999.9999</v>
      </c>
      <c r="AG42" s="159" t="n">
        <v>-9999.9999</v>
      </c>
      <c r="AH42" s="159" t="n">
        <v>-9999.9999</v>
      </c>
      <c r="AI42" s="159" t="n">
        <v>-9999.9999</v>
      </c>
      <c r="AJ42" s="159" t="n">
        <v>-9999.9999</v>
      </c>
      <c r="AK42" s="159" t="n">
        <v>-9999.9999</v>
      </c>
      <c r="AL42" s="159" t="n">
        <v>0.001</v>
      </c>
      <c r="AM42" s="159" t="n">
        <v>-9999.9999</v>
      </c>
      <c r="AN42" s="159" t="n">
        <v>-9999.9999</v>
      </c>
      <c r="AO42" s="159" t="n">
        <v>-9999.9999</v>
      </c>
      <c r="AP42" s="159" t="n">
        <v>0.0008</v>
      </c>
      <c r="AQ42" s="159"/>
      <c r="AR42" s="159" t="n">
        <v>-9999.9999</v>
      </c>
      <c r="AS42" s="159" t="n">
        <v>-9999.9999</v>
      </c>
      <c r="AT42" s="159" t="n">
        <v>-9999.9999</v>
      </c>
      <c r="AU42" s="159" t="n">
        <v>-9999.9999</v>
      </c>
      <c r="AV42" s="159" t="s">
        <v>167</v>
      </c>
      <c r="AW42" s="159" t="n">
        <v>-9999.9999</v>
      </c>
      <c r="AX42" s="159" t="n">
        <v>0.001</v>
      </c>
      <c r="AY42" s="159" t="n">
        <v>0.0028</v>
      </c>
      <c r="AZ42" s="159" t="n">
        <v>0.0038</v>
      </c>
      <c r="BA42" s="159" t="n">
        <v>-9999.9999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3238</v>
      </c>
      <c r="E43" s="136" t="n">
        <v>23</v>
      </c>
      <c r="F43" s="137" t="n">
        <v>4.1484</v>
      </c>
      <c r="G43" s="138" t="n">
        <v>36.0804</v>
      </c>
      <c r="H43" s="136" t="n">
        <v>80</v>
      </c>
      <c r="I43" s="136" t="n">
        <v>80</v>
      </c>
      <c r="J43" s="279" t="n">
        <v>117.73</v>
      </c>
      <c r="K43" s="280" t="n">
        <v>0.997541169617411</v>
      </c>
      <c r="L43" s="281" t="n">
        <v>0.0007623348854975</v>
      </c>
      <c r="M43" s="281" t="n">
        <v>-4.2477334E-006</v>
      </c>
      <c r="N43" s="281" t="n">
        <v>1.02475488079426</v>
      </c>
      <c r="O43" s="279" t="n">
        <v>117.7335319</v>
      </c>
      <c r="P43" s="282" t="n">
        <v>4.09787818323856</v>
      </c>
      <c r="Q43" s="283" t="n">
        <v>3.99888623127356</v>
      </c>
      <c r="R43" s="284" t="n">
        <v>183.011239663434</v>
      </c>
      <c r="S43" s="284" t="n">
        <v>178.590259088677</v>
      </c>
      <c r="T43" s="145" t="n">
        <v>0.190333333333333</v>
      </c>
      <c r="U43" s="0" t="n">
        <v>0.185587767379661</v>
      </c>
      <c r="V43" s="146" t="n">
        <v>3.951</v>
      </c>
      <c r="W43" s="0" t="n">
        <v>3.85249002933647</v>
      </c>
      <c r="X43" s="285" t="n">
        <v>3.76066666666667</v>
      </c>
      <c r="Y43" s="0" t="n">
        <v>3.66690226195681</v>
      </c>
      <c r="Z43" s="145" t="n">
        <v>0.454333333333333</v>
      </c>
      <c r="AA43" s="188" t="n">
        <v>0.443005476249525</v>
      </c>
      <c r="AB43" s="145" t="n">
        <v>2.13566666666667</v>
      </c>
      <c r="AC43" s="188" t="n">
        <v>2.08241825849648</v>
      </c>
      <c r="AD43" s="159" t="n">
        <v>0.0409</v>
      </c>
      <c r="AE43" s="159" t="n">
        <v>0.0389</v>
      </c>
      <c r="AF43" s="159" t="n">
        <v>0.0056</v>
      </c>
      <c r="AG43" s="159" t="n">
        <v>0.0648</v>
      </c>
      <c r="AH43" s="159" t="n">
        <v>0.0091</v>
      </c>
      <c r="AI43" s="159" t="n">
        <v>0.0097</v>
      </c>
      <c r="AJ43" s="159" t="n">
        <v>0.0023</v>
      </c>
      <c r="AK43" s="159" t="n">
        <v>0.0061</v>
      </c>
      <c r="AL43" s="159" t="n">
        <v>0.0873</v>
      </c>
      <c r="AM43" s="159" t="n">
        <v>0.0064</v>
      </c>
      <c r="AN43" s="159" t="n">
        <v>0.0015</v>
      </c>
      <c r="AO43" s="159" t="n">
        <v>-9999.9999</v>
      </c>
      <c r="AP43" s="159" t="n">
        <v>0.0893</v>
      </c>
      <c r="AQ43" s="159"/>
      <c r="AR43" s="159" t="n">
        <v>0.3031</v>
      </c>
      <c r="AS43" s="159" t="n">
        <v>0.13</v>
      </c>
      <c r="AT43" s="159" t="n">
        <v>0.4331</v>
      </c>
      <c r="AU43" s="159" t="n">
        <v>0.0445</v>
      </c>
      <c r="AV43" s="159" t="s">
        <v>167</v>
      </c>
      <c r="AW43" s="159" t="n">
        <v>-9999.9999</v>
      </c>
      <c r="AX43" s="159" t="n">
        <v>0.1822</v>
      </c>
      <c r="AY43" s="159" t="n">
        <v>0.2168</v>
      </c>
      <c r="AZ43" s="159" t="n">
        <v>0.399</v>
      </c>
      <c r="BA43" s="159" t="n">
        <v>0.0063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3239</v>
      </c>
      <c r="E44" s="136" t="n">
        <v>26.4</v>
      </c>
      <c r="F44" s="137" t="n">
        <v>4.5445</v>
      </c>
      <c r="G44" s="138" t="n">
        <v>36.3042</v>
      </c>
      <c r="H44" s="136" t="n">
        <v>60</v>
      </c>
      <c r="I44" s="136" t="n">
        <v>60</v>
      </c>
      <c r="J44" s="279" t="n">
        <v>113.98</v>
      </c>
      <c r="K44" s="280" t="n">
        <v>0.996679955992022</v>
      </c>
      <c r="L44" s="281" t="n">
        <v>0.00075723714718464</v>
      </c>
      <c r="M44" s="281" t="n">
        <v>-4.177922016E-006</v>
      </c>
      <c r="N44" s="281" t="n">
        <v>1.02389372730515</v>
      </c>
      <c r="O44" s="279" t="n">
        <v>113.98729472</v>
      </c>
      <c r="P44" s="282" t="n">
        <v>4.64126611337765</v>
      </c>
      <c r="Q44" s="283" t="n">
        <v>4.53295687785226</v>
      </c>
      <c r="R44" s="284" t="n">
        <v>207.278944623446</v>
      </c>
      <c r="S44" s="284" t="n">
        <v>202.441854164882</v>
      </c>
      <c r="T44" s="145" t="n">
        <v>0.0133333333333333</v>
      </c>
      <c r="U44" s="0" t="n">
        <v>0.0129990000287173</v>
      </c>
      <c r="V44" s="146" t="n">
        <v>0.012</v>
      </c>
      <c r="W44" s="0" t="n">
        <v>0.0116991000258456</v>
      </c>
      <c r="X44" s="285" t="n">
        <v>-0.00133333333333333</v>
      </c>
      <c r="Y44" s="0" t="n">
        <v>-0.00129990000287173</v>
      </c>
      <c r="Z44" s="145" t="n">
        <v>0.134333333333333</v>
      </c>
      <c r="AA44" s="159" t="n">
        <v>0.130964925289327</v>
      </c>
      <c r="AB44" s="145" t="n">
        <v>0.962666666666667</v>
      </c>
      <c r="AC44" s="159" t="n">
        <v>0.938527802073391</v>
      </c>
      <c r="AD44" s="159" t="n">
        <v>0.0087</v>
      </c>
      <c r="AE44" s="159" t="n">
        <v>0.0129</v>
      </c>
      <c r="AF44" s="159" t="n">
        <v>0.0039</v>
      </c>
      <c r="AG44" s="159" t="n">
        <v>0.0078</v>
      </c>
      <c r="AH44" s="159" t="n">
        <v>0.0034</v>
      </c>
      <c r="AI44" s="159" t="n">
        <v>-9999.9999</v>
      </c>
      <c r="AJ44" s="159" t="n">
        <v>-9999.9999</v>
      </c>
      <c r="AK44" s="159" t="n">
        <v>0.0033</v>
      </c>
      <c r="AL44" s="159" t="n">
        <v>0.0366</v>
      </c>
      <c r="AM44" s="159" t="n">
        <v>0.0048</v>
      </c>
      <c r="AN44" s="159" t="n">
        <v>-9999.9999</v>
      </c>
      <c r="AO44" s="159" t="n">
        <v>-9999.9999</v>
      </c>
      <c r="AP44" s="159" t="n">
        <v>0.1376</v>
      </c>
      <c r="AQ44" s="159"/>
      <c r="AR44" s="159" t="n">
        <v>0.0296</v>
      </c>
      <c r="AS44" s="159" t="n">
        <v>0.0121</v>
      </c>
      <c r="AT44" s="159" t="n">
        <v>0.0417</v>
      </c>
      <c r="AU44" s="159" t="n">
        <v>0.0164</v>
      </c>
      <c r="AV44" s="159" t="s">
        <v>167</v>
      </c>
      <c r="AW44" s="159" t="n">
        <v>-9999.9999</v>
      </c>
      <c r="AX44" s="159" t="n">
        <v>0.087</v>
      </c>
      <c r="AY44" s="159" t="n">
        <v>0.0666</v>
      </c>
      <c r="AZ44" s="159" t="n">
        <v>0.1536</v>
      </c>
      <c r="BA44" s="159" t="n">
        <v>0.0026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3240</v>
      </c>
      <c r="E45" s="136" t="n">
        <v>26.7</v>
      </c>
      <c r="F45" s="137" t="n">
        <v>4.5852</v>
      </c>
      <c r="G45" s="138" t="n">
        <v>36.3549</v>
      </c>
      <c r="H45" s="136" t="n">
        <v>40</v>
      </c>
      <c r="I45" s="136" t="n">
        <v>40</v>
      </c>
      <c r="J45" s="279" t="n">
        <v>117.01</v>
      </c>
      <c r="K45" s="280" t="n">
        <v>0.996598714877918</v>
      </c>
      <c r="L45" s="281" t="n">
        <v>0.000756825645588229</v>
      </c>
      <c r="M45" s="281" t="n">
        <v>-4.173598794E-006</v>
      </c>
      <c r="N45" s="281" t="n">
        <v>1.0238367303812</v>
      </c>
      <c r="O45" s="279" t="n">
        <v>117.01783967</v>
      </c>
      <c r="P45" s="282" t="n">
        <v>4.55962432000788</v>
      </c>
      <c r="Q45" s="283" t="n">
        <v>4.45346819928037</v>
      </c>
      <c r="R45" s="284" t="n">
        <v>203.632822131552</v>
      </c>
      <c r="S45" s="284" t="n">
        <v>198.891889779861</v>
      </c>
      <c r="T45" s="145" t="n">
        <v>0.0153333333333333</v>
      </c>
      <c r="U45" s="0" t="n">
        <v>0.0149481035555511</v>
      </c>
      <c r="V45" s="146" t="n">
        <v>0.014</v>
      </c>
      <c r="W45" s="0" t="n">
        <v>0.0136482684637641</v>
      </c>
      <c r="X45" s="285" t="n">
        <v>-0.00133333333333333</v>
      </c>
      <c r="Y45" s="0" t="n">
        <v>-0.00129983509178705</v>
      </c>
      <c r="Z45" s="145" t="n">
        <v>0.129333333333333</v>
      </c>
      <c r="AA45" s="159" t="n">
        <v>0.126084003903344</v>
      </c>
      <c r="AB45" s="145" t="n">
        <v>0.998666666666667</v>
      </c>
      <c r="AC45" s="159" t="n">
        <v>0.973576483748503</v>
      </c>
      <c r="AD45" s="159" t="n">
        <v>0.004</v>
      </c>
      <c r="AE45" s="159" t="n">
        <v>0.0071</v>
      </c>
      <c r="AF45" s="159" t="n">
        <v>0.0022</v>
      </c>
      <c r="AG45" s="159" t="n">
        <v>0.0037</v>
      </c>
      <c r="AH45" s="159" t="n">
        <v>0.0026</v>
      </c>
      <c r="AI45" s="159" t="n">
        <v>-9999.9999</v>
      </c>
      <c r="AJ45" s="159" t="n">
        <v>-9999.9999</v>
      </c>
      <c r="AK45" s="159" t="n">
        <v>0.0035</v>
      </c>
      <c r="AL45" s="159" t="n">
        <v>0.0185</v>
      </c>
      <c r="AM45" s="159" t="n">
        <v>0.0035</v>
      </c>
      <c r="AN45" s="159" t="n">
        <v>-9999.9999</v>
      </c>
      <c r="AO45" s="159" t="n">
        <v>-9999.9999</v>
      </c>
      <c r="AP45" s="159" t="n">
        <v>0.1078</v>
      </c>
      <c r="AQ45" s="159"/>
      <c r="AR45" s="159" t="n">
        <v>0.011</v>
      </c>
      <c r="AS45" s="159" t="n">
        <v>0.0066</v>
      </c>
      <c r="AT45" s="159" t="n">
        <v>0.0176</v>
      </c>
      <c r="AU45" s="159" t="n">
        <v>0.0098</v>
      </c>
      <c r="AV45" s="159" t="s">
        <v>167</v>
      </c>
      <c r="AW45" s="159" t="n">
        <v>-9999.9999</v>
      </c>
      <c r="AX45" s="159" t="n">
        <v>0.0459</v>
      </c>
      <c r="AY45" s="159" t="n">
        <v>0.039</v>
      </c>
      <c r="AZ45" s="159" t="n">
        <v>0.0849</v>
      </c>
      <c r="BA45" s="159" t="n">
        <v>-9999.9999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3243</v>
      </c>
      <c r="E46" s="136" t="n">
        <v>26.8</v>
      </c>
      <c r="F46" s="137" t="n">
        <v>4.5722</v>
      </c>
      <c r="G46" s="138" t="n">
        <v>36.3541</v>
      </c>
      <c r="H46" s="136" t="n">
        <v>20</v>
      </c>
      <c r="I46" s="136" t="n">
        <v>20</v>
      </c>
      <c r="J46" s="279" t="n">
        <v>116.66</v>
      </c>
      <c r="K46" s="280" t="n">
        <v>0.996571449543413</v>
      </c>
      <c r="L46" s="281" t="n">
        <v>0.00075668981744288</v>
      </c>
      <c r="M46" s="281" t="n">
        <v>-4.172223904E-006</v>
      </c>
      <c r="N46" s="281" t="n">
        <v>1.02380422513944</v>
      </c>
      <c r="O46" s="279" t="n">
        <v>116.66793288</v>
      </c>
      <c r="P46" s="282" t="n">
        <v>4.56051474787373</v>
      </c>
      <c r="Q46" s="283" t="n">
        <v>4.45447931927864</v>
      </c>
      <c r="R46" s="284" t="n">
        <v>203.672588640041</v>
      </c>
      <c r="S46" s="284" t="n">
        <v>198.937046398984</v>
      </c>
      <c r="T46" s="145" t="n">
        <v>0.0173333333333333</v>
      </c>
      <c r="U46" s="0" t="n">
        <v>0.0168978536781269</v>
      </c>
      <c r="V46" s="146" t="n">
        <v>0.012</v>
      </c>
      <c r="W46" s="0" t="n">
        <v>0.0116985140848571</v>
      </c>
      <c r="X46" s="285" t="n">
        <v>-0.00533333333333333</v>
      </c>
      <c r="Y46" s="0" t="n">
        <v>-0.0051993395932698</v>
      </c>
      <c r="Z46" s="145" t="n">
        <v>0.126333333333333</v>
      </c>
      <c r="AA46" s="188" t="n">
        <v>0.123159356615578</v>
      </c>
      <c r="AB46" s="145" t="n">
        <v>0.936666666666667</v>
      </c>
      <c r="AC46" s="285" t="n">
        <v>0.913134016068009</v>
      </c>
      <c r="AD46" s="159" t="n">
        <v>0.0069</v>
      </c>
      <c r="AE46" s="159" t="n">
        <v>0.0069</v>
      </c>
      <c r="AF46" s="159" t="n">
        <v>0.0021</v>
      </c>
      <c r="AG46" s="159" t="n">
        <v>0.0037</v>
      </c>
      <c r="AH46" s="159" t="n">
        <v>0.0023</v>
      </c>
      <c r="AI46" s="159" t="n">
        <v>-9999.9999</v>
      </c>
      <c r="AJ46" s="159" t="n">
        <v>-9999.9999</v>
      </c>
      <c r="AK46" s="159" t="n">
        <v>0.0035</v>
      </c>
      <c r="AL46" s="159" t="n">
        <v>0.0186</v>
      </c>
      <c r="AM46" s="159" t="n">
        <v>0.0038</v>
      </c>
      <c r="AN46" s="159" t="n">
        <v>-9999.9999</v>
      </c>
      <c r="AO46" s="159" t="n">
        <v>-9999.9999</v>
      </c>
      <c r="AP46" s="159" t="n">
        <v>0.1047</v>
      </c>
      <c r="AQ46" s="159"/>
      <c r="AR46" s="159" t="n">
        <v>0.0101</v>
      </c>
      <c r="AS46" s="159" t="n">
        <v>0.0065</v>
      </c>
      <c r="AT46" s="159" t="n">
        <v>0.0166</v>
      </c>
      <c r="AU46" s="159" t="n">
        <v>0.0096</v>
      </c>
      <c r="AV46" s="159" t="s">
        <v>167</v>
      </c>
      <c r="AW46" s="159" t="n">
        <v>-9999.9999</v>
      </c>
      <c r="AX46" s="159" t="n">
        <v>0.044</v>
      </c>
      <c r="AY46" s="159" t="n">
        <v>0.0387</v>
      </c>
      <c r="AZ46" s="159" t="n">
        <v>0.0827</v>
      </c>
      <c r="BA46" s="159" t="n">
        <v>-9999.9999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3245</v>
      </c>
      <c r="E47" s="136" t="n">
        <v>26.8</v>
      </c>
      <c r="F47" s="137" t="n">
        <v>4.6751</v>
      </c>
      <c r="G47" s="138" t="n">
        <v>36.5635</v>
      </c>
      <c r="H47" s="136" t="n">
        <v>0</v>
      </c>
      <c r="I47" s="136" t="n">
        <v>3</v>
      </c>
      <c r="J47" s="279" t="n">
        <v>119.39</v>
      </c>
      <c r="K47" s="280" t="n">
        <v>0.996571449543413</v>
      </c>
      <c r="L47" s="281" t="n">
        <v>0.00075668981744288</v>
      </c>
      <c r="M47" s="281" t="n">
        <v>-4.172223904E-006</v>
      </c>
      <c r="N47" s="281" t="n">
        <v>1.02396214010908</v>
      </c>
      <c r="O47" s="279" t="n">
        <v>119.39811852</v>
      </c>
      <c r="P47" s="282" t="n">
        <v>4.55514250232485</v>
      </c>
      <c r="Q47" s="283" t="n">
        <v>4.4485458240083</v>
      </c>
      <c r="R47" s="284" t="n">
        <v>203.432664153828</v>
      </c>
      <c r="S47" s="284" t="n">
        <v>198.672056500211</v>
      </c>
      <c r="T47" s="158" t="n">
        <v>0.0163333333333333</v>
      </c>
      <c r="U47" s="188" t="n">
        <v>0.0159229727643848</v>
      </c>
      <c r="V47" s="285" t="n">
        <v>0.012</v>
      </c>
      <c r="W47" s="285" t="n">
        <v>0.0116985106024051</v>
      </c>
      <c r="X47" s="285" t="n">
        <v>-0.00433333333333333</v>
      </c>
      <c r="Y47" s="285" t="n">
        <v>-0.00422446216197964</v>
      </c>
      <c r="Z47" s="188" t="n">
        <v>0.118333333333333</v>
      </c>
      <c r="AA47" s="188" t="n">
        <v>0.115360312884829</v>
      </c>
      <c r="AB47" s="285" t="n">
        <v>0.955666666666667</v>
      </c>
      <c r="AC47" s="285" t="n">
        <v>0.931656386030432</v>
      </c>
      <c r="AD47" s="159" t="n">
        <v>0.0074</v>
      </c>
      <c r="AE47" s="159" t="n">
        <v>0.0074</v>
      </c>
      <c r="AF47" s="159" t="n">
        <v>0.0024</v>
      </c>
      <c r="AG47" s="159" t="n">
        <v>0.0041</v>
      </c>
      <c r="AH47" s="159" t="n">
        <v>0.0024</v>
      </c>
      <c r="AI47" s="159" t="n">
        <v>-9999.9999</v>
      </c>
      <c r="AJ47" s="159" t="n">
        <v>-9999.9999</v>
      </c>
      <c r="AK47" s="159" t="n">
        <v>0.0035</v>
      </c>
      <c r="AL47" s="159" t="n">
        <v>0.0204</v>
      </c>
      <c r="AM47" s="159" t="n">
        <v>0.0041</v>
      </c>
      <c r="AN47" s="159" t="n">
        <v>-9999.9999</v>
      </c>
      <c r="AO47" s="159" t="n">
        <v>-9999.9999</v>
      </c>
      <c r="AP47" s="159" t="n">
        <v>0.1172</v>
      </c>
      <c r="AQ47" s="159"/>
      <c r="AR47" s="159" t="n">
        <v>0.0113</v>
      </c>
      <c r="AS47" s="159" t="n">
        <v>0.0072</v>
      </c>
      <c r="AT47" s="159" t="n">
        <v>0.0185</v>
      </c>
      <c r="AU47" s="159" t="n">
        <v>0.0105</v>
      </c>
      <c r="AV47" s="159" t="s">
        <v>167</v>
      </c>
      <c r="AW47" s="159" t="n">
        <v>-9999.9999</v>
      </c>
      <c r="AX47" s="159" t="n">
        <v>0.0492</v>
      </c>
      <c r="AY47" s="159" t="n">
        <v>0.0438</v>
      </c>
      <c r="AZ47" s="159" t="n">
        <v>0.093</v>
      </c>
      <c r="BA47" s="159" t="n">
        <v>-9999.9999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6</v>
      </c>
      <c r="J9" s="32" t="s">
        <v>224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6°29.87'</v>
      </c>
      <c r="P9" s="36" t="s">
        <v>15</v>
      </c>
      <c r="Q9" s="189" t="n">
        <v>-6.49783333333333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207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-10°00.05'</v>
      </c>
      <c r="P10" s="36" t="s">
        <v>21</v>
      </c>
      <c r="Q10" s="189" t="n">
        <v>-10.0008333333333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6°29.87'</v>
      </c>
      <c r="O11" s="43" t="n">
        <f aca="false">IF(P9=M10,-1,1)</f>
        <v>1</v>
      </c>
      <c r="P11" s="44" t="s">
        <v>225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10°00.05'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26.4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4.87934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0.997047957507813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0.0199811811736723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21'!$P$18</f>
        <v>5.00686865067652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4.87367780239676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0.00499419778330343</v>
      </c>
      <c r="Q23" s="221" t="s">
        <v>38</v>
      </c>
      <c r="R23" s="166"/>
      <c r="T23" s="1" t="n">
        <v>4.8788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4.8751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0.0205482955448469</v>
      </c>
      <c r="Q25" s="221" t="s">
        <v>15</v>
      </c>
      <c r="R25" s="166"/>
      <c r="T25" s="1" t="n">
        <v>4.8781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4.8795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4.8852</v>
      </c>
    </row>
    <row r="28" customFormat="false" ht="15" hidden="false" customHeight="false" outlineLevel="0" collapsed="false">
      <c r="T28" s="1" t="n">
        <f aca="false">AVERAGE(T23:T27)</f>
        <v>4.87934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88" t="s">
        <v>154</v>
      </c>
      <c r="U35" s="188" t="s">
        <v>155</v>
      </c>
      <c r="V35" s="285" t="s">
        <v>154</v>
      </c>
      <c r="W35" s="285" t="s">
        <v>155</v>
      </c>
      <c r="X35" s="285" t="s">
        <v>154</v>
      </c>
      <c r="Y35" s="285" t="s">
        <v>155</v>
      </c>
      <c r="Z35" s="188" t="s">
        <v>154</v>
      </c>
      <c r="AA35" s="188" t="s">
        <v>155</v>
      </c>
      <c r="AB35" s="28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2001</v>
      </c>
      <c r="E36" s="136" t="n">
        <v>7.1</v>
      </c>
      <c r="F36" s="137" t="n">
        <v>5.1727</v>
      </c>
      <c r="G36" s="138" t="n">
        <v>34.9413</v>
      </c>
      <c r="H36" s="136" t="n">
        <v>2000</v>
      </c>
      <c r="I36" s="136" t="n">
        <v>2000</v>
      </c>
      <c r="J36" s="279" t="n">
        <v>110.84</v>
      </c>
      <c r="K36" s="280" t="n">
        <v>0.999899594042335</v>
      </c>
      <c r="L36" s="281" t="n">
        <v>0.000799026481658769</v>
      </c>
      <c r="M36" s="281" t="n">
        <v>-5.081951386E-006</v>
      </c>
      <c r="N36" s="281" t="n">
        <v>1.02735884407677</v>
      </c>
      <c r="O36" s="279" t="n">
        <v>110.82570164</v>
      </c>
      <c r="P36" s="282" t="n">
        <v>5.44032701911647</v>
      </c>
      <c r="Q36" s="283" t="n">
        <v>5.29544963814996</v>
      </c>
      <c r="R36" s="284" t="n">
        <v>242.965004673742</v>
      </c>
      <c r="S36" s="284" t="n">
        <v>236.494780839777</v>
      </c>
      <c r="T36" s="188"/>
      <c r="U36" s="188"/>
      <c r="V36" s="285"/>
      <c r="W36" s="285"/>
      <c r="X36" s="285"/>
      <c r="Y36" s="285"/>
      <c r="Z36" s="188"/>
      <c r="AA36" s="188"/>
      <c r="AB36" s="285"/>
      <c r="AC36" s="188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2002</v>
      </c>
      <c r="E37" s="136" t="n">
        <v>7.7</v>
      </c>
      <c r="F37" s="137" t="n">
        <v>4.5393</v>
      </c>
      <c r="G37" s="138" t="n">
        <v>34.913</v>
      </c>
      <c r="H37" s="136" t="n">
        <v>1500</v>
      </c>
      <c r="I37" s="136" t="n">
        <v>1501</v>
      </c>
      <c r="J37" s="279" t="n">
        <v>108.59</v>
      </c>
      <c r="K37" s="280" t="n">
        <v>0.999868438277747</v>
      </c>
      <c r="L37" s="281" t="n">
        <v>0.000797175228651729</v>
      </c>
      <c r="M37" s="281" t="n">
        <v>-5.035282234E-006</v>
      </c>
      <c r="N37" s="281" t="n">
        <v>1.02725039033487</v>
      </c>
      <c r="O37" s="279" t="n">
        <v>108.57664343</v>
      </c>
      <c r="P37" s="282" t="n">
        <v>4.87229042009883</v>
      </c>
      <c r="Q37" s="283" t="n">
        <v>4.74304070939366</v>
      </c>
      <c r="R37" s="284" t="n">
        <v>217.596490161614</v>
      </c>
      <c r="S37" s="284" t="n">
        <v>211.824198081521</v>
      </c>
      <c r="T37" s="188"/>
      <c r="U37" s="188"/>
      <c r="V37" s="285"/>
      <c r="W37" s="285"/>
      <c r="X37" s="285"/>
      <c r="Y37" s="285"/>
      <c r="Z37" s="188"/>
      <c r="AA37" s="188"/>
      <c r="AB37" s="188"/>
      <c r="AC37" s="188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2004</v>
      </c>
      <c r="E38" s="136" t="n">
        <v>8.3</v>
      </c>
      <c r="F38" s="137" t="n">
        <v>3.0268</v>
      </c>
      <c r="G38" s="138" t="n">
        <v>34.497</v>
      </c>
      <c r="H38" s="136" t="n">
        <v>800</v>
      </c>
      <c r="I38" s="136" t="n">
        <v>800</v>
      </c>
      <c r="J38" s="279" t="n">
        <v>110.33</v>
      </c>
      <c r="K38" s="280" t="n">
        <v>0.999832134276928</v>
      </c>
      <c r="L38" s="281" t="n">
        <v>0.000795366676405149</v>
      </c>
      <c r="M38" s="281" t="n">
        <v>-4.989804394E-006</v>
      </c>
      <c r="N38" s="281" t="n">
        <v>1.02683384574582</v>
      </c>
      <c r="O38" s="279" t="n">
        <v>110.31709139</v>
      </c>
      <c r="P38" s="282" t="n">
        <v>3.18963836480732</v>
      </c>
      <c r="Q38" s="283" t="n">
        <v>3.10628479770316</v>
      </c>
      <c r="R38" s="284" t="n">
        <v>142.449249372295</v>
      </c>
      <c r="S38" s="284" t="n">
        <v>138.726679065423</v>
      </c>
      <c r="T38" s="158"/>
      <c r="U38" s="188"/>
      <c r="V38" s="285"/>
      <c r="W38" s="285"/>
      <c r="X38" s="285"/>
      <c r="Y38" s="285"/>
      <c r="Z38" s="188"/>
      <c r="AA38" s="188"/>
      <c r="AB38" s="188"/>
      <c r="AC38" s="188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2006</v>
      </c>
      <c r="E39" s="136" t="n">
        <v>9.5</v>
      </c>
      <c r="F39" s="137" t="n">
        <v>2.5756</v>
      </c>
      <c r="G39" s="138" t="n">
        <v>34.5389</v>
      </c>
      <c r="H39" s="136" t="n">
        <v>600</v>
      </c>
      <c r="I39" s="136" t="n">
        <v>601</v>
      </c>
      <c r="J39" s="279" t="n">
        <v>108.87</v>
      </c>
      <c r="K39" s="280" t="n">
        <v>0.999744434108058</v>
      </c>
      <c r="L39" s="281" t="n">
        <v>0.000791874309582969</v>
      </c>
      <c r="M39" s="281" t="n">
        <v>-4.90242265E-006</v>
      </c>
      <c r="N39" s="281" t="n">
        <v>1.02667614108352</v>
      </c>
      <c r="O39" s="279" t="n">
        <v>108.85856865</v>
      </c>
      <c r="P39" s="282" t="n">
        <v>2.7480372972463</v>
      </c>
      <c r="Q39" s="283" t="n">
        <v>2.67663500424399</v>
      </c>
      <c r="R39" s="284" t="n">
        <v>122.72734569502</v>
      </c>
      <c r="S39" s="284" t="n">
        <v>119.538519289537</v>
      </c>
      <c r="T39" s="158"/>
      <c r="U39" s="188"/>
      <c r="V39" s="285"/>
      <c r="W39" s="285"/>
      <c r="X39" s="285"/>
      <c r="Y39" s="285"/>
      <c r="Z39" s="188"/>
      <c r="AA39" s="188"/>
      <c r="AB39" s="188"/>
      <c r="AC39" s="188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2007</v>
      </c>
      <c r="E40" s="136" t="n">
        <v>11.6</v>
      </c>
      <c r="F40" s="137" t="n">
        <v>1.4852</v>
      </c>
      <c r="G40" s="138" t="n">
        <v>34.7528</v>
      </c>
      <c r="H40" s="136" t="n">
        <v>400</v>
      </c>
      <c r="I40" s="136" t="n">
        <v>401</v>
      </c>
      <c r="J40" s="279" t="n">
        <v>109.77</v>
      </c>
      <c r="K40" s="280" t="n">
        <v>0.999544275009952</v>
      </c>
      <c r="L40" s="281" t="n">
        <v>0.0007861459813712</v>
      </c>
      <c r="M40" s="281" t="n">
        <v>-4.760970976E-006</v>
      </c>
      <c r="N40" s="281" t="n">
        <v>1.02647317049074</v>
      </c>
      <c r="O40" s="279" t="n">
        <v>109.76077932</v>
      </c>
      <c r="P40" s="282" t="n">
        <v>1.56243183169048</v>
      </c>
      <c r="Q40" s="283" t="n">
        <v>1.52213606415403</v>
      </c>
      <c r="R40" s="284" t="n">
        <v>69.7782056032968</v>
      </c>
      <c r="S40" s="284" t="n">
        <v>67.9785966251191</v>
      </c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2008</v>
      </c>
      <c r="E41" s="136" t="n">
        <v>21.4</v>
      </c>
      <c r="F41" s="137" t="n">
        <v>3.5255</v>
      </c>
      <c r="G41" s="138" t="n">
        <v>35.9951</v>
      </c>
      <c r="H41" s="136" t="n">
        <v>100</v>
      </c>
      <c r="I41" s="136" t="n">
        <v>101</v>
      </c>
      <c r="J41" s="279" t="n">
        <v>108.85</v>
      </c>
      <c r="K41" s="280" t="n">
        <v>0.99790733056523</v>
      </c>
      <c r="L41" s="281" t="n">
        <v>0.00076502254295414</v>
      </c>
      <c r="M41" s="281" t="n">
        <v>-4.293822616E-006</v>
      </c>
      <c r="N41" s="281" t="n">
        <v>1.025143096167</v>
      </c>
      <c r="O41" s="279" t="n">
        <v>108.8515239</v>
      </c>
      <c r="P41" s="282" t="n">
        <v>3.76963198678401</v>
      </c>
      <c r="Q41" s="283" t="n">
        <v>3.67717638725619</v>
      </c>
      <c r="R41" s="284" t="n">
        <v>168.351764529774</v>
      </c>
      <c r="S41" s="284" t="n">
        <v>164.222697454861</v>
      </c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2009</v>
      </c>
      <c r="E42" s="136" t="n">
        <v>21.5</v>
      </c>
      <c r="F42" s="137" t="n">
        <v>3.5535</v>
      </c>
      <c r="G42" s="138" t="n">
        <v>35.9987</v>
      </c>
      <c r="H42" s="136" t="n">
        <v>100</v>
      </c>
      <c r="I42" s="136" t="n">
        <v>101</v>
      </c>
      <c r="J42" s="279" t="n">
        <v>109.15</v>
      </c>
      <c r="K42" s="280" t="n">
        <v>0.997885202188353</v>
      </c>
      <c r="L42" s="281" t="n">
        <v>0.000764848910187969</v>
      </c>
      <c r="M42" s="281" t="n">
        <v>-4.29069385E-006</v>
      </c>
      <c r="N42" s="281" t="n">
        <v>1.02511813319951</v>
      </c>
      <c r="O42" s="279" t="n">
        <v>109.15163725</v>
      </c>
      <c r="P42" s="282" t="n">
        <v>3.78909755562748</v>
      </c>
      <c r="Q42" s="283" t="n">
        <v>3.69625454170952</v>
      </c>
      <c r="R42" s="284" t="n">
        <v>169.221096834323</v>
      </c>
      <c r="S42" s="284" t="n">
        <v>165.074727832747</v>
      </c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2010</v>
      </c>
      <c r="E43" s="136" t="n">
        <v>25.2</v>
      </c>
      <c r="F43" s="137" t="n">
        <v>4.4635</v>
      </c>
      <c r="G43" s="138" t="n">
        <v>36.1993</v>
      </c>
      <c r="H43" s="136" t="n">
        <v>80</v>
      </c>
      <c r="I43" s="136" t="n">
        <v>81</v>
      </c>
      <c r="J43" s="279" t="n">
        <v>109.42</v>
      </c>
      <c r="K43" s="280" t="n">
        <v>0.99699651768164</v>
      </c>
      <c r="L43" s="281" t="n">
        <v>0.00075894415529376</v>
      </c>
      <c r="M43" s="281" t="n">
        <v>-4.198193184E-006</v>
      </c>
      <c r="N43" s="281" t="n">
        <v>1.02418851589926</v>
      </c>
      <c r="O43" s="279" t="n">
        <v>109.42568984</v>
      </c>
      <c r="P43" s="282" t="n">
        <v>4.75271094229365</v>
      </c>
      <c r="Q43" s="283" t="n">
        <v>4.64046498131319</v>
      </c>
      <c r="R43" s="284" t="n">
        <v>212.256070682834</v>
      </c>
      <c r="S43" s="284" t="n">
        <v>207.243166065447</v>
      </c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2011</v>
      </c>
      <c r="E44" s="136" t="n">
        <v>26.4</v>
      </c>
      <c r="F44" s="137" t="n">
        <v>4.5202</v>
      </c>
      <c r="G44" s="138" t="n">
        <v>36.2608</v>
      </c>
      <c r="H44" s="136" t="n">
        <v>65</v>
      </c>
      <c r="I44" s="136" t="n">
        <v>65</v>
      </c>
      <c r="J44" s="279" t="n">
        <v>110.81</v>
      </c>
      <c r="K44" s="280" t="n">
        <v>0.996679955992022</v>
      </c>
      <c r="L44" s="281" t="n">
        <v>0.00075723714718464</v>
      </c>
      <c r="M44" s="281" t="n">
        <v>-4.177922016E-006</v>
      </c>
      <c r="N44" s="281" t="n">
        <v>1.02386097993674</v>
      </c>
      <c r="O44" s="279" t="n">
        <v>110.81709184</v>
      </c>
      <c r="P44" s="282" t="n">
        <v>4.75180726542931</v>
      </c>
      <c r="Q44" s="283" t="n">
        <v>4.64106686214656</v>
      </c>
      <c r="R44" s="284" t="n">
        <v>212.215712474073</v>
      </c>
      <c r="S44" s="284" t="n">
        <v>207.270046063466</v>
      </c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65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2012</v>
      </c>
      <c r="E46" s="136" t="n">
        <v>27.2</v>
      </c>
      <c r="F46" s="137" t="n">
        <v>4.3391</v>
      </c>
      <c r="G46" s="138" t="n">
        <v>36.3326</v>
      </c>
      <c r="H46" s="136" t="n">
        <v>40</v>
      </c>
      <c r="I46" s="136" t="n">
        <v>40</v>
      </c>
      <c r="J46" s="279" t="n">
        <v>110.46</v>
      </c>
      <c r="K46" s="280" t="n">
        <v>0.996461467720534</v>
      </c>
      <c r="L46" s="281" t="n">
        <v>0.00075615316050176</v>
      </c>
      <c r="M46" s="281" t="n">
        <v>-4.167055264E-006</v>
      </c>
      <c r="N46" s="281" t="n">
        <v>1.02365966440953</v>
      </c>
      <c r="O46" s="279" t="n">
        <v>110.46795312</v>
      </c>
      <c r="P46" s="282" t="n">
        <v>4.57527030481642</v>
      </c>
      <c r="Q46" s="283" t="n">
        <v>4.46952289309508</v>
      </c>
      <c r="R46" s="284" t="n">
        <v>204.331571813101</v>
      </c>
      <c r="S46" s="284" t="n">
        <v>199.608892405626</v>
      </c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2013</v>
      </c>
      <c r="E47" s="136" t="n">
        <v>27.3</v>
      </c>
      <c r="F47" s="137" t="n">
        <v>4.3051</v>
      </c>
      <c r="G47" s="138" t="n">
        <v>36.3256</v>
      </c>
      <c r="H47" s="136" t="n">
        <v>20</v>
      </c>
      <c r="I47" s="136" t="n">
        <v>20</v>
      </c>
      <c r="J47" s="279" t="n">
        <v>109.83</v>
      </c>
      <c r="K47" s="280" t="n">
        <v>0.996433742949107</v>
      </c>
      <c r="L47" s="281" t="n">
        <v>0.000756020652891949</v>
      </c>
      <c r="M47" s="281" t="n">
        <v>-4.165845834E-006</v>
      </c>
      <c r="N47" s="281" t="n">
        <v>1.02362211592967</v>
      </c>
      <c r="O47" s="279" t="n">
        <v>109.83801759</v>
      </c>
      <c r="P47" s="282" t="n">
        <v>4.56577148061343</v>
      </c>
      <c r="Q47" s="283" t="n">
        <v>4.46040722407283</v>
      </c>
      <c r="R47" s="284" t="n">
        <v>203.907354324196</v>
      </c>
      <c r="S47" s="284" t="n">
        <v>199.201786627093</v>
      </c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2014</v>
      </c>
      <c r="E48" s="136" t="n">
        <v>27.3</v>
      </c>
      <c r="F48" s="137" t="n">
        <v>4.388</v>
      </c>
      <c r="G48" s="138" t="n">
        <v>36.3251</v>
      </c>
      <c r="H48" s="136" t="n">
        <v>0</v>
      </c>
      <c r="I48" s="136" t="n">
        <v>3</v>
      </c>
      <c r="J48" s="279" t="n">
        <v>112.03</v>
      </c>
      <c r="K48" s="280" t="n">
        <v>0.996433742949107</v>
      </c>
      <c r="L48" s="281" t="n">
        <v>0.000756020652891949</v>
      </c>
      <c r="M48" s="281" t="n">
        <v>-4.165845834E-006</v>
      </c>
      <c r="N48" s="281" t="n">
        <v>1.02362173919994</v>
      </c>
      <c r="O48" s="279" t="n">
        <v>112.03817819</v>
      </c>
      <c r="P48" s="282" t="n">
        <v>4.56104073512713</v>
      </c>
      <c r="Q48" s="283" t="n">
        <v>4.45578728983621</v>
      </c>
      <c r="R48" s="284" t="n">
        <v>203.696079230778</v>
      </c>
      <c r="S48" s="284" t="n">
        <v>198.995460364085</v>
      </c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3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7</v>
      </c>
      <c r="J9" s="32" t="s">
        <v>194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7°00.00'</v>
      </c>
      <c r="P9" s="36" t="s">
        <v>15</v>
      </c>
      <c r="Q9" s="189" t="n">
        <v>-7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194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-10°00.00'</v>
      </c>
      <c r="P10" s="36" t="s">
        <v>21</v>
      </c>
      <c r="Q10" s="189" t="n">
        <v>-10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7°00.00'</v>
      </c>
      <c r="O11" s="43" t="n">
        <f aca="false">IF(P9=M10,-1,1)</f>
        <v>1</v>
      </c>
      <c r="P11" s="44" t="s">
        <v>226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10°00.00'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27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4.87934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0.997047957507813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0.0199811811736723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22'!$P$18</f>
        <v>5.00686865067652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4.87367780239676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0.00499419778330343</v>
      </c>
      <c r="Q23" s="221" t="s">
        <v>38</v>
      </c>
      <c r="R23" s="166"/>
      <c r="T23" s="1" t="n">
        <v>4.8788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4.8751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0.0205482955448469</v>
      </c>
      <c r="Q25" s="221" t="s">
        <v>15</v>
      </c>
      <c r="R25" s="166"/>
      <c r="T25" s="1" t="n">
        <v>4.8781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4.8795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4.8852</v>
      </c>
    </row>
    <row r="28" customFormat="false" ht="15" hidden="false" customHeight="false" outlineLevel="0" collapsed="false">
      <c r="T28" s="1" t="n">
        <f aca="false">AVERAGE(T23:T27)</f>
        <v>4.87934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0" t="s">
        <v>155</v>
      </c>
      <c r="V35" s="146" t="s">
        <v>154</v>
      </c>
      <c r="W35" s="0" t="s">
        <v>155</v>
      </c>
      <c r="X35" s="145" t="s">
        <v>154</v>
      </c>
      <c r="Y35" s="285" t="s">
        <v>155</v>
      </c>
      <c r="Z35" s="145" t="s">
        <v>154</v>
      </c>
      <c r="AA35" s="188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2041</v>
      </c>
      <c r="E36" s="136" t="n">
        <v>6.3</v>
      </c>
      <c r="F36" s="137" t="n">
        <v>5.217</v>
      </c>
      <c r="G36" s="138" t="n">
        <v>34.9437</v>
      </c>
      <c r="H36" s="136" t="n">
        <v>2000</v>
      </c>
      <c r="I36" s="136" t="n">
        <v>2001</v>
      </c>
      <c r="J36" s="279" t="n">
        <v>111.07</v>
      </c>
      <c r="K36" s="280" t="n">
        <v>0.999932968155385</v>
      </c>
      <c r="L36" s="281" t="n">
        <v>0.000801562734868249</v>
      </c>
      <c r="M36" s="281" t="n">
        <v>-5.146030074E-006</v>
      </c>
      <c r="N36" s="281" t="n">
        <v>1.02746949850253</v>
      </c>
      <c r="O36" s="279" t="n">
        <v>111.05478341</v>
      </c>
      <c r="P36" s="282" t="n">
        <v>5.47557175876783</v>
      </c>
      <c r="Q36" s="283" t="n">
        <v>5.32918180709804</v>
      </c>
      <c r="R36" s="284" t="n">
        <v>244.539034746571</v>
      </c>
      <c r="S36" s="284" t="n">
        <v>238.001259504998</v>
      </c>
      <c r="T36" s="145" t="n">
        <v>0.0173333333333333</v>
      </c>
      <c r="U36" s="0" t="n">
        <v>0.0169156295980104</v>
      </c>
      <c r="V36" s="146" t="n">
        <v>21.861</v>
      </c>
      <c r="W36" s="0" t="n">
        <v>21.3341872293522</v>
      </c>
      <c r="X36" s="145" t="n">
        <v>21.8436666666667</v>
      </c>
      <c r="Y36" s="285" t="n">
        <v>21.3172715997542</v>
      </c>
      <c r="Z36" s="145" t="n">
        <v>1.51733333333333</v>
      </c>
      <c r="AA36" s="188" t="n">
        <v>1.48076819096429</v>
      </c>
      <c r="AB36" s="145" t="n">
        <v>26.2906666666667</v>
      </c>
      <c r="AC36" s="188" t="n">
        <v>25.6571064933514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2042</v>
      </c>
      <c r="E37" s="136" t="n">
        <v>6.7</v>
      </c>
      <c r="F37" s="137" t="n">
        <v>4.7392</v>
      </c>
      <c r="G37" s="138" t="n">
        <v>34.9185</v>
      </c>
      <c r="H37" s="136" t="n">
        <v>1500</v>
      </c>
      <c r="I37" s="136" t="n">
        <v>1500</v>
      </c>
      <c r="J37" s="279" t="n">
        <v>110.84</v>
      </c>
      <c r="K37" s="280" t="n">
        <v>0.999917459350318</v>
      </c>
      <c r="L37" s="281" t="n">
        <v>0.000800284798013229</v>
      </c>
      <c r="M37" s="281" t="n">
        <v>-5.113725994E-006</v>
      </c>
      <c r="N37" s="281" t="n">
        <v>1.02739613138243</v>
      </c>
      <c r="O37" s="279" t="n">
        <v>110.82525828</v>
      </c>
      <c r="P37" s="282" t="n">
        <v>4.98266719008588</v>
      </c>
      <c r="Q37" s="283" t="n">
        <v>4.84980139391939</v>
      </c>
      <c r="R37" s="284" t="n">
        <v>222.525916709235</v>
      </c>
      <c r="S37" s="284" t="n">
        <v>216.59213025244</v>
      </c>
      <c r="T37" s="145" t="n">
        <v>0.0153333333333333</v>
      </c>
      <c r="U37" s="0" t="n">
        <v>0.014964082388168</v>
      </c>
      <c r="V37" s="146" t="n">
        <v>24.172</v>
      </c>
      <c r="W37" s="0" t="n">
        <v>23.5898999665303</v>
      </c>
      <c r="X37" s="145" t="n">
        <v>24.1566666666667</v>
      </c>
      <c r="Y37" s="285" t="n">
        <v>23.5749358841421</v>
      </c>
      <c r="Z37" s="145" t="n">
        <v>1.66633333333333</v>
      </c>
      <c r="AA37" s="188" t="n">
        <v>1.62620538822722</v>
      </c>
      <c r="AB37" s="145" t="n">
        <v>23.0556666666667</v>
      </c>
      <c r="AC37" s="188" t="n">
        <v>22.5004497074439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2043</v>
      </c>
      <c r="E38" s="136" t="n">
        <v>9.4</v>
      </c>
      <c r="F38" s="137" t="n">
        <v>2.7551</v>
      </c>
      <c r="G38" s="138" t="n">
        <v>34.5054</v>
      </c>
      <c r="H38" s="136" t="n">
        <v>800</v>
      </c>
      <c r="I38" s="136" t="n">
        <v>800</v>
      </c>
      <c r="J38" s="279" t="n">
        <v>109.68</v>
      </c>
      <c r="K38" s="280" t="n">
        <v>0.999752498684665</v>
      </c>
      <c r="L38" s="281" t="n">
        <v>0.00079215910682294</v>
      </c>
      <c r="M38" s="281" t="n">
        <v>-4.909522456E-006</v>
      </c>
      <c r="N38" s="281" t="n">
        <v>1.02666639578823</v>
      </c>
      <c r="O38" s="279" t="n">
        <v>109.66837392</v>
      </c>
      <c r="P38" s="282" t="n">
        <v>2.91891787732079</v>
      </c>
      <c r="Q38" s="283" t="n">
        <v>2.84310257869088</v>
      </c>
      <c r="R38" s="284" t="n">
        <v>130.358872401146</v>
      </c>
      <c r="S38" s="284" t="n">
        <v>126.972961164335</v>
      </c>
      <c r="T38" s="145" t="n">
        <v>0.0163333333333333</v>
      </c>
      <c r="U38" s="0" t="n">
        <v>0.0159449130917314</v>
      </c>
      <c r="V38" s="146" t="n">
        <v>37.71</v>
      </c>
      <c r="W38" s="0" t="n">
        <v>36.8132248585218</v>
      </c>
      <c r="X38" s="145" t="n">
        <v>37.6936666666667</v>
      </c>
      <c r="Y38" s="285" t="n">
        <v>36.7972799454301</v>
      </c>
      <c r="Z38" s="145" t="n">
        <v>2.59933333333333</v>
      </c>
      <c r="AA38" s="188" t="n">
        <v>2.53751902631268</v>
      </c>
      <c r="AB38" s="145" t="n">
        <v>31.9156666666667</v>
      </c>
      <c r="AC38" s="188" t="n">
        <v>31.1566855876327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2044</v>
      </c>
      <c r="E39" s="136" t="n">
        <v>9.4</v>
      </c>
      <c r="F39" s="137" t="n">
        <v>2.2951</v>
      </c>
      <c r="G39" s="138" t="n">
        <v>34.5457</v>
      </c>
      <c r="H39" s="136" t="n">
        <v>600</v>
      </c>
      <c r="I39" s="136" t="n">
        <v>600</v>
      </c>
      <c r="J39" s="279" t="n">
        <v>109.47</v>
      </c>
      <c r="K39" s="280" t="n">
        <v>0.999752498684665</v>
      </c>
      <c r="L39" s="281" t="n">
        <v>0.00079215910682294</v>
      </c>
      <c r="M39" s="281" t="n">
        <v>-4.909522456E-006</v>
      </c>
      <c r="N39" s="281" t="n">
        <v>1.02669792042572</v>
      </c>
      <c r="O39" s="279" t="n">
        <v>109.45839618</v>
      </c>
      <c r="P39" s="282" t="n">
        <v>2.43278374685523</v>
      </c>
      <c r="Q39" s="283" t="n">
        <v>2.36952242568727</v>
      </c>
      <c r="R39" s="284" t="n">
        <v>108.648122134555</v>
      </c>
      <c r="S39" s="284" t="n">
        <v>105.822871531194</v>
      </c>
      <c r="T39" s="145" t="n">
        <v>0.0183333333333333</v>
      </c>
      <c r="U39" s="0" t="n">
        <v>0.0178965773167163</v>
      </c>
      <c r="V39" s="146" t="n">
        <v>37.569</v>
      </c>
      <c r="W39" s="0" t="n">
        <v>36.6739916297299</v>
      </c>
      <c r="X39" s="145" t="n">
        <v>37.5506666666667</v>
      </c>
      <c r="Y39" s="285" t="n">
        <v>36.6560950524131</v>
      </c>
      <c r="Z39" s="145" t="n">
        <v>2.51833333333333</v>
      </c>
      <c r="AA39" s="188" t="n">
        <v>2.45833893868712</v>
      </c>
      <c r="AB39" s="145" t="n">
        <v>24.5986666666667</v>
      </c>
      <c r="AC39" s="188" t="n">
        <v>24.0126512666254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2045</v>
      </c>
      <c r="E40" s="136" t="n">
        <v>10.9</v>
      </c>
      <c r="F40" s="137" t="n">
        <v>1.8094</v>
      </c>
      <c r="G40" s="138" t="n">
        <v>34.7379</v>
      </c>
      <c r="H40" s="136" t="n">
        <v>400</v>
      </c>
      <c r="I40" s="136" t="n">
        <v>402</v>
      </c>
      <c r="J40" s="279" t="n">
        <v>110.08</v>
      </c>
      <c r="K40" s="280" t="n">
        <v>0.999617439285541</v>
      </c>
      <c r="L40" s="281" t="n">
        <v>0.000788002766173809</v>
      </c>
      <c r="M40" s="281" t="n">
        <v>-4.806500026E-006</v>
      </c>
      <c r="N40" s="281" t="n">
        <v>1.02658992729509</v>
      </c>
      <c r="O40" s="279" t="n">
        <v>110.06998272</v>
      </c>
      <c r="P40" s="282" t="n">
        <v>1.90263853848015</v>
      </c>
      <c r="Q40" s="283" t="n">
        <v>1.8533578870127</v>
      </c>
      <c r="R40" s="284" t="n">
        <v>84.9718371285236</v>
      </c>
      <c r="S40" s="284" t="n">
        <v>82.7709632339872</v>
      </c>
      <c r="T40" s="145" t="n">
        <v>0.0183333333333333</v>
      </c>
      <c r="U40" s="0" t="n">
        <v>0.0178942805445591</v>
      </c>
      <c r="V40" s="146" t="n">
        <v>35.658</v>
      </c>
      <c r="W40" s="0" t="n">
        <v>34.804050308612</v>
      </c>
      <c r="X40" s="145" t="n">
        <v>35.6396666666667</v>
      </c>
      <c r="Y40" s="188" t="n">
        <v>34.7861560280675</v>
      </c>
      <c r="Z40" s="145" t="n">
        <v>2.31933333333333</v>
      </c>
      <c r="AA40" s="188" t="n">
        <v>2.2637891641644</v>
      </c>
      <c r="AB40" s="145" t="n">
        <v>18.2106666666667</v>
      </c>
      <c r="AC40" s="188" t="n">
        <v>17.7745515401882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2046</v>
      </c>
      <c r="E41" s="136" t="n">
        <v>19.8</v>
      </c>
      <c r="F41" s="137" t="n">
        <v>2.9769</v>
      </c>
      <c r="G41" s="138" t="n">
        <v>35.8794</v>
      </c>
      <c r="H41" s="136" t="n">
        <v>100</v>
      </c>
      <c r="I41" s="136" t="n">
        <v>101</v>
      </c>
      <c r="J41" s="279" t="n">
        <v>108.28</v>
      </c>
      <c r="K41" s="280" t="n">
        <v>0.998247365763168</v>
      </c>
      <c r="L41" s="281" t="n">
        <v>0.00076790635546998</v>
      </c>
      <c r="M41" s="281" t="n">
        <v>-4.348383384E-006</v>
      </c>
      <c r="N41" s="281" t="n">
        <v>1.02548681128873</v>
      </c>
      <c r="O41" s="279" t="n">
        <v>108.27978344</v>
      </c>
      <c r="P41" s="282" t="n">
        <v>3.19683607909001</v>
      </c>
      <c r="Q41" s="283" t="n">
        <v>3.11738390381887</v>
      </c>
      <c r="R41" s="284" t="n">
        <v>142.77069929216</v>
      </c>
      <c r="S41" s="284" t="n">
        <v>139.222365144551</v>
      </c>
      <c r="T41" s="145" t="n">
        <v>0.329333333333333</v>
      </c>
      <c r="U41" s="0" t="n">
        <v>0.321171161437725</v>
      </c>
      <c r="V41" s="146" t="n">
        <v>12.345</v>
      </c>
      <c r="W41" s="0" t="n">
        <v>12.0390424735285</v>
      </c>
      <c r="X41" s="145" t="n">
        <v>12.0156666666667</v>
      </c>
      <c r="Y41" s="188" t="n">
        <v>11.7178713120907</v>
      </c>
      <c r="Z41" s="145" t="n">
        <v>0.947333333333333</v>
      </c>
      <c r="AA41" s="188" t="n">
        <v>0.923854697172078</v>
      </c>
      <c r="AB41" s="145" t="n">
        <v>3.98266666666667</v>
      </c>
      <c r="AC41" s="188" t="n">
        <v>3.88396056362139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2048</v>
      </c>
      <c r="E42" s="136" t="n">
        <v>19.8</v>
      </c>
      <c r="F42" s="137" t="n">
        <v>2.9996</v>
      </c>
      <c r="G42" s="138" t="n">
        <v>35.885</v>
      </c>
      <c r="H42" s="136" t="n">
        <v>100</v>
      </c>
      <c r="I42" s="136" t="n">
        <v>101</v>
      </c>
      <c r="J42" s="279" t="n">
        <v>107.72</v>
      </c>
      <c r="K42" s="280" t="n">
        <v>0.998247365763168</v>
      </c>
      <c r="L42" s="281" t="n">
        <v>0.00076790635546998</v>
      </c>
      <c r="M42" s="281" t="n">
        <v>-4.348383384E-006</v>
      </c>
      <c r="N42" s="281" t="n">
        <v>1.02549108692927</v>
      </c>
      <c r="O42" s="279" t="n">
        <v>107.71978456</v>
      </c>
      <c r="P42" s="282" t="n">
        <v>3.23844003211056</v>
      </c>
      <c r="Q42" s="283" t="n">
        <v>3.15794069142791</v>
      </c>
      <c r="R42" s="284" t="n">
        <v>144.628731834058</v>
      </c>
      <c r="S42" s="284" t="n">
        <v>141.03363127917</v>
      </c>
      <c r="T42" s="145" t="n">
        <v>0.319333333333333</v>
      </c>
      <c r="U42" s="0" t="n">
        <v>0.31141758680491</v>
      </c>
      <c r="V42" s="146" t="n">
        <v>12.069</v>
      </c>
      <c r="W42" s="0" t="n">
        <v>11.7698294002561</v>
      </c>
      <c r="X42" s="145" t="n">
        <v>11.7496666666667</v>
      </c>
      <c r="Y42" s="188" t="n">
        <v>11.4584118134512</v>
      </c>
      <c r="Z42" s="145" t="n">
        <v>0.922333333333333</v>
      </c>
      <c r="AA42" s="188" t="n">
        <v>0.899470211575351</v>
      </c>
      <c r="AB42" s="145" t="n">
        <v>3.87866666666667</v>
      </c>
      <c r="AC42" s="188" t="n">
        <v>3.78252091864503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2049</v>
      </c>
      <c r="E43" s="136" t="n">
        <v>24.7</v>
      </c>
      <c r="F43" s="137" t="n">
        <v>4.4455</v>
      </c>
      <c r="G43" s="138" t="n">
        <v>36.2857</v>
      </c>
      <c r="H43" s="136" t="n">
        <v>80</v>
      </c>
      <c r="I43" s="136" t="n">
        <v>80</v>
      </c>
      <c r="J43" s="279" t="n">
        <v>106.87</v>
      </c>
      <c r="K43" s="280" t="n">
        <v>0.997124402559411</v>
      </c>
      <c r="L43" s="281" t="n">
        <v>0.000759684673629729</v>
      </c>
      <c r="M43" s="281" t="n">
        <v>-4.208045914E-006</v>
      </c>
      <c r="N43" s="281" t="n">
        <v>1.0244064404754</v>
      </c>
      <c r="O43" s="279" t="n">
        <v>106.87502289</v>
      </c>
      <c r="P43" s="282" t="n">
        <v>4.8485817867046</v>
      </c>
      <c r="Q43" s="283" t="n">
        <v>4.73306452901106</v>
      </c>
      <c r="R43" s="284" t="n">
        <v>216.537662594227</v>
      </c>
      <c r="S43" s="284" t="n">
        <v>211.378661865634</v>
      </c>
      <c r="T43" s="145" t="n">
        <v>0.0263333333333333</v>
      </c>
      <c r="U43" s="0" t="n">
        <v>0.0256730575374835</v>
      </c>
      <c r="V43" s="146" t="n">
        <v>0.058</v>
      </c>
      <c r="W43" s="0" t="n">
        <v>0.056545721664837</v>
      </c>
      <c r="X43" s="145" t="n">
        <v>0.0316666666666667</v>
      </c>
      <c r="Y43" s="188" t="n">
        <v>0.0308726641273536</v>
      </c>
      <c r="Z43" s="145" t="n">
        <v>0.156333333333333</v>
      </c>
      <c r="AA43" s="188" t="n">
        <v>0.152413468165566</v>
      </c>
      <c r="AB43" s="145" t="n">
        <v>1.31466666666667</v>
      </c>
      <c r="AC43" s="188" t="n">
        <v>1.28170302440297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2050</v>
      </c>
      <c r="E44" s="136" t="n">
        <v>27</v>
      </c>
      <c r="F44" s="137" t="n">
        <v>4.3617</v>
      </c>
      <c r="G44" s="138" t="n">
        <v>36.2451</v>
      </c>
      <c r="H44" s="136" t="n">
        <v>60</v>
      </c>
      <c r="I44" s="136" t="n">
        <v>60</v>
      </c>
      <c r="J44" s="279" t="n">
        <v>111.03</v>
      </c>
      <c r="K44" s="280" t="n">
        <v>0.996516642405886</v>
      </c>
      <c r="L44" s="281" t="n">
        <v>0.0007564201607775</v>
      </c>
      <c r="M44" s="281" t="n">
        <v>-4.1695734E-006</v>
      </c>
      <c r="N44" s="281" t="n">
        <v>1.02365803015382</v>
      </c>
      <c r="O44" s="279" t="n">
        <v>111.0377721</v>
      </c>
      <c r="P44" s="282" t="n">
        <v>4.57517465796753</v>
      </c>
      <c r="Q44" s="283" t="n">
        <v>4.46943659229641</v>
      </c>
      <c r="R44" s="284" t="n">
        <v>204.32730022483</v>
      </c>
      <c r="S44" s="284" t="n">
        <v>199.605038211958</v>
      </c>
      <c r="T44" s="145" t="n">
        <v>0.0193333333333333</v>
      </c>
      <c r="U44" s="0" t="n">
        <v>0.0188491518301287</v>
      </c>
      <c r="V44" s="146" t="n">
        <v>0.012</v>
      </c>
      <c r="W44" s="0" t="n">
        <v>0.0116994735497351</v>
      </c>
      <c r="X44" s="145" t="n">
        <v>-0.00733333333333333</v>
      </c>
      <c r="Y44" s="159" t="n">
        <v>-0.00714967828039364</v>
      </c>
      <c r="Z44" s="145" t="n">
        <v>0.111333333333333</v>
      </c>
      <c r="AA44" s="159" t="n">
        <v>0.108545115711431</v>
      </c>
      <c r="AB44" s="145" t="n">
        <v>1.14166666666667</v>
      </c>
      <c r="AC44" s="159" t="n">
        <v>1.11307491410674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2051</v>
      </c>
      <c r="E45" s="136" t="n">
        <v>27.1</v>
      </c>
      <c r="F45" s="137" t="n">
        <v>4.384</v>
      </c>
      <c r="G45" s="138" t="n">
        <v>36.2441</v>
      </c>
      <c r="H45" s="136" t="n">
        <v>40</v>
      </c>
      <c r="I45" s="136" t="n">
        <v>40</v>
      </c>
      <c r="J45" s="279" t="n">
        <v>111.8382733</v>
      </c>
      <c r="K45" s="280" t="n">
        <v>0.99648910092621</v>
      </c>
      <c r="L45" s="281" t="n">
        <v>0.000756286329317769</v>
      </c>
      <c r="M45" s="281" t="n">
        <v>-4.168297786E-006</v>
      </c>
      <c r="N45" s="281" t="n">
        <v>1.02362516262393</v>
      </c>
      <c r="O45" s="279" t="n">
        <v>111.846213817404</v>
      </c>
      <c r="P45" s="282" t="n">
        <v>4.56482760965851</v>
      </c>
      <c r="Q45" s="283" t="n">
        <v>4.45947186170879</v>
      </c>
      <c r="R45" s="284" t="n">
        <v>203.865201047349</v>
      </c>
      <c r="S45" s="284" t="n">
        <v>199.160013343914</v>
      </c>
      <c r="T45" s="145" t="n">
        <v>0.0193333333333333</v>
      </c>
      <c r="U45" s="0" t="n">
        <v>0.018849132190964</v>
      </c>
      <c r="V45" s="146" t="n">
        <v>-0.001</v>
      </c>
      <c r="W45" s="0" t="n">
        <v>-0.000974955113325727</v>
      </c>
      <c r="X45" s="145" t="n">
        <v>-0.0203333333333333</v>
      </c>
      <c r="Y45" s="159" t="n">
        <v>-0.0198240873042898</v>
      </c>
      <c r="Z45" s="145" t="n">
        <v>0.113333333333333</v>
      </c>
      <c r="AA45" s="159" t="n">
        <v>0.110494912843582</v>
      </c>
      <c r="AB45" s="145" t="n">
        <v>1.15066666666667</v>
      </c>
      <c r="AC45" s="159" t="n">
        <v>1.12184835040014</v>
      </c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2052</v>
      </c>
      <c r="E46" s="136" t="n">
        <v>27.3</v>
      </c>
      <c r="F46" s="137" t="n">
        <v>4.6217</v>
      </c>
      <c r="G46" s="138" t="n">
        <v>36.2435</v>
      </c>
      <c r="H46" s="136" t="n">
        <v>20</v>
      </c>
      <c r="I46" s="136" t="n">
        <v>20</v>
      </c>
      <c r="J46" s="279" t="n">
        <v>117.8815891</v>
      </c>
      <c r="K46" s="280" t="n">
        <v>0.996433742949107</v>
      </c>
      <c r="L46" s="281" t="n">
        <v>0.000756020652891949</v>
      </c>
      <c r="M46" s="281" t="n">
        <v>-4.165845834E-006</v>
      </c>
      <c r="N46" s="281" t="n">
        <v>1.02356025840756</v>
      </c>
      <c r="O46" s="279" t="n">
        <v>117.890194456004</v>
      </c>
      <c r="P46" s="282" t="n">
        <v>4.56242032590392</v>
      </c>
      <c r="Q46" s="283" t="n">
        <v>4.45740276493548</v>
      </c>
      <c r="R46" s="284" t="n">
        <v>203.757691754869</v>
      </c>
      <c r="S46" s="284" t="n">
        <v>199.067607482019</v>
      </c>
      <c r="T46" s="145" t="n">
        <v>0.0193333333333333</v>
      </c>
      <c r="U46" s="0" t="n">
        <v>0.0188491307881675</v>
      </c>
      <c r="V46" s="146" t="n">
        <v>0.014</v>
      </c>
      <c r="W46" s="0" t="n">
        <v>0.013649370570742</v>
      </c>
      <c r="X46" s="145" t="n">
        <v>-0.00533333333333333</v>
      </c>
      <c r="Y46" s="285" t="n">
        <v>-0.00519976021742553</v>
      </c>
      <c r="Z46" s="145" t="n">
        <v>0.110333333333333</v>
      </c>
      <c r="AA46" s="188" t="n">
        <v>0.107570039497991</v>
      </c>
      <c r="AB46" s="145" t="n">
        <v>1.26866666666667</v>
      </c>
      <c r="AC46" s="285" t="n">
        <v>1.2368929617201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2097</v>
      </c>
      <c r="E47" s="136" t="n">
        <v>27.3</v>
      </c>
      <c r="F47" s="137" t="n">
        <v>4.3264</v>
      </c>
      <c r="G47" s="138" t="n">
        <v>36.2454</v>
      </c>
      <c r="H47" s="136" t="n">
        <v>0</v>
      </c>
      <c r="I47" s="136" t="n">
        <v>4</v>
      </c>
      <c r="J47" s="279" t="n">
        <v>110.3629808</v>
      </c>
      <c r="K47" s="280" t="n">
        <v>0.996433742949107</v>
      </c>
      <c r="L47" s="281" t="n">
        <v>0.000756020652891949</v>
      </c>
      <c r="M47" s="281" t="n">
        <v>-4.165845834E-006</v>
      </c>
      <c r="N47" s="281" t="n">
        <v>1.02356168991173</v>
      </c>
      <c r="O47" s="279" t="n">
        <v>110.371037297598</v>
      </c>
      <c r="P47" s="282" t="n">
        <v>4.56589730688912</v>
      </c>
      <c r="Q47" s="283" t="n">
        <v>4.46079347428768</v>
      </c>
      <c r="R47" s="284" t="n">
        <v>203.912973725668</v>
      </c>
      <c r="S47" s="284" t="n">
        <v>199.219036561688</v>
      </c>
      <c r="T47" s="158" t="n">
        <v>0.0163333333333333</v>
      </c>
      <c r="U47" s="188" t="n">
        <v>0.0159242621105028</v>
      </c>
      <c r="V47" s="285" t="n">
        <v>0.01</v>
      </c>
      <c r="W47" s="285" t="n">
        <v>0.00974954823092009</v>
      </c>
      <c r="X47" s="285" t="n">
        <v>-0.00633333333333333</v>
      </c>
      <c r="Y47" s="285" t="n">
        <v>-0.00617471387958272</v>
      </c>
      <c r="Z47" s="188" t="n">
        <v>0.107333333333333</v>
      </c>
      <c r="AA47" s="188" t="n">
        <v>0.104645151011876</v>
      </c>
      <c r="AB47" s="285" t="n">
        <v>1.17066666666667</v>
      </c>
      <c r="AC47" s="285" t="n">
        <v>1.14134711289971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7</v>
      </c>
      <c r="J9" s="32" t="s">
        <v>181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7°29.95'</v>
      </c>
      <c r="P9" s="36" t="s">
        <v>15</v>
      </c>
      <c r="Q9" s="189" t="n">
        <v>-7.49916666666667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227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-9°59.98'</v>
      </c>
      <c r="P10" s="36" t="s">
        <v>21</v>
      </c>
      <c r="Q10" s="189" t="n">
        <v>-9.99966666666667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7°29.95'</v>
      </c>
      <c r="O11" s="43" t="n">
        <f aca="false">IF(P9=M10,-1,1)</f>
        <v>1</v>
      </c>
      <c r="P11" s="44" t="s">
        <v>228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9°59.98'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29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4.87934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0.997047957507813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0.0199811811736723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23'!$P$18</f>
        <v>5.00686865067652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4.87367780239676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0.00499419778330343</v>
      </c>
      <c r="Q23" s="221" t="s">
        <v>38</v>
      </c>
      <c r="R23" s="166"/>
      <c r="T23" s="1" t="n">
        <v>4.8788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4.8751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0.0205482955448469</v>
      </c>
      <c r="Q25" s="221" t="s">
        <v>15</v>
      </c>
      <c r="R25" s="166"/>
      <c r="T25" s="1" t="n">
        <v>4.8781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4.8795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4.8852</v>
      </c>
    </row>
    <row r="28" customFormat="false" ht="15" hidden="false" customHeight="false" outlineLevel="0" collapsed="false">
      <c r="T28" s="1" t="n">
        <f aca="false">AVERAGE(T23:T27)</f>
        <v>4.87934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88" t="s">
        <v>154</v>
      </c>
      <c r="U35" s="188" t="s">
        <v>155</v>
      </c>
      <c r="V35" s="285" t="s">
        <v>154</v>
      </c>
      <c r="W35" s="285" t="s">
        <v>155</v>
      </c>
      <c r="X35" s="285" t="s">
        <v>154</v>
      </c>
      <c r="Y35" s="285" t="s">
        <v>155</v>
      </c>
      <c r="Z35" s="188" t="s">
        <v>154</v>
      </c>
      <c r="AA35" s="188" t="s">
        <v>155</v>
      </c>
      <c r="AB35" s="28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2062</v>
      </c>
      <c r="E36" s="136" t="n">
        <v>6.7</v>
      </c>
      <c r="F36" s="137" t="n">
        <v>5.4425</v>
      </c>
      <c r="G36" s="138" t="n">
        <v>34.9436</v>
      </c>
      <c r="H36" s="136" t="n">
        <v>2000</v>
      </c>
      <c r="I36" s="136" t="n">
        <v>2000</v>
      </c>
      <c r="J36" s="279" t="n">
        <v>115.2638565</v>
      </c>
      <c r="K36" s="280" t="n">
        <v>0.999917459350318</v>
      </c>
      <c r="L36" s="281" t="n">
        <v>0.000800284798013229</v>
      </c>
      <c r="M36" s="281" t="n">
        <v>-5.113725994E-006</v>
      </c>
      <c r="N36" s="281" t="n">
        <v>1.02741592782466</v>
      </c>
      <c r="O36" s="279" t="n">
        <v>115.248526407086</v>
      </c>
      <c r="P36" s="282" t="n">
        <v>5.50158427149902</v>
      </c>
      <c r="Q36" s="283" t="n">
        <v>5.35477806261722</v>
      </c>
      <c r="R36" s="284" t="n">
        <v>245.700753565146</v>
      </c>
      <c r="S36" s="284" t="n">
        <v>239.144388276485</v>
      </c>
      <c r="T36" s="188"/>
      <c r="U36" s="188"/>
      <c r="V36" s="285"/>
      <c r="W36" s="285"/>
      <c r="X36" s="285"/>
      <c r="Y36" s="285"/>
      <c r="Z36" s="188"/>
      <c r="AA36" s="188"/>
      <c r="AB36" s="285"/>
      <c r="AC36" s="188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2063</v>
      </c>
      <c r="E37" s="136" t="n">
        <v>7.2</v>
      </c>
      <c r="F37" s="137" t="n">
        <v>4.6528</v>
      </c>
      <c r="G37" s="138" t="n">
        <v>34.916</v>
      </c>
      <c r="H37" s="136" t="n">
        <v>1500</v>
      </c>
      <c r="I37" s="136" t="n">
        <v>1501</v>
      </c>
      <c r="J37" s="279" t="n">
        <v>108.3525601</v>
      </c>
      <c r="K37" s="280" t="n">
        <v>0.999894762780403</v>
      </c>
      <c r="L37" s="281" t="n">
        <v>0.00079871493778176</v>
      </c>
      <c r="M37" s="281" t="n">
        <v>-5.074090464E-006</v>
      </c>
      <c r="N37" s="281" t="n">
        <v>1.02732482734232</v>
      </c>
      <c r="O37" s="279" t="n">
        <v>108.338690972307</v>
      </c>
      <c r="P37" s="282" t="n">
        <v>5.00582652988103</v>
      </c>
      <c r="Q37" s="283" t="n">
        <v>4.87268135321041</v>
      </c>
      <c r="R37" s="284" t="n">
        <v>223.560212824487</v>
      </c>
      <c r="S37" s="284" t="n">
        <v>217.613949234377</v>
      </c>
      <c r="T37" s="188"/>
      <c r="U37" s="188"/>
      <c r="V37" s="285"/>
      <c r="W37" s="285"/>
      <c r="X37" s="285"/>
      <c r="Y37" s="285"/>
      <c r="Z37" s="188"/>
      <c r="AA37" s="188"/>
      <c r="AB37" s="188"/>
      <c r="AC37" s="188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2064</v>
      </c>
      <c r="E38" s="136" t="n">
        <v>7.8</v>
      </c>
      <c r="F38" s="137" t="n">
        <v>2.9053</v>
      </c>
      <c r="G38" s="138" t="n">
        <v>34.5105</v>
      </c>
      <c r="H38" s="136" t="n">
        <v>800</v>
      </c>
      <c r="I38" s="136" t="n">
        <v>800</v>
      </c>
      <c r="J38" s="279" t="n">
        <v>118.0602643</v>
      </c>
      <c r="K38" s="280" t="n">
        <v>0.999862742696217</v>
      </c>
      <c r="L38" s="281" t="n">
        <v>0.00079687086098358</v>
      </c>
      <c r="M38" s="281" t="n">
        <v>-5.027619864E-006</v>
      </c>
      <c r="N38" s="281" t="n">
        <v>1.02691929185572</v>
      </c>
      <c r="O38" s="279" t="n">
        <v>118.045860947755</v>
      </c>
      <c r="P38" s="282" t="n">
        <v>2.85690931960225</v>
      </c>
      <c r="Q38" s="283" t="n">
        <v>2.78201932932782</v>
      </c>
      <c r="R38" s="284" t="n">
        <v>127.589570213436</v>
      </c>
      <c r="S38" s="284" t="n">
        <v>124.244983247781</v>
      </c>
      <c r="T38" s="158"/>
      <c r="U38" s="188"/>
      <c r="V38" s="285"/>
      <c r="W38" s="285"/>
      <c r="X38" s="285"/>
      <c r="Y38" s="285"/>
      <c r="Z38" s="188"/>
      <c r="AA38" s="188"/>
      <c r="AB38" s="188"/>
      <c r="AC38" s="188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2066</v>
      </c>
      <c r="E39" s="136" t="n">
        <v>9.1</v>
      </c>
      <c r="F39" s="137" t="n">
        <v>2.127</v>
      </c>
      <c r="G39" s="138" t="n">
        <v>34.5608</v>
      </c>
      <c r="H39" s="136" t="n">
        <v>600</v>
      </c>
      <c r="I39" s="136" t="n">
        <v>600</v>
      </c>
      <c r="J39" s="279" t="n">
        <v>109.6324375</v>
      </c>
      <c r="K39" s="280" t="n">
        <v>0.999775873667137</v>
      </c>
      <c r="L39" s="281" t="n">
        <v>0.000793020238143669</v>
      </c>
      <c r="M39" s="281" t="n">
        <v>-4.931020426E-006</v>
      </c>
      <c r="N39" s="281" t="n">
        <v>1.0267585009941</v>
      </c>
      <c r="O39" s="279" t="n">
        <v>109.620487564313</v>
      </c>
      <c r="P39" s="282" t="n">
        <v>2.24965570078283</v>
      </c>
      <c r="Q39" s="283" t="n">
        <v>2.1910270999507</v>
      </c>
      <c r="R39" s="284" t="n">
        <v>100.469623596961</v>
      </c>
      <c r="S39" s="284" t="n">
        <v>97.8512702837981</v>
      </c>
      <c r="T39" s="158"/>
      <c r="U39" s="188"/>
      <c r="V39" s="285"/>
      <c r="W39" s="285"/>
      <c r="X39" s="285"/>
      <c r="Y39" s="285"/>
      <c r="Z39" s="188"/>
      <c r="AA39" s="188"/>
      <c r="AB39" s="188"/>
      <c r="AC39" s="188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2067</v>
      </c>
      <c r="E40" s="136" t="n">
        <v>11.3</v>
      </c>
      <c r="F40" s="137" t="n">
        <v>1.0556</v>
      </c>
      <c r="G40" s="138" t="n">
        <v>34.8085</v>
      </c>
      <c r="H40" s="136" t="n">
        <v>400</v>
      </c>
      <c r="I40" s="136" t="n">
        <v>400</v>
      </c>
      <c r="J40" s="279" t="n">
        <v>106.4551049</v>
      </c>
      <c r="K40" s="280" t="n">
        <v>0.999576407443122</v>
      </c>
      <c r="L40" s="281" t="n">
        <v>0.000786935426116749</v>
      </c>
      <c r="M40" s="281" t="n">
        <v>-4.780284874E-006</v>
      </c>
      <c r="N40" s="281" t="n">
        <v>1.0265721302797</v>
      </c>
      <c r="O40" s="279" t="n">
        <v>106.445843305874</v>
      </c>
      <c r="P40" s="282" t="n">
        <v>1.13943840017723</v>
      </c>
      <c r="Q40" s="283" t="n">
        <v>1.10994480228758</v>
      </c>
      <c r="R40" s="284" t="n">
        <v>50.8873189519153</v>
      </c>
      <c r="S40" s="284" t="n">
        <v>49.5701348701631</v>
      </c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2068</v>
      </c>
      <c r="E41" s="136" t="n">
        <v>17.3</v>
      </c>
      <c r="F41" s="137" t="n">
        <v>2.0644</v>
      </c>
      <c r="G41" s="138" t="n">
        <v>35.6147</v>
      </c>
      <c r="H41" s="136" t="n">
        <v>100</v>
      </c>
      <c r="I41" s="136" t="n">
        <v>100</v>
      </c>
      <c r="J41" s="279" t="n">
        <v>111.39105</v>
      </c>
      <c r="K41" s="280" t="n">
        <v>0.998724260572406</v>
      </c>
      <c r="L41" s="281" t="n">
        <v>0.000772827533782449</v>
      </c>
      <c r="M41" s="281" t="n">
        <v>-4.450594234E-006</v>
      </c>
      <c r="N41" s="281" t="n">
        <v>1.02591516303052</v>
      </c>
      <c r="O41" s="279" t="n">
        <v>111.38804244165</v>
      </c>
      <c r="P41" s="282" t="n">
        <v>2.14755247878307</v>
      </c>
      <c r="Q41" s="283" t="n">
        <v>2.09330416019905</v>
      </c>
      <c r="R41" s="284" t="n">
        <v>95.9096937024517</v>
      </c>
      <c r="S41" s="284" t="n">
        <v>93.4869637944894</v>
      </c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2069</v>
      </c>
      <c r="E42" s="136" t="n">
        <v>21.2</v>
      </c>
      <c r="F42" s="137" t="n">
        <v>3.6781</v>
      </c>
      <c r="G42" s="138" t="n">
        <v>35.9672</v>
      </c>
      <c r="H42" s="136" t="n">
        <v>80</v>
      </c>
      <c r="I42" s="136" t="n">
        <v>80</v>
      </c>
      <c r="J42" s="279" t="n">
        <v>108.8191709</v>
      </c>
      <c r="K42" s="280" t="n">
        <v>0.997951281016373</v>
      </c>
      <c r="L42" s="281" t="n">
        <v>0.00076537210854176</v>
      </c>
      <c r="M42" s="281" t="n">
        <v>-4.300179424E-006</v>
      </c>
      <c r="N42" s="281" t="n">
        <v>1.02517701206327</v>
      </c>
      <c r="O42" s="279" t="n">
        <v>108.820476730051</v>
      </c>
      <c r="P42" s="282" t="n">
        <v>3.93486385268817</v>
      </c>
      <c r="Q42" s="283" t="n">
        <v>3.83822872185641</v>
      </c>
      <c r="R42" s="284" t="n">
        <v>175.731019661054</v>
      </c>
      <c r="S42" s="284" t="n">
        <v>171.415294718107</v>
      </c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2070</v>
      </c>
      <c r="E43" s="136" t="n">
        <v>21.4</v>
      </c>
      <c r="F43" s="137" t="n">
        <v>3.7036</v>
      </c>
      <c r="G43" s="138" t="n">
        <v>35.9725</v>
      </c>
      <c r="H43" s="136" t="n">
        <v>80</v>
      </c>
      <c r="I43" s="136" t="n">
        <v>80</v>
      </c>
      <c r="J43" s="279" t="n">
        <v>108.2729721</v>
      </c>
      <c r="K43" s="280" t="n">
        <v>0.99790733056523</v>
      </c>
      <c r="L43" s="281" t="n">
        <v>0.00076502254295414</v>
      </c>
      <c r="M43" s="281" t="n">
        <v>-4.293822616E-006</v>
      </c>
      <c r="N43" s="281" t="n">
        <v>1.02512589401289</v>
      </c>
      <c r="O43" s="279" t="n">
        <v>108.274487921609</v>
      </c>
      <c r="P43" s="282" t="n">
        <v>3.98264800575733</v>
      </c>
      <c r="Q43" s="283" t="n">
        <v>3.88503307644208</v>
      </c>
      <c r="R43" s="284" t="n">
        <v>177.865059937122</v>
      </c>
      <c r="S43" s="284" t="n">
        <v>173.505577193903</v>
      </c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 t="n">
        <v>80</v>
      </c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2071</v>
      </c>
      <c r="E45" s="136" t="n">
        <v>26.9</v>
      </c>
      <c r="F45" s="137" t="n">
        <v>4.607</v>
      </c>
      <c r="G45" s="138" t="n">
        <v>35.9725</v>
      </c>
      <c r="H45" s="136" t="n">
        <v>60</v>
      </c>
      <c r="I45" s="136" t="n">
        <v>60</v>
      </c>
      <c r="J45" s="279" t="n">
        <v>116.8526278</v>
      </c>
      <c r="K45" s="280" t="n">
        <v>0.996544091998748</v>
      </c>
      <c r="L45" s="281" t="n">
        <v>0.000756554656331409</v>
      </c>
      <c r="M45" s="281" t="n">
        <v>-4.170882106E-006</v>
      </c>
      <c r="N45" s="281" t="n">
        <v>1.02348456912307</v>
      </c>
      <c r="O45" s="279" t="n">
        <v>116.860690631318</v>
      </c>
      <c r="P45" s="282" t="n">
        <v>4.58860909265888</v>
      </c>
      <c r="Q45" s="283" t="n">
        <v>4.48332024838485</v>
      </c>
      <c r="R45" s="284" t="n">
        <v>204.927282078146</v>
      </c>
      <c r="S45" s="284" t="n">
        <v>200.225082292867</v>
      </c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2072</v>
      </c>
      <c r="E46" s="136" t="n">
        <v>27.2</v>
      </c>
      <c r="F46" s="137" t="n">
        <v>4.539</v>
      </c>
      <c r="G46" s="138" t="n">
        <v>36.2394</v>
      </c>
      <c r="H46" s="136" t="n">
        <v>40</v>
      </c>
      <c r="I46" s="136" t="n">
        <v>40</v>
      </c>
      <c r="J46" s="279" t="n">
        <v>116.2550494</v>
      </c>
      <c r="K46" s="280" t="n">
        <v>0.996461467720534</v>
      </c>
      <c r="L46" s="281" t="n">
        <v>0.00075615316050176</v>
      </c>
      <c r="M46" s="281" t="n">
        <v>-4.167055264E-006</v>
      </c>
      <c r="N46" s="281" t="n">
        <v>1.02358943229839</v>
      </c>
      <c r="O46" s="279" t="n">
        <v>116.263419763557</v>
      </c>
      <c r="P46" s="282" t="n">
        <v>4.54421801047706</v>
      </c>
      <c r="Q46" s="283" t="n">
        <v>4.43949289342836</v>
      </c>
      <c r="R46" s="284" t="n">
        <v>202.944776347906</v>
      </c>
      <c r="S46" s="284" t="n">
        <v>198.267752620511</v>
      </c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2073</v>
      </c>
      <c r="E47" s="136" t="n">
        <v>27.3</v>
      </c>
      <c r="F47" s="137" t="n">
        <v>4.1773</v>
      </c>
      <c r="G47" s="138" t="n">
        <v>36.2522</v>
      </c>
      <c r="H47" s="136" t="n">
        <v>20</v>
      </c>
      <c r="I47" s="136" t="n">
        <v>20</v>
      </c>
      <c r="J47" s="279" t="n">
        <v>107.345932</v>
      </c>
      <c r="K47" s="280" t="n">
        <v>0.996433742949107</v>
      </c>
      <c r="L47" s="281" t="n">
        <v>0.000756020652891949</v>
      </c>
      <c r="M47" s="281" t="n">
        <v>-4.165845834E-006</v>
      </c>
      <c r="N47" s="281" t="n">
        <v>1.02356681320306</v>
      </c>
      <c r="O47" s="279" t="n">
        <v>107.353768253036</v>
      </c>
      <c r="P47" s="282" t="n">
        <v>4.53405759032359</v>
      </c>
      <c r="Q47" s="283" t="n">
        <v>4.429664514166</v>
      </c>
      <c r="R47" s="284" t="n">
        <v>202.491011983852</v>
      </c>
      <c r="S47" s="284" t="n">
        <v>197.828817202653</v>
      </c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2074</v>
      </c>
      <c r="E48" s="136" t="n">
        <v>27.3</v>
      </c>
      <c r="F48" s="137" t="n">
        <v>4.3231</v>
      </c>
      <c r="G48" s="138" t="n">
        <v>36.2516</v>
      </c>
      <c r="H48" s="136" t="n">
        <v>0</v>
      </c>
      <c r="I48" s="136" t="n">
        <v>3</v>
      </c>
      <c r="J48" s="279" t="n">
        <v>110.7909</v>
      </c>
      <c r="K48" s="280" t="n">
        <v>0.996433742949107</v>
      </c>
      <c r="L48" s="281" t="n">
        <v>0.000756020652891949</v>
      </c>
      <c r="M48" s="281" t="n">
        <v>-4.165845834E-006</v>
      </c>
      <c r="N48" s="281" t="n">
        <v>1.02356636114712</v>
      </c>
      <c r="O48" s="279" t="n">
        <v>110.7989877357</v>
      </c>
      <c r="P48" s="282" t="n">
        <v>4.5444528598073</v>
      </c>
      <c r="Q48" s="283" t="n">
        <v>4.43982240166071</v>
      </c>
      <c r="R48" s="284" t="n">
        <v>202.955264718994</v>
      </c>
      <c r="S48" s="284" t="n">
        <v>198.282468458167</v>
      </c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3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7</v>
      </c>
      <c r="J9" s="32" t="s">
        <v>196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7°59.96'</v>
      </c>
      <c r="P9" s="36" t="s">
        <v>15</v>
      </c>
      <c r="Q9" s="189" t="n">
        <v>-7.99933333333333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229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-9°59.91'</v>
      </c>
      <c r="P10" s="36" t="s">
        <v>21</v>
      </c>
      <c r="Q10" s="189" t="n">
        <v>-9.9985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7°59.96'</v>
      </c>
      <c r="O11" s="43" t="n">
        <f aca="false">IF(P9=M10,-1,1)</f>
        <v>1</v>
      </c>
      <c r="P11" s="44" t="s">
        <v>230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9°59.91'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26.2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4.87934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0.997047957507813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0.0199811811736723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24'!$P$18</f>
        <v>5.00686865067652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4.87367780239676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0.00499419778330343</v>
      </c>
      <c r="Q23" s="221" t="s">
        <v>38</v>
      </c>
      <c r="R23" s="166"/>
      <c r="T23" s="1" t="n">
        <v>4.8788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4.8751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0.0205482955448469</v>
      </c>
      <c r="Q25" s="221" t="s">
        <v>15</v>
      </c>
      <c r="R25" s="166"/>
      <c r="T25" s="1" t="n">
        <v>4.8781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4.8795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4.8852</v>
      </c>
    </row>
    <row r="28" customFormat="false" ht="15" hidden="false" customHeight="false" outlineLevel="0" collapsed="false">
      <c r="T28" s="1" t="n">
        <f aca="false">AVERAGE(T23:T27)</f>
        <v>4.87934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0" t="s">
        <v>155</v>
      </c>
      <c r="V35" s="146" t="s">
        <v>154</v>
      </c>
      <c r="W35" s="0" t="s">
        <v>155</v>
      </c>
      <c r="X35" s="145" t="s">
        <v>154</v>
      </c>
      <c r="Y35" s="285" t="s">
        <v>155</v>
      </c>
      <c r="Z35" s="145" t="s">
        <v>154</v>
      </c>
      <c r="AA35" s="188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2075</v>
      </c>
      <c r="E36" s="136" t="n">
        <v>3.1</v>
      </c>
      <c r="F36" s="137" t="n">
        <v>5.1875</v>
      </c>
      <c r="G36" s="138" t="n">
        <v>34.9452</v>
      </c>
      <c r="H36" s="136" t="n">
        <v>2000</v>
      </c>
      <c r="I36" s="136" t="n">
        <v>1996</v>
      </c>
      <c r="J36" s="279" t="n">
        <v>110.9977077</v>
      </c>
      <c r="K36" s="280" t="n">
        <v>0.999968683324163</v>
      </c>
      <c r="L36" s="281" t="n">
        <v>0.000812524808982969</v>
      </c>
      <c r="M36" s="281" t="n">
        <v>-5.423523706E-006</v>
      </c>
      <c r="N36" s="281" t="n">
        <v>1.02783214637809</v>
      </c>
      <c r="O36" s="279" t="n">
        <v>110.978949087399</v>
      </c>
      <c r="P36" s="282" t="n">
        <v>5.44828032298838</v>
      </c>
      <c r="Q36" s="283" t="n">
        <v>5.30074909817447</v>
      </c>
      <c r="R36" s="284" t="n">
        <v>243.320199224661</v>
      </c>
      <c r="S36" s="284" t="n">
        <v>236.731454724472</v>
      </c>
      <c r="T36" s="145" t="n">
        <v>0.0123333333333333</v>
      </c>
      <c r="U36" s="0" t="n">
        <v>0.0120360950766693</v>
      </c>
      <c r="V36" s="146" t="n">
        <v>21.766</v>
      </c>
      <c r="W36" s="0" t="n">
        <v>21.2414307112527</v>
      </c>
      <c r="X36" s="145" t="n">
        <v>21.7536666666667</v>
      </c>
      <c r="Y36" s="285" t="n">
        <v>21.2293946161761</v>
      </c>
      <c r="Z36" s="145" t="n">
        <v>1.50633333333333</v>
      </c>
      <c r="AA36" s="188" t="n">
        <v>1.47003009868834</v>
      </c>
      <c r="AB36" s="145" t="n">
        <v>24.8416666666667</v>
      </c>
      <c r="AC36" s="188" t="n">
        <v>24.2429725834805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2076</v>
      </c>
      <c r="E37" s="136" t="n">
        <v>6.5</v>
      </c>
      <c r="F37" s="137" t="n">
        <v>4.5308</v>
      </c>
      <c r="G37" s="138" t="n">
        <v>34.9159</v>
      </c>
      <c r="H37" s="136" t="n">
        <v>1500</v>
      </c>
      <c r="I37" s="136" t="n">
        <v>1499</v>
      </c>
      <c r="J37" s="279" t="n">
        <v>106.3986272</v>
      </c>
      <c r="K37" s="280" t="n">
        <v>0.9999255100741</v>
      </c>
      <c r="L37" s="281" t="n">
        <v>0.000800921297525469</v>
      </c>
      <c r="M37" s="281" t="n">
        <v>-5.12981185E-006</v>
      </c>
      <c r="N37" s="281" t="n">
        <v>1.02742103665909</v>
      </c>
      <c r="O37" s="279" t="n">
        <v>106.384263385328</v>
      </c>
      <c r="P37" s="282" t="n">
        <v>4.96526705326319</v>
      </c>
      <c r="Q37" s="283" t="n">
        <v>4.83274809070388</v>
      </c>
      <c r="R37" s="284" t="n">
        <v>221.748826598734</v>
      </c>
      <c r="S37" s="284" t="n">
        <v>215.830529730835</v>
      </c>
      <c r="T37" s="145" t="n">
        <v>0.0143333333333333</v>
      </c>
      <c r="U37" s="0" t="n">
        <v>0.0139882087475154</v>
      </c>
      <c r="V37" s="146" t="n">
        <v>24.221</v>
      </c>
      <c r="W37" s="0" t="n">
        <v>23.6377956330398</v>
      </c>
      <c r="X37" s="145" t="n">
        <v>24.2066666666667</v>
      </c>
      <c r="Y37" s="285" t="n">
        <v>23.6238074242923</v>
      </c>
      <c r="Z37" s="145" t="n">
        <v>1.67833333333333</v>
      </c>
      <c r="AA37" s="188" t="n">
        <v>1.63792165218</v>
      </c>
      <c r="AB37" s="145" t="n">
        <v>23.1016666666667</v>
      </c>
      <c r="AC37" s="188" t="n">
        <v>22.5454141220129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2077</v>
      </c>
      <c r="E38" s="136" t="n">
        <v>7.3</v>
      </c>
      <c r="F38" s="137" t="n">
        <v>3.2891</v>
      </c>
      <c r="G38" s="138" t="n">
        <v>34.4911</v>
      </c>
      <c r="H38" s="136" t="n">
        <v>800</v>
      </c>
      <c r="I38" s="136" t="n">
        <v>802</v>
      </c>
      <c r="J38" s="279" t="n">
        <v>117.6550602</v>
      </c>
      <c r="K38" s="280" t="n">
        <v>0.999889786405409</v>
      </c>
      <c r="L38" s="281" t="n">
        <v>0.000798404599922949</v>
      </c>
      <c r="M38" s="281" t="n">
        <v>-5.066262634E-006</v>
      </c>
      <c r="N38" s="281" t="n">
        <v>1.0269761616135</v>
      </c>
      <c r="O38" s="279" t="n">
        <v>117.640118007355</v>
      </c>
      <c r="P38" s="282" t="n">
        <v>3.24826318348018</v>
      </c>
      <c r="Q38" s="283" t="n">
        <v>3.16293922380513</v>
      </c>
      <c r="R38" s="284" t="n">
        <v>145.067433774225</v>
      </c>
      <c r="S38" s="284" t="n">
        <v>141.256865735137</v>
      </c>
      <c r="T38" s="145" t="n">
        <v>0.0163333333333333</v>
      </c>
      <c r="U38" s="0" t="n">
        <v>0.0159450780944615</v>
      </c>
      <c r="V38" s="146" t="n">
        <v>36.402</v>
      </c>
      <c r="W38" s="0" t="n">
        <v>35.5366979261993</v>
      </c>
      <c r="X38" s="145" t="n">
        <v>36.3856666666667</v>
      </c>
      <c r="Y38" s="285" t="n">
        <v>35.5207528481048</v>
      </c>
      <c r="Z38" s="145" t="n">
        <v>2.54033333333333</v>
      </c>
      <c r="AA38" s="188" t="n">
        <v>2.47994775832431</v>
      </c>
      <c r="AB38" s="145" t="n">
        <v>32.0896666666667</v>
      </c>
      <c r="AC38" s="188" t="n">
        <v>31.3268718995044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2078</v>
      </c>
      <c r="E39" s="136" t="n">
        <v>8.9</v>
      </c>
      <c r="F39" s="137" t="n">
        <v>1.9865</v>
      </c>
      <c r="G39" s="138" t="n">
        <v>34.5888</v>
      </c>
      <c r="H39" s="136" t="n">
        <v>600</v>
      </c>
      <c r="I39" s="136" t="n">
        <v>600</v>
      </c>
      <c r="J39" s="279" t="n">
        <v>110.0904939</v>
      </c>
      <c r="K39" s="280" t="n">
        <v>0.999790770835288</v>
      </c>
      <c r="L39" s="281" t="n">
        <v>0.000793599979577109</v>
      </c>
      <c r="M39" s="281" t="n">
        <v>-4.945517866E-006</v>
      </c>
      <c r="N39" s="281" t="n">
        <v>1.02681242383345</v>
      </c>
      <c r="O39" s="279" t="n">
        <v>110.078273855177</v>
      </c>
      <c r="P39" s="282" t="n">
        <v>2.09076408325287</v>
      </c>
      <c r="Q39" s="283" t="n">
        <v>2.03616944509429</v>
      </c>
      <c r="R39" s="284" t="n">
        <v>93.373523958073</v>
      </c>
      <c r="S39" s="284" t="n">
        <v>90.9353274179109</v>
      </c>
      <c r="T39" s="145" t="n">
        <v>0.0173333333333333</v>
      </c>
      <c r="U39" s="0" t="n">
        <v>0.0169200753812814</v>
      </c>
      <c r="V39" s="146" t="n">
        <v>38.293</v>
      </c>
      <c r="W39" s="0" t="n">
        <v>37.3800257639659</v>
      </c>
      <c r="X39" s="145" t="n">
        <v>38.2756666666667</v>
      </c>
      <c r="Y39" s="285" t="n">
        <v>37.3631056885846</v>
      </c>
      <c r="Z39" s="145" t="n">
        <v>2.58833333333333</v>
      </c>
      <c r="AA39" s="188" t="n">
        <v>2.52662279491635</v>
      </c>
      <c r="AB39" s="145" t="n">
        <v>23.9086666666667</v>
      </c>
      <c r="AC39" s="188" t="n">
        <v>23.3386408999575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2079</v>
      </c>
      <c r="E40" s="136" t="n">
        <v>12.3</v>
      </c>
      <c r="F40" s="137" t="n">
        <v>1.0763</v>
      </c>
      <c r="G40" s="138" t="n">
        <v>34.8353</v>
      </c>
      <c r="H40" s="136" t="n">
        <v>350</v>
      </c>
      <c r="I40" s="136" t="n">
        <v>351</v>
      </c>
      <c r="J40" s="279" t="n">
        <v>107.7165856</v>
      </c>
      <c r="K40" s="280" t="n">
        <v>0.999464826901702</v>
      </c>
      <c r="L40" s="281" t="n">
        <v>0.000784340246508949</v>
      </c>
      <c r="M40" s="281" t="n">
        <v>-4.717063434E-006</v>
      </c>
      <c r="N40" s="281" t="n">
        <v>1.02640400203857</v>
      </c>
      <c r="O40" s="279" t="n">
        <v>107.708291422909</v>
      </c>
      <c r="P40" s="282" t="n">
        <v>1.1483294975935</v>
      </c>
      <c r="Q40" s="283" t="n">
        <v>1.11878899079969</v>
      </c>
      <c r="R40" s="284" t="n">
        <v>51.2843953625256</v>
      </c>
      <c r="S40" s="284" t="n">
        <v>49.9651163291143</v>
      </c>
      <c r="T40" s="145" t="n">
        <v>0.0223333333333333</v>
      </c>
      <c r="U40" s="0" t="n">
        <v>0.0217969148155736</v>
      </c>
      <c r="V40" s="146" t="n">
        <v>37.066</v>
      </c>
      <c r="W40" s="0" t="n">
        <v>36.1757213979426</v>
      </c>
      <c r="X40" s="145" t="n">
        <v>37.0436666666667</v>
      </c>
      <c r="Y40" s="188" t="n">
        <v>36.1539244831271</v>
      </c>
      <c r="Z40" s="145" t="n">
        <v>2.41633333333333</v>
      </c>
      <c r="AA40" s="188" t="n">
        <v>2.35829605221035</v>
      </c>
      <c r="AB40" s="145" t="n">
        <v>17.0126666666667</v>
      </c>
      <c r="AC40" s="188" t="n">
        <v>16.6040438560783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2080</v>
      </c>
      <c r="E41" s="136" t="n">
        <v>17.5</v>
      </c>
      <c r="F41" s="137" t="n">
        <v>2.1906</v>
      </c>
      <c r="G41" s="138" t="n">
        <v>35.6376</v>
      </c>
      <c r="H41" s="136" t="n">
        <v>100</v>
      </c>
      <c r="I41" s="136" t="n">
        <v>102</v>
      </c>
      <c r="J41" s="279" t="n">
        <v>108.7289559</v>
      </c>
      <c r="K41" s="280" t="n">
        <v>0.998688620195578</v>
      </c>
      <c r="L41" s="281" t="n">
        <v>0.000772414460292969</v>
      </c>
      <c r="M41" s="281" t="n">
        <v>-4.44165625E-006</v>
      </c>
      <c r="N41" s="281" t="n">
        <v>1.02588427681883</v>
      </c>
      <c r="O41" s="279" t="n">
        <v>108.726237676103</v>
      </c>
      <c r="P41" s="282" t="n">
        <v>2.33697379716243</v>
      </c>
      <c r="Q41" s="283" t="n">
        <v>2.2780091770284</v>
      </c>
      <c r="R41" s="284" t="n">
        <v>104.369249781274</v>
      </c>
      <c r="S41" s="284" t="n">
        <v>101.735889846089</v>
      </c>
      <c r="T41" s="145" t="n">
        <v>0.478333333333333</v>
      </c>
      <c r="U41" s="0" t="n">
        <v>0.466567733823831</v>
      </c>
      <c r="V41" s="146" t="n">
        <v>19.67</v>
      </c>
      <c r="W41" s="0" t="n">
        <v>19.1861755909019</v>
      </c>
      <c r="X41" s="145" t="n">
        <v>19.1916666666667</v>
      </c>
      <c r="Y41" s="188" t="n">
        <v>18.7196078570781</v>
      </c>
      <c r="Z41" s="145" t="n">
        <v>1.36133333333333</v>
      </c>
      <c r="AA41" s="188" t="n">
        <v>1.32784851911953</v>
      </c>
      <c r="AB41" s="145" t="n">
        <v>5.75366666666667</v>
      </c>
      <c r="AC41" s="188" t="n">
        <v>5.61214331256665</v>
      </c>
      <c r="AD41" s="159" t="n">
        <v>0.0441</v>
      </c>
      <c r="AE41" s="159" t="n">
        <v>0.0342</v>
      </c>
      <c r="AF41" s="159" t="n">
        <v>0.0035</v>
      </c>
      <c r="AG41" s="159" t="n">
        <v>0.0762</v>
      </c>
      <c r="AH41" s="159" t="n">
        <v>0.0183</v>
      </c>
      <c r="AI41" s="159" t="n">
        <v>0.0049</v>
      </c>
      <c r="AJ41" s="159" t="n">
        <v>0.0036</v>
      </c>
      <c r="AK41" s="159" t="n">
        <v>0.0016</v>
      </c>
      <c r="AL41" s="159" t="n">
        <v>0.0746</v>
      </c>
      <c r="AM41" s="159" t="n">
        <v>0.0056</v>
      </c>
      <c r="AN41" s="159" t="n">
        <v>0.0012</v>
      </c>
      <c r="AO41" s="159" t="n">
        <v>-9999.9999</v>
      </c>
      <c r="AP41" s="159" t="n">
        <v>0.0339</v>
      </c>
      <c r="AQ41" s="159"/>
      <c r="AR41" s="159" t="n">
        <v>0.1921</v>
      </c>
      <c r="AS41" s="159" t="n">
        <v>0.0649</v>
      </c>
      <c r="AT41" s="159" t="n">
        <v>0.257</v>
      </c>
      <c r="AU41" s="159" t="n">
        <v>0.0257</v>
      </c>
      <c r="AV41" s="159" t="s">
        <v>167</v>
      </c>
      <c r="AW41" s="159" t="n">
        <v>-9999.9999</v>
      </c>
      <c r="AX41" s="159" t="n">
        <v>0.0815</v>
      </c>
      <c r="AY41" s="159" t="n">
        <v>0.1846</v>
      </c>
      <c r="AZ41" s="159" t="n">
        <v>0.2661</v>
      </c>
      <c r="BA41" s="159" t="n">
        <v>0.004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2081</v>
      </c>
      <c r="E42" s="136" t="n">
        <v>19.5</v>
      </c>
      <c r="F42" s="137" t="n">
        <v>3.3237</v>
      </c>
      <c r="G42" s="138" t="n">
        <v>35.7904</v>
      </c>
      <c r="H42" s="136" t="n">
        <v>80</v>
      </c>
      <c r="I42" s="136" t="n">
        <v>80</v>
      </c>
      <c r="J42" s="279" t="n">
        <v>119.400871</v>
      </c>
      <c r="K42" s="280" t="n">
        <v>0.998308143881684</v>
      </c>
      <c r="L42" s="281" t="n">
        <v>0.000768469653495469</v>
      </c>
      <c r="M42" s="281" t="n">
        <v>-4.35955665E-006</v>
      </c>
      <c r="N42" s="281" t="n">
        <v>1.02549740732049</v>
      </c>
      <c r="O42" s="279" t="n">
        <v>119.400273995645</v>
      </c>
      <c r="P42" s="282" t="n">
        <v>3.23342460930342</v>
      </c>
      <c r="Q42" s="283" t="n">
        <v>3.15303050619308</v>
      </c>
      <c r="R42" s="284" t="n">
        <v>144.404743051491</v>
      </c>
      <c r="S42" s="284" t="n">
        <v>140.814342406583</v>
      </c>
      <c r="T42" s="145" t="n">
        <v>0.197333333333333</v>
      </c>
      <c r="U42" s="0" t="n">
        <v>0.192456833997533</v>
      </c>
      <c r="V42" s="146" t="n">
        <v>12.628</v>
      </c>
      <c r="W42" s="0" t="n">
        <v>12.3159369918286</v>
      </c>
      <c r="X42" s="145" t="n">
        <v>12.4306666666667</v>
      </c>
      <c r="Y42" s="188" t="n">
        <v>12.1234801578311</v>
      </c>
      <c r="Z42" s="145" t="n">
        <v>0.963333333333333</v>
      </c>
      <c r="AA42" s="188" t="n">
        <v>0.939527449751473</v>
      </c>
      <c r="AB42" s="145" t="n">
        <v>4.09766666666667</v>
      </c>
      <c r="AC42" s="188" t="n">
        <v>3.99640516947919</v>
      </c>
      <c r="AD42" s="159" t="n">
        <v>0.051</v>
      </c>
      <c r="AE42" s="159" t="n">
        <v>0.0463</v>
      </c>
      <c r="AF42" s="159" t="n">
        <v>0.0081</v>
      </c>
      <c r="AG42" s="159" t="n">
        <v>0.0782</v>
      </c>
      <c r="AH42" s="159" t="n">
        <v>0.019</v>
      </c>
      <c r="AI42" s="159" t="n">
        <v>0.012</v>
      </c>
      <c r="AJ42" s="159" t="n">
        <v>0.0023</v>
      </c>
      <c r="AK42" s="159" t="n">
        <v>0.0064</v>
      </c>
      <c r="AL42" s="159" t="n">
        <v>0.1243</v>
      </c>
      <c r="AM42" s="159" t="n">
        <v>0.0081</v>
      </c>
      <c r="AN42" s="159" t="n">
        <v>0.0015</v>
      </c>
      <c r="AO42" s="159" t="n">
        <v>-9999.9999</v>
      </c>
      <c r="AP42" s="159" t="n">
        <v>0.0659</v>
      </c>
      <c r="AQ42" s="159"/>
      <c r="AR42" s="159" t="n">
        <v>0.1636</v>
      </c>
      <c r="AS42" s="159" t="n">
        <v>0.1568</v>
      </c>
      <c r="AT42" s="159" t="n">
        <v>0.3204</v>
      </c>
      <c r="AU42" s="159" t="n">
        <v>0.0299</v>
      </c>
      <c r="AV42" s="159" t="s">
        <v>167</v>
      </c>
      <c r="AW42" s="159" t="n">
        <v>-9999.9999</v>
      </c>
      <c r="AX42" s="159" t="n">
        <v>0.1176</v>
      </c>
      <c r="AY42" s="159" t="n">
        <v>0.2821</v>
      </c>
      <c r="AZ42" s="159" t="n">
        <v>0.3997</v>
      </c>
      <c r="BA42" s="159" t="n">
        <v>0.0056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2082</v>
      </c>
      <c r="E43" s="136" t="n">
        <v>25.4</v>
      </c>
      <c r="F43" s="137" t="n">
        <v>4.5957</v>
      </c>
      <c r="G43" s="138" t="n">
        <v>36.2256</v>
      </c>
      <c r="H43" s="136" t="n">
        <v>60</v>
      </c>
      <c r="I43" s="136" t="n">
        <v>60</v>
      </c>
      <c r="J43" s="279" t="n">
        <v>111.1790697</v>
      </c>
      <c r="K43" s="280" t="n">
        <v>0.996944698308382</v>
      </c>
      <c r="L43" s="281" t="n">
        <v>0.00075865280681654</v>
      </c>
      <c r="M43" s="281" t="n">
        <v>-4.194483736E-006</v>
      </c>
      <c r="N43" s="281" t="n">
        <v>1.02414683490089</v>
      </c>
      <c r="O43" s="279" t="n">
        <v>111.185073369764</v>
      </c>
      <c r="P43" s="282" t="n">
        <v>4.81524140456399</v>
      </c>
      <c r="Q43" s="283" t="n">
        <v>4.70170998969105</v>
      </c>
      <c r="R43" s="284" t="n">
        <v>215.048681127828</v>
      </c>
      <c r="S43" s="284" t="n">
        <v>209.978368139602</v>
      </c>
      <c r="T43" s="145" t="n">
        <v>0.0153333333333333</v>
      </c>
      <c r="U43" s="0" t="n">
        <v>0.014949676663831</v>
      </c>
      <c r="V43" s="146" t="n">
        <v>0.04</v>
      </c>
      <c r="W43" s="0" t="n">
        <v>0.0389991565143417</v>
      </c>
      <c r="X43" s="145" t="n">
        <v>0.0246666666666667</v>
      </c>
      <c r="Y43" s="188" t="n">
        <v>0.0240494798505107</v>
      </c>
      <c r="Z43" s="145" t="n">
        <v>0.170333333333333</v>
      </c>
      <c r="AA43" s="188" t="n">
        <v>0.166071408156905</v>
      </c>
      <c r="AB43" s="145" t="n">
        <v>1.33066666666667</v>
      </c>
      <c r="AC43" s="188" t="n">
        <v>1.29737194004377</v>
      </c>
      <c r="AD43" s="0" t="n">
        <v>0.0193</v>
      </c>
      <c r="AE43" s="0" t="n">
        <v>0.025</v>
      </c>
      <c r="AF43" s="0" t="n">
        <v>0.0087</v>
      </c>
      <c r="AG43" s="0" t="n">
        <v>0.0246</v>
      </c>
      <c r="AH43" s="0" t="n">
        <v>0.0079</v>
      </c>
      <c r="AI43" s="0" t="n">
        <v>-9999.9999</v>
      </c>
      <c r="AJ43" s="0" t="n">
        <v>-9999.9999</v>
      </c>
      <c r="AK43" s="0" t="n">
        <v>0.0031</v>
      </c>
      <c r="AL43" s="0" t="n">
        <v>0.0743</v>
      </c>
      <c r="AM43" s="0" t="n">
        <v>0.01</v>
      </c>
      <c r="AN43" s="0" t="n">
        <v>-9999.9999</v>
      </c>
      <c r="AO43" s="0" t="n">
        <v>-9999.9999</v>
      </c>
      <c r="AP43" s="0" t="n">
        <v>0.1801</v>
      </c>
      <c r="AR43" s="0" t="n">
        <v>0.0319</v>
      </c>
      <c r="AS43" s="0" t="n">
        <v>0.0223</v>
      </c>
      <c r="AT43" s="0" t="n">
        <v>0.0542</v>
      </c>
      <c r="AU43" s="0" t="n">
        <v>0.0228</v>
      </c>
      <c r="AV43" s="0" t="s">
        <v>167</v>
      </c>
      <c r="AW43" s="0" t="n">
        <v>-9999.9999</v>
      </c>
      <c r="AX43" s="0" t="n">
        <v>0.1218</v>
      </c>
      <c r="AY43" s="0" t="n">
        <v>0.1496</v>
      </c>
      <c r="AZ43" s="0" t="n">
        <v>0.2714</v>
      </c>
      <c r="BA43" s="0" t="n">
        <v>0.0035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2083</v>
      </c>
      <c r="E44" s="136" t="n">
        <v>25.4</v>
      </c>
      <c r="F44" s="137" t="n">
        <v>4.543</v>
      </c>
      <c r="G44" s="138" t="n">
        <v>36.2145</v>
      </c>
      <c r="H44" s="136" t="n">
        <v>60</v>
      </c>
      <c r="I44" s="136" t="n">
        <v>60</v>
      </c>
      <c r="J44" s="279" t="n">
        <v>109.4301922</v>
      </c>
      <c r="K44" s="280" t="n">
        <v>0.996944698308382</v>
      </c>
      <c r="L44" s="281" t="n">
        <v>0.00075865280681654</v>
      </c>
      <c r="M44" s="281" t="n">
        <v>-4.194483736E-006</v>
      </c>
      <c r="N44" s="281" t="n">
        <v>1.02413844567669</v>
      </c>
      <c r="O44" s="279" t="n">
        <v>109.436101430379</v>
      </c>
      <c r="P44" s="282" t="n">
        <v>4.83727040168766</v>
      </c>
      <c r="Q44" s="283" t="n">
        <v>4.72325828808379</v>
      </c>
      <c r="R44" s="284" t="n">
        <v>216.032496139371</v>
      </c>
      <c r="S44" s="284" t="n">
        <v>210.940715145822</v>
      </c>
      <c r="T44" s="145" t="n">
        <v>0.0163333333333333</v>
      </c>
      <c r="U44" s="0" t="n">
        <v>0.0159247800188298</v>
      </c>
      <c r="V44" s="146" t="n">
        <v>0.038</v>
      </c>
      <c r="W44" s="0" t="n">
        <v>0.0370494882070735</v>
      </c>
      <c r="X44" s="145" t="n">
        <v>0.0216666666666667</v>
      </c>
      <c r="Y44" s="159" t="n">
        <v>0.0211247081882437</v>
      </c>
      <c r="Z44" s="145" t="n">
        <v>0.183333333333333</v>
      </c>
      <c r="AA44" s="159" t="n">
        <v>0.1787475308236</v>
      </c>
      <c r="AB44" s="145" t="n">
        <v>1.37566666666667</v>
      </c>
      <c r="AC44" s="159" t="n">
        <v>1.34125647219818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2084</v>
      </c>
      <c r="E45" s="136" t="n">
        <v>27.2</v>
      </c>
      <c r="F45" s="137" t="n">
        <v>4.2564</v>
      </c>
      <c r="G45" s="138" t="n">
        <v>36.2929</v>
      </c>
      <c r="H45" s="136" t="n">
        <v>40</v>
      </c>
      <c r="I45" s="136" t="n">
        <v>41</v>
      </c>
      <c r="J45" s="279" t="n">
        <v>109.2831198</v>
      </c>
      <c r="K45" s="280" t="n">
        <v>0.996461467720534</v>
      </c>
      <c r="L45" s="281" t="n">
        <v>0.00075615316050176</v>
      </c>
      <c r="M45" s="281" t="n">
        <v>-4.167055264E-006</v>
      </c>
      <c r="N45" s="281" t="n">
        <v>1.02362974746638</v>
      </c>
      <c r="O45" s="279" t="n">
        <v>109.290988184626</v>
      </c>
      <c r="P45" s="282" t="n">
        <v>4.53689843331252</v>
      </c>
      <c r="Q45" s="283" t="n">
        <v>4.43216743606948</v>
      </c>
      <c r="R45" s="284" t="n">
        <v>202.617884031737</v>
      </c>
      <c r="S45" s="284" t="n">
        <v>197.940597694863</v>
      </c>
      <c r="T45" s="145" t="n">
        <v>0.0133333333333333</v>
      </c>
      <c r="U45" s="0" t="n">
        <v>0.0129989613324486</v>
      </c>
      <c r="V45" s="146" t="n">
        <v>0.032</v>
      </c>
      <c r="W45" s="0" t="n">
        <v>0.0311975071978766</v>
      </c>
      <c r="X45" s="145" t="n">
        <v>0.0186666666666667</v>
      </c>
      <c r="Y45" s="159" t="n">
        <v>0.018198545865428</v>
      </c>
      <c r="Z45" s="145" t="n">
        <v>0.111333333333333</v>
      </c>
      <c r="AA45" s="159" t="n">
        <v>0.108541327125946</v>
      </c>
      <c r="AB45" s="145" t="n">
        <v>1.04566666666667</v>
      </c>
      <c r="AC45" s="159" t="n">
        <v>1.01944354249728</v>
      </c>
      <c r="AD45" s="159" t="n">
        <v>0.0045</v>
      </c>
      <c r="AE45" s="159" t="n">
        <v>0.0077</v>
      </c>
      <c r="AF45" s="159" t="n">
        <v>0.003</v>
      </c>
      <c r="AG45" s="159" t="n">
        <v>0.0057</v>
      </c>
      <c r="AH45" s="159" t="n">
        <v>0.0045</v>
      </c>
      <c r="AI45" s="159" t="n">
        <v>-9999.9999</v>
      </c>
      <c r="AJ45" s="159" t="n">
        <v>-9999.9999</v>
      </c>
      <c r="AK45" s="159" t="n">
        <v>0.0018</v>
      </c>
      <c r="AL45" s="159" t="n">
        <v>0.0205</v>
      </c>
      <c r="AM45" s="159" t="n">
        <v>0.0064</v>
      </c>
      <c r="AN45" s="159" t="n">
        <v>-9999.9999</v>
      </c>
      <c r="AO45" s="159" t="n">
        <v>-9999.9999</v>
      </c>
      <c r="AP45" s="159" t="n">
        <v>0.0942</v>
      </c>
      <c r="AQ45" s="159"/>
      <c r="AR45" s="159" t="n">
        <v>0.0128</v>
      </c>
      <c r="AS45" s="159" t="n">
        <v>0.0065</v>
      </c>
      <c r="AT45" s="159" t="n">
        <v>0.0193</v>
      </c>
      <c r="AU45" s="159" t="n">
        <v>0.0101</v>
      </c>
      <c r="AV45" s="159" t="s">
        <v>167</v>
      </c>
      <c r="AW45" s="159" t="n">
        <v>-9999.9999</v>
      </c>
      <c r="AX45" s="159" t="n">
        <v>0.0523</v>
      </c>
      <c r="AY45" s="159" t="n">
        <v>0.0534</v>
      </c>
      <c r="AZ45" s="159" t="n">
        <v>0.1057</v>
      </c>
      <c r="BA45" s="159" t="n">
        <v>0.0021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2086</v>
      </c>
      <c r="E46" s="136" t="n">
        <v>27.3</v>
      </c>
      <c r="F46" s="137" t="n">
        <v>4.2221</v>
      </c>
      <c r="G46" s="138" t="n">
        <v>36.2937</v>
      </c>
      <c r="H46" s="136" t="n">
        <v>20</v>
      </c>
      <c r="I46" s="136" t="n">
        <v>20</v>
      </c>
      <c r="J46" s="279" t="n">
        <v>108.4047599</v>
      </c>
      <c r="K46" s="280" t="n">
        <v>0.996433742949107</v>
      </c>
      <c r="L46" s="281" t="n">
        <v>0.000756020652891949</v>
      </c>
      <c r="M46" s="281" t="n">
        <v>-4.165845834E-006</v>
      </c>
      <c r="N46" s="281" t="n">
        <v>1.02359808079715</v>
      </c>
      <c r="O46" s="279" t="n">
        <v>108.412673447473</v>
      </c>
      <c r="P46" s="282" t="n">
        <v>4.53731094336095</v>
      </c>
      <c r="Q46" s="283" t="n">
        <v>4.43270755238954</v>
      </c>
      <c r="R46" s="284" t="n">
        <v>202.6363067305</v>
      </c>
      <c r="S46" s="284" t="n">
        <v>197.964719289717</v>
      </c>
      <c r="T46" s="145" t="n">
        <v>0.0143333333333333</v>
      </c>
      <c r="U46" s="0" t="n">
        <v>0.013973871992825</v>
      </c>
      <c r="V46" s="146" t="n">
        <v>0.02</v>
      </c>
      <c r="W46" s="0" t="n">
        <v>0.0194984260364999</v>
      </c>
      <c r="X46" s="145" t="n">
        <v>0.00566666666666667</v>
      </c>
      <c r="Y46" s="285" t="n">
        <v>0.00552455404367499</v>
      </c>
      <c r="Z46" s="145" t="n">
        <v>0.112333333333333</v>
      </c>
      <c r="AA46" s="188" t="n">
        <v>0.109516159571675</v>
      </c>
      <c r="AB46" s="145" t="n">
        <v>1.05566666666667</v>
      </c>
      <c r="AC46" s="285" t="n">
        <v>1.02919192095992</v>
      </c>
      <c r="AD46" s="159" t="n">
        <v>0.0039</v>
      </c>
      <c r="AE46" s="159" t="n">
        <v>0.0065</v>
      </c>
      <c r="AF46" s="159" t="n">
        <v>0.0021</v>
      </c>
      <c r="AG46" s="159" t="n">
        <v>0.0051</v>
      </c>
      <c r="AH46" s="159" t="n">
        <v>0.0038</v>
      </c>
      <c r="AI46" s="159" t="n">
        <v>-9999.9999</v>
      </c>
      <c r="AJ46" s="159" t="n">
        <v>-9999.9999</v>
      </c>
      <c r="AK46" s="159" t="n">
        <v>0.0016</v>
      </c>
      <c r="AL46" s="159" t="n">
        <v>0.0179</v>
      </c>
      <c r="AM46" s="159" t="n">
        <v>0.0086</v>
      </c>
      <c r="AN46" s="159" t="n">
        <v>0.0007</v>
      </c>
      <c r="AO46" s="159" t="n">
        <v>0.003</v>
      </c>
      <c r="AP46" s="159" t="n">
        <v>0.0951</v>
      </c>
      <c r="AQ46" s="159"/>
      <c r="AR46" s="159" t="n">
        <v>0.0116</v>
      </c>
      <c r="AS46" s="159" t="n">
        <v>0.0057</v>
      </c>
      <c r="AT46" s="159" t="n">
        <v>0.0173</v>
      </c>
      <c r="AU46" s="159" t="n">
        <v>0.0094</v>
      </c>
      <c r="AV46" s="159" t="s">
        <v>167</v>
      </c>
      <c r="AW46" s="159" t="n">
        <v>-9999.9999</v>
      </c>
      <c r="AX46" s="159" t="n">
        <v>0.0497</v>
      </c>
      <c r="AY46" s="159" t="n">
        <v>0.0474</v>
      </c>
      <c r="AZ46" s="159" t="n">
        <v>0.0971</v>
      </c>
      <c r="BA46" s="159" t="n">
        <v>0.0019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2087</v>
      </c>
      <c r="E47" s="136" t="n">
        <v>27.3</v>
      </c>
      <c r="F47" s="137" t="n">
        <v>4.345</v>
      </c>
      <c r="G47" s="138" t="n">
        <v>36.2958</v>
      </c>
      <c r="H47" s="136" t="n">
        <v>0</v>
      </c>
      <c r="I47" s="136" t="n">
        <v>3</v>
      </c>
      <c r="J47" s="279" t="n">
        <v>111.3855099</v>
      </c>
      <c r="K47" s="280" t="n">
        <v>0.996433742949107</v>
      </c>
      <c r="L47" s="281" t="n">
        <v>0.000756020652891949</v>
      </c>
      <c r="M47" s="281" t="n">
        <v>-4.165845834E-006</v>
      </c>
      <c r="N47" s="281" t="n">
        <v>1.02359966303324</v>
      </c>
      <c r="O47" s="279" t="n">
        <v>111.393641042223</v>
      </c>
      <c r="P47" s="282" t="n">
        <v>4.54275116773425</v>
      </c>
      <c r="Q47" s="283" t="n">
        <v>4.43801549745794</v>
      </c>
      <c r="R47" s="284" t="n">
        <v>202.879267151012</v>
      </c>
      <c r="S47" s="284" t="n">
        <v>198.201772116472</v>
      </c>
      <c r="T47" s="158" t="n">
        <v>0.0143333333333333</v>
      </c>
      <c r="U47" s="188" t="n">
        <v>0.0139738522336172</v>
      </c>
      <c r="V47" s="285" t="n">
        <v>0.022</v>
      </c>
      <c r="W47" s="285" t="n">
        <v>0.0214482383120637</v>
      </c>
      <c r="X47" s="285" t="n">
        <v>0.00766666666666667</v>
      </c>
      <c r="Y47" s="285" t="n">
        <v>0.00747438607844643</v>
      </c>
      <c r="Z47" s="188" t="n">
        <v>0.126333333333333</v>
      </c>
      <c r="AA47" s="188" t="n">
        <v>0.123164883640487</v>
      </c>
      <c r="AB47" s="285" t="n">
        <v>1.03666666666667</v>
      </c>
      <c r="AC47" s="285" t="n">
        <v>1.01066698712906</v>
      </c>
      <c r="AD47" s="159" t="n">
        <v>0.0041</v>
      </c>
      <c r="AE47" s="159" t="n">
        <v>0.0032</v>
      </c>
      <c r="AF47" s="159" t="n">
        <v>0.0024</v>
      </c>
      <c r="AG47" s="159" t="n">
        <v>0.005</v>
      </c>
      <c r="AH47" s="159" t="n">
        <v>0.004</v>
      </c>
      <c r="AI47" s="159" t="n">
        <v>-9999.9999</v>
      </c>
      <c r="AJ47" s="159" t="n">
        <v>-9999.9999</v>
      </c>
      <c r="AK47" s="159" t="n">
        <v>0.0012</v>
      </c>
      <c r="AL47" s="159" t="n">
        <v>0.0181</v>
      </c>
      <c r="AM47" s="159" t="n">
        <v>0.0108</v>
      </c>
      <c r="AN47" s="159" t="n">
        <v>0.0008</v>
      </c>
      <c r="AO47" s="159" t="n">
        <v>0.0017</v>
      </c>
      <c r="AP47" s="159" t="n">
        <v>0.1083</v>
      </c>
      <c r="AQ47" s="159"/>
      <c r="AR47" s="159" t="n">
        <v>0.0127</v>
      </c>
      <c r="AS47" s="159" t="n">
        <v>0.0053</v>
      </c>
      <c r="AT47" s="159" t="n">
        <v>0.018</v>
      </c>
      <c r="AU47" s="159" t="n">
        <v>0.0104</v>
      </c>
      <c r="AV47" s="159" t="s">
        <v>167</v>
      </c>
      <c r="AW47" s="159" t="n">
        <v>-9999.9999</v>
      </c>
      <c r="AX47" s="159" t="n">
        <v>0.0575</v>
      </c>
      <c r="AY47" s="159" t="n">
        <v>0.048</v>
      </c>
      <c r="AZ47" s="159" t="n">
        <v>0.1055</v>
      </c>
      <c r="BA47" s="159" t="n">
        <v>0.0023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8</v>
      </c>
      <c r="J9" s="32" t="s">
        <v>168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8°29.93'</v>
      </c>
      <c r="P9" s="36" t="s">
        <v>15</v>
      </c>
      <c r="Q9" s="189" t="n">
        <v>-8.49883333333333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231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-9°59.97'</v>
      </c>
      <c r="P10" s="36" t="s">
        <v>21</v>
      </c>
      <c r="Q10" s="189" t="n">
        <v>-9.9995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8°29.93'</v>
      </c>
      <c r="O11" s="43" t="n">
        <f aca="false">IF(P9=M10,-1,1)</f>
        <v>1</v>
      </c>
      <c r="P11" s="44" t="s">
        <v>232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9°59.97'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4.88108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0.997224987838018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0.0199847289218768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25'!$P$18</f>
        <v>5.00597981654046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4.87628143513255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0.00499508452548673</v>
      </c>
      <c r="Q23" s="221" t="s">
        <v>38</v>
      </c>
      <c r="R23" s="166"/>
      <c r="T23" s="1" t="n">
        <v>4.8806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0.0205373165158891</v>
      </c>
      <c r="Q25" s="221" t="s">
        <v>15</v>
      </c>
      <c r="R25" s="166"/>
      <c r="T25" s="1" t="n">
        <v>4.8874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4.8862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4.8705</v>
      </c>
    </row>
    <row r="28" customFormat="false" ht="15" hidden="false" customHeight="false" outlineLevel="0" collapsed="false">
      <c r="T28" s="1" t="n">
        <f aca="false">AVERAGE(T23:T27)</f>
        <v>4.88108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88" t="s">
        <v>154</v>
      </c>
      <c r="U35" s="188" t="s">
        <v>155</v>
      </c>
      <c r="V35" s="285" t="s">
        <v>154</v>
      </c>
      <c r="W35" s="285" t="s">
        <v>155</v>
      </c>
      <c r="X35" s="285" t="s">
        <v>154</v>
      </c>
      <c r="Y35" s="285" t="s">
        <v>155</v>
      </c>
      <c r="Z35" s="188" t="s">
        <v>154</v>
      </c>
      <c r="AA35" s="188" t="s">
        <v>155</v>
      </c>
      <c r="AB35" s="28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3166</v>
      </c>
      <c r="E36" s="136" t="n">
        <v>6.3</v>
      </c>
      <c r="F36" s="137" t="n">
        <v>5.394</v>
      </c>
      <c r="G36" s="138" t="n">
        <v>34.9374</v>
      </c>
      <c r="H36" s="136" t="n">
        <v>2000</v>
      </c>
      <c r="I36" s="136" t="n">
        <v>2001</v>
      </c>
      <c r="J36" s="279" t="n">
        <v>115.58</v>
      </c>
      <c r="K36" s="280" t="n">
        <v>0.999932968155385</v>
      </c>
      <c r="L36" s="281" t="n">
        <v>0.000801562734868249</v>
      </c>
      <c r="M36" s="281" t="n">
        <v>-5.146030074E-006</v>
      </c>
      <c r="N36" s="281" t="n">
        <v>1.02746452340889</v>
      </c>
      <c r="O36" s="279" t="n">
        <v>115.56416554</v>
      </c>
      <c r="P36" s="282" t="n">
        <v>5.43527890479405</v>
      </c>
      <c r="Q36" s="283" t="n">
        <v>5.28999180113883</v>
      </c>
      <c r="R36" s="284" t="n">
        <v>242.739555888102</v>
      </c>
      <c r="S36" s="284" t="n">
        <v>236.25103383886</v>
      </c>
      <c r="T36" s="188"/>
      <c r="U36" s="188"/>
      <c r="V36" s="285"/>
      <c r="W36" s="285"/>
      <c r="X36" s="285"/>
      <c r="Y36" s="285"/>
      <c r="Z36" s="188"/>
      <c r="AA36" s="188"/>
      <c r="AB36" s="285"/>
      <c r="AC36" s="188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3167</v>
      </c>
      <c r="E37" s="136" t="n">
        <v>7</v>
      </c>
      <c r="F37" s="137" t="n">
        <v>5.119</v>
      </c>
      <c r="G37" s="138" t="n">
        <v>34.927</v>
      </c>
      <c r="H37" s="136" t="n">
        <v>1500</v>
      </c>
      <c r="I37" s="136" t="n">
        <v>1502</v>
      </c>
      <c r="J37" s="279" t="n">
        <v>117.58</v>
      </c>
      <c r="K37" s="280" t="n">
        <v>0.999904279762349</v>
      </c>
      <c r="L37" s="281" t="n">
        <v>0.0007993392355775</v>
      </c>
      <c r="M37" s="281" t="n">
        <v>-5.0898454E-006</v>
      </c>
      <c r="N37" s="281" t="n">
        <v>1.02736155940778</v>
      </c>
      <c r="O37" s="279" t="n">
        <v>117.5647146</v>
      </c>
      <c r="P37" s="282" t="n">
        <v>5.06787755340645</v>
      </c>
      <c r="Q37" s="283" t="n">
        <v>4.93290556474375</v>
      </c>
      <c r="R37" s="284" t="n">
        <v>226.331411535132</v>
      </c>
      <c r="S37" s="284" t="n">
        <v>220.303562521456</v>
      </c>
      <c r="T37" s="188"/>
      <c r="U37" s="188"/>
      <c r="V37" s="285"/>
      <c r="W37" s="285"/>
      <c r="X37" s="285"/>
      <c r="Y37" s="285"/>
      <c r="Z37" s="188"/>
      <c r="AA37" s="188"/>
      <c r="AB37" s="188"/>
      <c r="AC37" s="188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3230</v>
      </c>
      <c r="E38" s="136" t="n">
        <v>8.3</v>
      </c>
      <c r="F38" s="137" t="n">
        <v>2.6175</v>
      </c>
      <c r="G38" s="138" t="n">
        <v>34.51</v>
      </c>
      <c r="H38" s="136" t="n">
        <v>800</v>
      </c>
      <c r="I38" s="136" t="n">
        <v>801</v>
      </c>
      <c r="J38" s="279" t="n">
        <v>115.77</v>
      </c>
      <c r="K38" s="280" t="n">
        <v>0.999832134276928</v>
      </c>
      <c r="L38" s="281" t="n">
        <v>0.000795366676405149</v>
      </c>
      <c r="M38" s="281" t="n">
        <v>-4.989804394E-006</v>
      </c>
      <c r="N38" s="281" t="n">
        <v>1.02684404738911</v>
      </c>
      <c r="O38" s="279" t="n">
        <v>115.75645491</v>
      </c>
      <c r="P38" s="282" t="n">
        <v>2.62278177760524</v>
      </c>
      <c r="Q38" s="283" t="n">
        <v>2.55421627488032</v>
      </c>
      <c r="R38" s="284" t="n">
        <v>117.13343418785</v>
      </c>
      <c r="S38" s="284" t="n">
        <v>114.071298836155</v>
      </c>
      <c r="T38" s="158"/>
      <c r="U38" s="188"/>
      <c r="V38" s="285"/>
      <c r="W38" s="285"/>
      <c r="X38" s="285"/>
      <c r="Y38" s="285"/>
      <c r="Z38" s="188"/>
      <c r="AA38" s="188"/>
      <c r="AB38" s="188"/>
      <c r="AC38" s="188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3231</v>
      </c>
      <c r="E39" s="136" t="n">
        <v>9.6</v>
      </c>
      <c r="F39" s="137" t="n">
        <v>2.2603</v>
      </c>
      <c r="G39" s="138" t="n">
        <v>34.5947</v>
      </c>
      <c r="H39" s="136" t="n">
        <v>600</v>
      </c>
      <c r="I39" s="136" t="n">
        <v>600</v>
      </c>
      <c r="J39" s="279" t="n">
        <v>114.15</v>
      </c>
      <c r="K39" s="280" t="n">
        <v>0.999736233711852</v>
      </c>
      <c r="L39" s="281" t="n">
        <v>0.0007915906293888</v>
      </c>
      <c r="M39" s="281" t="n">
        <v>-4.895355936E-006</v>
      </c>
      <c r="N39" s="281" t="n">
        <v>1.02670320264904</v>
      </c>
      <c r="O39" s="279" t="n">
        <v>114.1381284</v>
      </c>
      <c r="P39" s="282" t="n">
        <v>2.29477876864717</v>
      </c>
      <c r="Q39" s="283" t="n">
        <v>2.23509458500403</v>
      </c>
      <c r="R39" s="284" t="n">
        <v>102.484819807782</v>
      </c>
      <c r="S39" s="284" t="n">
        <v>99.8193241662798</v>
      </c>
      <c r="T39" s="158"/>
      <c r="U39" s="188"/>
      <c r="V39" s="285"/>
      <c r="W39" s="285"/>
      <c r="X39" s="285"/>
      <c r="Y39" s="285"/>
      <c r="Z39" s="188"/>
      <c r="AA39" s="188"/>
      <c r="AB39" s="188"/>
      <c r="AC39" s="188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3232</v>
      </c>
      <c r="E40" s="136" t="n">
        <v>11.6</v>
      </c>
      <c r="F40" s="137" t="n">
        <v>1.8135</v>
      </c>
      <c r="G40" s="138" t="n">
        <v>34.7981</v>
      </c>
      <c r="H40" s="136" t="n">
        <v>400</v>
      </c>
      <c r="I40" s="136" t="n">
        <v>401</v>
      </c>
      <c r="J40" s="279" t="n">
        <v>115.71</v>
      </c>
      <c r="K40" s="280" t="n">
        <v>0.999544275009952</v>
      </c>
      <c r="L40" s="281" t="n">
        <v>0.0007861459813712</v>
      </c>
      <c r="M40" s="281" t="n">
        <v>-4.760970976E-006</v>
      </c>
      <c r="N40" s="281" t="n">
        <v>1.02650839736194</v>
      </c>
      <c r="O40" s="279" t="n">
        <v>115.70028036</v>
      </c>
      <c r="P40" s="282" t="n">
        <v>1.81191319911743</v>
      </c>
      <c r="Q40" s="283" t="n">
        <v>1.76512262712505</v>
      </c>
      <c r="R40" s="284" t="n">
        <v>80.9200434725846</v>
      </c>
      <c r="S40" s="284" t="n">
        <v>78.8303765274048</v>
      </c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3233</v>
      </c>
      <c r="E41" s="136" t="n">
        <v>16.7</v>
      </c>
      <c r="F41" s="137" t="n">
        <v>2.2273</v>
      </c>
      <c r="G41" s="138" t="n">
        <v>35.5043</v>
      </c>
      <c r="H41" s="136" t="n">
        <v>100</v>
      </c>
      <c r="I41" s="136" t="n">
        <v>101</v>
      </c>
      <c r="J41" s="279" t="n">
        <v>117.93</v>
      </c>
      <c r="K41" s="280" t="n">
        <v>0.998828500166175</v>
      </c>
      <c r="L41" s="281" t="n">
        <v>0.000774087631575729</v>
      </c>
      <c r="M41" s="281" t="n">
        <v>-4.478202394E-006</v>
      </c>
      <c r="N41" s="281" t="n">
        <v>1.02597358231552</v>
      </c>
      <c r="O41" s="279" t="n">
        <v>117.92610831</v>
      </c>
      <c r="P41" s="282" t="n">
        <v>2.18709994736126</v>
      </c>
      <c r="Q41" s="283" t="n">
        <v>2.13173125025812</v>
      </c>
      <c r="R41" s="284" t="n">
        <v>97.675883649154</v>
      </c>
      <c r="S41" s="284" t="n">
        <v>95.2031176365275</v>
      </c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3237</v>
      </c>
      <c r="E42" s="136" t="n">
        <v>20</v>
      </c>
      <c r="F42" s="137" t="n">
        <v>3.33</v>
      </c>
      <c r="G42" s="138" t="n">
        <v>35.7937</v>
      </c>
      <c r="H42" s="136" t="n">
        <v>80</v>
      </c>
      <c r="I42" s="136" t="n">
        <v>80</v>
      </c>
      <c r="J42" s="279" t="n">
        <v>118.47</v>
      </c>
      <c r="K42" s="280" t="n">
        <v>0.9982063193824</v>
      </c>
      <c r="L42" s="281" t="n">
        <v>0.00076753484</v>
      </c>
      <c r="M42" s="281" t="n">
        <v>-4.3411E-006</v>
      </c>
      <c r="N42" s="281" t="n">
        <v>1.02536859578097</v>
      </c>
      <c r="O42" s="279" t="n">
        <v>118.47</v>
      </c>
      <c r="P42" s="282" t="n">
        <v>3.2642951351662</v>
      </c>
      <c r="Q42" s="283" t="n">
        <v>3.18353336409719</v>
      </c>
      <c r="R42" s="284" t="n">
        <v>145.783420736522</v>
      </c>
      <c r="S42" s="284" t="n">
        <v>142.176600040581</v>
      </c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 t="n">
        <v>80</v>
      </c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3238</v>
      </c>
      <c r="E44" s="136" t="n">
        <v>24.9</v>
      </c>
      <c r="F44" s="137" t="n">
        <v>4.8961</v>
      </c>
      <c r="G44" s="138" t="n">
        <v>36.142</v>
      </c>
      <c r="H44" s="136" t="n">
        <v>60</v>
      </c>
      <c r="I44" s="136" t="n">
        <v>60</v>
      </c>
      <c r="J44" s="279" t="n">
        <v>117.73</v>
      </c>
      <c r="K44" s="280" t="n">
        <v>0.997073534657807</v>
      </c>
      <c r="L44" s="281" t="n">
        <v>0.000759386375382709</v>
      </c>
      <c r="M44" s="281" t="n">
        <v>-4.204005546E-006</v>
      </c>
      <c r="N44" s="281" t="n">
        <v>1.02423693263064</v>
      </c>
      <c r="O44" s="279" t="n">
        <v>117.73576877</v>
      </c>
      <c r="P44" s="282" t="n">
        <v>4.83918392503764</v>
      </c>
      <c r="Q44" s="283" t="n">
        <v>4.72467235936193</v>
      </c>
      <c r="R44" s="284" t="n">
        <v>216.117954092181</v>
      </c>
      <c r="S44" s="284" t="n">
        <v>211.003867569104</v>
      </c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3239</v>
      </c>
      <c r="E45" s="136" t="n">
        <v>25</v>
      </c>
      <c r="F45" s="137" t="n">
        <v>4.7559</v>
      </c>
      <c r="G45" s="138" t="n">
        <v>36.1522</v>
      </c>
      <c r="H45" s="136" t="n">
        <v>60</v>
      </c>
      <c r="I45" s="136" t="n">
        <v>60</v>
      </c>
      <c r="J45" s="279" t="n">
        <v>113.98</v>
      </c>
      <c r="K45" s="280" t="n">
        <v>0.997047957507813</v>
      </c>
      <c r="L45" s="281" t="n">
        <v>0.0007592382734375</v>
      </c>
      <c r="M45" s="281" t="n">
        <v>-4.202035E-006</v>
      </c>
      <c r="N45" s="281" t="n">
        <v>1.02421414490304</v>
      </c>
      <c r="O45" s="279" t="n">
        <v>113.985699</v>
      </c>
      <c r="P45" s="282" t="n">
        <v>4.85744182852074</v>
      </c>
      <c r="Q45" s="283" t="n">
        <v>4.74260373447645</v>
      </c>
      <c r="R45" s="284" t="n">
        <v>216.933352061736</v>
      </c>
      <c r="S45" s="284" t="n">
        <v>211.804682781718</v>
      </c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3240</v>
      </c>
      <c r="E46" s="136" t="n">
        <v>27.4</v>
      </c>
      <c r="F46" s="137" t="n">
        <v>4.6125</v>
      </c>
      <c r="G46" s="138" t="n">
        <v>36.3568</v>
      </c>
      <c r="H46" s="136" t="n">
        <v>40</v>
      </c>
      <c r="I46" s="136" t="n">
        <v>41</v>
      </c>
      <c r="J46" s="279" t="n">
        <v>117.01</v>
      </c>
      <c r="K46" s="280" t="n">
        <v>0.996405926771626</v>
      </c>
      <c r="L46" s="281" t="n">
        <v>0.00075588880506374</v>
      </c>
      <c r="M46" s="281" t="n">
        <v>-4.164669496E-006</v>
      </c>
      <c r="N46" s="281" t="n">
        <v>1.02361327221959</v>
      </c>
      <c r="O46" s="279" t="n">
        <v>117.01865874</v>
      </c>
      <c r="P46" s="282" t="n">
        <v>4.5861587627361</v>
      </c>
      <c r="Q46" s="283" t="n">
        <v>4.48036273776673</v>
      </c>
      <c r="R46" s="284" t="n">
        <v>204.817850343794</v>
      </c>
      <c r="S46" s="284" t="n">
        <v>200.092999868662</v>
      </c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3243</v>
      </c>
      <c r="E47" s="136" t="n">
        <v>27.5</v>
      </c>
      <c r="F47" s="137" t="n">
        <v>4.5991</v>
      </c>
      <c r="G47" s="138" t="n">
        <v>36.3602</v>
      </c>
      <c r="H47" s="136" t="n">
        <v>20</v>
      </c>
      <c r="I47" s="136" t="n">
        <v>20</v>
      </c>
      <c r="J47" s="279" t="n">
        <v>116.66</v>
      </c>
      <c r="K47" s="280" t="n">
        <v>0.99637801934724</v>
      </c>
      <c r="L47" s="281" t="n">
        <v>0.000755757615605469</v>
      </c>
      <c r="M47" s="281" t="n">
        <v>-4.16352625E-006</v>
      </c>
      <c r="N47" s="281" t="n">
        <v>1.02358340677738</v>
      </c>
      <c r="O47" s="279" t="n">
        <v>116.6687495</v>
      </c>
      <c r="P47" s="282" t="n">
        <v>4.58673157810693</v>
      </c>
      <c r="Q47" s="283" t="n">
        <v>4.48105308051805</v>
      </c>
      <c r="R47" s="284" t="n">
        <v>204.843432278255</v>
      </c>
      <c r="S47" s="284" t="n">
        <v>200.123830575936</v>
      </c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3245</v>
      </c>
      <c r="E48" s="136" t="n">
        <v>27.6</v>
      </c>
      <c r="F48" s="137" t="n">
        <v>4.6912</v>
      </c>
      <c r="G48" s="138" t="n">
        <v>36.3703</v>
      </c>
      <c r="H48" s="136" t="n">
        <v>0</v>
      </c>
      <c r="I48" s="136" t="n">
        <v>4</v>
      </c>
      <c r="J48" s="279" t="n">
        <v>119.39</v>
      </c>
      <c r="K48" s="280" t="n">
        <v>0.996350020834557</v>
      </c>
      <c r="L48" s="281" t="n">
        <v>0.0007556270831184</v>
      </c>
      <c r="M48" s="281" t="n">
        <v>-4.162416096E-006</v>
      </c>
      <c r="N48" s="281" t="n">
        <v>1.0235585119379</v>
      </c>
      <c r="O48" s="279" t="n">
        <v>119.39907364</v>
      </c>
      <c r="P48" s="282" t="n">
        <v>4.5701630478656</v>
      </c>
      <c r="Q48" s="283" t="n">
        <v>4.46497488376401</v>
      </c>
      <c r="R48" s="284" t="n">
        <v>204.103481717678</v>
      </c>
      <c r="S48" s="284" t="n">
        <v>199.405778308901</v>
      </c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4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4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8</v>
      </c>
      <c r="J9" s="32" t="s">
        <v>196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8°59.96'</v>
      </c>
      <c r="P9" s="36" t="s">
        <v>15</v>
      </c>
      <c r="Q9" s="189" t="n">
        <v>-8.99933333333333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233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-10°00.03'</v>
      </c>
      <c r="P10" s="36" t="s">
        <v>21</v>
      </c>
      <c r="Q10" s="189" t="n">
        <v>-10.0005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8°59.96'</v>
      </c>
      <c r="O11" s="43" t="n">
        <f aca="false">IF(P9=M10,-1,1)</f>
        <v>1</v>
      </c>
      <c r="P11" s="44" t="s">
        <v>234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10°00.03'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4.88108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0.997224987838018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0.0199847289218768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26'!$P$18</f>
        <v>5.00597981654046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4.87628143513255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0.00499508452548673</v>
      </c>
      <c r="Q23" s="221" t="s">
        <v>38</v>
      </c>
      <c r="R23" s="166"/>
      <c r="T23" s="1" t="n">
        <v>4.8806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0.0205373165158891</v>
      </c>
      <c r="Q25" s="221" t="s">
        <v>15</v>
      </c>
      <c r="R25" s="166"/>
      <c r="T25" s="1" t="n">
        <v>4.8874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4.8862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4.8705</v>
      </c>
    </row>
    <row r="28" customFormat="false" ht="15" hidden="false" customHeight="false" outlineLevel="0" collapsed="false">
      <c r="T28" s="1" t="n">
        <f aca="false">AVERAGE(T23:T27)</f>
        <v>4.88108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3246</v>
      </c>
      <c r="E36" s="136" t="n">
        <v>5.5</v>
      </c>
      <c r="F36" s="137" t="n">
        <v>5.3454</v>
      </c>
      <c r="G36" s="138" t="n">
        <v>34.93505</v>
      </c>
      <c r="H36" s="136" t="n">
        <v>2000</v>
      </c>
      <c r="I36" s="136" t="n">
        <v>2001</v>
      </c>
      <c r="J36" s="279" t="n">
        <v>114.22</v>
      </c>
      <c r="K36" s="280" t="n">
        <v>0.999956802322075</v>
      </c>
      <c r="L36" s="281" t="n">
        <v>0.000804178524927969</v>
      </c>
      <c r="M36" s="281" t="n">
        <v>-5.21222665E-006</v>
      </c>
      <c r="N36" s="281" t="n">
        <v>1.0275642158348</v>
      </c>
      <c r="O36" s="279" t="n">
        <v>114.2034381</v>
      </c>
      <c r="P36" s="282" t="n">
        <v>5.45144584520467</v>
      </c>
      <c r="Q36" s="283" t="n">
        <v>5.30521184097079</v>
      </c>
      <c r="R36" s="284" t="n">
        <v>243.46157144684</v>
      </c>
      <c r="S36" s="284" t="n">
        <v>236.930760817756</v>
      </c>
      <c r="T36" s="145" t="n">
        <v>0.0173333333333333</v>
      </c>
      <c r="U36" s="145" t="n">
        <v>0.0169157227805037</v>
      </c>
      <c r="V36" s="146" t="n">
        <v>22.235</v>
      </c>
      <c r="W36" s="146" t="n">
        <v>21.6992940014135</v>
      </c>
      <c r="X36" s="145" t="n">
        <v>22.2176666666667</v>
      </c>
      <c r="Y36" s="146" t="n">
        <v>21.682378278633</v>
      </c>
      <c r="Z36" s="145" t="n">
        <v>1.53933333333333</v>
      </c>
      <c r="AA36" s="145" t="n">
        <v>1.5022463038532</v>
      </c>
      <c r="AB36" s="145" t="n">
        <v>27.8656666666667</v>
      </c>
      <c r="AC36" s="188" t="n">
        <v>27.1943014861879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3248</v>
      </c>
      <c r="E37" s="136" t="n">
        <v>6.1</v>
      </c>
      <c r="F37" s="137" t="n">
        <v>5.0142</v>
      </c>
      <c r="G37" s="138" t="n">
        <v>34.9032</v>
      </c>
      <c r="H37" s="136" t="n">
        <v>1500</v>
      </c>
      <c r="I37" s="136" t="n">
        <v>1500</v>
      </c>
      <c r="J37" s="279" t="n">
        <v>118.49</v>
      </c>
      <c r="K37" s="280" t="n">
        <v>0.999939830033904</v>
      </c>
      <c r="L37" s="281" t="n">
        <v>0.000802209143005569</v>
      </c>
      <c r="M37" s="281" t="n">
        <v>-5.162380666E-006</v>
      </c>
      <c r="N37" s="281" t="n">
        <v>1.02746356800209</v>
      </c>
      <c r="O37" s="279" t="n">
        <v>118.47352989</v>
      </c>
      <c r="P37" s="282" t="n">
        <v>4.92499053549716</v>
      </c>
      <c r="Q37" s="283" t="n">
        <v>4.79334809415561</v>
      </c>
      <c r="R37" s="284" t="n">
        <v>219.950077315303</v>
      </c>
      <c r="S37" s="284" t="n">
        <v>214.070925884989</v>
      </c>
      <c r="T37" s="145" t="n">
        <v>0.0143333333333333</v>
      </c>
      <c r="U37" s="145" t="n">
        <v>0.0139883180849436</v>
      </c>
      <c r="V37" s="146" t="n">
        <v>24.65</v>
      </c>
      <c r="W37" s="146" t="n">
        <v>24.0566540088739</v>
      </c>
      <c r="X37" s="145" t="n">
        <v>24.6356666666667</v>
      </c>
      <c r="Y37" s="146" t="n">
        <v>24.042665690789</v>
      </c>
      <c r="Z37" s="145" t="n">
        <v>1.71733333333333</v>
      </c>
      <c r="AA37" s="145" t="n">
        <v>1.67599569240999</v>
      </c>
      <c r="AB37" s="145" t="n">
        <v>24.4236666666667</v>
      </c>
      <c r="AC37" s="188" t="n">
        <v>23.835768707021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3249</v>
      </c>
      <c r="E38" s="136" t="n">
        <v>7</v>
      </c>
      <c r="F38" s="137" t="n">
        <v>2.9333</v>
      </c>
      <c r="G38" s="138" t="n">
        <v>34.5103</v>
      </c>
      <c r="H38" s="136" t="n">
        <v>800</v>
      </c>
      <c r="I38" s="136" t="n">
        <v>800</v>
      </c>
      <c r="J38" s="279" t="n">
        <v>119.99</v>
      </c>
      <c r="K38" s="280" t="n">
        <v>0.999904279762349</v>
      </c>
      <c r="L38" s="281" t="n">
        <v>0.0007993392355775</v>
      </c>
      <c r="M38" s="281" t="n">
        <v>-5.0898454E-006</v>
      </c>
      <c r="N38" s="281" t="n">
        <v>1.02703324095607</v>
      </c>
      <c r="O38" s="279" t="n">
        <v>119.9744013</v>
      </c>
      <c r="P38" s="282" t="n">
        <v>2.83645877739008</v>
      </c>
      <c r="Q38" s="283" t="n">
        <v>2.76179841535566</v>
      </c>
      <c r="R38" s="284" t="n">
        <v>126.676248998241</v>
      </c>
      <c r="S38" s="284" t="n">
        <v>123.341917229784</v>
      </c>
      <c r="T38" s="145" t="n">
        <v>0.0133333333333333</v>
      </c>
      <c r="U38" s="145" t="n">
        <v>0.0130161945363577</v>
      </c>
      <c r="V38" s="146" t="n">
        <v>38.128</v>
      </c>
      <c r="W38" s="146" t="n">
        <v>37.2211098961685</v>
      </c>
      <c r="X38" s="145" t="n">
        <v>38.1146666666667</v>
      </c>
      <c r="Y38" s="146" t="n">
        <v>37.2080937016321</v>
      </c>
      <c r="Z38" s="145" t="n">
        <v>2.66233333333333</v>
      </c>
      <c r="AA38" s="145" t="n">
        <v>2.59900864404722</v>
      </c>
      <c r="AB38" s="145" t="n">
        <v>32.9176666666667</v>
      </c>
      <c r="AC38" s="188" t="n">
        <v>32.1347064762233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3250</v>
      </c>
      <c r="E39" s="136" t="n">
        <v>8.5</v>
      </c>
      <c r="F39" s="137" t="n">
        <v>2.2845</v>
      </c>
      <c r="G39" s="138" t="n">
        <v>34.5782</v>
      </c>
      <c r="H39" s="136" t="n">
        <v>600</v>
      </c>
      <c r="I39" s="136" t="n">
        <v>600</v>
      </c>
      <c r="J39" s="279" t="n">
        <v>117.21</v>
      </c>
      <c r="K39" s="280" t="n">
        <v>0.999818904314821</v>
      </c>
      <c r="L39" s="281" t="n">
        <v>0.000794773168122969</v>
      </c>
      <c r="M39" s="281" t="n">
        <v>-4.97490985E-006</v>
      </c>
      <c r="N39" s="281" t="n">
        <v>1.02686684380355</v>
      </c>
      <c r="O39" s="279" t="n">
        <v>117.19652085</v>
      </c>
      <c r="P39" s="282" t="n">
        <v>2.25798211810221</v>
      </c>
      <c r="Q39" s="283" t="n">
        <v>2.19890449450931</v>
      </c>
      <c r="R39" s="284" t="n">
        <v>100.841481394445</v>
      </c>
      <c r="S39" s="284" t="n">
        <v>98.2030747247859</v>
      </c>
      <c r="T39" s="145" t="n">
        <v>0.0133333333333333</v>
      </c>
      <c r="U39" s="145" t="n">
        <v>0.0130155472484697</v>
      </c>
      <c r="V39" s="146" t="n">
        <v>37.823</v>
      </c>
      <c r="W39" s="146" t="n">
        <v>36.9215282684152</v>
      </c>
      <c r="X39" s="145" t="n">
        <v>37.8096666666667</v>
      </c>
      <c r="Y39" s="146" t="n">
        <v>36.9085127211667</v>
      </c>
      <c r="Z39" s="145" t="n">
        <v>2.57333333333333</v>
      </c>
      <c r="AA39" s="145" t="n">
        <v>2.51200061895465</v>
      </c>
      <c r="AB39" s="145" t="n">
        <v>23.8796666666667</v>
      </c>
      <c r="AC39" s="188" t="n">
        <v>23.310519733328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3252</v>
      </c>
      <c r="E40" s="136" t="n">
        <v>10.4</v>
      </c>
      <c r="F40" s="137" t="n">
        <v>1.8965</v>
      </c>
      <c r="G40" s="138" t="n">
        <v>34.74995</v>
      </c>
      <c r="H40" s="136" t="n">
        <v>400</v>
      </c>
      <c r="I40" s="136" t="n">
        <v>401</v>
      </c>
      <c r="J40" s="279" t="n">
        <v>113.95</v>
      </c>
      <c r="K40" s="280" t="n">
        <v>0.999665786239059</v>
      </c>
      <c r="L40" s="281" t="n">
        <v>0.00078936095861504</v>
      </c>
      <c r="M40" s="281" t="n">
        <v>-4.840013536E-006</v>
      </c>
      <c r="N40" s="281" t="n">
        <v>1.02668799408948</v>
      </c>
      <c r="O40" s="279" t="n">
        <v>113.9390608</v>
      </c>
      <c r="P40" s="282" t="n">
        <v>1.92558336373204</v>
      </c>
      <c r="Q40" s="283" t="n">
        <v>1.87552925018836</v>
      </c>
      <c r="R40" s="284" t="n">
        <v>85.9965530242728</v>
      </c>
      <c r="S40" s="284" t="n">
        <v>83.7611363134123</v>
      </c>
      <c r="T40" s="145" t="n">
        <v>0.0183333333333333</v>
      </c>
      <c r="U40" s="145" t="n">
        <v>0.0178941047050711</v>
      </c>
      <c r="V40" s="146" t="n">
        <v>35.071</v>
      </c>
      <c r="W40" s="146" t="n">
        <v>34.2307716060844</v>
      </c>
      <c r="X40" s="145" t="n">
        <v>35.0526666666667</v>
      </c>
      <c r="Y40" s="146" t="n">
        <v>34.2128775013794</v>
      </c>
      <c r="Z40" s="145" t="n">
        <v>2.31533333333333</v>
      </c>
      <c r="AA40" s="145" t="n">
        <v>2.25986275057134</v>
      </c>
      <c r="AB40" s="145" t="n">
        <v>17.3946666666667</v>
      </c>
      <c r="AC40" s="188" t="n">
        <v>16.9779265441714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3253</v>
      </c>
      <c r="E41" s="136" t="n">
        <v>17.9</v>
      </c>
      <c r="F41" s="137" t="n">
        <v>2.4289</v>
      </c>
      <c r="G41" s="138" t="n">
        <v>35.69715</v>
      </c>
      <c r="H41" s="136" t="n">
        <v>100</v>
      </c>
      <c r="I41" s="136" t="n">
        <v>101</v>
      </c>
      <c r="J41" s="279" t="n">
        <v>111.66</v>
      </c>
      <c r="K41" s="280" t="n">
        <v>0.998616010802117</v>
      </c>
      <c r="L41" s="281" t="n">
        <v>0.000771598622152509</v>
      </c>
      <c r="M41" s="281" t="n">
        <v>-4.424177386E-006</v>
      </c>
      <c r="N41" s="281" t="n">
        <v>1.02583195239222</v>
      </c>
      <c r="O41" s="279" t="n">
        <v>111.65765514</v>
      </c>
      <c r="P41" s="282" t="n">
        <v>2.52327780971844</v>
      </c>
      <c r="Q41" s="283" t="n">
        <v>2.45973797543954</v>
      </c>
      <c r="R41" s="284" t="n">
        <v>112.689586982025</v>
      </c>
      <c r="S41" s="284" t="n">
        <v>109.85189798313</v>
      </c>
      <c r="T41" s="145" t="n">
        <v>0.390333333333333</v>
      </c>
      <c r="U41" s="145" t="n">
        <v>0.380713403445812</v>
      </c>
      <c r="V41" s="146" t="n">
        <v>17.851</v>
      </c>
      <c r="W41" s="146" t="n">
        <v>17.4110545642473</v>
      </c>
      <c r="X41" s="145" t="n">
        <v>17.4606666666667</v>
      </c>
      <c r="Y41" s="146" t="n">
        <v>17.0303411608015</v>
      </c>
      <c r="Z41" s="145" t="n">
        <v>1.27633333333333</v>
      </c>
      <c r="AA41" s="145" t="n">
        <v>1.24487755917508</v>
      </c>
      <c r="AB41" s="145" t="n">
        <v>5.27766666666667</v>
      </c>
      <c r="AC41" s="188" t="n">
        <v>5.1475963422353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3254</v>
      </c>
      <c r="E42" s="136" t="n">
        <v>20.8</v>
      </c>
      <c r="F42" s="137" t="n">
        <v>3.9145</v>
      </c>
      <c r="G42" s="138" t="n">
        <v>35.88175</v>
      </c>
      <c r="H42" s="136" t="n">
        <v>80</v>
      </c>
      <c r="I42" s="136" t="n">
        <v>80</v>
      </c>
      <c r="J42" s="279" t="n">
        <v>115.36</v>
      </c>
      <c r="K42" s="280" t="n">
        <v>0.998037950908755</v>
      </c>
      <c r="L42" s="281" t="n">
        <v>0.00076608050163968</v>
      </c>
      <c r="M42" s="281" t="n">
        <v>-4.313290144E-006</v>
      </c>
      <c r="N42" s="281" t="n">
        <v>1.02522121866658</v>
      </c>
      <c r="O42" s="279" t="n">
        <v>115.36092288</v>
      </c>
      <c r="P42" s="282" t="n">
        <v>3.94602581374548</v>
      </c>
      <c r="Q42" s="283" t="n">
        <v>3.84895058929597</v>
      </c>
      <c r="R42" s="284" t="n">
        <v>176.229512841873</v>
      </c>
      <c r="S42" s="284" t="n">
        <v>171.894133317958</v>
      </c>
      <c r="T42" s="145" t="n">
        <v>0.128333333333333</v>
      </c>
      <c r="U42" s="145" t="n">
        <v>0.125153773174633</v>
      </c>
      <c r="V42" s="146" t="n">
        <v>7.402</v>
      </c>
      <c r="W42" s="146" t="n">
        <v>7.21860957692442</v>
      </c>
      <c r="X42" s="145" t="n">
        <v>7.27366666666667</v>
      </c>
      <c r="Y42" s="146" t="n">
        <v>7.09345580374979</v>
      </c>
      <c r="Z42" s="145" t="n">
        <v>0.668333333333333</v>
      </c>
      <c r="AA42" s="145" t="n">
        <v>0.651774844714648</v>
      </c>
      <c r="AB42" s="145" t="n">
        <v>3.10466666666667</v>
      </c>
      <c r="AC42" s="188" t="n">
        <v>3.02774608661957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3255</v>
      </c>
      <c r="E43" s="136" t="n">
        <v>24.3</v>
      </c>
      <c r="F43" s="137" t="n">
        <v>4.9965</v>
      </c>
      <c r="G43" s="138" t="n">
        <v>36.2574</v>
      </c>
      <c r="H43" s="136" t="n">
        <v>60</v>
      </c>
      <c r="I43" s="136" t="n">
        <v>60</v>
      </c>
      <c r="J43" s="279" t="n">
        <v>115.95</v>
      </c>
      <c r="K43" s="280" t="n">
        <v>0.997224987838018</v>
      </c>
      <c r="L43" s="281" t="n">
        <v>0.000760289696580349</v>
      </c>
      <c r="M43" s="281" t="n">
        <v>-4.216523754E-006</v>
      </c>
      <c r="N43" s="281" t="n">
        <v>1.02450569630079</v>
      </c>
      <c r="O43" s="279" t="n">
        <v>115.95498585</v>
      </c>
      <c r="P43" s="282" t="n">
        <v>5.01599905278052</v>
      </c>
      <c r="Q43" s="283" t="n">
        <v>4.89601870530533</v>
      </c>
      <c r="R43" s="284" t="n">
        <v>224.014517697178</v>
      </c>
      <c r="S43" s="284" t="n">
        <v>218.656195378936</v>
      </c>
      <c r="T43" s="145" t="n">
        <v>0.0113333333333333</v>
      </c>
      <c r="U43" s="145" t="n">
        <v>0.0110496055888318</v>
      </c>
      <c r="V43" s="146" t="n">
        <v>0.012</v>
      </c>
      <c r="W43" s="146" t="n">
        <v>0.0116995823881748</v>
      </c>
      <c r="X43" s="145" t="n">
        <v>0.00066666666666667</v>
      </c>
      <c r="Y43" s="146" t="n">
        <v>0.000649976799343048</v>
      </c>
      <c r="Z43" s="145" t="n">
        <v>0.155333333333333</v>
      </c>
      <c r="AA43" s="145" t="n">
        <v>0.15144459424693</v>
      </c>
      <c r="AB43" s="145" t="n">
        <v>1.16566666666667</v>
      </c>
      <c r="AC43" s="188" t="n">
        <v>1.13648443365131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3256</v>
      </c>
      <c r="E44" s="136" t="n">
        <v>26.6</v>
      </c>
      <c r="F44" s="137" t="n">
        <v>4.7523</v>
      </c>
      <c r="G44" s="138" t="n">
        <v>36.46145</v>
      </c>
      <c r="H44" s="136" t="n">
        <v>40</v>
      </c>
      <c r="I44" s="136" t="n">
        <v>40</v>
      </c>
      <c r="J44" s="279" t="n">
        <v>120.07</v>
      </c>
      <c r="K44" s="280" t="n">
        <v>0.996625887839716</v>
      </c>
      <c r="L44" s="281" t="n">
        <v>0.0007569621422567</v>
      </c>
      <c r="M44" s="281" t="n">
        <v>-4.175006776E-006</v>
      </c>
      <c r="N44" s="281" t="n">
        <v>1.02394893357559</v>
      </c>
      <c r="O44" s="279" t="n">
        <v>120.07792462</v>
      </c>
      <c r="P44" s="282" t="n">
        <v>4.60332058446479</v>
      </c>
      <c r="Q44" s="283" t="n">
        <v>4.49565445455387</v>
      </c>
      <c r="R44" s="284" t="n">
        <v>205.584297302197</v>
      </c>
      <c r="S44" s="284" t="n">
        <v>200.775927940376</v>
      </c>
      <c r="T44" s="145" t="n">
        <v>0.0143333333333333</v>
      </c>
      <c r="U44" s="145" t="n">
        <v>0.013972115639701</v>
      </c>
      <c r="V44" s="146" t="n">
        <v>0.017</v>
      </c>
      <c r="W44" s="146" t="n">
        <v>0.0165715790145291</v>
      </c>
      <c r="X44" s="145" t="n">
        <v>0.00266666666666667</v>
      </c>
      <c r="Y44" s="146" t="n">
        <v>0.0025994633748281</v>
      </c>
      <c r="Z44" s="145" t="n">
        <v>0.151333333333333</v>
      </c>
      <c r="AA44" s="145" t="n">
        <v>0.147519546521494</v>
      </c>
      <c r="AB44" s="145" t="n">
        <v>1.03366666666667</v>
      </c>
      <c r="AC44" s="159" t="n">
        <v>1.00761699066774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3260</v>
      </c>
      <c r="E45" s="136" t="n">
        <v>26.7</v>
      </c>
      <c r="F45" s="137" t="n">
        <v>4.6766</v>
      </c>
      <c r="G45" s="138" t="n">
        <v>36.4458</v>
      </c>
      <c r="H45" s="136" t="n">
        <v>20</v>
      </c>
      <c r="I45" s="136" t="n">
        <v>20</v>
      </c>
      <c r="J45" s="279" t="n">
        <v>118.33</v>
      </c>
      <c r="K45" s="280" t="n">
        <v>0.996598714877918</v>
      </c>
      <c r="L45" s="281" t="n">
        <v>0.000756825645588229</v>
      </c>
      <c r="M45" s="281" t="n">
        <v>-4.173598794E-006</v>
      </c>
      <c r="N45" s="281" t="n">
        <v>1.02390528969768</v>
      </c>
      <c r="O45" s="279" t="n">
        <v>118.33792811</v>
      </c>
      <c r="P45" s="282" t="n">
        <v>4.5974346951094</v>
      </c>
      <c r="Q45" s="283" t="n">
        <v>4.4900976109488</v>
      </c>
      <c r="R45" s="284" t="n">
        <v>205.321433483586</v>
      </c>
      <c r="S45" s="284" t="n">
        <v>200.527759304973</v>
      </c>
      <c r="T45" s="145" t="n">
        <v>0.0123333333333333</v>
      </c>
      <c r="U45" s="145" t="n">
        <v>0.012022663052378</v>
      </c>
      <c r="V45" s="146" t="n">
        <v>0.018</v>
      </c>
      <c r="W45" s="146" t="n">
        <v>0.0175465893196868</v>
      </c>
      <c r="X45" s="145" t="n">
        <v>0.00566666666666667</v>
      </c>
      <c r="Y45" s="146" t="n">
        <v>0.00552392626730881</v>
      </c>
      <c r="Z45" s="145" t="n">
        <v>0.142333333333333</v>
      </c>
      <c r="AA45" s="145" t="n">
        <v>0.138748030361227</v>
      </c>
      <c r="AB45" s="145" t="n">
        <v>1.00166666666667</v>
      </c>
      <c r="AC45" s="159" t="n">
        <v>0.976435201956645</v>
      </c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3261</v>
      </c>
      <c r="E46" s="136" t="n">
        <v>26.7</v>
      </c>
      <c r="F46" s="137" t="n">
        <v>4.6132</v>
      </c>
      <c r="G46" s="138" t="n">
        <v>36.44455</v>
      </c>
      <c r="H46" s="136" t="n">
        <v>20</v>
      </c>
      <c r="I46" s="136" t="n">
        <v>20</v>
      </c>
      <c r="J46" s="279" t="n">
        <v>116.76</v>
      </c>
      <c r="K46" s="280" t="n">
        <v>0.996598714877918</v>
      </c>
      <c r="L46" s="281" t="n">
        <v>0.000756825645588229</v>
      </c>
      <c r="M46" s="281" t="n">
        <v>-4.173598794E-006</v>
      </c>
      <c r="N46" s="281" t="n">
        <v>1.02390434688772</v>
      </c>
      <c r="O46" s="279" t="n">
        <v>116.76782292</v>
      </c>
      <c r="P46" s="282" t="n">
        <v>4.59688277295114</v>
      </c>
      <c r="Q46" s="283" t="n">
        <v>4.4895627085908</v>
      </c>
      <c r="R46" s="284" t="n">
        <v>205.296784639998</v>
      </c>
      <c r="S46" s="284" t="n">
        <v>200.503870565665</v>
      </c>
      <c r="T46" s="145" t="n">
        <v>0.00933333333333333</v>
      </c>
      <c r="U46" s="145" t="n">
        <v>0.00909822675949241</v>
      </c>
      <c r="V46" s="146" t="n">
        <v>0.016</v>
      </c>
      <c r="W46" s="146" t="n">
        <v>0.0155969601591298</v>
      </c>
      <c r="X46" s="145" t="n">
        <v>0.00666666666666667</v>
      </c>
      <c r="Y46" s="146" t="n">
        <v>0.00649873339963744</v>
      </c>
      <c r="Z46" s="145" t="n">
        <v>0.133333333333333</v>
      </c>
      <c r="AA46" s="145" t="n">
        <v>0.129974667992749</v>
      </c>
      <c r="AB46" s="145" t="n">
        <v>1.00666666666667</v>
      </c>
      <c r="AC46" s="285" t="n">
        <v>0.981308743345253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3263</v>
      </c>
      <c r="E47" s="136" t="n">
        <v>26.9</v>
      </c>
      <c r="F47" s="137" t="n">
        <v>4.59</v>
      </c>
      <c r="G47" s="138" t="n">
        <v>36.4385</v>
      </c>
      <c r="H47" s="136" t="n">
        <v>0</v>
      </c>
      <c r="I47" s="136" t="n">
        <v>3</v>
      </c>
      <c r="J47" s="279" t="n">
        <v>116.09</v>
      </c>
      <c r="K47" s="280" t="n">
        <v>0.996544091998748</v>
      </c>
      <c r="L47" s="281" t="n">
        <v>0.000756554656331409</v>
      </c>
      <c r="M47" s="281" t="n">
        <v>-4.170882106E-006</v>
      </c>
      <c r="N47" s="281" t="n">
        <v>1.02383588393481</v>
      </c>
      <c r="O47" s="279" t="n">
        <v>116.09801021</v>
      </c>
      <c r="P47" s="282" t="n">
        <v>4.60051489100213</v>
      </c>
      <c r="Q47" s="283" t="n">
        <v>4.49341048032172</v>
      </c>
      <c r="R47" s="284" t="n">
        <v>205.458995032155</v>
      </c>
      <c r="S47" s="284" t="n">
        <v>200.675712051168</v>
      </c>
      <c r="T47" s="158" t="n">
        <v>0.0143333333333333</v>
      </c>
      <c r="U47" s="188" t="n">
        <v>0.0139723381582283</v>
      </c>
      <c r="V47" s="285" t="n">
        <v>0.018</v>
      </c>
      <c r="W47" s="285" t="n">
        <v>0.0175466572219611</v>
      </c>
      <c r="X47" s="285" t="n">
        <v>0.00366666666666667</v>
      </c>
      <c r="Y47" s="285" t="n">
        <v>0.00357431906373283</v>
      </c>
      <c r="Z47" s="188" t="n">
        <v>0.138333333333333</v>
      </c>
      <c r="AA47" s="188" t="n">
        <v>0.134849310131738</v>
      </c>
      <c r="AB47" s="285" t="n">
        <v>1.02166666666667</v>
      </c>
      <c r="AC47" s="285" t="n">
        <v>0.995935266394647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9</v>
      </c>
      <c r="J9" s="32" t="s">
        <v>235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9°29.98'</v>
      </c>
      <c r="P9" s="36" t="s">
        <v>15</v>
      </c>
      <c r="Q9" s="189" t="n">
        <v>-9.49966666666667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10</v>
      </c>
      <c r="J10" s="32" t="s">
        <v>210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-10°00.04'</v>
      </c>
      <c r="P10" s="36" t="s">
        <v>21</v>
      </c>
      <c r="Q10" s="189" t="n">
        <v>-10.0006666666667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9°29.98'</v>
      </c>
      <c r="O11" s="43" t="n">
        <f aca="false">IF(P9=M10,-1,1)</f>
        <v>1</v>
      </c>
      <c r="P11" s="44" t="s">
        <v>236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10°00.04'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24.7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4.88108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0.997224987838018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0.0199847289218768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27'!$P$18</f>
        <v>5.00597981654046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4.87628143513255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0.00499508452548673</v>
      </c>
      <c r="Q23" s="221" t="s">
        <v>38</v>
      </c>
      <c r="R23" s="166"/>
      <c r="T23" s="1" t="n">
        <v>4.8806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0.0205373165158891</v>
      </c>
      <c r="Q25" s="221" t="s">
        <v>15</v>
      </c>
      <c r="R25" s="166"/>
      <c r="T25" s="1" t="n">
        <v>4.8874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4.8862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4.8705</v>
      </c>
    </row>
    <row r="28" customFormat="false" ht="15" hidden="false" customHeight="false" outlineLevel="0" collapsed="false">
      <c r="T28" s="1" t="n">
        <f aca="false">AVERAGE(T23:T27)</f>
        <v>4.88108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88" t="s">
        <v>154</v>
      </c>
      <c r="U35" s="188" t="s">
        <v>155</v>
      </c>
      <c r="V35" s="285" t="s">
        <v>154</v>
      </c>
      <c r="W35" s="285" t="s">
        <v>155</v>
      </c>
      <c r="X35" s="285" t="s">
        <v>154</v>
      </c>
      <c r="Y35" s="285" t="s">
        <v>155</v>
      </c>
      <c r="Z35" s="188" t="s">
        <v>154</v>
      </c>
      <c r="AA35" s="188" t="s">
        <v>155</v>
      </c>
      <c r="AB35" s="28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2001</v>
      </c>
      <c r="E36" s="136" t="n">
        <v>6.8</v>
      </c>
      <c r="F36" s="137" t="n">
        <v>5.1843</v>
      </c>
      <c r="G36" s="138"/>
      <c r="H36" s="136" t="n">
        <v>2000</v>
      </c>
      <c r="I36" s="136" t="n">
        <v>2002</v>
      </c>
      <c r="J36" s="279" t="n">
        <v>110.84</v>
      </c>
      <c r="K36" s="280" t="n">
        <v>0.99991321285054</v>
      </c>
      <c r="L36" s="281" t="n">
        <v>0.00079996838969888</v>
      </c>
      <c r="M36" s="281" t="n">
        <v>-5.105732704E-006</v>
      </c>
      <c r="N36" s="281" t="n">
        <v>1.02744674571902</v>
      </c>
      <c r="O36" s="279" t="n">
        <v>110.82536912</v>
      </c>
      <c r="P36" s="282" t="n">
        <v>5.45063941545413</v>
      </c>
      <c r="Q36" s="283" t="n">
        <v>5.30503350968299</v>
      </c>
      <c r="R36" s="284" t="n">
        <v>243.425556294182</v>
      </c>
      <c r="S36" s="284" t="n">
        <v>236.922796542442</v>
      </c>
      <c r="T36" s="188"/>
      <c r="U36" s="188"/>
      <c r="V36" s="285"/>
      <c r="W36" s="285"/>
      <c r="X36" s="285"/>
      <c r="Y36" s="285"/>
      <c r="Z36" s="188"/>
      <c r="AA36" s="188"/>
      <c r="AB36" s="285"/>
      <c r="AC36" s="188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2002</v>
      </c>
      <c r="E37" s="136" t="n">
        <v>7.4</v>
      </c>
      <c r="F37" s="137" t="n">
        <v>4.5598</v>
      </c>
      <c r="G37" s="138"/>
      <c r="H37" s="136" t="n">
        <v>1500</v>
      </c>
      <c r="I37" s="136" t="n">
        <v>1500</v>
      </c>
      <c r="J37" s="279" t="n">
        <v>108.59</v>
      </c>
      <c r="K37" s="280" t="n">
        <v>0.999884665344083</v>
      </c>
      <c r="L37" s="281" t="n">
        <v>0.00079809546407174</v>
      </c>
      <c r="M37" s="281" t="n">
        <v>-5.058467896E-006</v>
      </c>
      <c r="N37" s="281" t="n">
        <v>1.02736243259874</v>
      </c>
      <c r="O37" s="279" t="n">
        <v>108.57631766</v>
      </c>
      <c r="P37" s="282" t="n">
        <v>4.89265335183162</v>
      </c>
      <c r="Q37" s="283" t="n">
        <v>4.76234403418424</v>
      </c>
      <c r="R37" s="284" t="n">
        <v>218.5058986928</v>
      </c>
      <c r="S37" s="284" t="n">
        <v>212.686284566668</v>
      </c>
      <c r="T37" s="188"/>
      <c r="U37" s="188"/>
      <c r="V37" s="285"/>
      <c r="W37" s="285"/>
      <c r="X37" s="285"/>
      <c r="Y37" s="285"/>
      <c r="Z37" s="188"/>
      <c r="AA37" s="188"/>
      <c r="AB37" s="188"/>
      <c r="AC37" s="188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2004</v>
      </c>
      <c r="E38" s="136" t="n">
        <v>8.2</v>
      </c>
      <c r="F38" s="137" t="n">
        <v>2.8418</v>
      </c>
      <c r="G38" s="138"/>
      <c r="H38" s="136" t="n">
        <v>800</v>
      </c>
      <c r="I38" s="136" t="n">
        <v>799</v>
      </c>
      <c r="J38" s="279" t="n">
        <v>110.33</v>
      </c>
      <c r="K38" s="280" t="n">
        <v>0.999838538658805</v>
      </c>
      <c r="L38" s="281" t="n">
        <v>0.00079566517253126</v>
      </c>
      <c r="M38" s="281" t="n">
        <v>-4.997301304E-006</v>
      </c>
      <c r="N38" s="281" t="n">
        <v>1.02724391103489</v>
      </c>
      <c r="O38" s="279" t="n">
        <v>110.31698106</v>
      </c>
      <c r="P38" s="282" t="n">
        <v>2.99233141449712</v>
      </c>
      <c r="Q38" s="283" t="n">
        <v>2.91297069990177</v>
      </c>
      <c r="R38" s="284" t="n">
        <v>133.637520971442</v>
      </c>
      <c r="S38" s="284" t="n">
        <v>130.093271457613</v>
      </c>
      <c r="T38" s="158"/>
      <c r="U38" s="188"/>
      <c r="V38" s="285"/>
      <c r="W38" s="285"/>
      <c r="X38" s="285"/>
      <c r="Y38" s="285"/>
      <c r="Z38" s="188"/>
      <c r="AA38" s="188"/>
      <c r="AB38" s="188"/>
      <c r="AC38" s="188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2006</v>
      </c>
      <c r="E39" s="136" t="n">
        <v>10.7</v>
      </c>
      <c r="F39" s="137" t="n">
        <v>2.3179</v>
      </c>
      <c r="G39" s="138"/>
      <c r="H39" s="136" t="n">
        <v>600</v>
      </c>
      <c r="I39" s="136" t="n">
        <v>600</v>
      </c>
      <c r="J39" s="279" t="n">
        <v>108.87</v>
      </c>
      <c r="K39" s="280" t="n">
        <v>0.999637172582749</v>
      </c>
      <c r="L39" s="281" t="n">
        <v>0.000788542819544229</v>
      </c>
      <c r="M39" s="281" t="n">
        <v>-4.819806154E-006</v>
      </c>
      <c r="N39" s="281" t="n">
        <v>1.02683001524568</v>
      </c>
      <c r="O39" s="279" t="n">
        <v>108.85987509</v>
      </c>
      <c r="P39" s="282" t="n">
        <v>2.47003692171209</v>
      </c>
      <c r="Q39" s="283" t="n">
        <v>2.40549739006324</v>
      </c>
      <c r="R39" s="284" t="n">
        <v>110.311848923662</v>
      </c>
      <c r="S39" s="284" t="n">
        <v>107.429513440224</v>
      </c>
      <c r="T39" s="158"/>
      <c r="U39" s="188"/>
      <c r="V39" s="285"/>
      <c r="W39" s="285"/>
      <c r="X39" s="285"/>
      <c r="Y39" s="285"/>
      <c r="Z39" s="188"/>
      <c r="AA39" s="188"/>
      <c r="AB39" s="188"/>
      <c r="AC39" s="188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2007</v>
      </c>
      <c r="E40" s="136" t="n">
        <v>11.4</v>
      </c>
      <c r="F40" s="137" t="n">
        <v>1.8281</v>
      </c>
      <c r="G40" s="138"/>
      <c r="H40" s="136" t="n">
        <v>400</v>
      </c>
      <c r="I40" s="136" t="n">
        <v>400</v>
      </c>
      <c r="J40" s="279" t="n">
        <v>109.77</v>
      </c>
      <c r="K40" s="280" t="n">
        <v>0.99956582543903</v>
      </c>
      <c r="L40" s="281" t="n">
        <v>0.00078667123031814</v>
      </c>
      <c r="M40" s="281" t="n">
        <v>-4.773813816E-006</v>
      </c>
      <c r="N40" s="281" t="n">
        <v>1.02670268578099</v>
      </c>
      <c r="O40" s="279" t="n">
        <v>109.76055978</v>
      </c>
      <c r="P40" s="282" t="n">
        <v>1.92734633436181</v>
      </c>
      <c r="Q40" s="283" t="n">
        <v>1.87721953108142</v>
      </c>
      <c r="R40" s="284" t="n">
        <v>86.0752872925986</v>
      </c>
      <c r="S40" s="284" t="n">
        <v>83.8366242580961</v>
      </c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2008</v>
      </c>
      <c r="E41" s="136" t="n">
        <v>21</v>
      </c>
      <c r="F41" s="137" t="n">
        <v>3.6129</v>
      </c>
      <c r="G41" s="138"/>
      <c r="H41" s="136" t="n">
        <v>100</v>
      </c>
      <c r="I41" s="136" t="n">
        <v>99</v>
      </c>
      <c r="J41" s="279" t="n">
        <v>108.85</v>
      </c>
      <c r="K41" s="280" t="n">
        <v>0.997994821686634</v>
      </c>
      <c r="L41" s="281" t="n">
        <v>0.0007657247555175</v>
      </c>
      <c r="M41" s="281" t="n">
        <v>-4.3066686E-006</v>
      </c>
      <c r="N41" s="281" t="n">
        <v>1.02449528380345</v>
      </c>
      <c r="O41" s="279" t="n">
        <v>108.8510885</v>
      </c>
      <c r="P41" s="282" t="n">
        <v>3.86224327613105</v>
      </c>
      <c r="Q41" s="283" t="n">
        <v>3.76989854144806</v>
      </c>
      <c r="R41" s="284" t="n">
        <v>172.487784712013</v>
      </c>
      <c r="S41" s="284" t="n">
        <v>168.36366886107</v>
      </c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2009</v>
      </c>
      <c r="E42" s="136" t="n">
        <v>23.6</v>
      </c>
      <c r="F42" s="137" t="n">
        <v>4.6494</v>
      </c>
      <c r="G42" s="138"/>
      <c r="H42" s="136" t="n">
        <v>80</v>
      </c>
      <c r="I42" s="136" t="n">
        <v>80</v>
      </c>
      <c r="J42" s="279" t="n">
        <v>109.15</v>
      </c>
      <c r="K42" s="280" t="n">
        <v>0.997397290980724</v>
      </c>
      <c r="L42" s="281" t="n">
        <v>0.0007613758213136</v>
      </c>
      <c r="M42" s="281" t="n">
        <v>-4.232634016E-006</v>
      </c>
      <c r="N42" s="281" t="n">
        <v>1.0237608702081</v>
      </c>
      <c r="O42" s="279" t="n">
        <v>109.1539294</v>
      </c>
      <c r="P42" s="282" t="n">
        <v>4.96231895058076</v>
      </c>
      <c r="Q42" s="283" t="n">
        <v>4.84714653097852</v>
      </c>
      <c r="R42" s="284" t="n">
        <v>221.617164332937</v>
      </c>
      <c r="S42" s="284" t="n">
        <v>216.473564073501</v>
      </c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 t="n">
        <v>80</v>
      </c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2010</v>
      </c>
      <c r="E44" s="136" t="n">
        <v>24</v>
      </c>
      <c r="F44" s="137" t="n">
        <v>4.6984</v>
      </c>
      <c r="G44" s="138"/>
      <c r="H44" s="136" t="n">
        <v>60</v>
      </c>
      <c r="I44" s="136" t="n">
        <v>60</v>
      </c>
      <c r="J44" s="279" t="n">
        <v>109.42</v>
      </c>
      <c r="K44" s="280" t="n">
        <v>0.997299414480647</v>
      </c>
      <c r="L44" s="281" t="n">
        <v>0.00076075089312</v>
      </c>
      <c r="M44" s="281" t="n">
        <v>-4.2232296E-006</v>
      </c>
      <c r="N44" s="281" t="n">
        <v>1.02364306852589</v>
      </c>
      <c r="O44" s="279" t="n">
        <v>109.4243768</v>
      </c>
      <c r="P44" s="282" t="n">
        <v>5.00221531927371</v>
      </c>
      <c r="Q44" s="283" t="n">
        <v>4.88667922743542</v>
      </c>
      <c r="R44" s="284" t="n">
        <v>223.398936158764</v>
      </c>
      <c r="S44" s="284" t="n">
        <v>218.239094297266</v>
      </c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2011</v>
      </c>
      <c r="E45" s="136" t="n">
        <v>26.3</v>
      </c>
      <c r="F45" s="137" t="n">
        <v>4.4138</v>
      </c>
      <c r="G45" s="138"/>
      <c r="H45" s="136" t="n">
        <v>40</v>
      </c>
      <c r="I45" s="136" t="n">
        <v>40</v>
      </c>
      <c r="J45" s="279" t="n">
        <v>110.81</v>
      </c>
      <c r="K45" s="280" t="n">
        <v>0.996706850854433</v>
      </c>
      <c r="L45" s="281" t="n">
        <v>0.000757375658487249</v>
      </c>
      <c r="M45" s="281" t="n">
        <v>-4.179429274E-006</v>
      </c>
      <c r="N45" s="281" t="n">
        <v>1.02294144110534</v>
      </c>
      <c r="O45" s="279" t="n">
        <v>110.81698103</v>
      </c>
      <c r="P45" s="282" t="n">
        <v>4.63780709147502</v>
      </c>
      <c r="Q45" s="283" t="n">
        <v>4.53379529375958</v>
      </c>
      <c r="R45" s="284" t="n">
        <v>207.124464705275</v>
      </c>
      <c r="S45" s="284" t="n">
        <v>202.479297819303</v>
      </c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2012</v>
      </c>
      <c r="E46" s="136" t="n">
        <v>26.4</v>
      </c>
      <c r="F46" s="137" t="n">
        <v>4.3877</v>
      </c>
      <c r="G46" s="138"/>
      <c r="H46" s="136" t="n">
        <v>20</v>
      </c>
      <c r="I46" s="136" t="n">
        <v>20</v>
      </c>
      <c r="J46" s="279" t="n">
        <v>110.46</v>
      </c>
      <c r="K46" s="280" t="n">
        <v>0.996679955992022</v>
      </c>
      <c r="L46" s="281" t="n">
        <v>0.00075723714718464</v>
      </c>
      <c r="M46" s="281" t="n">
        <v>-4.177922016E-006</v>
      </c>
      <c r="N46" s="281" t="n">
        <v>1.02291001044439</v>
      </c>
      <c r="O46" s="279" t="n">
        <v>110.46706944</v>
      </c>
      <c r="P46" s="282" t="n">
        <v>4.62513144943916</v>
      </c>
      <c r="Q46" s="283" t="n">
        <v>4.52154285539727</v>
      </c>
      <c r="R46" s="284" t="n">
        <v>206.558370531953</v>
      </c>
      <c r="S46" s="284" t="n">
        <v>201.932103922042</v>
      </c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2013</v>
      </c>
      <c r="E47" s="136" t="n">
        <v>26.4</v>
      </c>
      <c r="F47" s="137" t="n">
        <v>4.3642</v>
      </c>
      <c r="G47" s="138"/>
      <c r="H47" s="136" t="n">
        <v>20</v>
      </c>
      <c r="I47" s="136" t="n">
        <v>20</v>
      </c>
      <c r="J47" s="279" t="n">
        <v>109.83</v>
      </c>
      <c r="K47" s="280" t="n">
        <v>0.996679955992022</v>
      </c>
      <c r="L47" s="281" t="n">
        <v>0.00075723714718464</v>
      </c>
      <c r="M47" s="281" t="n">
        <v>-4.177922016E-006</v>
      </c>
      <c r="N47" s="281" t="n">
        <v>1.02291001044439</v>
      </c>
      <c r="O47" s="279" t="n">
        <v>109.83702912</v>
      </c>
      <c r="P47" s="282" t="n">
        <v>4.62712454747713</v>
      </c>
      <c r="Q47" s="283" t="n">
        <v>4.52349131422318</v>
      </c>
      <c r="R47" s="284" t="n">
        <v>206.647382290329</v>
      </c>
      <c r="S47" s="284" t="n">
        <v>202.019122093207</v>
      </c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2014</v>
      </c>
      <c r="E48" s="136" t="n">
        <v>26.5</v>
      </c>
      <c r="F48" s="137" t="n">
        <v>4.4522</v>
      </c>
      <c r="G48" s="138"/>
      <c r="H48" s="136" t="n">
        <v>0</v>
      </c>
      <c r="I48" s="136" t="n">
        <v>4</v>
      </c>
      <c r="J48" s="279" t="n">
        <v>112.03</v>
      </c>
      <c r="K48" s="280" t="n">
        <v>0.996652968265666</v>
      </c>
      <c r="L48" s="281" t="n">
        <v>0.000757099308950469</v>
      </c>
      <c r="M48" s="281" t="n">
        <v>-4.17644785E-006</v>
      </c>
      <c r="N48" s="281" t="n">
        <v>1.02287850362476</v>
      </c>
      <c r="O48" s="279" t="n">
        <v>112.03728195</v>
      </c>
      <c r="P48" s="282" t="n">
        <v>4.62645554683567</v>
      </c>
      <c r="Q48" s="283" t="n">
        <v>4.52297661006753</v>
      </c>
      <c r="R48" s="284" t="n">
        <v>206.617504721681</v>
      </c>
      <c r="S48" s="284" t="n">
        <v>201.996135405616</v>
      </c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4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4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9</v>
      </c>
      <c r="J9" s="32" t="s">
        <v>237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9°54.02'</v>
      </c>
      <c r="P9" s="36" t="s">
        <v>15</v>
      </c>
      <c r="Q9" s="189" t="n">
        <v>-9.90033333333333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238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-9°59.43'</v>
      </c>
      <c r="P10" s="36" t="s">
        <v>21</v>
      </c>
      <c r="Q10" s="189" t="n">
        <v>-9.9905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9°54.02'</v>
      </c>
      <c r="O11" s="43" t="n">
        <f aca="false">IF(P9=M10,-1,1)</f>
        <v>1</v>
      </c>
      <c r="P11" s="44" t="s">
        <v>239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9°59.43'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24.7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4.88108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0.997224987838018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0.0199847289218768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28'!$P$18</f>
        <v>5.00597981654046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4.87628143513255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0.00499508452548673</v>
      </c>
      <c r="Q23" s="221" t="s">
        <v>38</v>
      </c>
      <c r="R23" s="166"/>
      <c r="T23" s="1" t="n">
        <v>4.8806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0.0205373165158891</v>
      </c>
      <c r="Q25" s="221" t="s">
        <v>15</v>
      </c>
      <c r="R25" s="166"/>
      <c r="T25" s="1" t="n">
        <v>4.8874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4.8862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4.8705</v>
      </c>
    </row>
    <row r="28" customFormat="false" ht="15" hidden="false" customHeight="false" outlineLevel="0" collapsed="false">
      <c r="T28" s="1" t="n">
        <f aca="false">AVERAGE(T23:T27)</f>
        <v>4.88108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2015</v>
      </c>
      <c r="E36" s="136" t="n">
        <v>5</v>
      </c>
      <c r="F36" s="137" t="n">
        <v>5.1408</v>
      </c>
      <c r="G36" s="138" t="n">
        <v>34.8868</v>
      </c>
      <c r="H36" s="136" t="n">
        <v>3850</v>
      </c>
      <c r="I36" s="136" t="n">
        <v>3794</v>
      </c>
      <c r="J36" s="279" t="n">
        <v>110.12</v>
      </c>
      <c r="K36" s="280" t="n">
        <v>0.999966750786663</v>
      </c>
      <c r="L36" s="281" t="n">
        <v>0.0008058547334375</v>
      </c>
      <c r="M36" s="281" t="n">
        <v>-5.254675E-006</v>
      </c>
      <c r="N36" s="281" t="n">
        <v>1.02758569462734</v>
      </c>
      <c r="O36" s="279" t="n">
        <v>110.103482</v>
      </c>
      <c r="P36" s="282" t="n">
        <v>5.44082066967554</v>
      </c>
      <c r="Q36" s="283" t="n">
        <v>5.29476100934694</v>
      </c>
      <c r="R36" s="284" t="n">
        <v>242.98705110771</v>
      </c>
      <c r="S36" s="284" t="n">
        <v>236.464026677434</v>
      </c>
      <c r="T36" s="145" t="n">
        <v>0.0193333333333333</v>
      </c>
      <c r="U36" s="145" t="n">
        <v>0.0188682434392088</v>
      </c>
      <c r="V36" s="146" t="n">
        <v>23.884</v>
      </c>
      <c r="W36" s="146" t="n">
        <v>23.3094375673481</v>
      </c>
      <c r="X36" s="145" t="n">
        <v>23.8646666666667</v>
      </c>
      <c r="Y36" s="146" t="n">
        <v>23.2905693239089</v>
      </c>
      <c r="Z36" s="145" t="n">
        <v>1.617</v>
      </c>
      <c r="AA36" s="145" t="n">
        <v>1.57810084351038</v>
      </c>
      <c r="AB36" s="145" t="n">
        <v>50.155</v>
      </c>
      <c r="AC36" s="188" t="n">
        <v>48.9484525703544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2016</v>
      </c>
      <c r="E37" s="136" t="n">
        <v>5.4</v>
      </c>
      <c r="F37" s="137" t="n">
        <v>5.0366</v>
      </c>
      <c r="G37" s="138" t="n">
        <v>34.8861</v>
      </c>
      <c r="H37" s="136" t="n">
        <v>3850</v>
      </c>
      <c r="I37" s="136" t="n">
        <v>3794</v>
      </c>
      <c r="J37" s="279" t="n">
        <v>107.63</v>
      </c>
      <c r="K37" s="280" t="n">
        <v>0.999959099283987</v>
      </c>
      <c r="L37" s="281" t="n">
        <v>0.00080451119726454</v>
      </c>
      <c r="M37" s="281" t="n">
        <v>-5.220650136E-006</v>
      </c>
      <c r="N37" s="281" t="n">
        <v>1.02753762820075</v>
      </c>
      <c r="O37" s="279" t="n">
        <v>107.61428602</v>
      </c>
      <c r="P37" s="282" t="n">
        <v>5.45573712822825</v>
      </c>
      <c r="Q37" s="283" t="n">
        <v>5.30952539205927</v>
      </c>
      <c r="R37" s="284" t="n">
        <v>243.653220146673</v>
      </c>
      <c r="S37" s="284" t="n">
        <v>237.123404009367</v>
      </c>
      <c r="T37" s="145" t="n">
        <v>0.0263333333333333</v>
      </c>
      <c r="U37" s="145" t="n">
        <v>0.025699846909223</v>
      </c>
      <c r="V37" s="146" t="n">
        <v>23.875</v>
      </c>
      <c r="W37" s="146" t="n">
        <v>23.3006523401657</v>
      </c>
      <c r="X37" s="145" t="n">
        <v>23.8486666666667</v>
      </c>
      <c r="Y37" s="146" t="n">
        <v>23.2749524932565</v>
      </c>
      <c r="Z37" s="145" t="n">
        <v>1.625</v>
      </c>
      <c r="AA37" s="145" t="n">
        <v>1.58590827446154</v>
      </c>
      <c r="AB37" s="145" t="n">
        <v>49.91</v>
      </c>
      <c r="AC37" s="188" t="n">
        <v>48.7093427559235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2017</v>
      </c>
      <c r="E38" s="136" t="n">
        <v>5.6</v>
      </c>
      <c r="F38" s="137" t="n">
        <v>5.1567</v>
      </c>
      <c r="G38" s="138" t="n">
        <v>34.8875</v>
      </c>
      <c r="H38" s="136" t="n">
        <v>3000</v>
      </c>
      <c r="I38" s="136" t="n">
        <v>3000</v>
      </c>
      <c r="J38" s="279" t="n">
        <v>109.96</v>
      </c>
      <c r="K38" s="280" t="n">
        <v>0.999954352661375</v>
      </c>
      <c r="L38" s="281" t="n">
        <v>0.000803847128768</v>
      </c>
      <c r="M38" s="281" t="n">
        <v>-5.203836256E-006</v>
      </c>
      <c r="N38" s="281" t="n">
        <v>1.02751428740005</v>
      </c>
      <c r="O38" s="279" t="n">
        <v>109.94416576</v>
      </c>
      <c r="P38" s="282" t="n">
        <v>5.46576878578095</v>
      </c>
      <c r="Q38" s="283" t="n">
        <v>5.31940903674551</v>
      </c>
      <c r="R38" s="284" t="n">
        <v>244.101233972977</v>
      </c>
      <c r="S38" s="284" t="n">
        <v>237.564807581054</v>
      </c>
      <c r="T38" s="145" t="n">
        <v>0.0323333333333333</v>
      </c>
      <c r="U38" s="145" t="n">
        <v>0.0315553931269022</v>
      </c>
      <c r="V38" s="146" t="n">
        <v>23.733</v>
      </c>
      <c r="W38" s="146" t="n">
        <v>23.1619838684774</v>
      </c>
      <c r="X38" s="145" t="n">
        <v>23.7006666666667</v>
      </c>
      <c r="Y38" s="146" t="n">
        <v>23.1304284753505</v>
      </c>
      <c r="Z38" s="145" t="n">
        <v>1.593</v>
      </c>
      <c r="AA38" s="145" t="n">
        <v>1.55467240982954</v>
      </c>
      <c r="AB38" s="145" t="n">
        <v>46.254</v>
      </c>
      <c r="AC38" s="188" t="n">
        <v>45.1411284646928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2018</v>
      </c>
      <c r="E39" s="136" t="n">
        <v>6.1</v>
      </c>
      <c r="F39" s="137" t="n">
        <v>5.1428</v>
      </c>
      <c r="G39" s="138" t="n">
        <v>34.9047</v>
      </c>
      <c r="H39" s="136" t="n">
        <v>2500</v>
      </c>
      <c r="I39" s="136" t="n">
        <v>2500</v>
      </c>
      <c r="J39" s="279" t="n">
        <v>109.32</v>
      </c>
      <c r="K39" s="280" t="n">
        <v>0.999939830033904</v>
      </c>
      <c r="L39" s="281" t="n">
        <v>0.000802209143005569</v>
      </c>
      <c r="M39" s="281" t="n">
        <v>-5.162380666E-006</v>
      </c>
      <c r="N39" s="281" t="n">
        <v>1.02746475328327</v>
      </c>
      <c r="O39" s="279" t="n">
        <v>109.30480452</v>
      </c>
      <c r="P39" s="282" t="n">
        <v>5.48345781634439</v>
      </c>
      <c r="Q39" s="283" t="n">
        <v>5.33688167776263</v>
      </c>
      <c r="R39" s="284" t="n">
        <v>244.89122607794</v>
      </c>
      <c r="S39" s="284" t="n">
        <v>238.345135728879</v>
      </c>
      <c r="T39" s="145" t="n">
        <v>0.0343333333333333</v>
      </c>
      <c r="U39" s="145" t="n">
        <v>0.0335069064479046</v>
      </c>
      <c r="V39" s="146" t="n">
        <v>23.16</v>
      </c>
      <c r="W39" s="146" t="n">
        <v>22.6025229126253</v>
      </c>
      <c r="X39" s="145" t="n">
        <v>23.1256666666667</v>
      </c>
      <c r="Y39" s="146" t="n">
        <v>22.5690160061774</v>
      </c>
      <c r="Z39" s="145" t="n">
        <v>1.553</v>
      </c>
      <c r="AA39" s="145" t="n">
        <v>1.51561822466784</v>
      </c>
      <c r="AB39" s="145" t="n">
        <v>39.238</v>
      </c>
      <c r="AC39" s="188" t="n">
        <v>38.2935144233849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2019</v>
      </c>
      <c r="E40" s="136" t="n">
        <v>6.7</v>
      </c>
      <c r="F40" s="137" t="n">
        <v>5.0321</v>
      </c>
      <c r="G40" s="138" t="n">
        <v>34.9345</v>
      </c>
      <c r="H40" s="136" t="n">
        <v>2000</v>
      </c>
      <c r="I40" s="136" t="n">
        <v>2000</v>
      </c>
      <c r="J40" s="279" t="n">
        <v>108.2</v>
      </c>
      <c r="K40" s="280" t="n">
        <v>0.999917459350318</v>
      </c>
      <c r="L40" s="281" t="n">
        <v>0.000800284798013229</v>
      </c>
      <c r="M40" s="281" t="n">
        <v>-5.113725994E-006</v>
      </c>
      <c r="N40" s="281" t="n">
        <v>1.02740875060537</v>
      </c>
      <c r="O40" s="279" t="n">
        <v>108.1856094</v>
      </c>
      <c r="P40" s="282" t="n">
        <v>5.42151556913205</v>
      </c>
      <c r="Q40" s="283" t="n">
        <v>5.27688280437322</v>
      </c>
      <c r="R40" s="284" t="n">
        <v>242.124885317437</v>
      </c>
      <c r="S40" s="284" t="n">
        <v>235.665586043308</v>
      </c>
      <c r="T40" s="145" t="n">
        <v>0.0103333333333333</v>
      </c>
      <c r="U40" s="145" t="n">
        <v>0.0100843949662018</v>
      </c>
      <c r="V40" s="146" t="n">
        <v>22.519</v>
      </c>
      <c r="W40" s="146" t="n">
        <v>21.9764990558611</v>
      </c>
      <c r="X40" s="145" t="n">
        <v>22.5086666666667</v>
      </c>
      <c r="Y40" s="146" t="n">
        <v>21.9664146608949</v>
      </c>
      <c r="Z40" s="145" t="n">
        <v>1.515</v>
      </c>
      <c r="AA40" s="145" t="n">
        <v>1.47850242327056</v>
      </c>
      <c r="AB40" s="145" t="n">
        <v>28.218</v>
      </c>
      <c r="AC40" s="188" t="n">
        <v>27.5382055312532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2021</v>
      </c>
      <c r="E41" s="136" t="n">
        <v>4.5</v>
      </c>
      <c r="F41" s="137" t="n">
        <v>4.6349</v>
      </c>
      <c r="G41" s="138" t="n">
        <v>34.8955</v>
      </c>
      <c r="H41" s="136" t="n">
        <v>1500</v>
      </c>
      <c r="I41" s="136" t="n">
        <v>1500</v>
      </c>
      <c r="J41" s="279" t="n">
        <v>110.95</v>
      </c>
      <c r="K41" s="280" t="n">
        <v>0.999972822829398</v>
      </c>
      <c r="L41" s="281" t="n">
        <v>0.000807563380657969</v>
      </c>
      <c r="M41" s="281" t="n">
        <v>-5.29795065E-006</v>
      </c>
      <c r="N41" s="281" t="n">
        <v>1.0276493692921</v>
      </c>
      <c r="O41" s="279" t="n">
        <v>110.93280275</v>
      </c>
      <c r="P41" s="282" t="n">
        <v>4.86599596672032</v>
      </c>
      <c r="Q41" s="283" t="n">
        <v>4.73507415284289</v>
      </c>
      <c r="R41" s="284" t="n">
        <v>217.315379873729</v>
      </c>
      <c r="S41" s="284" t="n">
        <v>211.468411665963</v>
      </c>
      <c r="T41" s="145" t="n">
        <v>0.00433333333333334</v>
      </c>
      <c r="U41" s="145" t="n">
        <v>0.00422906543516924</v>
      </c>
      <c r="V41" s="146" t="n">
        <v>25.147</v>
      </c>
      <c r="W41" s="146" t="n">
        <v>24.5419173457386</v>
      </c>
      <c r="X41" s="145" t="n">
        <v>25.1426666666667</v>
      </c>
      <c r="Y41" s="146" t="n">
        <v>24.5376882803035</v>
      </c>
      <c r="Z41" s="145" t="n">
        <v>1.683</v>
      </c>
      <c r="AA41" s="145" t="n">
        <v>1.64250395247457</v>
      </c>
      <c r="AB41" s="145" t="n">
        <v>25.159</v>
      </c>
      <c r="AC41" s="188" t="n">
        <v>24.5536286038668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2022</v>
      </c>
      <c r="E42" s="136" t="n">
        <v>11.2</v>
      </c>
      <c r="F42" s="137" t="n">
        <v>1.8642</v>
      </c>
      <c r="G42" s="138" t="n">
        <v>34.5098</v>
      </c>
      <c r="H42" s="136" t="n">
        <v>800</v>
      </c>
      <c r="I42" s="136" t="n">
        <v>801</v>
      </c>
      <c r="J42" s="279" t="n">
        <v>109.76</v>
      </c>
      <c r="K42" s="280" t="n">
        <v>0.999586860178949</v>
      </c>
      <c r="L42" s="281" t="n">
        <v>0.00078720067410176</v>
      </c>
      <c r="M42" s="281" t="n">
        <v>-4.786789024E-006</v>
      </c>
      <c r="N42" s="281" t="n">
        <v>1.02635796612913</v>
      </c>
      <c r="O42" s="279" t="n">
        <v>109.75034112</v>
      </c>
      <c r="P42" s="282" t="n">
        <v>1.96600937511879</v>
      </c>
      <c r="Q42" s="283" t="n">
        <v>1.91552015963155</v>
      </c>
      <c r="R42" s="284" t="n">
        <v>87.8019786928051</v>
      </c>
      <c r="S42" s="284" t="n">
        <v>85.5471303291449</v>
      </c>
      <c r="T42" s="145" t="n">
        <v>0.00733333333333334</v>
      </c>
      <c r="U42" s="145" t="n">
        <v>0.00715892831357729</v>
      </c>
      <c r="V42" s="146" t="n">
        <v>37.746</v>
      </c>
      <c r="W42" s="146" t="n">
        <v>36.848305653312</v>
      </c>
      <c r="X42" s="145" t="n">
        <v>37.7386666666667</v>
      </c>
      <c r="Y42" s="146" t="n">
        <v>36.8411467249985</v>
      </c>
      <c r="Z42" s="145" t="n">
        <v>2.536</v>
      </c>
      <c r="AA42" s="145" t="n">
        <v>2.475687573168</v>
      </c>
      <c r="AB42" s="145" t="n">
        <v>31.081</v>
      </c>
      <c r="AC42" s="188" t="n">
        <v>30.3418160337676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2023</v>
      </c>
      <c r="E43" s="136" t="n">
        <v>11.8</v>
      </c>
      <c r="F43" s="137" t="n">
        <v>1.8518</v>
      </c>
      <c r="G43" s="138" t="n">
        <v>34.7625</v>
      </c>
      <c r="H43" s="136" t="n">
        <v>400</v>
      </c>
      <c r="I43" s="136" t="n">
        <v>401</v>
      </c>
      <c r="J43" s="279" t="n">
        <v>109.63</v>
      </c>
      <c r="K43" s="280" t="n">
        <v>0.999522211641618</v>
      </c>
      <c r="L43" s="281" t="n">
        <v>0.00078562489957238</v>
      </c>
      <c r="M43" s="281" t="n">
        <v>-4.748260504E-006</v>
      </c>
      <c r="N43" s="281" t="n">
        <v>1.02644314113749</v>
      </c>
      <c r="O43" s="279" t="n">
        <v>109.62101034</v>
      </c>
      <c r="P43" s="282" t="n">
        <v>1.95513849682326</v>
      </c>
      <c r="Q43" s="283" t="n">
        <v>1.90477038470596</v>
      </c>
      <c r="R43" s="284" t="n">
        <v>87.3164852681267</v>
      </c>
      <c r="S43" s="284" t="n">
        <v>85.0670453809681</v>
      </c>
      <c r="T43" s="145" t="n">
        <v>0.0113333333333333</v>
      </c>
      <c r="U43" s="145" t="n">
        <v>0.0110616907767282</v>
      </c>
      <c r="V43" s="146" t="n">
        <v>34.663</v>
      </c>
      <c r="W43" s="146" t="n">
        <v>33.8321812406233</v>
      </c>
      <c r="X43" s="145" t="n">
        <v>34.6516666666667</v>
      </c>
      <c r="Y43" s="146" t="n">
        <v>33.8211195498466</v>
      </c>
      <c r="Z43" s="145" t="n">
        <v>2.216</v>
      </c>
      <c r="AA43" s="145" t="n">
        <v>2.16288589069675</v>
      </c>
      <c r="AB43" s="145" t="n">
        <v>16.83</v>
      </c>
      <c r="AC43" s="188" t="n">
        <v>16.4266108034414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2024</v>
      </c>
      <c r="E44" s="136" t="n">
        <v>19.5</v>
      </c>
      <c r="F44" s="137" t="n">
        <v>3.3827</v>
      </c>
      <c r="G44" s="138" t="n">
        <v>36.0009</v>
      </c>
      <c r="H44" s="136" t="n">
        <v>100</v>
      </c>
      <c r="I44" s="136" t="n">
        <v>100</v>
      </c>
      <c r="J44" s="279" t="n">
        <v>110.41</v>
      </c>
      <c r="K44" s="280" t="n">
        <v>0.998308143881684</v>
      </c>
      <c r="L44" s="281" t="n">
        <v>0.000768469653495469</v>
      </c>
      <c r="M44" s="281" t="n">
        <v>-4.35955665E-006</v>
      </c>
      <c r="N44" s="281" t="n">
        <v>1.02565822422904</v>
      </c>
      <c r="O44" s="279" t="n">
        <v>110.40944795</v>
      </c>
      <c r="P44" s="282" t="n">
        <v>3.5628380508356</v>
      </c>
      <c r="Q44" s="283" t="n">
        <v>3.47370885024949</v>
      </c>
      <c r="R44" s="284" t="n">
        <v>159.116347350318</v>
      </c>
      <c r="S44" s="284" t="n">
        <v>155.135837252142</v>
      </c>
      <c r="T44" s="145" t="n">
        <v>0.745333333333333</v>
      </c>
      <c r="U44" s="145" t="n">
        <v>0.726801977157247</v>
      </c>
      <c r="V44" s="146" t="n">
        <v>10.539</v>
      </c>
      <c r="W44" s="146" t="n">
        <v>10.2769669551792</v>
      </c>
      <c r="X44" s="145" t="n">
        <v>9.79366666666667</v>
      </c>
      <c r="Y44" s="146" t="n">
        <v>9.55016497802195</v>
      </c>
      <c r="Z44" s="145" t="n">
        <v>0.806</v>
      </c>
      <c r="AA44" s="145" t="n">
        <v>0.785960277623535</v>
      </c>
      <c r="AB44" s="145" t="n">
        <v>3.089</v>
      </c>
      <c r="AC44" s="159" t="n">
        <v>3.0121976396763</v>
      </c>
      <c r="AD44" s="159" t="n">
        <v>0.0347</v>
      </c>
      <c r="AE44" s="159" t="n">
        <v>0.0256</v>
      </c>
      <c r="AF44" s="159" t="n">
        <v>0.0025</v>
      </c>
      <c r="AG44" s="159" t="n">
        <v>0.0651</v>
      </c>
      <c r="AH44" s="159" t="n">
        <v>0.0116</v>
      </c>
      <c r="AI44" s="159" t="n">
        <v>0.0071</v>
      </c>
      <c r="AJ44" s="159" t="n">
        <v>0.0022</v>
      </c>
      <c r="AK44" s="159" t="n">
        <v>0.0032</v>
      </c>
      <c r="AL44" s="159" t="n">
        <v>0.0562</v>
      </c>
      <c r="AM44" s="159" t="n">
        <v>0.0046</v>
      </c>
      <c r="AN44" s="159" t="n">
        <v>0.0007</v>
      </c>
      <c r="AO44" s="159" t="n">
        <v>-9999.9999</v>
      </c>
      <c r="AP44" s="159" t="n">
        <v>0.0378</v>
      </c>
      <c r="AQ44" s="159"/>
      <c r="AR44" s="159" t="n">
        <v>0.188</v>
      </c>
      <c r="AS44" s="159" t="n">
        <v>0.0854</v>
      </c>
      <c r="AT44" s="159" t="n">
        <v>0.2734</v>
      </c>
      <c r="AU44" s="159" t="n">
        <v>0.0258</v>
      </c>
      <c r="AV44" s="159" t="s">
        <v>167</v>
      </c>
      <c r="AW44" s="159" t="n">
        <v>-9999.9999</v>
      </c>
      <c r="AX44" s="159" t="n">
        <v>0.0941</v>
      </c>
      <c r="AY44" s="159" t="n">
        <v>0.1517</v>
      </c>
      <c r="AZ44" s="159" t="n">
        <v>0.2458</v>
      </c>
      <c r="BA44" s="159" t="n">
        <v>0.0029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2027</v>
      </c>
      <c r="E45" s="136" t="n">
        <v>20.4</v>
      </c>
      <c r="F45" s="137" t="n">
        <v>3.6391</v>
      </c>
      <c r="G45" s="138" t="n">
        <v>36.1084</v>
      </c>
      <c r="H45" s="136" t="n">
        <v>90</v>
      </c>
      <c r="I45" s="136" t="n">
        <v>90</v>
      </c>
      <c r="J45" s="279" t="n">
        <v>110.13</v>
      </c>
      <c r="K45" s="280" t="n">
        <v>0.998122968256003</v>
      </c>
      <c r="L45" s="281" t="n">
        <v>0.00076680136339104</v>
      </c>
      <c r="M45" s="281" t="n">
        <v>-4.326930336E-006</v>
      </c>
      <c r="N45" s="281" t="n">
        <v>1.02550202305215</v>
      </c>
      <c r="O45" s="279" t="n">
        <v>110.13044052</v>
      </c>
      <c r="P45" s="282" t="n">
        <v>3.84437623478712</v>
      </c>
      <c r="Q45" s="283" t="n">
        <v>3.74877489109705</v>
      </c>
      <c r="R45" s="284" t="n">
        <v>171.689842645593</v>
      </c>
      <c r="S45" s="284" t="n">
        <v>167.420286636394</v>
      </c>
      <c r="T45" s="145" t="n">
        <v>0.596333333333333</v>
      </c>
      <c r="U45" s="145" t="n">
        <v>0.58145413951645</v>
      </c>
      <c r="V45" s="146" t="n">
        <v>7.589</v>
      </c>
      <c r="W45" s="146" t="n">
        <v>7.39964583251594</v>
      </c>
      <c r="X45" s="145" t="n">
        <v>6.99266666666667</v>
      </c>
      <c r="Y45" s="146" t="n">
        <v>6.81819169299949</v>
      </c>
      <c r="Z45" s="145" t="n">
        <v>0.68</v>
      </c>
      <c r="AA45" s="145" t="n">
        <v>0.663033227844359</v>
      </c>
      <c r="AB45" s="145" t="n">
        <v>2.577</v>
      </c>
      <c r="AC45" s="159" t="n">
        <v>2.51270092375722</v>
      </c>
      <c r="AD45" s="159" t="n">
        <v>0.0405</v>
      </c>
      <c r="AE45" s="159" t="n">
        <v>0.0319</v>
      </c>
      <c r="AF45" s="159" t="n">
        <v>0.0036</v>
      </c>
      <c r="AG45" s="159" t="n">
        <v>0.076</v>
      </c>
      <c r="AH45" s="159" t="n">
        <v>0.0115</v>
      </c>
      <c r="AI45" s="159" t="n">
        <v>0.0074</v>
      </c>
      <c r="AJ45" s="159" t="n">
        <v>0.0021</v>
      </c>
      <c r="AK45" s="159" t="n">
        <v>0.0043</v>
      </c>
      <c r="AL45" s="159" t="n">
        <v>0.0739</v>
      </c>
      <c r="AM45" s="159" t="n">
        <v>0.0052</v>
      </c>
      <c r="AN45" s="159" t="n">
        <v>0.0008</v>
      </c>
      <c r="AO45" s="159" t="n">
        <v>-9999.9999</v>
      </c>
      <c r="AP45" s="159" t="n">
        <v>0.0548</v>
      </c>
      <c r="AQ45" s="159"/>
      <c r="AR45" s="159" t="n">
        <v>0.2187</v>
      </c>
      <c r="AS45" s="159" t="n">
        <v>0.1057</v>
      </c>
      <c r="AT45" s="159" t="n">
        <v>0.3244</v>
      </c>
      <c r="AU45" s="159" t="n">
        <v>0.031</v>
      </c>
      <c r="AV45" s="159" t="s">
        <v>167</v>
      </c>
      <c r="AW45" s="159" t="n">
        <v>-9999.9999</v>
      </c>
      <c r="AX45" s="159" t="n">
        <v>0.121</v>
      </c>
      <c r="AY45" s="159" t="n">
        <v>0.1857</v>
      </c>
      <c r="AZ45" s="159" t="n">
        <v>0.3067</v>
      </c>
      <c r="BA45" s="159" t="n">
        <v>0.0038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2028</v>
      </c>
      <c r="E46" s="136" t="n">
        <v>24</v>
      </c>
      <c r="F46" s="137" t="n">
        <v>4.7194</v>
      </c>
      <c r="G46" s="138" t="n">
        <v>36.59775</v>
      </c>
      <c r="H46" s="136" t="n">
        <v>60</v>
      </c>
      <c r="I46" s="136" t="n">
        <v>60</v>
      </c>
      <c r="J46" s="279" t="n">
        <v>109.92</v>
      </c>
      <c r="K46" s="280" t="n">
        <v>0.997299414480647</v>
      </c>
      <c r="L46" s="281" t="n">
        <v>0.00076075089312</v>
      </c>
      <c r="M46" s="281" t="n">
        <v>-4.2232296E-006</v>
      </c>
      <c r="N46" s="281" t="n">
        <v>1.02485326936203</v>
      </c>
      <c r="O46" s="279" t="n">
        <v>109.9243968</v>
      </c>
      <c r="P46" s="282" t="n">
        <v>5.00138830181467</v>
      </c>
      <c r="Q46" s="283" t="n">
        <v>4.88010181684647</v>
      </c>
      <c r="R46" s="284" t="n">
        <v>223.362001559043</v>
      </c>
      <c r="S46" s="284" t="n">
        <v>217.945347140363</v>
      </c>
      <c r="T46" s="145" t="n">
        <v>0.0153333333333333</v>
      </c>
      <c r="U46" s="145" t="n">
        <v>0.0149453461088979</v>
      </c>
      <c r="V46" s="146" t="n">
        <v>0.025</v>
      </c>
      <c r="W46" s="146" t="n">
        <v>0.0243674121340727</v>
      </c>
      <c r="X46" s="145" t="n">
        <v>0.00966666666666666</v>
      </c>
      <c r="Y46" s="146" t="n">
        <v>0.00942206602517478</v>
      </c>
      <c r="Z46" s="145" t="n">
        <v>0.107</v>
      </c>
      <c r="AA46" s="145" t="n">
        <v>0.104292523933831</v>
      </c>
      <c r="AB46" s="145" t="n">
        <v>0.847</v>
      </c>
      <c r="AC46" s="285" t="n">
        <v>0.825567923102383</v>
      </c>
      <c r="AD46" s="159" t="n">
        <v>0.0092</v>
      </c>
      <c r="AE46" s="159" t="n">
        <v>0.0131</v>
      </c>
      <c r="AF46" s="159" t="n">
        <v>0.0038</v>
      </c>
      <c r="AG46" s="159" t="n">
        <v>0.014</v>
      </c>
      <c r="AH46" s="159" t="n">
        <v>0.005</v>
      </c>
      <c r="AI46" s="159" t="n">
        <v>-9999.9999</v>
      </c>
      <c r="AJ46" s="159" t="n">
        <v>-9999.9999</v>
      </c>
      <c r="AK46" s="159" t="n">
        <v>0.0012</v>
      </c>
      <c r="AL46" s="159" t="n">
        <v>0.0356</v>
      </c>
      <c r="AM46" s="159" t="n">
        <v>0.0042</v>
      </c>
      <c r="AN46" s="159" t="n">
        <v>-9999.9999</v>
      </c>
      <c r="AO46" s="159" t="n">
        <v>-9999.9999</v>
      </c>
      <c r="AP46" s="159" t="n">
        <v>0.0838</v>
      </c>
      <c r="AQ46" s="159"/>
      <c r="AR46" s="159" t="n">
        <v>0.0258</v>
      </c>
      <c r="AS46" s="159" t="n">
        <v>0.0168</v>
      </c>
      <c r="AT46" s="159" t="n">
        <v>0.0426</v>
      </c>
      <c r="AU46" s="159" t="n">
        <v>0.0127</v>
      </c>
      <c r="AV46" s="159" t="s">
        <v>167</v>
      </c>
      <c r="AW46" s="159" t="n">
        <v>-9999.9999</v>
      </c>
      <c r="AX46" s="159" t="n">
        <v>0.0815</v>
      </c>
      <c r="AY46" s="159" t="n">
        <v>0.0684</v>
      </c>
      <c r="AZ46" s="159" t="n">
        <v>0.1499</v>
      </c>
      <c r="BA46" s="159" t="n">
        <v>0.0013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2057</v>
      </c>
      <c r="E47" s="136" t="n">
        <v>26</v>
      </c>
      <c r="F47" s="137" t="n">
        <v>4.6681</v>
      </c>
      <c r="G47" s="138" t="n">
        <v>36.48595</v>
      </c>
      <c r="H47" s="136" t="n">
        <v>40</v>
      </c>
      <c r="I47" s="136" t="n">
        <v>40</v>
      </c>
      <c r="J47" s="279" t="n">
        <v>117.6740042</v>
      </c>
      <c r="K47" s="280" t="n">
        <v>0.996786976605145</v>
      </c>
      <c r="L47" s="281" t="n">
        <v>0.00075779524628</v>
      </c>
      <c r="M47" s="281" t="n">
        <v>-4.1841496E-006</v>
      </c>
      <c r="N47" s="281" t="n">
        <v>1.02415688638139</v>
      </c>
      <c r="O47" s="279" t="n">
        <v>117.681064640252</v>
      </c>
      <c r="P47" s="282" t="n">
        <v>4.61510068467615</v>
      </c>
      <c r="Q47" s="283" t="n">
        <v>4.50624386365502</v>
      </c>
      <c r="R47" s="284" t="n">
        <v>206.110396577637</v>
      </c>
      <c r="S47" s="284" t="n">
        <v>201.248850950833</v>
      </c>
      <c r="T47" s="145" t="n">
        <v>0.0153333333333333</v>
      </c>
      <c r="U47" s="145" t="n">
        <v>0.0149465840449113</v>
      </c>
      <c r="V47" s="146" t="n">
        <v>0.052</v>
      </c>
      <c r="W47" s="146" t="n">
        <v>0.0506884154566556</v>
      </c>
      <c r="X47" s="145" t="n">
        <v>0.0366666666666667</v>
      </c>
      <c r="Y47" s="146" t="n">
        <v>0.0357418314117443</v>
      </c>
      <c r="Z47" s="145" t="n">
        <v>0.159</v>
      </c>
      <c r="AA47" s="145" t="n">
        <v>0.154989578030928</v>
      </c>
      <c r="AB47" s="145" t="n">
        <v>0.963</v>
      </c>
      <c r="AC47" s="285" t="n">
        <v>0.938710463168449</v>
      </c>
      <c r="AD47" s="159" t="n">
        <v>0.0035</v>
      </c>
      <c r="AE47" s="159" t="n">
        <v>0.0067</v>
      </c>
      <c r="AF47" s="159" t="n">
        <v>0.002</v>
      </c>
      <c r="AG47" s="159" t="n">
        <v>0.0048</v>
      </c>
      <c r="AH47" s="159" t="n">
        <v>0.0035</v>
      </c>
      <c r="AI47" s="159" t="n">
        <v>-9999.9999</v>
      </c>
      <c r="AJ47" s="159" t="n">
        <v>-9999.9999</v>
      </c>
      <c r="AK47" s="159" t="n">
        <v>-9999.9999</v>
      </c>
      <c r="AL47" s="159" t="n">
        <v>0.0162</v>
      </c>
      <c r="AM47" s="159" t="n">
        <v>0.003</v>
      </c>
      <c r="AN47" s="159" t="n">
        <v>-9999.9999</v>
      </c>
      <c r="AO47" s="159" t="n">
        <v>-9999.9999</v>
      </c>
      <c r="AP47" s="159" t="n">
        <v>0.0715</v>
      </c>
      <c r="AQ47" s="159"/>
      <c r="AR47" s="159" t="n">
        <v>0.0126</v>
      </c>
      <c r="AS47" s="159" t="n">
        <v>0.0074</v>
      </c>
      <c r="AT47" s="159" t="n">
        <v>0.02</v>
      </c>
      <c r="AU47" s="159" t="n">
        <v>0.0075</v>
      </c>
      <c r="AV47" s="159" t="s">
        <v>167</v>
      </c>
      <c r="AW47" s="159" t="n">
        <v>-9999.9999</v>
      </c>
      <c r="AX47" s="159" t="n">
        <v>0.0476</v>
      </c>
      <c r="AY47" s="159" t="n">
        <v>0.0324</v>
      </c>
      <c r="AZ47" s="159" t="n">
        <v>0.08</v>
      </c>
      <c r="BA47" s="159" t="n">
        <v>-9999.9999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2029</v>
      </c>
      <c r="E48" s="136" t="n">
        <v>26.1</v>
      </c>
      <c r="F48" s="137" t="n">
        <v>4.3166</v>
      </c>
      <c r="G48" s="138" t="n">
        <v>36.49195</v>
      </c>
      <c r="H48" s="136" t="n">
        <v>20</v>
      </c>
      <c r="I48" s="136" t="n">
        <v>20</v>
      </c>
      <c r="J48" s="279" t="n">
        <v>108.87</v>
      </c>
      <c r="K48" s="280" t="n">
        <v>0.996760361326907</v>
      </c>
      <c r="L48" s="281" t="n">
        <v>0.000757654706474569</v>
      </c>
      <c r="M48" s="281" t="n">
        <v>-4.182543066E-006</v>
      </c>
      <c r="N48" s="281" t="n">
        <v>1.02413002752964</v>
      </c>
      <c r="O48" s="279" t="n">
        <v>108.87664107</v>
      </c>
      <c r="P48" s="282" t="n">
        <v>4.61755036132033</v>
      </c>
      <c r="Q48" s="283" t="n">
        <v>4.50875400310111</v>
      </c>
      <c r="R48" s="284" t="n">
        <v>206.219799136566</v>
      </c>
      <c r="S48" s="284" t="n">
        <v>201.360953778496</v>
      </c>
      <c r="T48" s="145" t="n">
        <v>0.0123333333333333</v>
      </c>
      <c r="U48" s="145" t="n">
        <v>0.0120222434371207</v>
      </c>
      <c r="V48" s="146" t="n">
        <v>0.02</v>
      </c>
      <c r="W48" s="146" t="n">
        <v>0.0194955298980336</v>
      </c>
      <c r="X48" s="145" t="n">
        <v>0.00766666666666667</v>
      </c>
      <c r="Y48" s="146" t="n">
        <v>0.00747328646091289</v>
      </c>
      <c r="Z48" s="145" t="n">
        <v>0.152</v>
      </c>
      <c r="AA48" s="145" t="n">
        <v>0.148166027225056</v>
      </c>
      <c r="AB48" s="145" t="n">
        <v>1.23</v>
      </c>
      <c r="AC48" s="159" t="n">
        <v>1.19897508872907</v>
      </c>
      <c r="AD48" s="159" t="n">
        <v>0.0033</v>
      </c>
      <c r="AE48" s="159" t="n">
        <v>0.0066</v>
      </c>
      <c r="AF48" s="159" t="n">
        <v>0.0021</v>
      </c>
      <c r="AG48" s="159" t="n">
        <v>0.0048</v>
      </c>
      <c r="AH48" s="159" t="n">
        <v>0.0034</v>
      </c>
      <c r="AI48" s="159" t="n">
        <v>-9999.9999</v>
      </c>
      <c r="AJ48" s="159" t="n">
        <v>-9999.9999</v>
      </c>
      <c r="AK48" s="159" t="n">
        <v>0.0007</v>
      </c>
      <c r="AL48" s="159" t="n">
        <v>0.0152</v>
      </c>
      <c r="AM48" s="159" t="n">
        <v>0.0029</v>
      </c>
      <c r="AN48" s="159" t="n">
        <v>-9999.9999</v>
      </c>
      <c r="AO48" s="159" t="n">
        <v>-9999.9999</v>
      </c>
      <c r="AP48" s="159" t="n">
        <v>0.0647</v>
      </c>
      <c r="AQ48" s="159"/>
      <c r="AR48" s="159" t="n">
        <v>0.0109</v>
      </c>
      <c r="AS48" s="159" t="n">
        <v>0.0075</v>
      </c>
      <c r="AT48" s="159" t="n">
        <v>0.0184</v>
      </c>
      <c r="AU48" s="159" t="n">
        <v>-9999.9999</v>
      </c>
      <c r="AV48" s="159" t="s">
        <v>167</v>
      </c>
      <c r="AW48" s="159" t="n">
        <v>-9999.9999</v>
      </c>
      <c r="AX48" s="159" t="n">
        <v>0.0429</v>
      </c>
      <c r="AY48" s="159" t="n">
        <v>0.0311</v>
      </c>
      <c r="AZ48" s="159" t="n">
        <v>0.074</v>
      </c>
      <c r="BA48" s="159" t="n">
        <v>0.0066</v>
      </c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 t="n">
        <v>2030</v>
      </c>
      <c r="E49" s="136" t="n">
        <v>26</v>
      </c>
      <c r="F49" s="137" t="n">
        <v>4.3629</v>
      </c>
      <c r="G49" s="138" t="n">
        <v>36.49185</v>
      </c>
      <c r="H49" s="136" t="n">
        <v>0</v>
      </c>
      <c r="I49" s="136" t="n">
        <v>3</v>
      </c>
      <c r="J49" s="279" t="n">
        <v>110.13</v>
      </c>
      <c r="K49" s="280" t="n">
        <v>0.996786976605145</v>
      </c>
      <c r="L49" s="281" t="n">
        <v>0.00075779524628</v>
      </c>
      <c r="M49" s="281" t="n">
        <v>-4.1841496E-006</v>
      </c>
      <c r="N49" s="281" t="n">
        <v>1.02416134171655</v>
      </c>
      <c r="O49" s="279" t="n">
        <v>110.1366078</v>
      </c>
      <c r="P49" s="282" t="n">
        <v>4.61292492321556</v>
      </c>
      <c r="Q49" s="283" t="n">
        <v>4.50409982814237</v>
      </c>
      <c r="R49" s="284" t="n">
        <v>206.013227070807</v>
      </c>
      <c r="S49" s="284" t="n">
        <v>201.153098324838</v>
      </c>
      <c r="T49" s="159" t="n">
        <v>0.0123333333333333</v>
      </c>
      <c r="U49" s="159" t="n">
        <v>0.0120222407530735</v>
      </c>
      <c r="V49" s="159" t="n">
        <v>0.017</v>
      </c>
      <c r="W49" s="159" t="n">
        <v>0.0165711967136959</v>
      </c>
      <c r="X49" s="159" t="n">
        <v>0.00466666666666667</v>
      </c>
      <c r="Y49" s="159" t="n">
        <v>0.0045489559606224</v>
      </c>
      <c r="Z49" s="159" t="n">
        <v>0.155</v>
      </c>
      <c r="AA49" s="159" t="n">
        <v>0.151090322977815</v>
      </c>
      <c r="AB49" s="159" t="n">
        <v>0.984</v>
      </c>
      <c r="AC49" s="159" t="n">
        <v>0.959179856839808</v>
      </c>
      <c r="AD49" s="159" t="n">
        <v>0.0039</v>
      </c>
      <c r="AE49" s="159" t="n">
        <v>0.0076</v>
      </c>
      <c r="AF49" s="159" t="n">
        <v>0.0022</v>
      </c>
      <c r="AG49" s="159" t="n">
        <v>0.005</v>
      </c>
      <c r="AH49" s="159" t="n">
        <v>0.0037</v>
      </c>
      <c r="AI49" s="159" t="n">
        <v>-9999.9999</v>
      </c>
      <c r="AJ49" s="159" t="n">
        <v>-9999.9999</v>
      </c>
      <c r="AK49" s="159" t="n">
        <v>0.001</v>
      </c>
      <c r="AL49" s="159" t="n">
        <v>0.0176</v>
      </c>
      <c r="AM49" s="159" t="n">
        <v>0.0031</v>
      </c>
      <c r="AN49" s="159" t="n">
        <v>-9999.9999</v>
      </c>
      <c r="AO49" s="159" t="n">
        <v>-9999.9999</v>
      </c>
      <c r="AP49" s="159" t="n">
        <v>0.0784</v>
      </c>
      <c r="AQ49" s="159"/>
      <c r="AR49" s="159" t="n">
        <v>0.0134</v>
      </c>
      <c r="AS49" s="159" t="n">
        <v>0.0082</v>
      </c>
      <c r="AT49" s="159" t="n">
        <v>0.0216</v>
      </c>
      <c r="AU49" s="159" t="n">
        <v>0.0083</v>
      </c>
      <c r="AV49" s="159" t="s">
        <v>167</v>
      </c>
      <c r="AW49" s="159" t="n">
        <v>-9999.9999</v>
      </c>
      <c r="AX49" s="159" t="n">
        <v>0.0515</v>
      </c>
      <c r="AY49" s="159" t="n">
        <v>0.0356</v>
      </c>
      <c r="AZ49" s="159" t="n">
        <v>0.0871</v>
      </c>
      <c r="BA49" s="159" t="n">
        <v>-9999.9999</v>
      </c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14</v>
      </c>
      <c r="J9" s="32" t="s">
        <v>240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14°02.13'</v>
      </c>
      <c r="P9" s="36" t="s">
        <v>15</v>
      </c>
      <c r="Q9" s="189" t="n">
        <v>-14.0355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241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-9°58.42'</v>
      </c>
      <c r="P10" s="36" t="s">
        <v>21</v>
      </c>
      <c r="Q10" s="189" t="n">
        <v>-9.97366666666667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14°02.13'</v>
      </c>
      <c r="O11" s="43" t="n">
        <f aca="false">IF(P9=M10,-1,1)</f>
        <v>1</v>
      </c>
      <c r="P11" s="44" t="s">
        <v>242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9°58.42'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23.7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23.7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4.87652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0.997372968013021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0.0199876944950617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29'!$P$18</f>
        <v>5.00523707957739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4.87244884302484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0.00499582575589236</v>
      </c>
      <c r="Q23" s="221" t="s">
        <v>38</v>
      </c>
      <c r="R23" s="166"/>
      <c r="T23" s="1" t="n">
        <v>4.8776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0.0205534905559459</v>
      </c>
      <c r="Q25" s="221" t="s">
        <v>15</v>
      </c>
      <c r="R25" s="166"/>
      <c r="T25" s="1" t="n">
        <v>4.8825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4.8734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4.8741</v>
      </c>
    </row>
    <row r="28" customFormat="false" ht="15" hidden="false" customHeight="false" outlineLevel="0" collapsed="false">
      <c r="T28" s="1" t="n">
        <f aca="false">AVERAGE(T23:T27)</f>
        <v>4.87652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P35" s="0" t="s">
        <v>152</v>
      </c>
      <c r="Q35" s="0" t="s">
        <v>153</v>
      </c>
      <c r="R35" s="0" t="s">
        <v>154</v>
      </c>
      <c r="S35" s="0" t="s">
        <v>155</v>
      </c>
      <c r="T35" s="188" t="s">
        <v>154</v>
      </c>
      <c r="U35" s="188" t="s">
        <v>155</v>
      </c>
      <c r="V35" s="285" t="s">
        <v>154</v>
      </c>
      <c r="W35" s="285" t="s">
        <v>155</v>
      </c>
      <c r="X35" s="285" t="s">
        <v>154</v>
      </c>
      <c r="Y35" s="285" t="s">
        <v>155</v>
      </c>
      <c r="Z35" s="188" t="s">
        <v>154</v>
      </c>
      <c r="AA35" s="188" t="s">
        <v>155</v>
      </c>
      <c r="AB35" s="28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I36" s="0" t="n">
        <v>499</v>
      </c>
      <c r="T36" s="188"/>
      <c r="U36" s="188"/>
      <c r="V36" s="285"/>
      <c r="W36" s="285"/>
      <c r="X36" s="285"/>
      <c r="Y36" s="285"/>
      <c r="Z36" s="188"/>
      <c r="AA36" s="188"/>
      <c r="AB36" s="285"/>
      <c r="AC36" s="188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/>
      <c r="E37" s="136"/>
      <c r="F37" s="137"/>
      <c r="G37" s="138"/>
      <c r="H37" s="136"/>
      <c r="I37" s="136" t="n">
        <v>499</v>
      </c>
      <c r="J37" s="279"/>
      <c r="K37" s="280"/>
      <c r="L37" s="281"/>
      <c r="M37" s="281"/>
      <c r="N37" s="281"/>
      <c r="O37" s="279"/>
      <c r="P37" s="282"/>
      <c r="Q37" s="283"/>
      <c r="R37" s="284"/>
      <c r="S37" s="284"/>
      <c r="T37" s="188"/>
      <c r="U37" s="188"/>
      <c r="V37" s="285"/>
      <c r="W37" s="285"/>
      <c r="X37" s="285"/>
      <c r="Y37" s="285"/>
      <c r="Z37" s="188"/>
      <c r="AA37" s="188"/>
      <c r="AB37" s="188"/>
      <c r="AC37" s="188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2029</v>
      </c>
      <c r="E38" s="136" t="n">
        <v>9.3</v>
      </c>
      <c r="F38" s="137" t="n">
        <v>1.948</v>
      </c>
      <c r="G38" s="138" t="n">
        <v>34.6412</v>
      </c>
      <c r="H38" s="136" t="n">
        <v>500</v>
      </c>
      <c r="I38" s="136" t="n">
        <v>499</v>
      </c>
      <c r="J38" s="279" t="n">
        <v>108.87</v>
      </c>
      <c r="K38" s="280" t="n">
        <v>0.999760427059674</v>
      </c>
      <c r="L38" s="281" t="n">
        <v>0.000792445024834849</v>
      </c>
      <c r="M38" s="281" t="n">
        <v>-4.916655354E-006</v>
      </c>
      <c r="N38" s="281" t="n">
        <v>1.02678900602971</v>
      </c>
      <c r="O38" s="279" t="n">
        <v>108.85835091</v>
      </c>
      <c r="P38" s="282" t="n">
        <v>2.07444630857361</v>
      </c>
      <c r="Q38" s="283" t="n">
        <v>2.02032384101469</v>
      </c>
      <c r="R38" s="284" t="n">
        <v>92.6447721408973</v>
      </c>
      <c r="S38" s="284" t="n">
        <v>90.2276627397162</v>
      </c>
      <c r="T38" s="158"/>
      <c r="U38" s="188"/>
      <c r="V38" s="285"/>
      <c r="W38" s="285"/>
      <c r="X38" s="285"/>
      <c r="Y38" s="285"/>
      <c r="Z38" s="188"/>
      <c r="AA38" s="188"/>
      <c r="AB38" s="188"/>
      <c r="AC38" s="188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2030</v>
      </c>
      <c r="E39" s="136" t="n">
        <v>9.5</v>
      </c>
      <c r="F39" s="137" t="n">
        <v>1.9802</v>
      </c>
      <c r="G39" s="138" t="n">
        <v>34.6435</v>
      </c>
      <c r="H39" s="136" t="n">
        <v>500</v>
      </c>
      <c r="I39" s="136" t="n">
        <v>499</v>
      </c>
      <c r="J39" s="279" t="n">
        <v>110.13</v>
      </c>
      <c r="K39" s="280" t="n">
        <v>0.999744434108058</v>
      </c>
      <c r="L39" s="281" t="n">
        <v>0.000791874309582969</v>
      </c>
      <c r="M39" s="281" t="n">
        <v>-4.90242265E-006</v>
      </c>
      <c r="N39" s="281" t="n">
        <v>1.02675794343264</v>
      </c>
      <c r="O39" s="279" t="n">
        <v>110.11843635</v>
      </c>
      <c r="P39" s="282" t="n">
        <v>2.08450758214825</v>
      </c>
      <c r="Q39" s="283" t="n">
        <v>2.03018403264488</v>
      </c>
      <c r="R39" s="284" t="n">
        <v>93.0941086187407</v>
      </c>
      <c r="S39" s="284" t="n">
        <v>90.6680188979204</v>
      </c>
      <c r="T39" s="158"/>
      <c r="U39" s="188"/>
      <c r="V39" s="285"/>
      <c r="W39" s="285"/>
      <c r="X39" s="285"/>
      <c r="Y39" s="285"/>
      <c r="Z39" s="188"/>
      <c r="AA39" s="188"/>
      <c r="AB39" s="188"/>
      <c r="AC39" s="188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2031</v>
      </c>
      <c r="E40" s="136" t="n">
        <v>11.6</v>
      </c>
      <c r="F40" s="137" t="n">
        <v>1.5201</v>
      </c>
      <c r="G40" s="138" t="n">
        <v>34.8551</v>
      </c>
      <c r="H40" s="136" t="n">
        <v>350</v>
      </c>
      <c r="I40" s="136" t="n">
        <v>351</v>
      </c>
      <c r="J40" s="279" t="n">
        <v>107.83</v>
      </c>
      <c r="K40" s="280" t="n">
        <v>0.999544275009952</v>
      </c>
      <c r="L40" s="281" t="n">
        <v>0.0007861459813712</v>
      </c>
      <c r="M40" s="281" t="n">
        <v>-4.760970976E-006</v>
      </c>
      <c r="N40" s="281" t="n">
        <v>1.02655272361664</v>
      </c>
      <c r="O40" s="279" t="n">
        <v>107.82094228</v>
      </c>
      <c r="P40" s="282" t="n">
        <v>1.6299184629398</v>
      </c>
      <c r="Q40" s="283" t="n">
        <v>1.58775913349823</v>
      </c>
      <c r="R40" s="284" t="n">
        <v>72.7921585548916</v>
      </c>
      <c r="S40" s="284" t="n">
        <v>70.909322902031</v>
      </c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2032</v>
      </c>
      <c r="E41" s="136" t="n">
        <v>19.3</v>
      </c>
      <c r="F41" s="137" t="n">
        <v>3.9896</v>
      </c>
      <c r="G41" s="138" t="n">
        <v>36.1441</v>
      </c>
      <c r="H41" s="136" t="n">
        <v>120</v>
      </c>
      <c r="I41" s="136" t="n">
        <v>120</v>
      </c>
      <c r="J41" s="279" t="n">
        <v>111.3</v>
      </c>
      <c r="K41" s="280" t="n">
        <v>0.998348132376428</v>
      </c>
      <c r="L41" s="281" t="n">
        <v>0.000768849230144349</v>
      </c>
      <c r="M41" s="281" t="n">
        <v>-4.367170954E-006</v>
      </c>
      <c r="N41" s="281" t="n">
        <v>1.02581968960811</v>
      </c>
      <c r="O41" s="279" t="n">
        <v>111.2992209</v>
      </c>
      <c r="P41" s="282" t="n">
        <v>4.17550198847491</v>
      </c>
      <c r="Q41" s="283" t="n">
        <v>4.07040538485868</v>
      </c>
      <c r="R41" s="284" t="n">
        <v>186.477918805289</v>
      </c>
      <c r="S41" s="284" t="n">
        <v>181.784304487788</v>
      </c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2033</v>
      </c>
      <c r="E42" s="136" t="n">
        <v>21.8</v>
      </c>
      <c r="F42" s="137" t="n">
        <v>5.0875</v>
      </c>
      <c r="G42" s="138" t="n">
        <v>36.4971</v>
      </c>
      <c r="H42" s="136" t="n">
        <v>80</v>
      </c>
      <c r="I42" s="136" t="n">
        <v>81</v>
      </c>
      <c r="J42" s="279" t="n">
        <v>110.79</v>
      </c>
      <c r="K42" s="280" t="n">
        <v>0.997818206907552</v>
      </c>
      <c r="L42" s="281" t="n">
        <v>0.00076433258594438</v>
      </c>
      <c r="M42" s="281" t="n">
        <v>-4.281506104E-006</v>
      </c>
      <c r="N42" s="281" t="n">
        <v>1.02541366439636</v>
      </c>
      <c r="O42" s="279" t="n">
        <v>110.79199422</v>
      </c>
      <c r="P42" s="282" t="n">
        <v>5.35513958981838</v>
      </c>
      <c r="Q42" s="283" t="n">
        <v>5.22241879131856</v>
      </c>
      <c r="R42" s="284" t="n">
        <v>239.160534081289</v>
      </c>
      <c r="S42" s="284" t="n">
        <v>233.233223220287</v>
      </c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2034</v>
      </c>
      <c r="E43" s="136" t="n">
        <v>25.7</v>
      </c>
      <c r="F43" s="137" t="n">
        <v>4.4195</v>
      </c>
      <c r="G43" s="138" t="n">
        <v>36.919138</v>
      </c>
      <c r="H43" s="136" t="n">
        <v>40</v>
      </c>
      <c r="I43" s="136" t="n">
        <v>40</v>
      </c>
      <c r="J43" s="279" t="n">
        <v>109.25</v>
      </c>
      <c r="K43" s="280" t="n">
        <v>0.996866260603448</v>
      </c>
      <c r="L43" s="281" t="n">
        <v>0.000758220947939229</v>
      </c>
      <c r="M43" s="281" t="n">
        <v>-4.189167754E-006</v>
      </c>
      <c r="N43" s="281" t="n">
        <v>1.0245779209228</v>
      </c>
      <c r="O43" s="279" t="n">
        <v>109.25622725</v>
      </c>
      <c r="P43" s="282" t="n">
        <v>4.7158235558003</v>
      </c>
      <c r="Q43" s="283" t="n">
        <v>4.60269878893442</v>
      </c>
      <c r="R43" s="284" t="n">
        <v>210.608680002041</v>
      </c>
      <c r="S43" s="284" t="n">
        <v>205.556527913811</v>
      </c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2035</v>
      </c>
      <c r="E44" s="136" t="n">
        <v>26.1</v>
      </c>
      <c r="F44" s="137" t="n">
        <v>4.3881</v>
      </c>
      <c r="G44" s="138" t="n">
        <v>36.9111</v>
      </c>
      <c r="H44" s="136" t="n">
        <v>0</v>
      </c>
      <c r="I44" s="136" t="n">
        <v>3</v>
      </c>
      <c r="J44" s="279" t="n">
        <v>110.1</v>
      </c>
      <c r="K44" s="280" t="n">
        <v>0.996760361326907</v>
      </c>
      <c r="L44" s="281" t="n">
        <v>0.000757654706474569</v>
      </c>
      <c r="M44" s="281" t="n">
        <v>-4.182543066E-006</v>
      </c>
      <c r="N44" s="281" t="n">
        <v>1.02444653222979</v>
      </c>
      <c r="O44" s="279" t="n">
        <v>110.1067161</v>
      </c>
      <c r="P44" s="282" t="n">
        <v>4.6453323367828</v>
      </c>
      <c r="Q44" s="283" t="n">
        <v>4.5344800247133</v>
      </c>
      <c r="R44" s="284" t="n">
        <v>207.46054216072</v>
      </c>
      <c r="S44" s="284" t="n">
        <v>202.509877903696</v>
      </c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19</v>
      </c>
      <c r="J9" s="32" t="s">
        <v>243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19°56.13'</v>
      </c>
      <c r="P9" s="36" t="s">
        <v>15</v>
      </c>
      <c r="Q9" s="189" t="n">
        <v>-19.9355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244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-9°58.25'</v>
      </c>
      <c r="P10" s="36" t="s">
        <v>21</v>
      </c>
      <c r="Q10" s="189" t="n">
        <v>-9.97083333333333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19°56.13'</v>
      </c>
      <c r="O11" s="43" t="n">
        <f aca="false">IF(P9=M10,-1,1)</f>
        <v>1</v>
      </c>
      <c r="P11" s="44" t="s">
        <v>245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9°58.25'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23.6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23.7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4.87642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0.997397290980724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0.0199881819356313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30'!$P$18</f>
        <v>5.00511501967114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4.87246774864485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0.00499594758926102</v>
      </c>
      <c r="Q23" s="221" t="s">
        <v>38</v>
      </c>
      <c r="R23" s="166"/>
      <c r="T23" s="1" t="n">
        <v>4.8753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4.8732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0.0205534112391266</v>
      </c>
      <c r="Q25" s="221" t="s">
        <v>15</v>
      </c>
      <c r="R25" s="166"/>
      <c r="T25" s="1" t="n">
        <v>4.879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4.8726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4.882</v>
      </c>
    </row>
    <row r="28" customFormat="false" ht="15" hidden="false" customHeight="false" outlineLevel="0" collapsed="false">
      <c r="T28" s="1" t="n">
        <f aca="false">AVERAGE(T23:T27)</f>
        <v>4.87642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3166</v>
      </c>
      <c r="E36" s="136" t="n">
        <v>5</v>
      </c>
      <c r="F36" s="137" t="n">
        <v>5.343</v>
      </c>
      <c r="G36" s="138" t="n">
        <v>34.8796</v>
      </c>
      <c r="H36" s="136" t="n">
        <v>3800</v>
      </c>
      <c r="I36" s="136" t="n">
        <v>3818</v>
      </c>
      <c r="J36" s="279" t="n">
        <v>115.58</v>
      </c>
      <c r="K36" s="280" t="n">
        <v>0.999966750786663</v>
      </c>
      <c r="L36" s="281" t="n">
        <v>0.0008058547334375</v>
      </c>
      <c r="M36" s="281" t="n">
        <v>-5.254675E-006</v>
      </c>
      <c r="N36" s="281" t="n">
        <v>1.02757998496306</v>
      </c>
      <c r="O36" s="279" t="n">
        <v>115.562663</v>
      </c>
      <c r="P36" s="282" t="n">
        <v>5.38893493262652</v>
      </c>
      <c r="Q36" s="283" t="n">
        <v>5.24429729216677</v>
      </c>
      <c r="R36" s="284" t="n">
        <v>240.6698340911</v>
      </c>
      <c r="S36" s="284" t="n">
        <v>234.210317068168</v>
      </c>
      <c r="T36" s="145" t="n">
        <v>0.0423333333333333</v>
      </c>
      <c r="U36" s="145" t="n">
        <v>0.0413150145035626</v>
      </c>
      <c r="V36" s="146" t="n">
        <v>24.285</v>
      </c>
      <c r="W36" s="146" t="n">
        <v>23.7008297768272</v>
      </c>
      <c r="X36" s="145" t="n">
        <v>24.2426666666667</v>
      </c>
      <c r="Y36" s="146" t="n">
        <v>23.6595147623236</v>
      </c>
      <c r="Z36" s="145" t="n">
        <v>1.668</v>
      </c>
      <c r="AA36" s="145" t="n">
        <v>1.62787663445533</v>
      </c>
      <c r="AB36" s="145" t="n">
        <v>52.408</v>
      </c>
      <c r="AC36" s="188" t="n">
        <v>51.1473373252608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3167</v>
      </c>
      <c r="E37" s="136" t="n">
        <v>5.7</v>
      </c>
      <c r="F37" s="137" t="n">
        <v>5.5491</v>
      </c>
      <c r="G37" s="138" t="n">
        <v>34.8731</v>
      </c>
      <c r="H37" s="136" t="n">
        <v>3000</v>
      </c>
      <c r="I37" s="136" t="n">
        <v>2999</v>
      </c>
      <c r="J37" s="279" t="n">
        <v>117.58</v>
      </c>
      <c r="K37" s="280" t="n">
        <v>0.999951750765784</v>
      </c>
      <c r="L37" s="281" t="n">
        <v>0.000803517004554229</v>
      </c>
      <c r="M37" s="281" t="n">
        <v>-5.195478954E-006</v>
      </c>
      <c r="N37" s="281" t="n">
        <v>1.02749049724118</v>
      </c>
      <c r="O37" s="279" t="n">
        <v>117.56318606</v>
      </c>
      <c r="P37" s="282" t="n">
        <v>5.50067938609854</v>
      </c>
      <c r="Q37" s="283" t="n">
        <v>5.35350876807901</v>
      </c>
      <c r="R37" s="284" t="n">
        <v>245.660341383161</v>
      </c>
      <c r="S37" s="284" t="n">
        <v>239.087701582408</v>
      </c>
      <c r="T37" s="145" t="n">
        <v>0.0413333333333333</v>
      </c>
      <c r="U37" s="145" t="n">
        <v>0.040339222428445</v>
      </c>
      <c r="V37" s="146" t="n">
        <v>24.166</v>
      </c>
      <c r="W37" s="146" t="n">
        <v>23.5847818356242</v>
      </c>
      <c r="X37" s="145" t="n">
        <v>24.1246666666667</v>
      </c>
      <c r="Y37" s="146" t="n">
        <v>23.5444426131958</v>
      </c>
      <c r="Z37" s="145" t="n">
        <v>1.64</v>
      </c>
      <c r="AA37" s="145" t="n">
        <v>1.60055624474153</v>
      </c>
      <c r="AB37" s="145" t="n">
        <v>49.981</v>
      </c>
      <c r="AC37" s="188" t="n">
        <v>48.7789034563575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3230</v>
      </c>
      <c r="E38" s="136" t="n">
        <v>5.4</v>
      </c>
      <c r="F38" s="137" t="n">
        <v>5.4633</v>
      </c>
      <c r="G38" s="138" t="n">
        <v>34.8728</v>
      </c>
      <c r="H38" s="136" t="n">
        <v>3000</v>
      </c>
      <c r="I38" s="136" t="n">
        <v>2999</v>
      </c>
      <c r="J38" s="279" t="n">
        <v>115.77</v>
      </c>
      <c r="K38" s="280" t="n">
        <v>0.999959099283987</v>
      </c>
      <c r="L38" s="281" t="n">
        <v>0.00080451119726454</v>
      </c>
      <c r="M38" s="281" t="n">
        <v>-5.220650136E-006</v>
      </c>
      <c r="N38" s="281" t="n">
        <v>1.02752709505705</v>
      </c>
      <c r="O38" s="279" t="n">
        <v>115.75309758</v>
      </c>
      <c r="P38" s="282" t="n">
        <v>5.50149467275431</v>
      </c>
      <c r="Q38" s="283" t="n">
        <v>5.35411153556865</v>
      </c>
      <c r="R38" s="284" t="n">
        <v>245.696752085207</v>
      </c>
      <c r="S38" s="284" t="n">
        <v>239.114621178496</v>
      </c>
      <c r="T38" s="145" t="n">
        <v>0.0353333333333333</v>
      </c>
      <c r="U38" s="145" t="n">
        <v>0.0344835288501223</v>
      </c>
      <c r="V38" s="146" t="n">
        <v>23.995</v>
      </c>
      <c r="W38" s="146" t="n">
        <v>23.417894568642</v>
      </c>
      <c r="X38" s="145" t="n">
        <v>23.9596666666667</v>
      </c>
      <c r="Y38" s="146" t="n">
        <v>23.3834110397919</v>
      </c>
      <c r="Z38" s="145" t="n">
        <v>1.634</v>
      </c>
      <c r="AA38" s="145" t="n">
        <v>1.5947005511632</v>
      </c>
      <c r="AB38" s="145" t="n">
        <v>49.96</v>
      </c>
      <c r="AC38" s="188" t="n">
        <v>48.7584085288334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3231</v>
      </c>
      <c r="E39" s="136" t="n">
        <v>5.5</v>
      </c>
      <c r="F39" s="137" t="n">
        <v>5.3867</v>
      </c>
      <c r="G39" s="138" t="n">
        <v>34.8803</v>
      </c>
      <c r="H39" s="136" t="n">
        <v>2500</v>
      </c>
      <c r="I39" s="136" t="n">
        <v>2500</v>
      </c>
      <c r="J39" s="279" t="n">
        <v>114.15</v>
      </c>
      <c r="K39" s="280" t="n">
        <v>0.999956802322075</v>
      </c>
      <c r="L39" s="281" t="n">
        <v>0.000804178524927969</v>
      </c>
      <c r="M39" s="281" t="n">
        <v>-5.21222665E-006</v>
      </c>
      <c r="N39" s="281" t="n">
        <v>1.02752086937082</v>
      </c>
      <c r="O39" s="279" t="n">
        <v>114.13344825</v>
      </c>
      <c r="P39" s="282" t="n">
        <v>5.50242385844891</v>
      </c>
      <c r="Q39" s="283" t="n">
        <v>5.35504827441432</v>
      </c>
      <c r="R39" s="284" t="n">
        <v>245.738249518328</v>
      </c>
      <c r="S39" s="284" t="n">
        <v>239.156455935343</v>
      </c>
      <c r="T39" s="145" t="n">
        <v>0.0403333333333333</v>
      </c>
      <c r="U39" s="145" t="n">
        <v>0.0393630888913509</v>
      </c>
      <c r="V39" s="146" t="n">
        <v>23.665</v>
      </c>
      <c r="W39" s="146" t="n">
        <v>23.0957231061277</v>
      </c>
      <c r="X39" s="145" t="n">
        <v>23.6246666666667</v>
      </c>
      <c r="Y39" s="146" t="n">
        <v>23.0563600172364</v>
      </c>
      <c r="Z39" s="145" t="n">
        <v>1.615</v>
      </c>
      <c r="AA39" s="145" t="n">
        <v>1.57615012957517</v>
      </c>
      <c r="AB39" s="145" t="n">
        <v>44.639</v>
      </c>
      <c r="AC39" s="188" t="n">
        <v>43.5651799591986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3232</v>
      </c>
      <c r="E40" s="136" t="n">
        <v>5.6</v>
      </c>
      <c r="F40" s="137" t="n">
        <v>5.361</v>
      </c>
      <c r="G40" s="138" t="n">
        <v>34.8804</v>
      </c>
      <c r="H40" s="136" t="n">
        <v>2000</v>
      </c>
      <c r="I40" s="136" t="n">
        <v>2000</v>
      </c>
      <c r="J40" s="279" t="n">
        <v>115.71</v>
      </c>
      <c r="K40" s="280" t="n">
        <v>0.999954352661375</v>
      </c>
      <c r="L40" s="281" t="n">
        <v>0.000803847128768</v>
      </c>
      <c r="M40" s="281" t="n">
        <v>-5.203836256E-006</v>
      </c>
      <c r="N40" s="281" t="n">
        <v>1.02750866809122</v>
      </c>
      <c r="O40" s="279" t="n">
        <v>115.69333776</v>
      </c>
      <c r="P40" s="282" t="n">
        <v>5.40094238736298</v>
      </c>
      <c r="Q40" s="283" t="n">
        <v>5.25634727480812</v>
      </c>
      <c r="R40" s="284" t="n">
        <v>241.206087019631</v>
      </c>
      <c r="S40" s="284" t="n">
        <v>234.748469292931</v>
      </c>
      <c r="T40" s="145" t="n">
        <v>0.0383333333333333</v>
      </c>
      <c r="U40" s="145" t="n">
        <v>0.0374112085408895</v>
      </c>
      <c r="V40" s="146" t="n">
        <v>23.743</v>
      </c>
      <c r="W40" s="146" t="n">
        <v>23.1718519405132</v>
      </c>
      <c r="X40" s="145" t="n">
        <v>23.7046666666667</v>
      </c>
      <c r="Y40" s="146" t="n">
        <v>23.1344407319723</v>
      </c>
      <c r="Z40" s="145" t="n">
        <v>1.634</v>
      </c>
      <c r="AA40" s="145" t="n">
        <v>1.59469342841252</v>
      </c>
      <c r="AB40" s="145" t="n">
        <v>38.688</v>
      </c>
      <c r="AC40" s="188" t="n">
        <v>37.7573435486069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3233</v>
      </c>
      <c r="E41" s="136" t="n">
        <v>5.9</v>
      </c>
      <c r="F41" s="137" t="n">
        <v>4.6069</v>
      </c>
      <c r="G41" s="138" t="n">
        <v>34.7447</v>
      </c>
      <c r="H41" s="136" t="n">
        <v>1400</v>
      </c>
      <c r="I41" s="136" t="n">
        <v>1399</v>
      </c>
      <c r="J41" s="279" t="n">
        <v>117.93</v>
      </c>
      <c r="K41" s="280" t="n">
        <v>0.999946092114281</v>
      </c>
      <c r="L41" s="281" t="n">
        <v>0.000802860555108309</v>
      </c>
      <c r="M41" s="281" t="n">
        <v>-5.178863626E-006</v>
      </c>
      <c r="N41" s="281" t="n">
        <v>1.02736384669307</v>
      </c>
      <c r="O41" s="279" t="n">
        <v>117.91337187</v>
      </c>
      <c r="P41" s="282" t="n">
        <v>4.54957219657595</v>
      </c>
      <c r="Q41" s="283" t="n">
        <v>4.428394294018</v>
      </c>
      <c r="R41" s="284" t="n">
        <v>203.183894299082</v>
      </c>
      <c r="S41" s="284" t="n">
        <v>197.772089170844</v>
      </c>
      <c r="T41" s="292" t="n">
        <v>0.0293333333333333</v>
      </c>
      <c r="U41" s="292" t="n">
        <v>0.0286305739222379</v>
      </c>
      <c r="V41" s="293" t="n">
        <v>28.84</v>
      </c>
      <c r="W41" s="293" t="n">
        <v>28.1490597244548</v>
      </c>
      <c r="X41" s="145" t="n">
        <v>28.8106666666667</v>
      </c>
      <c r="Y41" s="293" t="n">
        <v>28.1204291505326</v>
      </c>
      <c r="Z41" s="292" t="n">
        <v>2.006</v>
      </c>
      <c r="AA41" s="292" t="n">
        <v>1.95794083936395</v>
      </c>
      <c r="AB41" s="292" t="n">
        <v>38.052</v>
      </c>
      <c r="AC41" s="188" t="n">
        <v>37.1403613257613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3237</v>
      </c>
      <c r="E42" s="136" t="n">
        <v>6.5</v>
      </c>
      <c r="F42" s="137" t="n">
        <v>3.7992</v>
      </c>
      <c r="G42" s="138" t="n">
        <v>34.4542</v>
      </c>
      <c r="H42" s="136" t="n">
        <v>800</v>
      </c>
      <c r="I42" s="136" t="n">
        <v>799</v>
      </c>
      <c r="J42" s="279" t="n">
        <v>118.47</v>
      </c>
      <c r="K42" s="280" t="n">
        <v>0.9999255100741</v>
      </c>
      <c r="L42" s="281" t="n">
        <v>0.000800921297525469</v>
      </c>
      <c r="M42" s="281" t="n">
        <v>-5.12981185E-006</v>
      </c>
      <c r="N42" s="281" t="n">
        <v>1.02705670015413</v>
      </c>
      <c r="O42" s="279" t="n">
        <v>118.45400655</v>
      </c>
      <c r="P42" s="282" t="n">
        <v>3.73108013442624</v>
      </c>
      <c r="Q42" s="283" t="n">
        <v>3.63278885563605</v>
      </c>
      <c r="R42" s="284" t="n">
        <v>166.630038803476</v>
      </c>
      <c r="S42" s="284" t="n">
        <v>162.240350292706</v>
      </c>
      <c r="T42" s="145" t="n">
        <v>0.0363333333333333</v>
      </c>
      <c r="U42" s="145" t="n">
        <v>0.0354706432118794</v>
      </c>
      <c r="V42" s="146" t="n">
        <v>35.796</v>
      </c>
      <c r="W42" s="146" t="n">
        <v>34.9460681948376</v>
      </c>
      <c r="X42" s="145" t="n">
        <v>35.7596666666667</v>
      </c>
      <c r="Y42" s="146" t="n">
        <v>34.9105975516258</v>
      </c>
      <c r="Z42" s="145" t="n">
        <v>2.434</v>
      </c>
      <c r="AA42" s="145" t="n">
        <v>2.37620767645086</v>
      </c>
      <c r="AB42" s="145" t="n">
        <v>33.124</v>
      </c>
      <c r="AC42" s="188" t="n">
        <v>32.3375115344117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3238</v>
      </c>
      <c r="E43" s="136" t="n">
        <v>9.4</v>
      </c>
      <c r="F43" s="137" t="n">
        <v>2.9566</v>
      </c>
      <c r="G43" s="138" t="n">
        <v>34.6294</v>
      </c>
      <c r="H43" s="136" t="n">
        <v>500</v>
      </c>
      <c r="I43" s="136" t="n">
        <v>500</v>
      </c>
      <c r="J43" s="279" t="n">
        <v>117.73</v>
      </c>
      <c r="K43" s="280" t="n">
        <v>0.999752498684665</v>
      </c>
      <c r="L43" s="281" t="n">
        <v>0.00079215910682294</v>
      </c>
      <c r="M43" s="281" t="n">
        <v>-4.909522456E-006</v>
      </c>
      <c r="N43" s="281" t="n">
        <v>1.02676339643688</v>
      </c>
      <c r="O43" s="279" t="n">
        <v>117.71752062</v>
      </c>
      <c r="P43" s="282" t="n">
        <v>2.91770801510519</v>
      </c>
      <c r="Q43" s="283" t="n">
        <v>2.841655658188</v>
      </c>
      <c r="R43" s="284" t="n">
        <v>130.304839954598</v>
      </c>
      <c r="S43" s="284" t="n">
        <v>126.908341694676</v>
      </c>
      <c r="T43" s="145" t="n">
        <v>0.0263333333333333</v>
      </c>
      <c r="U43" s="145" t="n">
        <v>0.0257045346639481</v>
      </c>
      <c r="V43" s="146" t="n">
        <v>31.661</v>
      </c>
      <c r="W43" s="146" t="n">
        <v>30.9049850124782</v>
      </c>
      <c r="X43" s="145" t="n">
        <v>31.6346666666667</v>
      </c>
      <c r="Y43" s="146" t="n">
        <v>30.8792804778143</v>
      </c>
      <c r="Z43" s="145" t="n">
        <v>2.133</v>
      </c>
      <c r="AA43" s="145" t="n">
        <v>2.08206730777979</v>
      </c>
      <c r="AB43" s="145" t="n">
        <v>16.663</v>
      </c>
      <c r="AC43" s="188" t="n">
        <v>16.265113712862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3239</v>
      </c>
      <c r="E44" s="136" t="n">
        <v>20.1</v>
      </c>
      <c r="F44" s="137" t="n">
        <v>4.9861</v>
      </c>
      <c r="G44" s="138" t="n">
        <v>36.2858</v>
      </c>
      <c r="H44" s="136" t="n">
        <v>120</v>
      </c>
      <c r="I44" s="136" t="n">
        <v>120</v>
      </c>
      <c r="J44" s="279" t="n">
        <v>113.98</v>
      </c>
      <c r="K44" s="280" t="n">
        <v>0.998185638567294</v>
      </c>
      <c r="L44" s="281" t="n">
        <v>0.000767350280084869</v>
      </c>
      <c r="M44" s="281" t="n">
        <v>-4.337507946E-006</v>
      </c>
      <c r="N44" s="281" t="n">
        <v>1.02571760735724</v>
      </c>
      <c r="O44" s="279" t="n">
        <v>113.98011398</v>
      </c>
      <c r="P44" s="282" t="n">
        <v>5.09868104591136</v>
      </c>
      <c r="Q44" s="283" t="n">
        <v>4.97084286097817</v>
      </c>
      <c r="R44" s="284" t="n">
        <v>227.707095510401</v>
      </c>
      <c r="S44" s="284" t="n">
        <v>221.997842171285</v>
      </c>
      <c r="T44" s="145" t="n">
        <v>0.0373333333333333</v>
      </c>
      <c r="U44" s="145" t="n">
        <v>0.0363971052745281</v>
      </c>
      <c r="V44" s="146" t="n">
        <v>0.057</v>
      </c>
      <c r="W44" s="146" t="n">
        <v>0.0555705803745027</v>
      </c>
      <c r="X44" s="145" t="n">
        <v>0.0196666666666667</v>
      </c>
      <c r="Y44" s="146" t="n">
        <v>0.0191734750999746</v>
      </c>
      <c r="Z44" s="145" t="n">
        <v>0.237</v>
      </c>
      <c r="AA44" s="145" t="n">
        <v>0.231056623662406</v>
      </c>
      <c r="AB44" s="145" t="n">
        <v>1.247</v>
      </c>
      <c r="AC44" s="159" t="n">
        <v>1.21572831100009</v>
      </c>
      <c r="AD44" s="159" t="n">
        <v>0.019</v>
      </c>
      <c r="AE44" s="159" t="n">
        <v>0.0171</v>
      </c>
      <c r="AF44" s="159" t="n">
        <v>0.0028</v>
      </c>
      <c r="AG44" s="159" t="n">
        <v>0.0253</v>
      </c>
      <c r="AH44" s="159" t="n">
        <v>0.0041</v>
      </c>
      <c r="AI44" s="159" t="n">
        <v>-9999.9999</v>
      </c>
      <c r="AJ44" s="159" t="n">
        <v>-9999.9999</v>
      </c>
      <c r="AK44" s="159" t="n">
        <v>-9999.9999</v>
      </c>
      <c r="AL44" s="159" t="n">
        <v>0.0472</v>
      </c>
      <c r="AM44" s="159" t="n">
        <v>0.0032</v>
      </c>
      <c r="AN44" s="159" t="n">
        <v>-9999.9999</v>
      </c>
      <c r="AO44" s="159" t="n">
        <v>-9999.9999</v>
      </c>
      <c r="AP44" s="159" t="n">
        <v>0.0692</v>
      </c>
      <c r="AQ44" s="159"/>
      <c r="AR44" s="159" t="n">
        <v>0.0513</v>
      </c>
      <c r="AS44" s="159" t="n">
        <v>0.0785</v>
      </c>
      <c r="AT44" s="159" t="n">
        <v>0.1298</v>
      </c>
      <c r="AU44" s="159" t="n">
        <v>0.0216</v>
      </c>
      <c r="AV44" s="159" t="s">
        <v>167</v>
      </c>
      <c r="AW44" s="159" t="n">
        <v>-9999.9999</v>
      </c>
      <c r="AX44" s="159" t="n">
        <v>0.1052</v>
      </c>
      <c r="AY44" s="159" t="n">
        <v>0.0836</v>
      </c>
      <c r="AZ44" s="159" t="n">
        <v>0.1888</v>
      </c>
      <c r="BA44" s="159" t="n">
        <v>0.0017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3240</v>
      </c>
      <c r="E45" s="136" t="n">
        <v>21.3</v>
      </c>
      <c r="F45" s="137" t="n">
        <v>5.4006</v>
      </c>
      <c r="G45" s="138" t="n">
        <v>36.285</v>
      </c>
      <c r="H45" s="136" t="n">
        <v>80</v>
      </c>
      <c r="I45" s="136" t="n">
        <v>80</v>
      </c>
      <c r="J45" s="279" t="n">
        <v>117.01</v>
      </c>
      <c r="K45" s="280" t="n">
        <v>0.997929356909852</v>
      </c>
      <c r="L45" s="281" t="n">
        <v>0.000765196941676249</v>
      </c>
      <c r="M45" s="281" t="n">
        <v>-4.296984474E-006</v>
      </c>
      <c r="N45" s="281" t="n">
        <v>1.02539143845765</v>
      </c>
      <c r="O45" s="279" t="n">
        <v>117.01152113</v>
      </c>
      <c r="P45" s="282" t="n">
        <v>5.3786243746717</v>
      </c>
      <c r="Q45" s="283" t="n">
        <v>5.24543522887416</v>
      </c>
      <c r="R45" s="284" t="n">
        <v>240.209364572838</v>
      </c>
      <c r="S45" s="284" t="n">
        <v>234.26113732152</v>
      </c>
      <c r="T45" s="145" t="n">
        <v>0.0203333333333333</v>
      </c>
      <c r="U45" s="145" t="n">
        <v>0.0198234883214814</v>
      </c>
      <c r="V45" s="146" t="n">
        <v>0.014</v>
      </c>
      <c r="W45" s="146" t="n">
        <v>0.0136489591721675</v>
      </c>
      <c r="X45" s="145" t="n">
        <v>-0.00633333333333334</v>
      </c>
      <c r="Y45" s="146" t="n">
        <v>-0.00617452914931389</v>
      </c>
      <c r="Z45" s="145" t="n">
        <v>0.201</v>
      </c>
      <c r="AA45" s="145" t="n">
        <v>0.19596005668612</v>
      </c>
      <c r="AB45" s="145" t="n">
        <v>1.246</v>
      </c>
      <c r="AC45" s="159" t="n">
        <v>1.21475736632291</v>
      </c>
      <c r="AD45" s="159" t="n">
        <v>0.005</v>
      </c>
      <c r="AE45" s="159" t="n">
        <v>0.0073</v>
      </c>
      <c r="AF45" s="159" t="n">
        <v>0.0022</v>
      </c>
      <c r="AG45" s="159" t="n">
        <v>0.0083</v>
      </c>
      <c r="AH45" s="159" t="n">
        <v>0.003</v>
      </c>
      <c r="AI45" s="159" t="n">
        <v>-9999.9999</v>
      </c>
      <c r="AJ45" s="159" t="n">
        <v>-9999.9999</v>
      </c>
      <c r="AK45" s="159" t="n">
        <v>-9999.9999</v>
      </c>
      <c r="AL45" s="159" t="n">
        <v>0.0201</v>
      </c>
      <c r="AM45" s="159" t="n">
        <v>0.003</v>
      </c>
      <c r="AN45" s="159" t="n">
        <v>-9999.9999</v>
      </c>
      <c r="AO45" s="159" t="n">
        <v>-9999.9999</v>
      </c>
      <c r="AP45" s="159" t="n">
        <v>0.0454</v>
      </c>
      <c r="AQ45" s="159"/>
      <c r="AR45" s="159" t="n">
        <v>0.0089</v>
      </c>
      <c r="AS45" s="159" t="n">
        <v>0.0059</v>
      </c>
      <c r="AT45" s="159" t="n">
        <v>0.0148</v>
      </c>
      <c r="AU45" s="159" t="n">
        <v>0.0049</v>
      </c>
      <c r="AV45" s="159" t="s">
        <v>167</v>
      </c>
      <c r="AW45" s="159" t="n">
        <v>-9999.9999</v>
      </c>
      <c r="AX45" s="159" t="n">
        <v>0.0287</v>
      </c>
      <c r="AY45" s="159" t="n">
        <v>0.0464</v>
      </c>
      <c r="AZ45" s="159" t="n">
        <v>0.0751</v>
      </c>
      <c r="BA45" s="159" t="n">
        <v>-9999.9999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3243</v>
      </c>
      <c r="E46" s="136" t="n">
        <v>24</v>
      </c>
      <c r="F46" s="137" t="n">
        <v>4.9289</v>
      </c>
      <c r="G46" s="138" t="n">
        <v>36.4949</v>
      </c>
      <c r="H46" s="136" t="n">
        <v>40</v>
      </c>
      <c r="I46" s="136" t="n">
        <v>40</v>
      </c>
      <c r="J46" s="279" t="n">
        <v>116.66</v>
      </c>
      <c r="K46" s="280" t="n">
        <v>0.997299414480647</v>
      </c>
      <c r="L46" s="281" t="n">
        <v>0.00076075089312</v>
      </c>
      <c r="M46" s="281" t="n">
        <v>-4.2232296E-006</v>
      </c>
      <c r="N46" s="281" t="n">
        <v>1.02477533287265</v>
      </c>
      <c r="O46" s="279" t="n">
        <v>116.6646664</v>
      </c>
      <c r="P46" s="282" t="n">
        <v>4.92195999910215</v>
      </c>
      <c r="Q46" s="283" t="n">
        <v>4.80296494384279</v>
      </c>
      <c r="R46" s="284" t="n">
        <v>219.814733559902</v>
      </c>
      <c r="S46" s="284" t="n">
        <v>214.500414392019</v>
      </c>
      <c r="T46" s="145" t="n">
        <v>0.0203333333333333</v>
      </c>
      <c r="U46" s="145" t="n">
        <v>0.0198201913704554</v>
      </c>
      <c r="V46" s="146" t="n">
        <v>0.021</v>
      </c>
      <c r="W46" s="146" t="n">
        <v>0.0204700337104704</v>
      </c>
      <c r="X46" s="145" t="n">
        <v>0.000666666666666666</v>
      </c>
      <c r="Y46" s="146" t="n">
        <v>0.000649842340014931</v>
      </c>
      <c r="Z46" s="145" t="n">
        <v>0.2</v>
      </c>
      <c r="AA46" s="145" t="n">
        <v>0.19495270200448</v>
      </c>
      <c r="AB46" s="145" t="n">
        <v>1.077</v>
      </c>
      <c r="AC46" s="285" t="n">
        <v>1.04982030029412</v>
      </c>
      <c r="AD46" s="159" t="n">
        <v>0.0023</v>
      </c>
      <c r="AE46" s="159" t="n">
        <v>0.0051</v>
      </c>
      <c r="AF46" s="159" t="n">
        <v>0.0017</v>
      </c>
      <c r="AG46" s="159" t="n">
        <v>0.0041</v>
      </c>
      <c r="AH46" s="159" t="n">
        <v>0.0021</v>
      </c>
      <c r="AI46" s="159" t="n">
        <v>-9999.9999</v>
      </c>
      <c r="AJ46" s="159" t="n">
        <v>-9999.9999</v>
      </c>
      <c r="AK46" s="159" t="n">
        <v>-9999.9999</v>
      </c>
      <c r="AL46" s="159" t="n">
        <v>0.0124</v>
      </c>
      <c r="AM46" s="159" t="n">
        <v>0.0031</v>
      </c>
      <c r="AN46" s="159" t="n">
        <v>-9999.9999</v>
      </c>
      <c r="AO46" s="159" t="n">
        <v>-9999.9999</v>
      </c>
      <c r="AP46" s="159" t="n">
        <v>0.0507</v>
      </c>
      <c r="AQ46" s="159"/>
      <c r="AR46" s="159" t="n">
        <v>-9999.9999</v>
      </c>
      <c r="AS46" s="159" t="n">
        <v>0.0078</v>
      </c>
      <c r="AT46" s="159" t="n">
        <v>0.0078</v>
      </c>
      <c r="AU46" s="159" t="n">
        <v>0.0036</v>
      </c>
      <c r="AV46" s="159" t="s">
        <v>167</v>
      </c>
      <c r="AW46" s="159" t="n">
        <v>-9999.9999</v>
      </c>
      <c r="AX46" s="159" t="n">
        <v>0.0181</v>
      </c>
      <c r="AY46" s="159" t="n">
        <v>0.0319</v>
      </c>
      <c r="AZ46" s="159" t="n">
        <v>0.05</v>
      </c>
      <c r="BA46" s="159" t="n">
        <v>-9999.9999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3245</v>
      </c>
      <c r="E47" s="136" t="n">
        <v>24.7</v>
      </c>
      <c r="F47" s="137" t="n">
        <v>4.8907</v>
      </c>
      <c r="G47" s="138" t="n">
        <v>36.5954</v>
      </c>
      <c r="H47" s="136" t="n">
        <v>0</v>
      </c>
      <c r="I47" s="136" t="n">
        <v>3</v>
      </c>
      <c r="J47" s="279" t="n">
        <v>119.39</v>
      </c>
      <c r="K47" s="280" t="n">
        <v>0.997124402559411</v>
      </c>
      <c r="L47" s="281" t="n">
        <v>0.000759684673629729</v>
      </c>
      <c r="M47" s="281" t="n">
        <v>-4.208045914E-006</v>
      </c>
      <c r="N47" s="281" t="n">
        <v>1.02464081927882</v>
      </c>
      <c r="O47" s="279" t="n">
        <v>119.39561133</v>
      </c>
      <c r="P47" s="282" t="n">
        <v>4.77005266022321</v>
      </c>
      <c r="Q47" s="283" t="n">
        <v>4.65534123809409</v>
      </c>
      <c r="R47" s="284" t="n">
        <v>213.030551805569</v>
      </c>
      <c r="S47" s="284" t="n">
        <v>207.907539693282</v>
      </c>
      <c r="T47" s="158" t="n">
        <v>0.0143333333333333</v>
      </c>
      <c r="U47" s="188" t="n">
        <v>0.0139706860116846</v>
      </c>
      <c r="V47" s="285" t="n">
        <v>0.041</v>
      </c>
      <c r="W47" s="285" t="n">
        <v>0.0399626599869118</v>
      </c>
      <c r="X47" s="285" t="n">
        <v>0.0266666666666667</v>
      </c>
      <c r="Y47" s="285" t="n">
        <v>0.0259919739752271</v>
      </c>
      <c r="Z47" s="188" t="n">
        <v>0.227</v>
      </c>
      <c r="AA47" s="188" t="n">
        <v>0.221256678464121</v>
      </c>
      <c r="AB47" s="285" t="n">
        <v>1.109</v>
      </c>
      <c r="AC47" s="285" t="n">
        <v>1.08094121769476</v>
      </c>
      <c r="AD47" s="159" t="n">
        <v>0.0016</v>
      </c>
      <c r="AE47" s="159" t="n">
        <v>0.0048</v>
      </c>
      <c r="AF47" s="159" t="n">
        <v>0.0013</v>
      </c>
      <c r="AG47" s="159" t="n">
        <v>0.0034</v>
      </c>
      <c r="AH47" s="159" t="n">
        <v>0.0022</v>
      </c>
      <c r="AI47" s="159" t="n">
        <v>-9999.9999</v>
      </c>
      <c r="AJ47" s="159" t="n">
        <v>-9999.9999</v>
      </c>
      <c r="AK47" s="159" t="n">
        <v>-9999.9999</v>
      </c>
      <c r="AL47" s="159" t="n">
        <v>0.0105</v>
      </c>
      <c r="AM47" s="159" t="n">
        <v>0.0032</v>
      </c>
      <c r="AN47" s="159" t="n">
        <v>-9999.9999</v>
      </c>
      <c r="AO47" s="159" t="n">
        <v>-9999.9999</v>
      </c>
      <c r="AP47" s="159" t="n">
        <v>0.0384</v>
      </c>
      <c r="AQ47" s="159"/>
      <c r="AR47" s="159" t="n">
        <v>-9999.9999</v>
      </c>
      <c r="AS47" s="159" t="n">
        <v>0.0069</v>
      </c>
      <c r="AT47" s="159" t="n">
        <v>0.0069</v>
      </c>
      <c r="AU47" s="159" t="n">
        <v>0.0033</v>
      </c>
      <c r="AV47" s="159" t="s">
        <v>167</v>
      </c>
      <c r="AW47" s="159" t="n">
        <v>-9999.9999</v>
      </c>
      <c r="AX47" s="159" t="n">
        <v>0.0148</v>
      </c>
      <c r="AY47" s="159" t="n">
        <v>0.0293</v>
      </c>
      <c r="AZ47" s="159" t="n">
        <v>0.0441</v>
      </c>
      <c r="BA47" s="159" t="n">
        <v>0.0003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246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0°01.68'</v>
      </c>
      <c r="P9" s="36" t="s">
        <v>15</v>
      </c>
      <c r="Q9" s="189" t="n">
        <v>-0.028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0</v>
      </c>
      <c r="J10" s="32" t="s">
        <v>247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-0°00.62'</v>
      </c>
      <c r="P10" s="36" t="s">
        <v>21</v>
      </c>
      <c r="Q10" s="189" t="n">
        <v>-0.0103333333333333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0°01.68'</v>
      </c>
      <c r="O11" s="43" t="n">
        <f aca="false">IF(P9=M10,-1,1)</f>
        <v>1</v>
      </c>
      <c r="P11" s="44" t="s">
        <v>248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0°00.62'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4.88096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0.997299414480647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0.0199862204571829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31'!$P$18</f>
        <v>5.00560622936553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4.87652547933698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0.00499545732738742</v>
      </c>
      <c r="Q23" s="221" t="s">
        <v>38</v>
      </c>
      <c r="R23" s="166"/>
      <c r="T23" s="1" t="n">
        <v>4.8769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4.8785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0.0205362892499794</v>
      </c>
      <c r="Q25" s="221" t="s">
        <v>15</v>
      </c>
      <c r="R25" s="166"/>
      <c r="T25" s="1" t="n">
        <v>4.8912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4.8834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4.8748</v>
      </c>
    </row>
    <row r="28" customFormat="false" ht="15" hidden="false" customHeight="false" outlineLevel="0" collapsed="false">
      <c r="T28" s="1" t="n">
        <f aca="false">AVERAGE(T23:T27)</f>
        <v>4.88096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2012</v>
      </c>
      <c r="E36" s="136" t="n">
        <v>10.9</v>
      </c>
      <c r="F36" s="137" t="n">
        <v>2.1955</v>
      </c>
      <c r="G36" s="138" t="n">
        <v>34.69855</v>
      </c>
      <c r="H36" s="136" t="n">
        <v>500</v>
      </c>
      <c r="I36" s="136" t="n">
        <v>500</v>
      </c>
      <c r="J36" s="279" t="n">
        <v>110.46</v>
      </c>
      <c r="K36" s="280" t="n">
        <v>0.999617439285541</v>
      </c>
      <c r="L36" s="281" t="n">
        <v>0.000788002766173809</v>
      </c>
      <c r="M36" s="281" t="n">
        <v>-4.806500026E-006</v>
      </c>
      <c r="N36" s="281" t="n">
        <v>1.0265592709347</v>
      </c>
      <c r="O36" s="279" t="n">
        <v>110.44994814</v>
      </c>
      <c r="P36" s="282" t="n">
        <v>2.30424999224648</v>
      </c>
      <c r="Q36" s="283" t="n">
        <v>2.24463414581841</v>
      </c>
      <c r="R36" s="284" t="n">
        <v>102.907804653728</v>
      </c>
      <c r="S36" s="284" t="n">
        <v>100.24536095225</v>
      </c>
      <c r="T36" s="145" t="n">
        <v>0.0323333333333333</v>
      </c>
      <c r="U36" s="145" t="n">
        <v>0.0315598496625973</v>
      </c>
      <c r="V36" s="146" t="n">
        <v>35.581</v>
      </c>
      <c r="W36" s="146" t="n">
        <v>34.7298250776765</v>
      </c>
      <c r="X36" s="145" t="n">
        <v>35.5486666666667</v>
      </c>
      <c r="Y36" s="146" t="n">
        <v>34.6982652280139</v>
      </c>
      <c r="Z36" s="145" t="n">
        <v>2.296</v>
      </c>
      <c r="AA36" s="145" t="n">
        <v>2.24107468531928</v>
      </c>
      <c r="AB36" s="145" t="n">
        <v>19.006</v>
      </c>
      <c r="AC36" s="188" t="n">
        <v>18.5513351346595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2011</v>
      </c>
      <c r="E37" s="136" t="n">
        <v>10.8</v>
      </c>
      <c r="F37" s="137" t="n">
        <v>2.2065</v>
      </c>
      <c r="G37" s="138" t="n">
        <v>34.69765</v>
      </c>
      <c r="H37" s="136" t="n">
        <v>500</v>
      </c>
      <c r="I37" s="136" t="n">
        <v>500</v>
      </c>
      <c r="J37" s="279" t="n">
        <v>110.81</v>
      </c>
      <c r="K37" s="280" t="n">
        <v>0.999627371447927</v>
      </c>
      <c r="L37" s="281" t="n">
        <v>0.00078827225796768</v>
      </c>
      <c r="M37" s="281" t="n">
        <v>-4.813136544E-006</v>
      </c>
      <c r="N37" s="281" t="n">
        <v>1.02657649626537</v>
      </c>
      <c r="O37" s="279" t="n">
        <v>110.79980548</v>
      </c>
      <c r="P37" s="282" t="n">
        <v>2.30845290351604</v>
      </c>
      <c r="Q37" s="283" t="n">
        <v>2.24869058654087</v>
      </c>
      <c r="R37" s="284" t="n">
        <v>103.095506671026</v>
      </c>
      <c r="S37" s="284" t="n">
        <v>100.426521594915</v>
      </c>
      <c r="T37" s="145" t="n">
        <v>0.0303333333333333</v>
      </c>
      <c r="U37" s="145" t="n">
        <v>0.0296077138506111</v>
      </c>
      <c r="V37" s="146" t="n">
        <v>34.9</v>
      </c>
      <c r="W37" s="146" t="n">
        <v>34.065138902846</v>
      </c>
      <c r="X37" s="145" t="n">
        <v>34.8696666666667</v>
      </c>
      <c r="Y37" s="146" t="n">
        <v>34.0355311889954</v>
      </c>
      <c r="Z37" s="145" t="n">
        <v>2.301</v>
      </c>
      <c r="AA37" s="145" t="n">
        <v>2.24595657923921</v>
      </c>
      <c r="AB37" s="145" t="n">
        <v>19.043</v>
      </c>
      <c r="AC37" s="188" t="n">
        <v>18.5874624678194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2010</v>
      </c>
      <c r="E38" s="136" t="n">
        <v>12.3</v>
      </c>
      <c r="F38" s="137" t="n">
        <v>1.6317</v>
      </c>
      <c r="G38" s="138" t="n">
        <v>34.94</v>
      </c>
      <c r="H38" s="136" t="n">
        <v>350</v>
      </c>
      <c r="I38" s="136" t="n">
        <v>351</v>
      </c>
      <c r="J38" s="279" t="n">
        <v>109.42</v>
      </c>
      <c r="K38" s="280" t="n">
        <v>0.999464826901702</v>
      </c>
      <c r="L38" s="281" t="n">
        <v>0.000784340246508949</v>
      </c>
      <c r="M38" s="281" t="n">
        <v>-4.717063434E-006</v>
      </c>
      <c r="N38" s="281" t="n">
        <v>1.02648527634984</v>
      </c>
      <c r="O38" s="279" t="n">
        <v>109.41157466</v>
      </c>
      <c r="P38" s="282" t="n">
        <v>1.72364125008676</v>
      </c>
      <c r="Q38" s="283" t="n">
        <v>1.67916802101244</v>
      </c>
      <c r="R38" s="284" t="n">
        <v>76.9778182288748</v>
      </c>
      <c r="S38" s="284" t="n">
        <v>74.9916438184154</v>
      </c>
      <c r="T38" s="145" t="n">
        <v>0.0343333333333333</v>
      </c>
      <c r="U38" s="145" t="n">
        <v>0.0335059486499453</v>
      </c>
      <c r="V38" s="146" t="n">
        <v>32.832</v>
      </c>
      <c r="W38" s="146" t="n">
        <v>32.0407953225729</v>
      </c>
      <c r="X38" s="145" t="n">
        <v>32.7976666666667</v>
      </c>
      <c r="Y38" s="146" t="n">
        <v>32.007289373923</v>
      </c>
      <c r="Z38" s="145" t="n">
        <v>2.111</v>
      </c>
      <c r="AA38" s="145" t="n">
        <v>2.06012789126314</v>
      </c>
      <c r="AB38" s="145" t="n">
        <v>14.428</v>
      </c>
      <c r="AC38" s="188" t="n">
        <v>14.0803056443129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2009</v>
      </c>
      <c r="E39" s="136" t="n">
        <v>16.3</v>
      </c>
      <c r="F39" s="137" t="n">
        <v>2.8698</v>
      </c>
      <c r="G39" s="138" t="n">
        <v>35.555</v>
      </c>
      <c r="H39" s="136" t="n">
        <v>200</v>
      </c>
      <c r="I39" s="136" t="n">
        <v>201</v>
      </c>
      <c r="J39" s="279" t="n">
        <v>109.15</v>
      </c>
      <c r="K39" s="280" t="n">
        <v>0.998895737970491</v>
      </c>
      <c r="L39" s="281" t="n">
        <v>0.000774945315052749</v>
      </c>
      <c r="M39" s="281" t="n">
        <v>-4.497269674E-006</v>
      </c>
      <c r="N39" s="281" t="n">
        <v>1.0261062294949</v>
      </c>
      <c r="O39" s="279" t="n">
        <v>109.14596145</v>
      </c>
      <c r="P39" s="282" t="n">
        <v>3.05512531631099</v>
      </c>
      <c r="Q39" s="283" t="n">
        <v>2.97739671438781</v>
      </c>
      <c r="R39" s="284" t="n">
        <v>136.441896626449</v>
      </c>
      <c r="S39" s="284" t="n">
        <v>132.97053726456</v>
      </c>
      <c r="T39" s="145" t="n">
        <v>0.0373333333333333</v>
      </c>
      <c r="U39" s="145" t="n">
        <v>0.0364169779379483</v>
      </c>
      <c r="V39" s="146" t="n">
        <v>17.448</v>
      </c>
      <c r="W39" s="146" t="n">
        <v>17.0197347605711</v>
      </c>
      <c r="X39" s="145" t="n">
        <v>17.4106666666667</v>
      </c>
      <c r="Y39" s="146" t="n">
        <v>16.9833177826332</v>
      </c>
      <c r="Z39" s="145" t="n">
        <v>1.223</v>
      </c>
      <c r="AA39" s="145" t="n">
        <v>1.19298117905654</v>
      </c>
      <c r="AB39" s="145" t="n">
        <v>6.373</v>
      </c>
      <c r="AC39" s="188" t="n">
        <v>6.21657322496101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2008</v>
      </c>
      <c r="E40" s="136" t="n">
        <v>17.5</v>
      </c>
      <c r="F40" s="137" t="n">
        <v>3.2829</v>
      </c>
      <c r="G40" s="138" t="n">
        <v>35.7401</v>
      </c>
      <c r="H40" s="136" t="n">
        <v>100</v>
      </c>
      <c r="I40" s="136" t="n">
        <v>100</v>
      </c>
      <c r="J40" s="279" t="n">
        <v>108.85</v>
      </c>
      <c r="K40" s="280" t="n">
        <v>0.998688620195578</v>
      </c>
      <c r="L40" s="281" t="n">
        <v>0.000772414460292969</v>
      </c>
      <c r="M40" s="281" t="n">
        <v>-4.44165625E-006</v>
      </c>
      <c r="N40" s="281" t="n">
        <v>1.02596290437479</v>
      </c>
      <c r="O40" s="279" t="n">
        <v>108.84727875</v>
      </c>
      <c r="P40" s="282" t="n">
        <v>3.50773608537013</v>
      </c>
      <c r="Q40" s="283" t="n">
        <v>3.41896970193838</v>
      </c>
      <c r="R40" s="284" t="n">
        <v>156.65549357263</v>
      </c>
      <c r="S40" s="284" t="n">
        <v>152.691186888568</v>
      </c>
      <c r="T40" s="145" t="n">
        <v>0.121333333333333</v>
      </c>
      <c r="U40" s="145" t="n">
        <v>0.118338864660152</v>
      </c>
      <c r="V40" s="146" t="n">
        <v>13.291</v>
      </c>
      <c r="W40" s="146" t="n">
        <v>12.9629822818523</v>
      </c>
      <c r="X40" s="145" t="n">
        <v>13.1696666666667</v>
      </c>
      <c r="Y40" s="146" t="n">
        <v>12.8446434171921</v>
      </c>
      <c r="Z40" s="145" t="n">
        <v>0.98</v>
      </c>
      <c r="AA40" s="145" t="n">
        <v>0.955813906870455</v>
      </c>
      <c r="AB40" s="145" t="n">
        <v>4.951</v>
      </c>
      <c r="AC40" s="188" t="n">
        <v>4.82881087032207</v>
      </c>
      <c r="AD40" s="159" t="n">
        <v>0.0252</v>
      </c>
      <c r="AE40" s="159" t="n">
        <v>0.0124</v>
      </c>
      <c r="AF40" s="159" t="n">
        <v>0.0017</v>
      </c>
      <c r="AG40" s="159" t="n">
        <v>0.0325</v>
      </c>
      <c r="AH40" s="159" t="n">
        <v>0.0222</v>
      </c>
      <c r="AI40" s="159" t="n">
        <v>-9999.9999</v>
      </c>
      <c r="AJ40" s="159" t="n">
        <v>0.0015</v>
      </c>
      <c r="AK40" s="159" t="n">
        <v>-9999.9999</v>
      </c>
      <c r="AL40" s="159" t="n">
        <v>0.0352</v>
      </c>
      <c r="AM40" s="159" t="n">
        <v>0.0031</v>
      </c>
      <c r="AN40" s="159" t="n">
        <v>-9999.9999</v>
      </c>
      <c r="AO40" s="159" t="n">
        <v>-9999.9999</v>
      </c>
      <c r="AP40" s="159" t="n">
        <v>0.0081</v>
      </c>
      <c r="AQ40" s="159"/>
      <c r="AR40" s="159" t="n">
        <v>0.123</v>
      </c>
      <c r="AS40" s="159" t="n">
        <v>0.0179</v>
      </c>
      <c r="AT40" s="159" t="n">
        <v>0.1409</v>
      </c>
      <c r="AU40" s="159" t="n">
        <v>0.0123</v>
      </c>
      <c r="AV40" s="159" t="s">
        <v>167</v>
      </c>
      <c r="AW40" s="159" t="n">
        <v>-9999.9999</v>
      </c>
      <c r="AX40" s="159" t="n">
        <v>0.0338</v>
      </c>
      <c r="AY40" s="159" t="n">
        <v>0.0912</v>
      </c>
      <c r="AZ40" s="159" t="n">
        <v>0.125</v>
      </c>
      <c r="BA40" s="159" t="n">
        <v>0.0037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2007</v>
      </c>
      <c r="E41" s="136" t="n">
        <v>18.2</v>
      </c>
      <c r="F41" s="137" t="n">
        <v>3.355</v>
      </c>
      <c r="G41" s="138" t="n">
        <v>35.84655</v>
      </c>
      <c r="H41" s="136" t="n">
        <v>80</v>
      </c>
      <c r="I41" s="136" t="n">
        <v>79</v>
      </c>
      <c r="J41" s="279" t="n">
        <v>109.77</v>
      </c>
      <c r="K41" s="280" t="n">
        <v>0.998560399001334</v>
      </c>
      <c r="L41" s="281" t="n">
        <v>0.00077099568011126</v>
      </c>
      <c r="M41" s="281" t="n">
        <v>-4.411415704E-006</v>
      </c>
      <c r="N41" s="281" t="n">
        <v>1.02587197718748</v>
      </c>
      <c r="O41" s="279" t="n">
        <v>109.76802414</v>
      </c>
      <c r="P41" s="282" t="n">
        <v>3.55460999245525</v>
      </c>
      <c r="Q41" s="283" t="n">
        <v>3.46496450970476</v>
      </c>
      <c r="R41" s="284" t="n">
        <v>158.748882263052</v>
      </c>
      <c r="S41" s="284" t="n">
        <v>154.745315003414</v>
      </c>
      <c r="T41" s="145" t="n">
        <v>0.309333333333333</v>
      </c>
      <c r="U41" s="145" t="n">
        <v>0.301676337394221</v>
      </c>
      <c r="V41" s="146" t="n">
        <v>11.802</v>
      </c>
      <c r="W41" s="146" t="n">
        <v>11.5098625019179</v>
      </c>
      <c r="X41" s="145" t="n">
        <v>11.4926666666667</v>
      </c>
      <c r="Y41" s="146" t="n">
        <v>11.2081861645237</v>
      </c>
      <c r="Z41" s="145" t="n">
        <v>0.889</v>
      </c>
      <c r="AA41" s="145" t="n">
        <v>0.866994387748263</v>
      </c>
      <c r="AB41" s="145" t="n">
        <v>4.361</v>
      </c>
      <c r="AC41" s="188" t="n">
        <v>4.2530512091903</v>
      </c>
      <c r="AD41" s="159" t="n">
        <v>0.0398</v>
      </c>
      <c r="AE41" s="159" t="n">
        <v>0.0228</v>
      </c>
      <c r="AF41" s="159" t="n">
        <v>0.0029</v>
      </c>
      <c r="AG41" s="159" t="n">
        <v>0.0525</v>
      </c>
      <c r="AH41" s="159" t="n">
        <v>0.0381</v>
      </c>
      <c r="AI41" s="159" t="n">
        <v>0.0029</v>
      </c>
      <c r="AJ41" s="159" t="n">
        <v>0.0035</v>
      </c>
      <c r="AK41" s="159" t="n">
        <v>0.0008</v>
      </c>
      <c r="AL41" s="159" t="n">
        <v>0.0566</v>
      </c>
      <c r="AM41" s="159" t="n">
        <v>0.0057</v>
      </c>
      <c r="AN41" s="159" t="n">
        <v>0.0022</v>
      </c>
      <c r="AO41" s="159" t="n">
        <v>-9999.9999</v>
      </c>
      <c r="AP41" s="159" t="n">
        <v>0.0166</v>
      </c>
      <c r="AQ41" s="159"/>
      <c r="AR41" s="159" t="n">
        <v>0.1707</v>
      </c>
      <c r="AS41" s="159" t="n">
        <v>0.0312</v>
      </c>
      <c r="AT41" s="159" t="n">
        <v>0.2019</v>
      </c>
      <c r="AU41" s="159" t="n">
        <v>0.0211</v>
      </c>
      <c r="AV41" s="159" t="s">
        <v>167</v>
      </c>
      <c r="AW41" s="159" t="n">
        <v>-9999.9999</v>
      </c>
      <c r="AX41" s="159" t="n">
        <v>0.0574</v>
      </c>
      <c r="AY41" s="159" t="n">
        <v>0.1676</v>
      </c>
      <c r="AZ41" s="159" t="n">
        <v>0.225</v>
      </c>
      <c r="BA41" s="159" t="n">
        <v>0.0059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2006</v>
      </c>
      <c r="E42" s="136" t="n">
        <v>20</v>
      </c>
      <c r="F42" s="137" t="n">
        <v>3.3489</v>
      </c>
      <c r="G42" s="138" t="n">
        <v>36.0362</v>
      </c>
      <c r="H42" s="136" t="n">
        <v>60</v>
      </c>
      <c r="I42" s="136" t="n">
        <v>60</v>
      </c>
      <c r="J42" s="279" t="n">
        <v>108.87</v>
      </c>
      <c r="K42" s="280" t="n">
        <v>0.9982063193824</v>
      </c>
      <c r="L42" s="281" t="n">
        <v>0.00076753484</v>
      </c>
      <c r="M42" s="281" t="n">
        <v>-4.3411E-006</v>
      </c>
      <c r="N42" s="281" t="n">
        <v>1.02555367542696</v>
      </c>
      <c r="O42" s="279" t="n">
        <v>108.87</v>
      </c>
      <c r="P42" s="282" t="n">
        <v>3.57792330405481</v>
      </c>
      <c r="Q42" s="283" t="n">
        <v>3.48877234783956</v>
      </c>
      <c r="R42" s="284" t="n">
        <v>159.790054759088</v>
      </c>
      <c r="S42" s="284" t="n">
        <v>155.808573054515</v>
      </c>
      <c r="T42" s="145" t="n">
        <v>0.705333333333333</v>
      </c>
      <c r="U42" s="145" t="n">
        <v>0.687773725316335</v>
      </c>
      <c r="V42" s="146" t="n">
        <v>9.324</v>
      </c>
      <c r="W42" s="146" t="n">
        <v>9.09187459572237</v>
      </c>
      <c r="X42" s="145" t="n">
        <v>8.61866666666667</v>
      </c>
      <c r="Y42" s="146" t="n">
        <v>8.40410087040603</v>
      </c>
      <c r="Z42" s="145" t="n">
        <v>0.722</v>
      </c>
      <c r="AA42" s="145" t="n">
        <v>0.704025467407931</v>
      </c>
      <c r="AB42" s="145" t="n">
        <v>3.316</v>
      </c>
      <c r="AC42" s="188" t="n">
        <v>3.23344660654391</v>
      </c>
      <c r="AD42" s="159" t="n">
        <v>0.0433</v>
      </c>
      <c r="AE42" s="159" t="n">
        <v>0.0351</v>
      </c>
      <c r="AF42" s="159" t="n">
        <v>0.01</v>
      </c>
      <c r="AG42" s="159" t="n">
        <v>0.0628</v>
      </c>
      <c r="AH42" s="159" t="n">
        <v>0.0223</v>
      </c>
      <c r="AI42" s="159" t="n">
        <v>0.0085</v>
      </c>
      <c r="AJ42" s="159" t="n">
        <v>0.0129</v>
      </c>
      <c r="AK42" s="159" t="n">
        <v>0.0026</v>
      </c>
      <c r="AL42" s="159" t="n">
        <v>0.0663</v>
      </c>
      <c r="AM42" s="159" t="n">
        <v>0.0073</v>
      </c>
      <c r="AN42" s="159" t="n">
        <v>0.0091</v>
      </c>
      <c r="AO42" s="159" t="n">
        <v>-9999.9999</v>
      </c>
      <c r="AP42" s="159" t="n">
        <v>0.0389</v>
      </c>
      <c r="AQ42" s="159"/>
      <c r="AR42" s="159" t="n">
        <v>0.255</v>
      </c>
      <c r="AS42" s="159" t="n">
        <v>0.0906</v>
      </c>
      <c r="AT42" s="159" t="n">
        <v>0.3456</v>
      </c>
      <c r="AU42" s="159" t="n">
        <v>0.0333</v>
      </c>
      <c r="AV42" s="159" t="s">
        <v>167</v>
      </c>
      <c r="AW42" s="159" t="n">
        <v>-9999.9999</v>
      </c>
      <c r="AX42" s="159" t="n">
        <v>0.1012</v>
      </c>
      <c r="AY42" s="159" t="n">
        <v>0.263</v>
      </c>
      <c r="AZ42" s="159" t="n">
        <v>0.3642</v>
      </c>
      <c r="BA42" s="159" t="n">
        <v>0.0064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2004</v>
      </c>
      <c r="E43" s="136" t="n">
        <v>24</v>
      </c>
      <c r="F43" s="137" t="n">
        <v>4.4934</v>
      </c>
      <c r="G43" s="138" t="n">
        <v>35.66045</v>
      </c>
      <c r="H43" s="136" t="n">
        <v>40</v>
      </c>
      <c r="I43" s="136" t="n">
        <v>41</v>
      </c>
      <c r="J43" s="279" t="n">
        <v>110.33</v>
      </c>
      <c r="K43" s="280" t="n">
        <v>0.997299414480647</v>
      </c>
      <c r="L43" s="281" t="n">
        <v>0.00076075089312</v>
      </c>
      <c r="M43" s="281" t="n">
        <v>-4.2232296E-006</v>
      </c>
      <c r="N43" s="281" t="n">
        <v>1.02414318510175</v>
      </c>
      <c r="O43" s="279" t="n">
        <v>110.3344132</v>
      </c>
      <c r="P43" s="282" t="n">
        <v>4.74297396495878</v>
      </c>
      <c r="Q43" s="283" t="n">
        <v>4.63116294084166</v>
      </c>
      <c r="R43" s="284" t="n">
        <v>211.821217275059</v>
      </c>
      <c r="S43" s="284" t="n">
        <v>206.827736937988</v>
      </c>
      <c r="T43" s="145" t="n">
        <v>0.0253333333333333</v>
      </c>
      <c r="U43" s="145" t="n">
        <v>0.0247089936663955</v>
      </c>
      <c r="V43" s="146" t="n">
        <v>0.015</v>
      </c>
      <c r="W43" s="146" t="n">
        <v>0.0146303251972079</v>
      </c>
      <c r="X43" s="145" t="n">
        <v>-0.0103333333333333</v>
      </c>
      <c r="Y43" s="146" t="n">
        <v>-0.0100786684691876</v>
      </c>
      <c r="Z43" s="145" t="n">
        <v>0.11</v>
      </c>
      <c r="AA43" s="145" t="n">
        <v>0.107289051446191</v>
      </c>
      <c r="AB43" s="145" t="n">
        <v>0.26</v>
      </c>
      <c r="AC43" s="188" t="n">
        <v>0.25359230341827</v>
      </c>
      <c r="AD43" s="159" t="n">
        <v>0.0371</v>
      </c>
      <c r="AE43" s="159" t="n">
        <v>0.0332</v>
      </c>
      <c r="AF43" s="159" t="n">
        <v>0.0138</v>
      </c>
      <c r="AG43" s="159" t="n">
        <v>0.0353</v>
      </c>
      <c r="AH43" s="159" t="n">
        <v>0.0148</v>
      </c>
      <c r="AI43" s="159" t="n">
        <v>0.0091</v>
      </c>
      <c r="AJ43" s="159" t="n">
        <v>0.0123</v>
      </c>
      <c r="AK43" s="159" t="n">
        <v>0.004</v>
      </c>
      <c r="AL43" s="159" t="n">
        <v>0.1136</v>
      </c>
      <c r="AM43" s="159" t="n">
        <v>0.0117</v>
      </c>
      <c r="AN43" s="159" t="n">
        <v>0.0065</v>
      </c>
      <c r="AO43" s="159" t="n">
        <v>-9999.9999</v>
      </c>
      <c r="AP43" s="159" t="n">
        <v>0.0694</v>
      </c>
      <c r="AQ43" s="159"/>
      <c r="AR43" s="159" t="n">
        <v>0.0298</v>
      </c>
      <c r="AS43" s="159" t="n">
        <v>0.0799</v>
      </c>
      <c r="AT43" s="159" t="n">
        <v>0.1097</v>
      </c>
      <c r="AU43" s="159" t="s">
        <v>167</v>
      </c>
      <c r="AV43" s="159" t="n">
        <v>0.0297</v>
      </c>
      <c r="AW43" s="159" t="n">
        <v>-9999.9999</v>
      </c>
      <c r="AX43" s="159" t="n">
        <v>0.0806</v>
      </c>
      <c r="AY43" s="159" t="n">
        <v>0.3595</v>
      </c>
      <c r="AZ43" s="159" t="n">
        <v>0.4401</v>
      </c>
      <c r="BA43" s="159" t="n">
        <v>0.0053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2002</v>
      </c>
      <c r="E44" s="136" t="n">
        <v>28.5</v>
      </c>
      <c r="F44" s="137" t="n">
        <v>4.1393</v>
      </c>
      <c r="G44" s="138" t="n">
        <v>34.4176</v>
      </c>
      <c r="H44" s="136" t="n">
        <v>20</v>
      </c>
      <c r="I44" s="136" t="n">
        <v>20</v>
      </c>
      <c r="J44" s="279" t="n">
        <v>108.59</v>
      </c>
      <c r="K44" s="280" t="n">
        <v>0.996093961161005</v>
      </c>
      <c r="L44" s="281" t="n">
        <v>0.000754481630047969</v>
      </c>
      <c r="M44" s="281" t="n">
        <v>-4.15391385E-006</v>
      </c>
      <c r="N44" s="281" t="n">
        <v>1.02179497989625</v>
      </c>
      <c r="O44" s="279" t="n">
        <v>108.59923015</v>
      </c>
      <c r="P44" s="282" t="n">
        <v>4.43864546705132</v>
      </c>
      <c r="Q44" s="283" t="n">
        <v>4.34396875535836</v>
      </c>
      <c r="R44" s="284" t="n">
        <v>198.229906558512</v>
      </c>
      <c r="S44" s="284" t="n">
        <v>194.001644614304</v>
      </c>
      <c r="T44" s="145" t="n">
        <v>0.0243333333333333</v>
      </c>
      <c r="U44" s="145" t="n">
        <v>0.0237559044201788</v>
      </c>
      <c r="V44" s="146" t="n">
        <v>0.018</v>
      </c>
      <c r="W44" s="146" t="n">
        <v>0.0175728608039679</v>
      </c>
      <c r="X44" s="145" t="n">
        <v>-0.00633333333333334</v>
      </c>
      <c r="Y44" s="146" t="n">
        <v>-0.00618304361621092</v>
      </c>
      <c r="Z44" s="145" t="n">
        <v>0.019</v>
      </c>
      <c r="AA44" s="145" t="n">
        <v>0.0185491308486327</v>
      </c>
      <c r="AB44" s="145" t="n">
        <v>0.869</v>
      </c>
      <c r="AC44" s="159" t="n">
        <v>0.848378668813782</v>
      </c>
      <c r="AD44" s="159" t="n">
        <v>0.009</v>
      </c>
      <c r="AE44" s="159" t="n">
        <v>0.0103</v>
      </c>
      <c r="AF44" s="159" t="n">
        <v>0.0068</v>
      </c>
      <c r="AG44" s="159" t="n">
        <v>0.0069</v>
      </c>
      <c r="AH44" s="159" t="n">
        <v>0.0049</v>
      </c>
      <c r="AI44" s="159" t="n">
        <v>-9999.9999</v>
      </c>
      <c r="AJ44" s="159" t="n">
        <v>-9999.9999</v>
      </c>
      <c r="AK44" s="159" t="n">
        <v>0.0028</v>
      </c>
      <c r="AL44" s="159" t="n">
        <v>0.0362</v>
      </c>
      <c r="AM44" s="159" t="n">
        <v>0.0057</v>
      </c>
      <c r="AN44" s="159" t="n">
        <v>0.0014</v>
      </c>
      <c r="AO44" s="159" t="n">
        <v>-9999.9999</v>
      </c>
      <c r="AP44" s="159" t="n">
        <v>0.0827</v>
      </c>
      <c r="AQ44" s="159"/>
      <c r="AR44" s="159" t="n">
        <v>0.0263</v>
      </c>
      <c r="AS44" s="159" t="n">
        <v>0.0103</v>
      </c>
      <c r="AT44" s="159" t="n">
        <v>0.0366</v>
      </c>
      <c r="AU44" s="159" t="n">
        <v>0.0183</v>
      </c>
      <c r="AV44" s="159" t="s">
        <v>167</v>
      </c>
      <c r="AW44" s="159" t="n">
        <v>-9999.9999</v>
      </c>
      <c r="AX44" s="159" t="n">
        <v>0.0802</v>
      </c>
      <c r="AY44" s="159" t="n">
        <v>0.1138</v>
      </c>
      <c r="AZ44" s="159" t="n">
        <v>0.194</v>
      </c>
      <c r="BA44" s="159" t="n">
        <v>0.0024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2001</v>
      </c>
      <c r="E45" s="136" t="n">
        <v>28.6</v>
      </c>
      <c r="F45" s="137" t="n">
        <v>4.2329</v>
      </c>
      <c r="G45" s="138" t="n">
        <v>34.35515</v>
      </c>
      <c r="H45" s="136" t="n">
        <v>0</v>
      </c>
      <c r="I45" s="136" t="n">
        <v>4</v>
      </c>
      <c r="J45" s="279" t="n">
        <v>110.84</v>
      </c>
      <c r="K45" s="280" t="n">
        <v>0.996065060375924</v>
      </c>
      <c r="L45" s="281" t="n">
        <v>0.0007543575931871</v>
      </c>
      <c r="M45" s="281" t="n">
        <v>-4.153134616E-006</v>
      </c>
      <c r="N45" s="281" t="n">
        <v>1.02171506410558</v>
      </c>
      <c r="O45" s="279" t="n">
        <v>110.84953224</v>
      </c>
      <c r="P45" s="282" t="n">
        <v>4.44564951701197</v>
      </c>
      <c r="Q45" s="283" t="n">
        <v>4.35116371794298</v>
      </c>
      <c r="R45" s="284" t="n">
        <v>198.542707429754</v>
      </c>
      <c r="S45" s="284" t="n">
        <v>194.322971643333</v>
      </c>
      <c r="T45" s="159" t="n">
        <v>0.0293333333333333</v>
      </c>
      <c r="U45" s="159" t="n">
        <v>0.0286388323852095</v>
      </c>
      <c r="V45" s="159" t="n">
        <v>0.022</v>
      </c>
      <c r="W45" s="159" t="n">
        <v>0.0214791242889071</v>
      </c>
      <c r="X45" s="159" t="n">
        <v>-0.00733333333333334</v>
      </c>
      <c r="Y45" s="159" t="n">
        <v>-0.00715970809630238</v>
      </c>
      <c r="Z45" s="159" t="n">
        <v>0.019</v>
      </c>
      <c r="AA45" s="159" t="n">
        <v>0.0185501527949652</v>
      </c>
      <c r="AB45" s="159" t="n">
        <v>0.938</v>
      </c>
      <c r="AC45" s="159" t="n">
        <v>0.915791753772495</v>
      </c>
      <c r="AD45" s="159" t="n">
        <v>0.0093</v>
      </c>
      <c r="AE45" s="159" t="n">
        <v>0.0112</v>
      </c>
      <c r="AF45" s="159" t="n">
        <v>0.0061</v>
      </c>
      <c r="AG45" s="159" t="n">
        <v>0.0074</v>
      </c>
      <c r="AH45" s="159" t="n">
        <v>0.0053</v>
      </c>
      <c r="AI45" s="159" t="n">
        <v>-9999.9999</v>
      </c>
      <c r="AJ45" s="159" t="n">
        <v>0.0023</v>
      </c>
      <c r="AK45" s="159" t="n">
        <v>0.0029</v>
      </c>
      <c r="AL45" s="159" t="n">
        <v>0.039</v>
      </c>
      <c r="AM45" s="159" t="n">
        <v>0.0058</v>
      </c>
      <c r="AN45" s="159" t="n">
        <v>0.0007</v>
      </c>
      <c r="AO45" s="159" t="n">
        <v>-9999.9999</v>
      </c>
      <c r="AP45" s="159" t="n">
        <v>0.0971</v>
      </c>
      <c r="AQ45" s="159"/>
      <c r="AR45" s="159" t="n">
        <v>0.0305</v>
      </c>
      <c r="AS45" s="159" t="n">
        <v>0.0104</v>
      </c>
      <c r="AT45" s="159" t="n">
        <v>0.0409</v>
      </c>
      <c r="AU45" s="159" t="n">
        <v>0.021</v>
      </c>
      <c r="AV45" s="159" t="s">
        <v>167</v>
      </c>
      <c r="AW45" s="159" t="n">
        <v>-9999.9999</v>
      </c>
      <c r="AX45" s="159" t="n">
        <v>0.0976</v>
      </c>
      <c r="AY45" s="159" t="n">
        <v>0.125</v>
      </c>
      <c r="AZ45" s="159" t="n">
        <v>0.2226</v>
      </c>
      <c r="BA45" s="159" t="n">
        <v>0.0017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249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0°00.01'</v>
      </c>
      <c r="P9" s="36" t="s">
        <v>15</v>
      </c>
      <c r="Q9" s="189" t="n">
        <v>0.000166666666666667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</v>
      </c>
      <c r="J10" s="32" t="s">
        <v>250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-2°41.31'</v>
      </c>
      <c r="P10" s="36" t="s">
        <v>21</v>
      </c>
      <c r="Q10" s="189" t="n">
        <v>-2.6885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0°00.01'</v>
      </c>
      <c r="O11" s="43" t="n">
        <f aca="false">IF(P9=M10,-1,1)</f>
        <v>1</v>
      </c>
      <c r="P11" s="44" t="s">
        <v>251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2°41.31'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4.88096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0.997299414480647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0.0199862204571829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32'!$P$18</f>
        <v>5.00560622936553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4.87652547933698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0.00499545732738742</v>
      </c>
      <c r="Q23" s="221" t="s">
        <v>38</v>
      </c>
      <c r="R23" s="166"/>
      <c r="T23" s="1" t="n">
        <v>4.8769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4.8785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0.0205362892499794</v>
      </c>
      <c r="Q25" s="221" t="s">
        <v>15</v>
      </c>
      <c r="R25" s="166"/>
      <c r="T25" s="1" t="n">
        <v>4.8912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4.8834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4.8748</v>
      </c>
    </row>
    <row r="28" customFormat="false" ht="15" hidden="false" customHeight="false" outlineLevel="0" collapsed="false">
      <c r="T28" s="1" t="n">
        <f aca="false">AVERAGE(T23:T27)</f>
        <v>4.88096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2062</v>
      </c>
      <c r="E36" s="136" t="n">
        <v>8.3</v>
      </c>
      <c r="F36" s="137" t="n">
        <v>5.5906</v>
      </c>
      <c r="G36" s="138" t="n">
        <v>34.95925</v>
      </c>
      <c r="H36" s="136" t="n">
        <v>2000</v>
      </c>
      <c r="I36" s="136" t="n">
        <v>2000</v>
      </c>
      <c r="J36" s="279" t="n">
        <v>115.2638565</v>
      </c>
      <c r="K36" s="280" t="n">
        <v>0.999832134276928</v>
      </c>
      <c r="L36" s="281" t="n">
        <v>0.000795366676405149</v>
      </c>
      <c r="M36" s="281" t="n">
        <v>-4.989804394E-006</v>
      </c>
      <c r="N36" s="281" t="n">
        <v>1.02719662696271</v>
      </c>
      <c r="O36" s="279" t="n">
        <v>115.250370628789</v>
      </c>
      <c r="P36" s="282" t="n">
        <v>5.64986380494608</v>
      </c>
      <c r="Q36" s="283" t="n">
        <v>5.50027488082003</v>
      </c>
      <c r="R36" s="284" t="n">
        <v>252.322917528892</v>
      </c>
      <c r="S36" s="284" t="n">
        <v>245.642276177423</v>
      </c>
      <c r="T36" s="145" t="n">
        <v>0.0173333333333333</v>
      </c>
      <c r="U36" s="145" t="n">
        <v>0.0169153827934721</v>
      </c>
      <c r="V36" s="146" t="n">
        <v>20.902</v>
      </c>
      <c r="W36" s="146" t="n">
        <v>20.3979998739896</v>
      </c>
      <c r="X36" s="145" t="n">
        <v>20.8846666666667</v>
      </c>
      <c r="Y36" s="146" t="n">
        <v>20.3810844911961</v>
      </c>
      <c r="Z36" s="145" t="n">
        <v>1.402</v>
      </c>
      <c r="AA36" s="145" t="n">
        <v>1.36819423133353</v>
      </c>
      <c r="AB36" s="145" t="n">
        <v>22.947</v>
      </c>
      <c r="AC36" s="188" t="n">
        <v>22.3936897477964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2063</v>
      </c>
      <c r="E37" s="136" t="n">
        <v>8.3</v>
      </c>
      <c r="F37" s="137" t="n">
        <v>4.8317</v>
      </c>
      <c r="G37" s="138" t="n">
        <v>34.957</v>
      </c>
      <c r="H37" s="136" t="n">
        <v>1600</v>
      </c>
      <c r="I37" s="136" t="n">
        <v>1600</v>
      </c>
      <c r="J37" s="279" t="n">
        <v>108.3525601</v>
      </c>
      <c r="K37" s="280" t="n">
        <v>0.999832134276928</v>
      </c>
      <c r="L37" s="281" t="n">
        <v>0.000795366676405149</v>
      </c>
      <c r="M37" s="281" t="n">
        <v>-4.989804394E-006</v>
      </c>
      <c r="N37" s="281" t="n">
        <v>1.02719486095484</v>
      </c>
      <c r="O37" s="279" t="n">
        <v>108.339882850468</v>
      </c>
      <c r="P37" s="282" t="n">
        <v>5.19733186138489</v>
      </c>
      <c r="Q37" s="283" t="n">
        <v>5.05973312264594</v>
      </c>
      <c r="R37" s="284" t="n">
        <v>232.112840929449</v>
      </c>
      <c r="S37" s="284" t="n">
        <v>225.967681257368</v>
      </c>
      <c r="T37" s="145" t="n">
        <v>0.0113333333333333</v>
      </c>
      <c r="U37" s="145" t="n">
        <v>0.0110600662135502</v>
      </c>
      <c r="V37" s="146" t="n">
        <v>22.671</v>
      </c>
      <c r="W37" s="146" t="n">
        <v>22.1243612759468</v>
      </c>
      <c r="X37" s="145" t="n">
        <v>22.6596666666667</v>
      </c>
      <c r="Y37" s="146" t="n">
        <v>22.1133012097333</v>
      </c>
      <c r="Z37" s="145" t="n">
        <v>1.549</v>
      </c>
      <c r="AA37" s="145" t="n">
        <v>1.51165081454023</v>
      </c>
      <c r="AB37" s="145" t="n">
        <v>20.044</v>
      </c>
      <c r="AC37" s="188" t="n">
        <v>19.5607029868589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2064</v>
      </c>
      <c r="E38" s="136" t="n">
        <v>8.3</v>
      </c>
      <c r="F38" s="137" t="n">
        <v>5.2673</v>
      </c>
      <c r="G38" s="138" t="n">
        <v>34.957</v>
      </c>
      <c r="H38" s="136" t="n">
        <v>1600</v>
      </c>
      <c r="I38" s="136" t="n">
        <v>1600</v>
      </c>
      <c r="J38" s="279" t="n">
        <v>118.0602643</v>
      </c>
      <c r="K38" s="280" t="n">
        <v>0.999832134276928</v>
      </c>
      <c r="L38" s="281" t="n">
        <v>0.000795366676405149</v>
      </c>
      <c r="M38" s="281" t="n">
        <v>-4.989804394E-006</v>
      </c>
      <c r="N38" s="281" t="n">
        <v>1.02719486095484</v>
      </c>
      <c r="O38" s="279" t="n">
        <v>118.046451249077</v>
      </c>
      <c r="P38" s="282" t="n">
        <v>5.19374499581055</v>
      </c>
      <c r="Q38" s="283" t="n">
        <v>5.05624121890822</v>
      </c>
      <c r="R38" s="284" t="n">
        <v>231.952651512899</v>
      </c>
      <c r="S38" s="284" t="n">
        <v>225.811732836441</v>
      </c>
      <c r="T38" s="145" t="n">
        <v>0.0223333333333333</v>
      </c>
      <c r="U38" s="145" t="n">
        <v>0.021794836361996</v>
      </c>
      <c r="V38" s="146" t="n">
        <v>22.537</v>
      </c>
      <c r="W38" s="146" t="n">
        <v>21.9935922577748</v>
      </c>
      <c r="X38" s="145" t="n">
        <v>22.5146666666667</v>
      </c>
      <c r="Y38" s="146" t="n">
        <v>21.9717974214128</v>
      </c>
      <c r="Z38" s="145" t="n">
        <v>1.516</v>
      </c>
      <c r="AA38" s="145" t="n">
        <v>1.4794465040949</v>
      </c>
      <c r="AB38" s="145" t="n">
        <v>19.975</v>
      </c>
      <c r="AC38" s="188" t="n">
        <v>19.4933667013823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2066</v>
      </c>
      <c r="E39" s="136" t="n">
        <v>8.9</v>
      </c>
      <c r="F39" s="137" t="n">
        <v>3.1212</v>
      </c>
      <c r="G39" s="138" t="n">
        <v>34.5286</v>
      </c>
      <c r="H39" s="136" t="n">
        <v>800</v>
      </c>
      <c r="I39" s="136" t="n">
        <v>800</v>
      </c>
      <c r="J39" s="279" t="n">
        <v>109.6324375</v>
      </c>
      <c r="K39" s="280" t="n">
        <v>0.999790770835288</v>
      </c>
      <c r="L39" s="281" t="n">
        <v>0.000793599979577109</v>
      </c>
      <c r="M39" s="281" t="n">
        <v>-4.945517866E-006</v>
      </c>
      <c r="N39" s="281" t="n">
        <v>1.02676526412876</v>
      </c>
      <c r="O39" s="279" t="n">
        <v>109.620268299438</v>
      </c>
      <c r="P39" s="282" t="n">
        <v>3.30996726556107</v>
      </c>
      <c r="Q39" s="283" t="n">
        <v>3.22368449849117</v>
      </c>
      <c r="R39" s="284" t="n">
        <v>147.823138079957</v>
      </c>
      <c r="S39" s="284" t="n">
        <v>143.969749702616</v>
      </c>
      <c r="T39" s="145" t="n">
        <v>0.0213333333333333</v>
      </c>
      <c r="U39" s="145" t="n">
        <v>0.020825587219576</v>
      </c>
      <c r="V39" s="146" t="n">
        <v>35.548</v>
      </c>
      <c r="W39" s="146" t="n">
        <v>34.7019363038197</v>
      </c>
      <c r="X39" s="145" t="n">
        <v>35.5266666666667</v>
      </c>
      <c r="Y39" s="146" t="n">
        <v>34.6811107166001</v>
      </c>
      <c r="Z39" s="145" t="n">
        <v>2.446</v>
      </c>
      <c r="AA39" s="145" t="n">
        <v>2.38778373464451</v>
      </c>
      <c r="AB39" s="145" t="n">
        <v>30.384</v>
      </c>
      <c r="AC39" s="188" t="n">
        <v>29.660842597481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2067</v>
      </c>
      <c r="E40" s="136" t="n">
        <v>12.5</v>
      </c>
      <c r="F40" s="137" t="n">
        <v>1.7025</v>
      </c>
      <c r="G40" s="138" t="n">
        <v>34.9105</v>
      </c>
      <c r="H40" s="136" t="n">
        <v>350</v>
      </c>
      <c r="I40" s="136" t="n">
        <v>350</v>
      </c>
      <c r="J40" s="279" t="n">
        <v>106.4551049</v>
      </c>
      <c r="K40" s="280" t="n">
        <v>0.99944098949292</v>
      </c>
      <c r="L40" s="281" t="n">
        <v>0.000783833534667969</v>
      </c>
      <c r="M40" s="281" t="n">
        <v>-4.70481625E-006</v>
      </c>
      <c r="N40" s="281" t="n">
        <v>1.02642337554624</v>
      </c>
      <c r="O40" s="279" t="n">
        <v>106.447120767133</v>
      </c>
      <c r="P40" s="282" t="n">
        <v>1.8504190883509</v>
      </c>
      <c r="Q40" s="283" t="n">
        <v>1.80278346385685</v>
      </c>
      <c r="R40" s="284" t="n">
        <v>82.639716485751</v>
      </c>
      <c r="S40" s="284" t="n">
        <v>80.5123094958471</v>
      </c>
      <c r="T40" s="145" t="n">
        <v>0.0253333333333333</v>
      </c>
      <c r="U40" s="145" t="n">
        <v>0.0247231671710617</v>
      </c>
      <c r="V40" s="146" t="n">
        <v>32.58</v>
      </c>
      <c r="W40" s="146" t="n">
        <v>31.7952942013102</v>
      </c>
      <c r="X40" s="145" t="n">
        <v>32.5546666666667</v>
      </c>
      <c r="Y40" s="146" t="n">
        <v>31.7705710341391</v>
      </c>
      <c r="Z40" s="145" t="n">
        <v>2.073</v>
      </c>
      <c r="AA40" s="145" t="n">
        <v>2.02307074522149</v>
      </c>
      <c r="AB40" s="145" t="n">
        <v>14.378</v>
      </c>
      <c r="AC40" s="188" t="n">
        <v>14.0316985889023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2068</v>
      </c>
      <c r="E41" s="136" t="n">
        <v>16.4</v>
      </c>
      <c r="F41" s="137" t="n">
        <v>2.9527</v>
      </c>
      <c r="G41" s="138" t="n">
        <v>35.53085</v>
      </c>
      <c r="H41" s="136" t="n">
        <v>200</v>
      </c>
      <c r="I41" s="136" t="n">
        <v>199</v>
      </c>
      <c r="J41" s="279" t="n">
        <v>111.39105</v>
      </c>
      <c r="K41" s="280" t="n">
        <v>0.998879098841937</v>
      </c>
      <c r="L41" s="281" t="n">
        <v>0.00077472956024864</v>
      </c>
      <c r="M41" s="281" t="n">
        <v>-4.492453216E-006</v>
      </c>
      <c r="N41" s="281" t="n">
        <v>1.02606437140871</v>
      </c>
      <c r="O41" s="279" t="n">
        <v>111.3870399222</v>
      </c>
      <c r="P41" s="282" t="n">
        <v>3.07957910688256</v>
      </c>
      <c r="Q41" s="283" t="n">
        <v>3.00135078528702</v>
      </c>
      <c r="R41" s="284" t="n">
        <v>137.534002913375</v>
      </c>
      <c r="S41" s="284" t="n">
        <v>134.040326070918</v>
      </c>
      <c r="T41" s="145" t="n">
        <v>0.0393333333333333</v>
      </c>
      <c r="U41" s="145" t="n">
        <v>0.0383685957176024</v>
      </c>
      <c r="V41" s="146" t="n">
        <v>17.482</v>
      </c>
      <c r="W41" s="146" t="n">
        <v>17.0532150085201</v>
      </c>
      <c r="X41" s="145" t="n">
        <v>17.4426666666667</v>
      </c>
      <c r="Y41" s="146" t="n">
        <v>17.0148464128025</v>
      </c>
      <c r="Z41" s="145" t="n">
        <v>1.217</v>
      </c>
      <c r="AA41" s="145" t="n">
        <v>1.18715036410988</v>
      </c>
      <c r="AB41" s="145" t="n">
        <v>6.303</v>
      </c>
      <c r="AC41" s="188" t="n">
        <v>6.14840488495037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2069</v>
      </c>
      <c r="E42" s="136" t="n">
        <v>18.1</v>
      </c>
      <c r="F42" s="137" t="n">
        <v>2.9819</v>
      </c>
      <c r="G42" s="138" t="n">
        <v>35.74845</v>
      </c>
      <c r="H42" s="136" t="n">
        <v>100</v>
      </c>
      <c r="I42" s="136" t="n">
        <v>101</v>
      </c>
      <c r="J42" s="279" t="n">
        <v>108.8191709</v>
      </c>
      <c r="K42" s="280" t="n">
        <v>0.998579045754661</v>
      </c>
      <c r="L42" s="281" t="n">
        <v>0.000771195814950969</v>
      </c>
      <c r="M42" s="281" t="n">
        <v>-4.415636506E-006</v>
      </c>
      <c r="N42" s="281" t="n">
        <v>1.02582173217052</v>
      </c>
      <c r="O42" s="279" t="n">
        <v>108.817103335753</v>
      </c>
      <c r="P42" s="282" t="n">
        <v>3.18506940300452</v>
      </c>
      <c r="Q42" s="283" t="n">
        <v>3.10489561989029</v>
      </c>
      <c r="R42" s="284" t="n">
        <v>142.245199538182</v>
      </c>
      <c r="S42" s="284" t="n">
        <v>138.6646383843</v>
      </c>
      <c r="T42" s="145" t="n">
        <v>0.191333333333333</v>
      </c>
      <c r="U42" s="145" t="n">
        <v>0.186610175433714</v>
      </c>
      <c r="V42" s="146" t="n">
        <v>14.481</v>
      </c>
      <c r="W42" s="146" t="n">
        <v>14.1235293577819</v>
      </c>
      <c r="X42" s="145" t="n">
        <v>14.2896666666667</v>
      </c>
      <c r="Y42" s="146" t="n">
        <v>13.9369191823482</v>
      </c>
      <c r="Z42" s="145" t="n">
        <v>1.021</v>
      </c>
      <c r="AA42" s="145" t="n">
        <v>0.995796110371891</v>
      </c>
      <c r="AB42" s="145" t="n">
        <v>4.933</v>
      </c>
      <c r="AC42" s="188" t="n">
        <v>4.81122645687026</v>
      </c>
      <c r="AD42" s="159" t="n">
        <v>0.0294</v>
      </c>
      <c r="AE42" s="159" t="n">
        <v>0.0155</v>
      </c>
      <c r="AF42" s="159" t="n">
        <v>0.0018</v>
      </c>
      <c r="AG42" s="159" t="n">
        <v>0.0395</v>
      </c>
      <c r="AH42" s="159" t="n">
        <v>0.0235</v>
      </c>
      <c r="AI42" s="159" t="n">
        <v>0.0024</v>
      </c>
      <c r="AJ42" s="159" t="n">
        <v>0.0053</v>
      </c>
      <c r="AK42" s="159" t="n">
        <v>-9999.9999</v>
      </c>
      <c r="AL42" s="159" t="n">
        <v>0.0483</v>
      </c>
      <c r="AM42" s="159" t="n">
        <v>0.004</v>
      </c>
      <c r="AN42" s="159" t="n">
        <v>-9999.9999</v>
      </c>
      <c r="AO42" s="159" t="n">
        <v>-9999.9999</v>
      </c>
      <c r="AP42" s="159" t="n">
        <v>0.0136</v>
      </c>
      <c r="AQ42" s="159"/>
      <c r="AR42" s="159" t="n">
        <v>0.1648</v>
      </c>
      <c r="AS42" s="159" t="n">
        <v>0.0176</v>
      </c>
      <c r="AT42" s="159" t="n">
        <v>0.1824</v>
      </c>
      <c r="AU42" s="159" t="n">
        <v>0.0164</v>
      </c>
      <c r="AV42" s="159" t="s">
        <v>167</v>
      </c>
      <c r="AW42" s="159" t="n">
        <v>-9999.9999</v>
      </c>
      <c r="AX42" s="159" t="n">
        <v>0.0443</v>
      </c>
      <c r="AY42" s="159" t="n">
        <v>0.1206</v>
      </c>
      <c r="AZ42" s="159" t="n">
        <v>0.1649</v>
      </c>
      <c r="BA42" s="159" t="n">
        <v>0.0029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2070</v>
      </c>
      <c r="E43" s="136" t="n">
        <v>18.4</v>
      </c>
      <c r="F43" s="137" t="n">
        <v>3.2321</v>
      </c>
      <c r="G43" s="138" t="n">
        <v>35.83295</v>
      </c>
      <c r="H43" s="136" t="n">
        <v>80</v>
      </c>
      <c r="I43" s="136" t="n">
        <v>80</v>
      </c>
      <c r="J43" s="279" t="n">
        <v>108.2729721</v>
      </c>
      <c r="K43" s="280" t="n">
        <v>0.998522778246976</v>
      </c>
      <c r="L43" s="281" t="n">
        <v>0.00077059793494784</v>
      </c>
      <c r="M43" s="281" t="n">
        <v>-4.403073376E-006</v>
      </c>
      <c r="N43" s="281" t="n">
        <v>1.02581147569384</v>
      </c>
      <c r="O43" s="279" t="n">
        <v>108.271239732446</v>
      </c>
      <c r="P43" s="282" t="n">
        <v>3.47184511121423</v>
      </c>
      <c r="Q43" s="283" t="n">
        <v>3.38448651967551</v>
      </c>
      <c r="R43" s="284" t="n">
        <v>155.052602666828</v>
      </c>
      <c r="S43" s="284" t="n">
        <v>151.151167968708</v>
      </c>
      <c r="T43" s="145" t="n">
        <v>0.244333333333333</v>
      </c>
      <c r="U43" s="145" t="n">
        <v>0.238287495835075</v>
      </c>
      <c r="V43" s="146" t="n">
        <v>12.187</v>
      </c>
      <c r="W43" s="146" t="n">
        <v>11.8854422035828</v>
      </c>
      <c r="X43" s="145" t="n">
        <v>11.9426666666667</v>
      </c>
      <c r="Y43" s="146" t="n">
        <v>11.6471547077477</v>
      </c>
      <c r="Z43" s="145" t="n">
        <v>0.887</v>
      </c>
      <c r="AA43" s="145" t="n">
        <v>0.865051877785995</v>
      </c>
      <c r="AB43" s="145" t="n">
        <v>4.237</v>
      </c>
      <c r="AC43" s="188" t="n">
        <v>4.13215874428327</v>
      </c>
      <c r="AD43" s="159" t="n">
        <v>0.0375</v>
      </c>
      <c r="AE43" s="159" t="n">
        <v>0.0222</v>
      </c>
      <c r="AF43" s="159" t="n">
        <v>0.0024</v>
      </c>
      <c r="AG43" s="159" t="n">
        <v>0.0532</v>
      </c>
      <c r="AH43" s="159" t="n">
        <v>0.0184</v>
      </c>
      <c r="AI43" s="159" t="n">
        <v>0.0041</v>
      </c>
      <c r="AJ43" s="159" t="n">
        <v>0.0053</v>
      </c>
      <c r="AK43" s="159" t="n">
        <v>0.0037</v>
      </c>
      <c r="AL43" s="159" t="n">
        <v>0.0635</v>
      </c>
      <c r="AM43" s="159" t="n">
        <v>0.005</v>
      </c>
      <c r="AN43" s="159" t="n">
        <v>0.0016</v>
      </c>
      <c r="AO43" s="159" t="n">
        <v>-9999.9999</v>
      </c>
      <c r="AP43" s="159" t="n">
        <v>0.0197</v>
      </c>
      <c r="AQ43" s="159"/>
      <c r="AR43" s="159" t="n">
        <v>0.2025</v>
      </c>
      <c r="AS43" s="159" t="n">
        <v>0.0313</v>
      </c>
      <c r="AT43" s="159" t="n">
        <v>0.2338</v>
      </c>
      <c r="AU43" s="159" t="n">
        <v>0.0211</v>
      </c>
      <c r="AV43" s="159" t="s">
        <v>167</v>
      </c>
      <c r="AW43" s="159" t="n">
        <v>-9999.9999</v>
      </c>
      <c r="AX43" s="159" t="n">
        <v>0.0616</v>
      </c>
      <c r="AY43" s="159" t="n">
        <v>0.1508</v>
      </c>
      <c r="AZ43" s="159" t="n">
        <v>0.2124</v>
      </c>
      <c r="BA43" s="159" t="n">
        <v>0.0027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2071</v>
      </c>
      <c r="E44" s="136" t="n">
        <v>19.6</v>
      </c>
      <c r="F44" s="137" t="n">
        <v>3.3936</v>
      </c>
      <c r="G44" s="138" t="n">
        <v>35.95755</v>
      </c>
      <c r="H44" s="136" t="n">
        <v>60</v>
      </c>
      <c r="I44" s="136" t="n">
        <v>61</v>
      </c>
      <c r="J44" s="279" t="n">
        <v>116.8526278</v>
      </c>
      <c r="K44" s="280" t="n">
        <v>0.99828799033367</v>
      </c>
      <c r="L44" s="281" t="n">
        <v>0.0007682810809808</v>
      </c>
      <c r="M44" s="281" t="n">
        <v>-4.355799136E-006</v>
      </c>
      <c r="N44" s="281" t="n">
        <v>1.02559898038763</v>
      </c>
      <c r="O44" s="279" t="n">
        <v>116.852160389489</v>
      </c>
      <c r="P44" s="282" t="n">
        <v>3.37396180782807</v>
      </c>
      <c r="Q44" s="283" t="n">
        <v>3.28974762294797</v>
      </c>
      <c r="R44" s="284" t="n">
        <v>150.681134337601</v>
      </c>
      <c r="S44" s="284" t="n">
        <v>146.920128840856</v>
      </c>
      <c r="T44" s="145" t="n">
        <v>0.511333333333333</v>
      </c>
      <c r="U44" s="145" t="n">
        <v>0.498629238735178</v>
      </c>
      <c r="V44" s="146" t="n">
        <v>11.194</v>
      </c>
      <c r="W44" s="146" t="n">
        <v>10.9158846774477</v>
      </c>
      <c r="X44" s="145" t="n">
        <v>10.6826666666667</v>
      </c>
      <c r="Y44" s="146" t="n">
        <v>10.4172554387125</v>
      </c>
      <c r="Z44" s="145" t="n">
        <v>0.806</v>
      </c>
      <c r="AA44" s="145" t="n">
        <v>0.785974901735111</v>
      </c>
      <c r="AB44" s="145" t="n">
        <v>3.765</v>
      </c>
      <c r="AC44" s="159" t="n">
        <v>3.6714584429686</v>
      </c>
      <c r="AD44" s="159" t="n">
        <v>0.0492</v>
      </c>
      <c r="AE44" s="159" t="n">
        <v>0.0375</v>
      </c>
      <c r="AF44" s="159" t="n">
        <v>0.0063</v>
      </c>
      <c r="AG44" s="159" t="n">
        <v>0.0719</v>
      </c>
      <c r="AH44" s="159" t="n">
        <v>0.0245</v>
      </c>
      <c r="AI44" s="159" t="n">
        <v>0.0065</v>
      </c>
      <c r="AJ44" s="159" t="n">
        <v>0.0113</v>
      </c>
      <c r="AK44" s="159" t="n">
        <v>0.0056</v>
      </c>
      <c r="AL44" s="159" t="n">
        <v>0.0796</v>
      </c>
      <c r="AM44" s="159" t="n">
        <v>0.0073</v>
      </c>
      <c r="AN44" s="159" t="n">
        <v>0.008</v>
      </c>
      <c r="AO44" s="159" t="n">
        <v>-9999.9999</v>
      </c>
      <c r="AP44" s="159" t="n">
        <v>0.0433</v>
      </c>
      <c r="AQ44" s="159"/>
      <c r="AR44" s="159" t="n">
        <v>0.2738</v>
      </c>
      <c r="AS44" s="159" t="n">
        <v>0.0882</v>
      </c>
      <c r="AT44" s="159" t="n">
        <v>0.362</v>
      </c>
      <c r="AU44" s="159" t="n">
        <v>0.036</v>
      </c>
      <c r="AV44" s="159" t="s">
        <v>167</v>
      </c>
      <c r="AW44" s="159" t="n">
        <v>-9999.9999</v>
      </c>
      <c r="AX44" s="159" t="n">
        <v>0.1058</v>
      </c>
      <c r="AY44" s="159" t="n">
        <v>0.2554</v>
      </c>
      <c r="AZ44" s="159" t="n">
        <v>0.3612</v>
      </c>
      <c r="BA44" s="159" t="n">
        <v>0.0045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2072</v>
      </c>
      <c r="E45" s="136" t="n">
        <v>24.6</v>
      </c>
      <c r="F45" s="137" t="n">
        <v>4.6502</v>
      </c>
      <c r="G45" s="138" t="n">
        <v>35.75215</v>
      </c>
      <c r="H45" s="136" t="n">
        <v>40</v>
      </c>
      <c r="I45" s="136" t="n">
        <v>40</v>
      </c>
      <c r="J45" s="279" t="n">
        <v>116.2550494</v>
      </c>
      <c r="K45" s="280" t="n">
        <v>0.997149692959927</v>
      </c>
      <c r="L45" s="281" t="n">
        <v>0.0007598348734143</v>
      </c>
      <c r="M45" s="281" t="n">
        <v>-4.210115736E-006</v>
      </c>
      <c r="N45" s="281" t="n">
        <v>1.02403297083163</v>
      </c>
      <c r="O45" s="279" t="n">
        <v>116.260397132272</v>
      </c>
      <c r="P45" s="282" t="n">
        <v>4.65460476286682</v>
      </c>
      <c r="Q45" s="283" t="n">
        <v>4.54536611168561</v>
      </c>
      <c r="R45" s="284" t="n">
        <v>207.874648709632</v>
      </c>
      <c r="S45" s="284" t="n">
        <v>202.996050547879</v>
      </c>
      <c r="T45" s="0" t="n">
        <v>0.0353333333333333</v>
      </c>
      <c r="U45" s="0" t="n">
        <v>0.0344595351577143</v>
      </c>
      <c r="V45" s="0" t="n">
        <v>0.116</v>
      </c>
      <c r="W45" s="0" t="n">
        <v>0.113131304102685</v>
      </c>
      <c r="X45" s="0" t="n">
        <v>0.0806666666666667</v>
      </c>
      <c r="Y45" s="0" t="n">
        <v>0.0786717689449704</v>
      </c>
      <c r="Z45" s="0" t="n">
        <v>0.137</v>
      </c>
      <c r="AA45" s="0" t="n">
        <v>0.133611971224722</v>
      </c>
      <c r="AB45" s="0" t="n">
        <v>0.426</v>
      </c>
      <c r="AC45" s="159" t="n">
        <v>0.41546496161848</v>
      </c>
      <c r="AD45" s="0" t="n">
        <v>0.0794</v>
      </c>
      <c r="AE45" s="0" t="n">
        <v>0.0826</v>
      </c>
      <c r="AF45" s="0" t="n">
        <v>0.0187</v>
      </c>
      <c r="AG45" s="0" t="n">
        <v>0.0771</v>
      </c>
      <c r="AH45" s="0" t="n">
        <v>0.0279</v>
      </c>
      <c r="AI45" s="0" t="n">
        <v>0.0196</v>
      </c>
      <c r="AJ45" s="0" t="n">
        <v>0.0276</v>
      </c>
      <c r="AK45" s="0" t="n">
        <v>0.0127</v>
      </c>
      <c r="AL45" s="0" t="n">
        <v>0.2222</v>
      </c>
      <c r="AM45" s="0" t="n">
        <v>0.0226</v>
      </c>
      <c r="AN45" s="0" t="n">
        <v>0.0263</v>
      </c>
      <c r="AO45" s="0" t="n">
        <v>-9999.9999</v>
      </c>
      <c r="AP45" s="0" t="n">
        <v>0.0861</v>
      </c>
      <c r="AR45" s="0" t="n">
        <v>0.0536</v>
      </c>
      <c r="AS45" s="0" t="n">
        <v>0.1742</v>
      </c>
      <c r="AT45" s="0" t="n">
        <v>0.2278</v>
      </c>
      <c r="AU45" s="0" t="s">
        <v>167</v>
      </c>
      <c r="AV45" s="0" t="n">
        <v>0.0435</v>
      </c>
      <c r="AW45" s="0" t="n">
        <v>-9999.9999</v>
      </c>
      <c r="AX45" s="0" t="n">
        <v>0.1091</v>
      </c>
      <c r="AY45" s="0" t="n">
        <v>0.7254</v>
      </c>
      <c r="AZ45" s="0" t="n">
        <v>0.8345</v>
      </c>
      <c r="BA45" s="0" t="n">
        <v>0.0066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 t="n">
        <v>40</v>
      </c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45"/>
      <c r="U46" s="145"/>
      <c r="V46" s="146"/>
      <c r="W46" s="146"/>
      <c r="X46" s="145"/>
      <c r="Y46" s="146"/>
      <c r="Z46" s="145"/>
      <c r="AA46" s="145"/>
      <c r="AB46" s="14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2073</v>
      </c>
      <c r="E47" s="136" t="n">
        <v>28.6</v>
      </c>
      <c r="F47" s="137" t="n">
        <v>4.1428</v>
      </c>
      <c r="G47" s="138" t="n">
        <v>34.34705</v>
      </c>
      <c r="H47" s="136" t="n">
        <v>20</v>
      </c>
      <c r="I47" s="136" t="n">
        <v>20</v>
      </c>
      <c r="J47" s="279" t="n">
        <v>107.345932</v>
      </c>
      <c r="K47" s="280" t="n">
        <v>0.996065060375924</v>
      </c>
      <c r="L47" s="281" t="n">
        <v>0.0007543575931871</v>
      </c>
      <c r="M47" s="281" t="n">
        <v>-4.153134616E-006</v>
      </c>
      <c r="N47" s="281" t="n">
        <v>1.02170898069609</v>
      </c>
      <c r="O47" s="279" t="n">
        <v>107.355163750152</v>
      </c>
      <c r="P47" s="282" t="n">
        <v>4.4948740506919</v>
      </c>
      <c r="Q47" s="283" t="n">
        <v>4.39936825027177</v>
      </c>
      <c r="R47" s="284" t="n">
        <v>200.7410751039</v>
      </c>
      <c r="S47" s="284" t="n">
        <v>196.475786057137</v>
      </c>
      <c r="T47" s="145" t="n">
        <v>0.0183333333333333</v>
      </c>
      <c r="U47" s="145" t="n">
        <v>0.0178994514753876</v>
      </c>
      <c r="V47" s="146" t="n">
        <v>0.017</v>
      </c>
      <c r="W47" s="146" t="n">
        <v>0.0165976731862685</v>
      </c>
      <c r="X47" s="145" t="n">
        <v>-0.00133333333333333</v>
      </c>
      <c r="Y47" s="146" t="n">
        <v>-0.0013017782891191</v>
      </c>
      <c r="Z47" s="145" t="n">
        <v>0.019</v>
      </c>
      <c r="AA47" s="145" t="n">
        <v>0.0185503406199472</v>
      </c>
      <c r="AB47" s="145" t="n">
        <v>0.913</v>
      </c>
      <c r="AC47" s="285" t="n">
        <v>0.891392683474303</v>
      </c>
      <c r="AD47" s="159" t="n">
        <v>0.0093</v>
      </c>
      <c r="AE47" s="159" t="n">
        <v>0.0096</v>
      </c>
      <c r="AF47" s="159" t="n">
        <v>0.0054</v>
      </c>
      <c r="AG47" s="159" t="n">
        <v>0.008</v>
      </c>
      <c r="AH47" s="159" t="n">
        <v>0.0052</v>
      </c>
      <c r="AI47" s="159" t="n">
        <v>-9999.9999</v>
      </c>
      <c r="AJ47" s="159" t="n">
        <v>-9999.9999</v>
      </c>
      <c r="AK47" s="159" t="n">
        <v>-9999.9999</v>
      </c>
      <c r="AL47" s="159" t="n">
        <v>0.0307</v>
      </c>
      <c r="AM47" s="159" t="n">
        <v>0.0085</v>
      </c>
      <c r="AN47" s="159" t="n">
        <v>-9999.9999</v>
      </c>
      <c r="AO47" s="159" t="n">
        <v>-9999.9999</v>
      </c>
      <c r="AP47" s="159" t="n">
        <v>0.1622</v>
      </c>
      <c r="AQ47" s="159"/>
      <c r="AR47" s="159" t="n">
        <v>0.0213</v>
      </c>
      <c r="AS47" s="159" t="n">
        <v>0.0107</v>
      </c>
      <c r="AT47" s="159" t="n">
        <v>0.032</v>
      </c>
      <c r="AU47" s="159" t="n">
        <v>0.0223</v>
      </c>
      <c r="AV47" s="159" t="s">
        <v>167</v>
      </c>
      <c r="AW47" s="159" t="n">
        <v>-9999.9999</v>
      </c>
      <c r="AX47" s="159" t="n">
        <v>0.0896</v>
      </c>
      <c r="AY47" s="159" t="n">
        <v>0.1088</v>
      </c>
      <c r="AZ47" s="159" t="n">
        <v>0.1984</v>
      </c>
      <c r="BA47" s="159" t="n">
        <v>0.0014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2074</v>
      </c>
      <c r="E48" s="136" t="n">
        <v>28.9</v>
      </c>
      <c r="F48" s="137" t="n">
        <v>4.276</v>
      </c>
      <c r="G48" s="138" t="n">
        <v>34.32355</v>
      </c>
      <c r="H48" s="136" t="n">
        <v>0</v>
      </c>
      <c r="I48" s="136" t="n">
        <v>3</v>
      </c>
      <c r="J48" s="279" t="n">
        <v>110.7909</v>
      </c>
      <c r="K48" s="280" t="n">
        <v>0.995977822369731</v>
      </c>
      <c r="L48" s="281" t="n">
        <v>0.000753989332274109</v>
      </c>
      <c r="M48" s="281" t="n">
        <v>-4.150995466E-006</v>
      </c>
      <c r="N48" s="281" t="n">
        <v>1.02159188359107</v>
      </c>
      <c r="O48" s="279" t="n">
        <v>110.8007603901</v>
      </c>
      <c r="P48" s="282" t="n">
        <v>4.49314173497569</v>
      </c>
      <c r="Q48" s="283" t="n">
        <v>4.39817681321186</v>
      </c>
      <c r="R48" s="284" t="n">
        <v>200.663709884014</v>
      </c>
      <c r="S48" s="284" t="n">
        <v>196.422576478042</v>
      </c>
      <c r="T48" s="158" t="n">
        <v>0.0163333333333333</v>
      </c>
      <c r="U48" s="159" t="n">
        <v>0.0159469929976775</v>
      </c>
      <c r="V48" s="159" t="n">
        <v>0.023</v>
      </c>
      <c r="W48" s="159" t="n">
        <v>0.0224559697314234</v>
      </c>
      <c r="X48" s="159" t="n">
        <v>0.00666666666666667</v>
      </c>
      <c r="Y48" s="159" t="n">
        <v>0.00650897673374591</v>
      </c>
      <c r="Z48" s="159" t="n">
        <v>0.005</v>
      </c>
      <c r="AA48" s="159" t="n">
        <v>0.00488173255030943</v>
      </c>
      <c r="AB48" s="159" t="n">
        <v>0.912</v>
      </c>
      <c r="AC48" s="159" t="n">
        <v>0.890428017176441</v>
      </c>
      <c r="AD48" s="159" t="n">
        <v>0.009</v>
      </c>
      <c r="AE48" s="159" t="n">
        <v>0.0084</v>
      </c>
      <c r="AF48" s="159" t="n">
        <v>0.0034</v>
      </c>
      <c r="AG48" s="159" t="n">
        <v>0.0079</v>
      </c>
      <c r="AH48" s="159" t="n">
        <v>0.0051</v>
      </c>
      <c r="AI48" s="159" t="n">
        <v>-9999.9999</v>
      </c>
      <c r="AJ48" s="159" t="n">
        <v>-9999.9999</v>
      </c>
      <c r="AK48" s="159" t="n">
        <v>-9999.9999</v>
      </c>
      <c r="AL48" s="159" t="n">
        <v>0.0288</v>
      </c>
      <c r="AM48" s="159" t="n">
        <v>0.0104</v>
      </c>
      <c r="AN48" s="159" t="n">
        <v>-9999.9999</v>
      </c>
      <c r="AO48" s="159" t="n">
        <v>-9999.9999</v>
      </c>
      <c r="AP48" s="159" t="n">
        <v>0.181</v>
      </c>
      <c r="AQ48" s="159"/>
      <c r="AR48" s="159" t="n">
        <v>0.0226</v>
      </c>
      <c r="AS48" s="159" t="n">
        <v>0.0096</v>
      </c>
      <c r="AT48" s="159" t="n">
        <v>0.0322</v>
      </c>
      <c r="AU48" s="159" t="s">
        <v>167</v>
      </c>
      <c r="AV48" s="159" t="n">
        <v>0.0232</v>
      </c>
      <c r="AW48" s="159" t="n">
        <v>-9999.9999</v>
      </c>
      <c r="AX48" s="159" t="n">
        <v>0.1083</v>
      </c>
      <c r="AY48" s="159" t="n">
        <v>0.1059</v>
      </c>
      <c r="AZ48" s="159" t="n">
        <v>0.2142</v>
      </c>
      <c r="BA48" s="159" t="n">
        <v>0.0011</v>
      </c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252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0°00.57'</v>
      </c>
      <c r="P9" s="36" t="s">
        <v>15</v>
      </c>
      <c r="Q9" s="189" t="n">
        <v>0.0095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253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-9°50.54'</v>
      </c>
      <c r="P10" s="36" t="s">
        <v>21</v>
      </c>
      <c r="Q10" s="189" t="n">
        <v>-9.84233333333333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0°00.57'</v>
      </c>
      <c r="O11" s="43" t="n">
        <f aca="false">IF(P9=M10,-1,1)</f>
        <v>1</v>
      </c>
      <c r="P11" s="44" t="s">
        <v>254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9°50.54'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24.9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4.884725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0.997047957507813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0.0199811811736723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33'!$P$18</f>
        <v>5.00686865067652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4.87905655340937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0.00499419778330343</v>
      </c>
      <c r="Q23" s="221" t="s">
        <v>38</v>
      </c>
      <c r="R23" s="166"/>
      <c r="T23" s="1"/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4.8845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0.0205256195597229</v>
      </c>
      <c r="Q25" s="221" t="s">
        <v>15</v>
      </c>
      <c r="R25" s="166"/>
      <c r="T25" s="1" t="n">
        <v>4.88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4.8871</v>
      </c>
    </row>
    <row r="28" customFormat="false" ht="15" hidden="false" customHeight="false" outlineLevel="0" collapsed="false">
      <c r="T28" s="1" t="n">
        <f aca="false">AVERAGE(T23:T27)</f>
        <v>4.884725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2062</v>
      </c>
      <c r="E36" s="136" t="n">
        <v>15</v>
      </c>
      <c r="F36" s="137" t="n">
        <v>2.9012</v>
      </c>
      <c r="G36" s="138" t="n">
        <v>35.46275</v>
      </c>
      <c r="H36" s="136" t="n">
        <v>200</v>
      </c>
      <c r="I36" s="136" t="n">
        <v>200</v>
      </c>
      <c r="J36" s="279" t="n">
        <v>115.2638565</v>
      </c>
      <c r="K36" s="280" t="n">
        <v>0.999101574562738</v>
      </c>
      <c r="L36" s="281" t="n">
        <v>0.0007778325309375</v>
      </c>
      <c r="M36" s="281" t="n">
        <v>-4.562895E-006</v>
      </c>
      <c r="N36" s="281" t="n">
        <v>1.02632965011834</v>
      </c>
      <c r="O36" s="279" t="n">
        <v>115.258093307175</v>
      </c>
      <c r="P36" s="282" t="n">
        <v>2.91982852112935</v>
      </c>
      <c r="Q36" s="283" t="n">
        <v>2.84492270177782</v>
      </c>
      <c r="R36" s="284" t="n">
        <v>130.399541753637</v>
      </c>
      <c r="S36" s="284" t="n">
        <v>127.054247861398</v>
      </c>
      <c r="T36" s="145" t="n">
        <v>0.0203333333333333</v>
      </c>
      <c r="U36" s="145" t="n">
        <v>0.019835587454408</v>
      </c>
      <c r="V36" s="146" t="n">
        <v>19.261</v>
      </c>
      <c r="W36" s="146" t="n">
        <v>18.7895040963616</v>
      </c>
      <c r="X36" s="145" t="n">
        <v>19.2406666666667</v>
      </c>
      <c r="Y36" s="146" t="n">
        <v>18.7696685089072</v>
      </c>
      <c r="Z36" s="145" t="n">
        <v>1.328</v>
      </c>
      <c r="AA36" s="145" t="n">
        <v>1.29549148226822</v>
      </c>
      <c r="AB36" s="145" t="n">
        <v>7.125</v>
      </c>
      <c r="AC36" s="188" t="n">
        <v>6.95058494816346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2063</v>
      </c>
      <c r="E37" s="136" t="n">
        <v>15.1</v>
      </c>
      <c r="F37" s="137" t="n">
        <v>2.7188</v>
      </c>
      <c r="G37" s="138" t="n">
        <v>35.4632</v>
      </c>
      <c r="H37" s="136" t="n">
        <v>200</v>
      </c>
      <c r="I37" s="294" t="n">
        <v>200</v>
      </c>
      <c r="J37" s="279" t="n">
        <v>108.3525601</v>
      </c>
      <c r="K37" s="280" t="n">
        <v>0.999086438612765</v>
      </c>
      <c r="L37" s="281" t="n">
        <v>0.000777604928346369</v>
      </c>
      <c r="M37" s="281" t="n">
        <v>-4.557648346E-006</v>
      </c>
      <c r="N37" s="281" t="n">
        <v>1.02630789778</v>
      </c>
      <c r="O37" s="279" t="n">
        <v>108.347250824555</v>
      </c>
      <c r="P37" s="282" t="n">
        <v>2.91272532569592</v>
      </c>
      <c r="Q37" s="283" t="n">
        <v>2.83806188376452</v>
      </c>
      <c r="R37" s="284" t="n">
        <v>130.08231304558</v>
      </c>
      <c r="S37" s="284" t="n">
        <v>126.747843728924</v>
      </c>
      <c r="T37" s="145" t="n">
        <v>0.0223333333333333</v>
      </c>
      <c r="U37" s="145" t="n">
        <v>0.021786627221713</v>
      </c>
      <c r="V37" s="146" t="n">
        <v>19.235</v>
      </c>
      <c r="W37" s="146" t="n">
        <v>18.7641391616261</v>
      </c>
      <c r="X37" s="145" t="n">
        <v>19.2126666666667</v>
      </c>
      <c r="Y37" s="146" t="n">
        <v>18.7423525344044</v>
      </c>
      <c r="Z37" s="145" t="n">
        <v>1.333</v>
      </c>
      <c r="AA37" s="145" t="n">
        <v>1.30036898894971</v>
      </c>
      <c r="AB37" s="145" t="n">
        <v>7.088</v>
      </c>
      <c r="AC37" s="188" t="n">
        <v>6.9144901677986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2064</v>
      </c>
      <c r="E38" s="136" t="n">
        <v>16.7</v>
      </c>
      <c r="F38" s="137" t="n">
        <v>3.7</v>
      </c>
      <c r="G38" s="138" t="n">
        <v>35.6926</v>
      </c>
      <c r="H38" s="136" t="n">
        <v>100</v>
      </c>
      <c r="I38" s="294" t="n">
        <v>100</v>
      </c>
      <c r="J38" s="279" t="n">
        <v>118.0602643</v>
      </c>
      <c r="K38" s="280" t="n">
        <v>0.998828500166175</v>
      </c>
      <c r="L38" s="281" t="n">
        <v>0.000774087631575729</v>
      </c>
      <c r="M38" s="281" t="n">
        <v>-4.478202394E-006</v>
      </c>
      <c r="N38" s="281" t="n">
        <v>1.02611827341012</v>
      </c>
      <c r="O38" s="279" t="n">
        <v>118.056368311278</v>
      </c>
      <c r="P38" s="282" t="n">
        <v>3.63936730724662</v>
      </c>
      <c r="Q38" s="283" t="n">
        <v>3.54673277102046</v>
      </c>
      <c r="R38" s="284" t="n">
        <v>162.534143941634</v>
      </c>
      <c r="S38" s="284" t="n">
        <v>158.397085553774</v>
      </c>
      <c r="T38" s="145" t="n">
        <v>0.110333333333333</v>
      </c>
      <c r="U38" s="145" t="n">
        <v>0.107614546242339</v>
      </c>
      <c r="V38" s="146" t="n">
        <v>12.663</v>
      </c>
      <c r="W38" s="146" t="n">
        <v>12.350963737765</v>
      </c>
      <c r="X38" s="145" t="n">
        <v>12.5526666666667</v>
      </c>
      <c r="Y38" s="146" t="n">
        <v>12.2433491915227</v>
      </c>
      <c r="Z38" s="145" t="n">
        <v>0.954</v>
      </c>
      <c r="AA38" s="145" t="n">
        <v>0.930491937599924</v>
      </c>
      <c r="AB38" s="145" t="n">
        <v>4.65</v>
      </c>
      <c r="AC38" s="188" t="n">
        <v>4.53541667698076</v>
      </c>
      <c r="AD38" s="160" t="n">
        <v>0.0296</v>
      </c>
      <c r="AE38" s="160" t="n">
        <v>0.0155</v>
      </c>
      <c r="AF38" s="160" t="n">
        <v>0.0014</v>
      </c>
      <c r="AG38" s="160" t="n">
        <v>0.0426</v>
      </c>
      <c r="AH38" s="160" t="n">
        <v>0.0102</v>
      </c>
      <c r="AI38" s="160" t="n">
        <v>-9999.9999</v>
      </c>
      <c r="AJ38" s="160" t="n">
        <v>0.0029</v>
      </c>
      <c r="AK38" s="160" t="n">
        <v>0.0022</v>
      </c>
      <c r="AL38" s="160" t="n">
        <v>0.0537</v>
      </c>
      <c r="AM38" s="160" t="n">
        <v>0.0035</v>
      </c>
      <c r="AN38" s="160" t="n">
        <v>-9999.9999</v>
      </c>
      <c r="AO38" s="160" t="n">
        <v>-9999.9999</v>
      </c>
      <c r="AP38" s="160" t="n">
        <v>0.0131</v>
      </c>
      <c r="AQ38" s="160"/>
      <c r="AR38" s="160" t="n">
        <v>0.1516</v>
      </c>
      <c r="AS38" s="160" t="n">
        <v>0.0163</v>
      </c>
      <c r="AT38" s="160" t="n">
        <v>0.1679</v>
      </c>
      <c r="AU38" s="160" t="n">
        <v>0.0139</v>
      </c>
      <c r="AV38" s="160" t="s">
        <v>167</v>
      </c>
      <c r="AW38" s="160" t="n">
        <v>-9999.9999</v>
      </c>
      <c r="AX38" s="160" t="n">
        <v>0.042</v>
      </c>
      <c r="AY38" s="160" t="n">
        <v>0.1054</v>
      </c>
      <c r="AZ38" s="160" t="n">
        <v>0.1474</v>
      </c>
      <c r="BA38" s="160" t="n">
        <v>-9999.9999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294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0.525333333333333</v>
      </c>
      <c r="U39" s="145" t="n">
        <v>0.51212260134642</v>
      </c>
      <c r="V39" s="146" t="n">
        <v>4.561</v>
      </c>
      <c r="W39" s="146" t="n">
        <v>4.446303016639</v>
      </c>
      <c r="X39" s="145" t="n">
        <v>4.03566666666667</v>
      </c>
      <c r="Y39" s="146" t="n">
        <v>3.93418041529258</v>
      </c>
      <c r="Z39" s="145" t="n">
        <v>0.452</v>
      </c>
      <c r="AA39" s="145" t="n">
        <v>0.440633405726996</v>
      </c>
      <c r="AB39" s="145" t="n">
        <v>2.087</v>
      </c>
      <c r="AC39" s="188" t="n">
        <v>2.03451751715098</v>
      </c>
      <c r="AD39" s="160" t="n">
        <v>0.0755</v>
      </c>
      <c r="AE39" s="160" t="n">
        <v>0.0611</v>
      </c>
      <c r="AF39" s="160" t="n">
        <v>0.0078</v>
      </c>
      <c r="AG39" s="160" t="n">
        <v>0.0955</v>
      </c>
      <c r="AH39" s="160" t="n">
        <v>0.0344</v>
      </c>
      <c r="AI39" s="160" t="n">
        <v>0.0063</v>
      </c>
      <c r="AJ39" s="160" t="n">
        <v>0.0135</v>
      </c>
      <c r="AK39" s="160" t="n">
        <v>0.005</v>
      </c>
      <c r="AL39" s="160" t="n">
        <v>0.1561</v>
      </c>
      <c r="AM39" s="160" t="n">
        <v>0.011</v>
      </c>
      <c r="AN39" s="160" t="n">
        <v>0.012</v>
      </c>
      <c r="AO39" s="160" t="n">
        <v>-9999.9999</v>
      </c>
      <c r="AP39" s="160" t="n">
        <v>0.0674</v>
      </c>
      <c r="AQ39" s="160"/>
      <c r="AR39" s="160" t="n">
        <v>0.2467</v>
      </c>
      <c r="AS39" s="160" t="n">
        <v>0.1116</v>
      </c>
      <c r="AT39" s="160" t="n">
        <v>0.3583</v>
      </c>
      <c r="AU39" s="160" t="n">
        <v>0.0454</v>
      </c>
      <c r="AV39" s="160" t="s">
        <v>167</v>
      </c>
      <c r="AW39" s="160" t="n">
        <v>-9999.9999</v>
      </c>
      <c r="AX39" s="160" t="n">
        <v>0.1482</v>
      </c>
      <c r="AY39" s="160" t="n">
        <v>0.3832</v>
      </c>
      <c r="AZ39" s="160" t="n">
        <v>0.5314</v>
      </c>
      <c r="BA39" s="160" t="n">
        <v>0.005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294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0.0373333333333333</v>
      </c>
      <c r="U40" s="145" t="n">
        <v>0.0364038345510382</v>
      </c>
      <c r="V40" s="146" t="n">
        <v>0.117</v>
      </c>
      <c r="W40" s="146" t="n">
        <v>0.114087017209057</v>
      </c>
      <c r="X40" s="145" t="n">
        <v>0.0796666666666667</v>
      </c>
      <c r="Y40" s="146" t="n">
        <v>0.077683182658019</v>
      </c>
      <c r="Z40" s="145" t="n">
        <v>0.131</v>
      </c>
      <c r="AA40" s="145" t="n">
        <v>0.127738455165697</v>
      </c>
      <c r="AB40" s="145" t="n">
        <v>0.945</v>
      </c>
      <c r="AC40" s="188" t="n">
        <v>0.921472062073154</v>
      </c>
      <c r="AD40" s="160" t="n">
        <v>0.0592</v>
      </c>
      <c r="AE40" s="160" t="n">
        <v>0.0569</v>
      </c>
      <c r="AF40" s="160" t="n">
        <v>0.0126</v>
      </c>
      <c r="AG40" s="160" t="n">
        <v>0.05</v>
      </c>
      <c r="AH40" s="160" t="n">
        <v>0.0251</v>
      </c>
      <c r="AI40" s="160" t="n">
        <v>0.0079</v>
      </c>
      <c r="AJ40" s="160" t="n">
        <v>0.0135</v>
      </c>
      <c r="AK40" s="160" t="n">
        <v>0.0042</v>
      </c>
      <c r="AL40" s="160" t="n">
        <v>0.2105</v>
      </c>
      <c r="AM40" s="160" t="n">
        <v>0.017</v>
      </c>
      <c r="AN40" s="160" t="n">
        <v>0.0025</v>
      </c>
      <c r="AO40" s="160" t="n">
        <v>0.0039</v>
      </c>
      <c r="AP40" s="160" t="n">
        <v>0.1154</v>
      </c>
      <c r="AQ40" s="160"/>
      <c r="AR40" s="160" t="n">
        <v>0.0481</v>
      </c>
      <c r="AS40" s="160" t="n">
        <v>0.0834</v>
      </c>
      <c r="AT40" s="160" t="n">
        <v>0.1315</v>
      </c>
      <c r="AU40" s="160" t="n">
        <v>0.0342</v>
      </c>
      <c r="AV40" s="160" t="s">
        <v>167</v>
      </c>
      <c r="AW40" s="160" t="n">
        <v>-9999.9999</v>
      </c>
      <c r="AX40" s="160" t="n">
        <v>0.1412</v>
      </c>
      <c r="AY40" s="160" t="n">
        <v>0.4104</v>
      </c>
      <c r="AZ40" s="160" t="n">
        <v>0.5516</v>
      </c>
      <c r="BA40" s="160" t="n">
        <v>-9999.9999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2066</v>
      </c>
      <c r="E41" s="136" t="n">
        <v>29.3</v>
      </c>
      <c r="F41" s="137" t="n">
        <v>4.2399</v>
      </c>
      <c r="G41" s="138" t="n">
        <v>34.74915</v>
      </c>
      <c r="H41" s="136" t="n">
        <v>29.3</v>
      </c>
      <c r="I41" s="136" t="n">
        <v>3</v>
      </c>
      <c r="J41" s="279" t="n">
        <v>109.6324375</v>
      </c>
      <c r="K41" s="280" t="n">
        <v>0.995860260850575</v>
      </c>
      <c r="L41" s="281" t="n">
        <v>0.000753507254703849</v>
      </c>
      <c r="M41" s="281" t="n">
        <v>-4.148606554E-006</v>
      </c>
      <c r="N41" s="281" t="n">
        <v>1.02177758715136</v>
      </c>
      <c r="O41" s="279" t="n">
        <v>109.642633316687</v>
      </c>
      <c r="P41" s="282" t="n">
        <v>4.4994772451683</v>
      </c>
      <c r="Q41" s="283" t="n">
        <v>4.40357794274241</v>
      </c>
      <c r="R41" s="284" t="n">
        <v>200.946653769216</v>
      </c>
      <c r="S41" s="284" t="n">
        <v>196.663790922876</v>
      </c>
      <c r="T41" s="188" t="n">
        <v>0.00933333333333333</v>
      </c>
      <c r="U41" s="188" t="n">
        <v>0.00910973010066123</v>
      </c>
      <c r="V41" s="188" t="n">
        <v>0.01</v>
      </c>
      <c r="W41" s="188" t="n">
        <v>0.00976042510785132</v>
      </c>
      <c r="X41" s="188" t="n">
        <v>0.000666666666666668</v>
      </c>
      <c r="Y41" s="188" t="n">
        <v>0.000650695007190089</v>
      </c>
      <c r="Z41" s="188" t="n">
        <v>0.008</v>
      </c>
      <c r="AA41" s="188" t="n">
        <v>0.00780834008628106</v>
      </c>
      <c r="AB41" s="188" t="n">
        <v>0.765</v>
      </c>
      <c r="AC41" s="188" t="n">
        <v>0.746672520750626</v>
      </c>
      <c r="AD41" s="159" t="n">
        <v>0.0044</v>
      </c>
      <c r="AE41" s="159" t="n">
        <v>0.0058</v>
      </c>
      <c r="AF41" s="159" t="n">
        <v>0.0056</v>
      </c>
      <c r="AG41" s="159" t="n">
        <v>0.0038</v>
      </c>
      <c r="AH41" s="159" t="n">
        <v>0.0035</v>
      </c>
      <c r="AI41" s="159" t="n">
        <v>0.0016</v>
      </c>
      <c r="AJ41" s="159" t="n">
        <v>-9999.9999</v>
      </c>
      <c r="AK41" s="159" t="n">
        <v>0.0033</v>
      </c>
      <c r="AL41" s="159" t="n">
        <v>0.0165</v>
      </c>
      <c r="AM41" s="159" t="n">
        <v>0.0096</v>
      </c>
      <c r="AN41" s="159" t="n">
        <v>-9999.9999</v>
      </c>
      <c r="AO41" s="159" t="n">
        <v>-9999.9999</v>
      </c>
      <c r="AP41" s="159" t="n">
        <v>0.1442</v>
      </c>
      <c r="AQ41" s="159"/>
      <c r="AR41" s="159" t="n">
        <v>0.0194</v>
      </c>
      <c r="AS41" s="159" t="n">
        <v>0.0047</v>
      </c>
      <c r="AT41" s="159" t="n">
        <v>0.0241</v>
      </c>
      <c r="AU41" s="159" t="n">
        <v>0.0143</v>
      </c>
      <c r="AV41" s="159" t="s">
        <v>167</v>
      </c>
      <c r="AW41" s="159" t="n">
        <v>-9999.9999</v>
      </c>
      <c r="AX41" s="159" t="n">
        <v>0.0738</v>
      </c>
      <c r="AY41" s="159" t="n">
        <v>0.0666</v>
      </c>
      <c r="AZ41" s="159" t="n">
        <v>0.1404</v>
      </c>
      <c r="BA41" s="159" t="n">
        <v>-9999.9999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255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0°00.74'</v>
      </c>
      <c r="P9" s="36" t="s">
        <v>15</v>
      </c>
      <c r="Q9" s="189" t="n">
        <v>0.0123333333333333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256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-9°50.57'</v>
      </c>
      <c r="P10" s="36" t="s">
        <v>21</v>
      </c>
      <c r="Q10" s="189" t="n">
        <v>-9.84283333333333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0°00.74'</v>
      </c>
      <c r="O11" s="43" t="n">
        <f aca="false">IF(P9=M10,-1,1)</f>
        <v>1</v>
      </c>
      <c r="P11" s="44" t="s">
        <v>257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9°50.57'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4.884725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0.997073534657807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0.0199816937484829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34'!$P$18</f>
        <v>5.00674021337874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4.87918171525376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0.00499432589885179</v>
      </c>
      <c r="Q23" s="221" t="s">
        <v>38</v>
      </c>
      <c r="R23" s="166"/>
      <c r="T23" s="1"/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4.8845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0.0205250930320076</v>
      </c>
      <c r="Q25" s="221" t="s">
        <v>15</v>
      </c>
      <c r="R25" s="166"/>
      <c r="T25" s="1" t="n">
        <v>4.88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4.8871</v>
      </c>
    </row>
    <row r="28" customFormat="false" ht="15" hidden="false" customHeight="false" outlineLevel="0" collapsed="false">
      <c r="T28" s="1" t="n">
        <f aca="false">AVERAGE(T23:T27)</f>
        <v>4.884725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2067</v>
      </c>
      <c r="E36" s="136" t="n">
        <v>15</v>
      </c>
      <c r="F36" s="137" t="n">
        <v>2.6292</v>
      </c>
      <c r="G36" s="138" t="n">
        <v>35.4615</v>
      </c>
      <c r="H36" s="136" t="n">
        <v>200</v>
      </c>
      <c r="I36" s="136" t="n">
        <v>199</v>
      </c>
      <c r="J36" s="279" t="n">
        <v>106.4551049</v>
      </c>
      <c r="K36" s="280" t="n">
        <v>0.999101574562738</v>
      </c>
      <c r="L36" s="281" t="n">
        <v>0.0007778325309375</v>
      </c>
      <c r="M36" s="281" t="n">
        <v>-4.562895E-006</v>
      </c>
      <c r="N36" s="281" t="n">
        <v>1.0263286859424</v>
      </c>
      <c r="O36" s="279" t="n">
        <v>106.449782144755</v>
      </c>
      <c r="P36" s="282" t="n">
        <v>2.86718665207513</v>
      </c>
      <c r="Q36" s="283" t="n">
        <v>2.79363394139415</v>
      </c>
      <c r="R36" s="284" t="n">
        <v>128.048555881675</v>
      </c>
      <c r="S36" s="284" t="n">
        <v>124.763691822663</v>
      </c>
      <c r="T36" s="145" t="n">
        <v>0.0193333333333333</v>
      </c>
      <c r="U36" s="145" t="n">
        <v>0.0188600920286956</v>
      </c>
      <c r="V36" s="146" t="n">
        <v>19.861</v>
      </c>
      <c r="W36" s="146" t="n">
        <v>19.3748424714788</v>
      </c>
      <c r="X36" s="145" t="n">
        <v>19.8416666666667</v>
      </c>
      <c r="Y36" s="146" t="n">
        <v>19.3559823794501</v>
      </c>
      <c r="Z36" s="145" t="n">
        <v>1.32933333333333</v>
      </c>
      <c r="AA36" s="145" t="n">
        <v>1.29679391397307</v>
      </c>
      <c r="AB36" s="145" t="n">
        <v>7.274</v>
      </c>
      <c r="AC36" s="188" t="n">
        <v>7.09594703879647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2068</v>
      </c>
      <c r="E37" s="136" t="n">
        <v>15</v>
      </c>
      <c r="F37" s="137" t="n">
        <v>2.7523</v>
      </c>
      <c r="G37" s="138" t="n">
        <v>35.46205</v>
      </c>
      <c r="H37" s="136" t="n">
        <v>200</v>
      </c>
      <c r="I37" s="295" t="n">
        <v>199</v>
      </c>
      <c r="J37" s="279" t="n">
        <v>111.39105</v>
      </c>
      <c r="K37" s="280" t="n">
        <v>0.999101574562738</v>
      </c>
      <c r="L37" s="281" t="n">
        <v>0.0007778325309375</v>
      </c>
      <c r="M37" s="281" t="n">
        <v>-4.562895E-006</v>
      </c>
      <c r="N37" s="281" t="n">
        <v>1.02632911017974</v>
      </c>
      <c r="O37" s="279" t="n">
        <v>111.3854804475</v>
      </c>
      <c r="P37" s="282" t="n">
        <v>2.8669718660123</v>
      </c>
      <c r="Q37" s="283" t="n">
        <v>2.79342351062246</v>
      </c>
      <c r="R37" s="284" t="n">
        <v>128.038963536109</v>
      </c>
      <c r="S37" s="284" t="n">
        <v>124.754293984399</v>
      </c>
      <c r="T37" s="145" t="n">
        <v>0.0213333333333333</v>
      </c>
      <c r="U37" s="145" t="n">
        <v>0.0208111298354874</v>
      </c>
      <c r="V37" s="146" t="n">
        <v>19.806</v>
      </c>
      <c r="W37" s="146" t="n">
        <v>19.3211830088279</v>
      </c>
      <c r="X37" s="145" t="n">
        <v>19.7846666666667</v>
      </c>
      <c r="Y37" s="146" t="n">
        <v>19.3003718789924</v>
      </c>
      <c r="Z37" s="145" t="n">
        <v>1.31833333333333</v>
      </c>
      <c r="AA37" s="145" t="n">
        <v>1.28606278905238</v>
      </c>
      <c r="AB37" s="145" t="n">
        <v>7.271</v>
      </c>
      <c r="AC37" s="188" t="n">
        <v>7.09301836096071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2069</v>
      </c>
      <c r="E38" s="136" t="n">
        <v>16.6</v>
      </c>
      <c r="F38" s="137" t="n">
        <v>3.3994</v>
      </c>
      <c r="G38" s="138" t="n">
        <v>35.6737</v>
      </c>
      <c r="H38" s="136" t="n">
        <v>100</v>
      </c>
      <c r="I38" s="295" t="n">
        <v>100</v>
      </c>
      <c r="J38" s="279" t="n">
        <v>108.8191709</v>
      </c>
      <c r="K38" s="280" t="n">
        <v>0.998845479675548</v>
      </c>
      <c r="L38" s="281" t="n">
        <v>0.0007743007213247</v>
      </c>
      <c r="M38" s="281" t="n">
        <v>-4.482919576E-006</v>
      </c>
      <c r="N38" s="281" t="n">
        <v>1.02612732598548</v>
      </c>
      <c r="O38" s="279" t="n">
        <v>108.815471048189</v>
      </c>
      <c r="P38" s="282" t="n">
        <v>3.63123584262168</v>
      </c>
      <c r="Q38" s="283" t="n">
        <v>3.53877706076513</v>
      </c>
      <c r="R38" s="284" t="n">
        <v>162.170992731484</v>
      </c>
      <c r="S38" s="284" t="n">
        <v>158.041783533771</v>
      </c>
      <c r="T38" s="145" t="n">
        <v>0.0763333333333333</v>
      </c>
      <c r="U38" s="145" t="n">
        <v>0.074453263058973</v>
      </c>
      <c r="V38" s="146" t="n">
        <v>13.158</v>
      </c>
      <c r="W38" s="146" t="n">
        <v>12.8339218602179</v>
      </c>
      <c r="X38" s="145" t="n">
        <v>13.0816666666667</v>
      </c>
      <c r="Y38" s="146" t="n">
        <v>12.7594685971589</v>
      </c>
      <c r="Z38" s="145" t="n">
        <v>0.968333333333333</v>
      </c>
      <c r="AA38" s="145" t="n">
        <v>0.944483533564701</v>
      </c>
      <c r="AB38" s="145" t="n">
        <v>4.865</v>
      </c>
      <c r="AC38" s="188" t="n">
        <v>4.74517630718651</v>
      </c>
      <c r="AD38" s="159" t="n">
        <v>0.0265</v>
      </c>
      <c r="AE38" s="159" t="n">
        <v>0.0143</v>
      </c>
      <c r="AF38" s="159" t="n">
        <v>0.0013</v>
      </c>
      <c r="AG38" s="159" t="n">
        <v>0.0419</v>
      </c>
      <c r="AH38" s="159" t="n">
        <v>0.0116</v>
      </c>
      <c r="AI38" s="159" t="n">
        <v>-9999.9999</v>
      </c>
      <c r="AJ38" s="159" t="n">
        <v>0.0012</v>
      </c>
      <c r="AK38" s="159" t="n">
        <v>-9999.9999</v>
      </c>
      <c r="AL38" s="159" t="n">
        <v>0.0464</v>
      </c>
      <c r="AM38" s="159" t="n">
        <v>0.0036</v>
      </c>
      <c r="AN38" s="159" t="n">
        <v>-9999.9999</v>
      </c>
      <c r="AO38" s="159" t="n">
        <v>-9999.9999</v>
      </c>
      <c r="AP38" s="159" t="n">
        <v>0.0114</v>
      </c>
      <c r="AQ38" s="159"/>
      <c r="AR38" s="159" t="n">
        <v>0.1332</v>
      </c>
      <c r="AS38" s="159" t="n">
        <v>0.0179</v>
      </c>
      <c r="AT38" s="159" t="n">
        <v>0.1511</v>
      </c>
      <c r="AU38" s="159" t="n">
        <v>0.0141</v>
      </c>
      <c r="AV38" s="159" t="s">
        <v>167</v>
      </c>
      <c r="AW38" s="159" t="n">
        <v>-9999.9999</v>
      </c>
      <c r="AX38" s="159" t="n">
        <v>0.0397</v>
      </c>
      <c r="AY38" s="159" t="n">
        <v>0.0984</v>
      </c>
      <c r="AZ38" s="159" t="n">
        <v>0.1381</v>
      </c>
      <c r="BA38" s="159" t="n">
        <v>0.0026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295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0.503333333333334</v>
      </c>
      <c r="U39" s="145" t="n">
        <v>0.490666932788414</v>
      </c>
      <c r="V39" s="146" t="n">
        <v>4.138</v>
      </c>
      <c r="W39" s="146" t="n">
        <v>4.03386708850024</v>
      </c>
      <c r="X39" s="145" t="n">
        <v>3.63466666666667</v>
      </c>
      <c r="Y39" s="146" t="n">
        <v>3.54320015571183</v>
      </c>
      <c r="Z39" s="145" t="n">
        <v>0.423333333333333</v>
      </c>
      <c r="AA39" s="145" t="n">
        <v>0.41268013552403</v>
      </c>
      <c r="AB39" s="145" t="n">
        <v>2.04</v>
      </c>
      <c r="AC39" s="188" t="n">
        <v>1.98866333024178</v>
      </c>
      <c r="AD39" s="159" t="n">
        <v>0.0694</v>
      </c>
      <c r="AE39" s="159" t="n">
        <v>0.0575</v>
      </c>
      <c r="AF39" s="159" t="n">
        <v>0.0111</v>
      </c>
      <c r="AG39" s="159" t="n">
        <v>0.0955</v>
      </c>
      <c r="AH39" s="159" t="n">
        <v>0.0389</v>
      </c>
      <c r="AI39" s="159" t="n">
        <v>0.009</v>
      </c>
      <c r="AJ39" s="159" t="n">
        <v>0.0145</v>
      </c>
      <c r="AK39" s="159" t="n">
        <v>0.0036</v>
      </c>
      <c r="AL39" s="159" t="n">
        <v>0.1558</v>
      </c>
      <c r="AM39" s="159" t="n">
        <v>0.0125</v>
      </c>
      <c r="AN39" s="159" t="n">
        <v>0.0087</v>
      </c>
      <c r="AO39" s="159" t="n">
        <v>-9999.9999</v>
      </c>
      <c r="AP39" s="159" t="n">
        <v>0.0858</v>
      </c>
      <c r="AQ39" s="159"/>
      <c r="AR39" s="159" t="n">
        <v>0.3021</v>
      </c>
      <c r="AS39" s="159" t="n">
        <v>0.1029</v>
      </c>
      <c r="AT39" s="159" t="n">
        <v>0.405</v>
      </c>
      <c r="AU39" s="159" t="n">
        <v>0.0508</v>
      </c>
      <c r="AV39" s="159" t="s">
        <v>167</v>
      </c>
      <c r="AW39" s="159" t="n">
        <v>-9999.9999</v>
      </c>
      <c r="AX39" s="159" t="n">
        <v>0.1624</v>
      </c>
      <c r="AY39" s="159" t="n">
        <v>0.3906</v>
      </c>
      <c r="AZ39" s="159" t="n">
        <v>0.553</v>
      </c>
      <c r="BA39" s="159" t="n">
        <v>0.0092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295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0.0213333333333333</v>
      </c>
      <c r="U40" s="145" t="n">
        <v>0.0208025581011459</v>
      </c>
      <c r="V40" s="146" t="n">
        <v>0.053</v>
      </c>
      <c r="W40" s="146" t="n">
        <v>0.0516813552825344</v>
      </c>
      <c r="X40" s="145" t="n">
        <v>0.0316666666666667</v>
      </c>
      <c r="Y40" s="146" t="n">
        <v>0.0308787971813885</v>
      </c>
      <c r="Z40" s="145" t="n">
        <v>0.129333333333333</v>
      </c>
      <c r="AA40" s="145" t="n">
        <v>0.126115508488197</v>
      </c>
      <c r="AB40" s="145" t="n">
        <v>0.87</v>
      </c>
      <c r="AC40" s="188" t="n">
        <v>0.848354322562357</v>
      </c>
      <c r="AD40" s="159" t="n">
        <v>0.043</v>
      </c>
      <c r="AE40" s="159" t="n">
        <v>0.0395</v>
      </c>
      <c r="AF40" s="159" t="n">
        <v>0.012</v>
      </c>
      <c r="AG40" s="159" t="n">
        <v>0.0401</v>
      </c>
      <c r="AH40" s="159" t="n">
        <v>0.0178</v>
      </c>
      <c r="AI40" s="159" t="n">
        <v>0.0065</v>
      </c>
      <c r="AJ40" s="159" t="n">
        <v>0.0128</v>
      </c>
      <c r="AK40" s="159" t="n">
        <v>0.0053</v>
      </c>
      <c r="AL40" s="159" t="n">
        <v>0.1597</v>
      </c>
      <c r="AM40" s="159" t="n">
        <v>0.0151</v>
      </c>
      <c r="AN40" s="159" t="n">
        <v>0.0017</v>
      </c>
      <c r="AO40" s="159" t="n">
        <v>0.0016</v>
      </c>
      <c r="AP40" s="159" t="n">
        <v>0.1041</v>
      </c>
      <c r="AQ40" s="159"/>
      <c r="AR40" s="159" t="n">
        <v>0.0566</v>
      </c>
      <c r="AS40" s="159" t="n">
        <v>0.0727</v>
      </c>
      <c r="AT40" s="159" t="n">
        <v>0.1293</v>
      </c>
      <c r="AU40" s="159" t="n">
        <v>0.0313</v>
      </c>
      <c r="AV40" s="159" t="s">
        <v>167</v>
      </c>
      <c r="AW40" s="159" t="n">
        <v>-9999.9999</v>
      </c>
      <c r="AX40" s="159" t="n">
        <v>0.1158</v>
      </c>
      <c r="AY40" s="159" t="n">
        <v>0.3332</v>
      </c>
      <c r="AZ40" s="159" t="n">
        <v>0.449</v>
      </c>
      <c r="BA40" s="159" t="n">
        <v>0.0058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2070</v>
      </c>
      <c r="E41" s="136" t="n">
        <v>29.1</v>
      </c>
      <c r="F41" s="137" t="n">
        <v>4.1712</v>
      </c>
      <c r="G41" s="138" t="n">
        <v>34.75315</v>
      </c>
      <c r="H41" s="136" t="n">
        <v>0</v>
      </c>
      <c r="I41" s="136" t="n">
        <v>3</v>
      </c>
      <c r="J41" s="279" t="n">
        <v>108.2729721</v>
      </c>
      <c r="K41" s="280" t="n">
        <v>0.995919218845254</v>
      </c>
      <c r="L41" s="281" t="n">
        <v>0.000753747020782669</v>
      </c>
      <c r="M41" s="281" t="n">
        <v>-4.149734826E-006</v>
      </c>
      <c r="N41" s="281" t="n">
        <v>1.0218476482265</v>
      </c>
      <c r="O41" s="279" t="n">
        <v>108.282824940461</v>
      </c>
      <c r="P41" s="282" t="n">
        <v>4.48285923573818</v>
      </c>
      <c r="Q41" s="283" t="n">
        <v>4.38701331212979</v>
      </c>
      <c r="R41" s="284" t="n">
        <v>200.204493468067</v>
      </c>
      <c r="S41" s="284" t="n">
        <v>195.924014519716</v>
      </c>
      <c r="T41" s="188" t="n">
        <v>0.0123333333333333</v>
      </c>
      <c r="U41" s="188" t="n">
        <v>0.0120377823570039</v>
      </c>
      <c r="V41" s="188" t="n">
        <v>0.017</v>
      </c>
      <c r="W41" s="188" t="n">
        <v>0.0165926189245189</v>
      </c>
      <c r="X41" s="188" t="n">
        <v>0.00466666666666667</v>
      </c>
      <c r="Y41" s="188" t="n">
        <v>0.00455483656751499</v>
      </c>
      <c r="Z41" s="188" t="n">
        <v>0.0303333333333333</v>
      </c>
      <c r="AA41" s="188" t="n">
        <v>0.0296064376888474</v>
      </c>
      <c r="AB41" s="188" t="n">
        <v>0.848</v>
      </c>
      <c r="AC41" s="188" t="n">
        <v>0.827678873411295</v>
      </c>
      <c r="AD41" s="159" t="n">
        <v>0.0044</v>
      </c>
      <c r="AE41" s="159" t="n">
        <v>0.006</v>
      </c>
      <c r="AF41" s="159" t="n">
        <v>0.0056</v>
      </c>
      <c r="AG41" s="159" t="n">
        <v>0.0059</v>
      </c>
      <c r="AH41" s="159" t="n">
        <v>0.0058</v>
      </c>
      <c r="AI41" s="159" t="n">
        <v>-9999.9999</v>
      </c>
      <c r="AJ41" s="159" t="n">
        <v>-9999.9999</v>
      </c>
      <c r="AK41" s="159" t="n">
        <v>0.0016</v>
      </c>
      <c r="AL41" s="159" t="n">
        <v>0.0157</v>
      </c>
      <c r="AM41" s="159" t="n">
        <v>0.007</v>
      </c>
      <c r="AN41" s="159" t="n">
        <v>-9999.9999</v>
      </c>
      <c r="AO41" s="159" t="n">
        <v>-9999.9999</v>
      </c>
      <c r="AP41" s="159" t="n">
        <v>0.1439</v>
      </c>
      <c r="AQ41" s="159"/>
      <c r="AR41" s="159" t="n">
        <v>0.0189</v>
      </c>
      <c r="AS41" s="159" t="n">
        <v>0.01</v>
      </c>
      <c r="AT41" s="159" t="n">
        <v>0.0289</v>
      </c>
      <c r="AU41" s="159" t="n">
        <v>0.0144</v>
      </c>
      <c r="AV41" s="159" t="s">
        <v>167</v>
      </c>
      <c r="AW41" s="159" t="n">
        <v>-9999.9999</v>
      </c>
      <c r="AX41" s="159" t="n">
        <v>0.0655</v>
      </c>
      <c r="AY41" s="159" t="n">
        <v>0.0599</v>
      </c>
      <c r="AZ41" s="159" t="n">
        <v>0.1254</v>
      </c>
      <c r="BA41" s="159" t="n">
        <v>0.0018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258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0°00.76'</v>
      </c>
      <c r="P9" s="36" t="s">
        <v>15</v>
      </c>
      <c r="Q9" s="189" t="n">
        <v>0.0126666666666667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259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-9°50.29'</v>
      </c>
      <c r="P10" s="36" t="s">
        <v>21</v>
      </c>
      <c r="Q10" s="189" t="n">
        <v>-9.83816666666667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0°00.76'</v>
      </c>
      <c r="O11" s="43" t="n">
        <f aca="false">IF(P9=M10,-1,1)</f>
        <v>1</v>
      </c>
      <c r="P11" s="44" t="s">
        <v>260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9°50.29'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4.884725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0.997073534657807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0.0199816937484829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35'!$P$18</f>
        <v>5.00674021337874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4.87918171525376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0.00499432589885179</v>
      </c>
      <c r="Q23" s="221" t="s">
        <v>38</v>
      </c>
      <c r="R23" s="166"/>
      <c r="T23" s="1"/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4.8845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0.0205250930320076</v>
      </c>
      <c r="Q25" s="221" t="s">
        <v>15</v>
      </c>
      <c r="R25" s="166"/>
      <c r="T25" s="1" t="n">
        <v>4.88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4.8871</v>
      </c>
    </row>
    <row r="28" customFormat="false" ht="15" hidden="false" customHeight="false" outlineLevel="0" collapsed="false">
      <c r="T28" s="1" t="n">
        <f aca="false">AVERAGE(T23:T27)</f>
        <v>4.884725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2071</v>
      </c>
      <c r="E36" s="136" t="n">
        <v>15.2</v>
      </c>
      <c r="F36" s="137" t="n">
        <v>2.8257</v>
      </c>
      <c r="G36" s="138" t="n">
        <v>35.4523</v>
      </c>
      <c r="H36" s="136" t="n">
        <v>200</v>
      </c>
      <c r="I36" s="136" t="n">
        <v>202</v>
      </c>
      <c r="J36" s="279" t="n">
        <v>116.8526278</v>
      </c>
      <c r="K36" s="280" t="n">
        <v>0.999071185363568</v>
      </c>
      <c r="L36" s="281" t="n">
        <v>0.00077737825477376</v>
      </c>
      <c r="M36" s="281" t="n">
        <v>-4.552434784E-006</v>
      </c>
      <c r="N36" s="281" t="n">
        <v>1.02627730333398</v>
      </c>
      <c r="O36" s="279" t="n">
        <v>116.847018873866</v>
      </c>
      <c r="P36" s="282" t="n">
        <v>2.80398349616042</v>
      </c>
      <c r="Q36" s="283" t="n">
        <v>2.73218893865367</v>
      </c>
      <c r="R36" s="284" t="n">
        <v>125.225902938524</v>
      </c>
      <c r="S36" s="284" t="n">
        <v>122.019558000273</v>
      </c>
      <c r="T36" s="145" t="n">
        <v>0.0203333333333333</v>
      </c>
      <c r="U36" s="145" t="n">
        <v>0.019835741003932</v>
      </c>
      <c r="V36" s="146" t="n">
        <v>20.408</v>
      </c>
      <c r="W36" s="146" t="n">
        <v>19.9085804463071</v>
      </c>
      <c r="X36" s="145" t="n">
        <v>20.3876666666667</v>
      </c>
      <c r="Y36" s="146" t="n">
        <v>19.8887447053031</v>
      </c>
      <c r="Z36" s="145" t="n">
        <v>1.34733333333333</v>
      </c>
      <c r="AA36" s="145" t="n">
        <v>1.31436172357202</v>
      </c>
      <c r="AB36" s="145" t="n">
        <v>7.442</v>
      </c>
      <c r="AC36" s="188" t="n">
        <v>7.25988120743911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2072</v>
      </c>
      <c r="E37" s="136" t="n">
        <v>15.3</v>
      </c>
      <c r="F37" s="137" t="n">
        <v>2.8084</v>
      </c>
      <c r="G37" s="138" t="n">
        <v>35.4523</v>
      </c>
      <c r="H37" s="136" t="n">
        <v>200</v>
      </c>
      <c r="I37" s="136" t="n">
        <v>203</v>
      </c>
      <c r="J37" s="279" t="n">
        <v>116.2550494</v>
      </c>
      <c r="K37" s="280" t="n">
        <v>0.999055815098909</v>
      </c>
      <c r="L37" s="281" t="n">
        <v>0.000777152507230549</v>
      </c>
      <c r="M37" s="281" t="n">
        <v>-4.547254314E-006</v>
      </c>
      <c r="N37" s="281" t="n">
        <v>1.0262550233425</v>
      </c>
      <c r="O37" s="279" t="n">
        <v>116.249585412678</v>
      </c>
      <c r="P37" s="282" t="n">
        <v>2.80126741165859</v>
      </c>
      <c r="Q37" s="283" t="n">
        <v>2.7296016564527</v>
      </c>
      <c r="R37" s="284" t="n">
        <v>125.104602604672</v>
      </c>
      <c r="S37" s="284" t="n">
        <v>121.904009977178</v>
      </c>
      <c r="T37" s="145" t="n">
        <v>0.0213333333333333</v>
      </c>
      <c r="U37" s="145" t="n">
        <v>0.020811269250027</v>
      </c>
      <c r="V37" s="146" t="n">
        <v>20.42</v>
      </c>
      <c r="W37" s="146" t="n">
        <v>19.9202867852602</v>
      </c>
      <c r="X37" s="145" t="n">
        <v>20.3986666666667</v>
      </c>
      <c r="Y37" s="146" t="n">
        <v>19.8994755160102</v>
      </c>
      <c r="Z37" s="145" t="n">
        <v>1.37233333333333</v>
      </c>
      <c r="AA37" s="145" t="n">
        <v>1.33874992972439</v>
      </c>
      <c r="AB37" s="145" t="n">
        <v>7.43</v>
      </c>
      <c r="AC37" s="188" t="n">
        <v>7.24817486848597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2073</v>
      </c>
      <c r="E38" s="136" t="n">
        <v>16.6</v>
      </c>
      <c r="F38" s="137" t="n">
        <v>3.2894</v>
      </c>
      <c r="G38" s="138" t="n">
        <v>35.6285</v>
      </c>
      <c r="H38" s="136" t="n">
        <v>100</v>
      </c>
      <c r="I38" s="136" t="n">
        <v>100</v>
      </c>
      <c r="J38" s="279" t="n">
        <v>107.345932</v>
      </c>
      <c r="K38" s="280" t="n">
        <v>0.998845479675548</v>
      </c>
      <c r="L38" s="281" t="n">
        <v>0.0007743007213247</v>
      </c>
      <c r="M38" s="281" t="n">
        <v>-4.482919576E-006</v>
      </c>
      <c r="N38" s="281" t="n">
        <v>1.02609258529359</v>
      </c>
      <c r="O38" s="279" t="n">
        <v>107.342282238312</v>
      </c>
      <c r="P38" s="282" t="n">
        <v>3.56217427782101</v>
      </c>
      <c r="Q38" s="283" t="n">
        <v>3.47159148099855</v>
      </c>
      <c r="R38" s="284" t="n">
        <v>159.086703247486</v>
      </c>
      <c r="S38" s="284" t="n">
        <v>155.041275541395</v>
      </c>
      <c r="T38" s="145" t="n">
        <v>0.0723333333333333</v>
      </c>
      <c r="U38" s="145" t="n">
        <v>0.0705537460082665</v>
      </c>
      <c r="V38" s="146" t="n">
        <v>14.193</v>
      </c>
      <c r="W38" s="146" t="n">
        <v>13.8438154437142</v>
      </c>
      <c r="X38" s="145" t="n">
        <v>14.1206666666667</v>
      </c>
      <c r="Y38" s="146" t="n">
        <v>13.7732616977059</v>
      </c>
      <c r="Z38" s="145" t="n">
        <v>1.04133333333333</v>
      </c>
      <c r="AA38" s="145" t="n">
        <v>1.01571383654297</v>
      </c>
      <c r="AB38" s="145" t="n">
        <v>5.22</v>
      </c>
      <c r="AC38" s="188" t="n">
        <v>5.09157448151822</v>
      </c>
      <c r="AD38" s="159" t="n">
        <v>0.0713</v>
      </c>
      <c r="AE38" s="159" t="n">
        <v>0.0542</v>
      </c>
      <c r="AF38" s="159" t="n">
        <v>0.0099</v>
      </c>
      <c r="AG38" s="159" t="n">
        <v>0.0854</v>
      </c>
      <c r="AH38" s="159" t="n">
        <v>0.0292</v>
      </c>
      <c r="AI38" s="159" t="n">
        <v>0.0053</v>
      </c>
      <c r="AJ38" s="159" t="n">
        <v>0.0091</v>
      </c>
      <c r="AK38" s="159" t="n">
        <v>0.0035</v>
      </c>
      <c r="AL38" s="159" t="n">
        <v>0.1352</v>
      </c>
      <c r="AM38" s="159" t="n">
        <v>0.0112</v>
      </c>
      <c r="AN38" s="159" t="n">
        <v>0.0121</v>
      </c>
      <c r="AO38" s="159" t="n">
        <v>-9999.9999</v>
      </c>
      <c r="AP38" s="159" t="n">
        <v>0.0569</v>
      </c>
      <c r="AQ38" s="159"/>
      <c r="AR38" s="159" t="n">
        <v>0.2952</v>
      </c>
      <c r="AS38" s="159" t="n">
        <v>0.0691</v>
      </c>
      <c r="AT38" s="159" t="n">
        <v>0.3643</v>
      </c>
      <c r="AU38" s="159" t="n">
        <v>0.0413</v>
      </c>
      <c r="AV38" s="159" t="s">
        <v>167</v>
      </c>
      <c r="AW38" s="159" t="n">
        <v>-9999.9999</v>
      </c>
      <c r="AX38" s="159" t="n">
        <v>0.1247</v>
      </c>
      <c r="AY38" s="159" t="n">
        <v>0.3234</v>
      </c>
      <c r="AZ38" s="159" t="n">
        <v>0.4481</v>
      </c>
      <c r="BA38" s="159" t="n">
        <v>0.0061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36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0.350333333333333</v>
      </c>
      <c r="U39" s="145" t="n">
        <v>0.34153212787472</v>
      </c>
      <c r="V39" s="146" t="n">
        <v>5.244</v>
      </c>
      <c r="W39" s="146" t="n">
        <v>5.11225826424843</v>
      </c>
      <c r="X39" s="145" t="n">
        <v>4.89366666666667</v>
      </c>
      <c r="Y39" s="146" t="n">
        <v>4.77072613637371</v>
      </c>
      <c r="Z39" s="145" t="n">
        <v>0.502333333333333</v>
      </c>
      <c r="AA39" s="145" t="n">
        <v>0.489713526838443</v>
      </c>
      <c r="AB39" s="145" t="n">
        <v>2.257</v>
      </c>
      <c r="AC39" s="188" t="n">
        <v>2.20029879908633</v>
      </c>
      <c r="AD39" s="159" t="n">
        <v>0.0264</v>
      </c>
      <c r="AE39" s="159" t="n">
        <v>0.0154</v>
      </c>
      <c r="AF39" s="159" t="n">
        <v>-9999.9999</v>
      </c>
      <c r="AG39" s="159" t="n">
        <v>0.0363</v>
      </c>
      <c r="AH39" s="159" t="n">
        <v>0.0108</v>
      </c>
      <c r="AI39" s="159" t="n">
        <v>-9999.9999</v>
      </c>
      <c r="AJ39" s="159" t="n">
        <v>-9999.9999</v>
      </c>
      <c r="AK39" s="159" t="n">
        <v>-9999.9999</v>
      </c>
      <c r="AL39" s="159" t="n">
        <v>0.0496</v>
      </c>
      <c r="AM39" s="159" t="n">
        <v>0.0035</v>
      </c>
      <c r="AN39" s="159" t="n">
        <v>-9999.9999</v>
      </c>
      <c r="AO39" s="159" t="n">
        <v>-9999.9999</v>
      </c>
      <c r="AP39" s="159" t="n">
        <v>0.0116</v>
      </c>
      <c r="AQ39" s="159"/>
      <c r="AR39" s="159" t="n">
        <v>0.1219</v>
      </c>
      <c r="AS39" s="159" t="n">
        <v>0.0123</v>
      </c>
      <c r="AT39" s="159" t="n">
        <v>0.1342</v>
      </c>
      <c r="AU39" s="159" t="n">
        <v>0.0117</v>
      </c>
      <c r="AV39" s="159" t="s">
        <v>167</v>
      </c>
      <c r="AW39" s="159" t="n">
        <v>-9999.9999</v>
      </c>
      <c r="AX39" s="159" t="n">
        <v>0.033</v>
      </c>
      <c r="AY39" s="159" t="n">
        <v>0.0842</v>
      </c>
      <c r="AZ39" s="159" t="n">
        <v>0.1172</v>
      </c>
      <c r="BA39" s="159" t="n">
        <v>0.0025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36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0.0293333333333333</v>
      </c>
      <c r="U40" s="145" t="n">
        <v>0.0286030809827409</v>
      </c>
      <c r="V40" s="146" t="n">
        <v>0.096</v>
      </c>
      <c r="W40" s="146" t="n">
        <v>0.0936100832162431</v>
      </c>
      <c r="X40" s="145" t="n">
        <v>0.0666666666666667</v>
      </c>
      <c r="Y40" s="146" t="n">
        <v>0.0650070022335021</v>
      </c>
      <c r="Z40" s="145" t="n">
        <v>0.139333333333333</v>
      </c>
      <c r="AA40" s="145" t="n">
        <v>0.135864634668019</v>
      </c>
      <c r="AB40" s="145" t="n">
        <v>0.922</v>
      </c>
      <c r="AC40" s="188" t="n">
        <v>0.899046840889335</v>
      </c>
      <c r="AD40" s="159" t="n">
        <v>0.0513</v>
      </c>
      <c r="AE40" s="159" t="n">
        <v>0.046</v>
      </c>
      <c r="AF40" s="159" t="n">
        <v>0.0165</v>
      </c>
      <c r="AG40" s="159" t="n">
        <v>0.0428</v>
      </c>
      <c r="AH40" s="159" t="n">
        <v>0.0195</v>
      </c>
      <c r="AI40" s="159" t="n">
        <v>0.0074</v>
      </c>
      <c r="AJ40" s="159" t="n">
        <v>0.0104</v>
      </c>
      <c r="AK40" s="159" t="n">
        <v>0.0085</v>
      </c>
      <c r="AL40" s="159" t="n">
        <v>0.1807</v>
      </c>
      <c r="AM40" s="159" t="n">
        <v>0.0158</v>
      </c>
      <c r="AN40" s="159" t="n">
        <v>0.0023</v>
      </c>
      <c r="AO40" s="159" t="n">
        <v>-9999.9999</v>
      </c>
      <c r="AP40" s="159" t="n">
        <v>0.088</v>
      </c>
      <c r="AQ40" s="159"/>
      <c r="AR40" s="159" t="n">
        <v>0.0275</v>
      </c>
      <c r="AS40" s="159" t="n">
        <v>0.0586</v>
      </c>
      <c r="AT40" s="159" t="n">
        <v>0.0861</v>
      </c>
      <c r="AU40" s="159" t="n">
        <v>0.0285</v>
      </c>
      <c r="AV40" s="159" t="s">
        <v>167</v>
      </c>
      <c r="AW40" s="159" t="n">
        <v>-9999.9999</v>
      </c>
      <c r="AX40" s="159" t="n">
        <v>0.12</v>
      </c>
      <c r="AY40" s="159" t="n">
        <v>0.3321</v>
      </c>
      <c r="AZ40" s="159" t="n">
        <v>0.4521</v>
      </c>
      <c r="BA40" s="159" t="n">
        <v>0.0096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2074</v>
      </c>
      <c r="E41" s="136" t="n">
        <v>28.7</v>
      </c>
      <c r="F41" s="137" t="n">
        <v>4.2777</v>
      </c>
      <c r="G41" s="138" t="n">
        <v>34.76425</v>
      </c>
      <c r="H41" s="136" t="n">
        <v>0</v>
      </c>
      <c r="I41" s="136" t="n">
        <v>4</v>
      </c>
      <c r="J41" s="279" t="n">
        <v>110.7909</v>
      </c>
      <c r="K41" s="280" t="n">
        <v>0.996036070213923</v>
      </c>
      <c r="L41" s="281" t="n">
        <v>0.000754234198764729</v>
      </c>
      <c r="M41" s="281" t="n">
        <v>-4.152388474E-006</v>
      </c>
      <c r="N41" s="281" t="n">
        <v>1.02198922409772</v>
      </c>
      <c r="O41" s="279" t="n">
        <v>110.8005388083</v>
      </c>
      <c r="P41" s="282" t="n">
        <v>4.4914653531653</v>
      </c>
      <c r="Q41" s="283" t="n">
        <v>4.39482652777542</v>
      </c>
      <c r="R41" s="284" t="n">
        <v>200.588842672362</v>
      </c>
      <c r="S41" s="284" t="n">
        <v>196.27295273045</v>
      </c>
      <c r="T41" s="188" t="n">
        <v>0.0163333333333333</v>
      </c>
      <c r="U41" s="188" t="n">
        <v>0.0159417926941958</v>
      </c>
      <c r="V41" s="188" t="n">
        <v>0.03</v>
      </c>
      <c r="W41" s="188" t="n">
        <v>0.0292808437240331</v>
      </c>
      <c r="X41" s="188" t="n">
        <v>0.0136666666666667</v>
      </c>
      <c r="Y41" s="188" t="n">
        <v>0.0133390510298373</v>
      </c>
      <c r="Z41" s="188" t="n">
        <v>0.0733333333333333</v>
      </c>
      <c r="AA41" s="188" t="n">
        <v>0.0715753957698587</v>
      </c>
      <c r="AB41" s="188" t="n">
        <v>0.794</v>
      </c>
      <c r="AC41" s="188" t="n">
        <v>0.774966330562743</v>
      </c>
      <c r="AD41" s="159" t="n">
        <v>-9999.9999</v>
      </c>
      <c r="AE41" s="159" t="n">
        <v>-9999.9999</v>
      </c>
      <c r="AF41" s="159" t="n">
        <v>-9999.9999</v>
      </c>
      <c r="AG41" s="159" t="n">
        <v>-9999.9999</v>
      </c>
      <c r="AH41" s="159" t="n">
        <v>-9999.9999</v>
      </c>
      <c r="AI41" s="159" t="n">
        <v>-9999.9999</v>
      </c>
      <c r="AJ41" s="159" t="n">
        <v>-9999.9999</v>
      </c>
      <c r="AK41" s="159" t="n">
        <v>-9999.9999</v>
      </c>
      <c r="AL41" s="159" t="n">
        <v>-9999.9999</v>
      </c>
      <c r="AM41" s="159" t="n">
        <v>-9999.9999</v>
      </c>
      <c r="AN41" s="159" t="n">
        <v>-9999.9999</v>
      </c>
      <c r="AO41" s="159" t="n">
        <v>-9999.9999</v>
      </c>
      <c r="AP41" s="159" t="n">
        <v>-9999.9999</v>
      </c>
      <c r="AQ41" s="159"/>
      <c r="AR41" s="159" t="n">
        <v>-9999.9999</v>
      </c>
      <c r="AS41" s="159" t="n">
        <v>-9999.9999</v>
      </c>
      <c r="AT41" s="159" t="n">
        <v>-9999.9999</v>
      </c>
      <c r="AU41" s="159" t="n">
        <v>-9999.9999</v>
      </c>
      <c r="AV41" s="159" t="s">
        <v>167</v>
      </c>
      <c r="AW41" s="159" t="n">
        <v>-9999.9999</v>
      </c>
      <c r="AX41" s="159" t="n">
        <v>-9999.9999</v>
      </c>
      <c r="AY41" s="159" t="n">
        <v>-9999.9999</v>
      </c>
      <c r="AZ41" s="159" t="n">
        <v>-9999.9999</v>
      </c>
      <c r="BA41" s="159" t="n">
        <v>-9999.9999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261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0°00.77'</v>
      </c>
      <c r="P9" s="36" t="s">
        <v>15</v>
      </c>
      <c r="Q9" s="189" t="n">
        <v>0.0128333333333333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262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-9°50.25'</v>
      </c>
      <c r="P10" s="36" t="s">
        <v>21</v>
      </c>
      <c r="Q10" s="189" t="n">
        <v>-9.8375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0°00.77'</v>
      </c>
      <c r="O11" s="43" t="n">
        <f aca="false">IF(P9=M10,-1,1)</f>
        <v>1</v>
      </c>
      <c r="P11" s="44" t="s">
        <v>263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9°50.25'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24.9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4.884725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0.997047957507813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0.0199811811736723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36'!$P$18</f>
        <v>5.00686865067652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4.87905655340937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0.00499419778330343</v>
      </c>
      <c r="Q23" s="221" t="s">
        <v>38</v>
      </c>
      <c r="R23" s="166"/>
      <c r="T23" s="1"/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4.8845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0.0205256195597229</v>
      </c>
      <c r="Q25" s="221" t="s">
        <v>15</v>
      </c>
      <c r="R25" s="166"/>
      <c r="T25" s="1" t="n">
        <v>4.88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4.8871</v>
      </c>
    </row>
    <row r="28" customFormat="false" ht="15" hidden="false" customHeight="false" outlineLevel="0" collapsed="false">
      <c r="T28" s="1" t="n">
        <f aca="false">AVERAGE(T23:T27)</f>
        <v>4.884725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2001</v>
      </c>
      <c r="E36" s="136" t="n">
        <v>15.1</v>
      </c>
      <c r="F36" s="137" t="n">
        <v>2.6623</v>
      </c>
      <c r="G36" s="138" t="n">
        <v>35.44955</v>
      </c>
      <c r="H36" s="136" t="n">
        <v>200</v>
      </c>
      <c r="I36" s="136" t="n">
        <v>202</v>
      </c>
      <c r="J36" s="279" t="n">
        <v>110.84</v>
      </c>
      <c r="K36" s="280" t="n">
        <v>0.999086438612765</v>
      </c>
      <c r="L36" s="281" t="n">
        <v>0.000777604928346369</v>
      </c>
      <c r="M36" s="281" t="n">
        <v>-4.557648346E-006</v>
      </c>
      <c r="N36" s="281" t="n">
        <v>1.02629737147653</v>
      </c>
      <c r="O36" s="279" t="n">
        <v>110.83456884</v>
      </c>
      <c r="P36" s="282" t="n">
        <v>2.78657673730148</v>
      </c>
      <c r="Q36" s="283" t="n">
        <v>2.71517477755248</v>
      </c>
      <c r="R36" s="284" t="n">
        <v>124.448517087884</v>
      </c>
      <c r="S36" s="284" t="n">
        <v>121.259705565494</v>
      </c>
      <c r="T36" s="145" t="n">
        <v>0.0213333333333333</v>
      </c>
      <c r="U36" s="145" t="n">
        <v>0.0208113141727408</v>
      </c>
      <c r="V36" s="146" t="n">
        <v>20.541</v>
      </c>
      <c r="W36" s="146" t="n">
        <v>20.0383689572939</v>
      </c>
      <c r="X36" s="145" t="n">
        <v>20.5196666666667</v>
      </c>
      <c r="Y36" s="146" t="n">
        <v>20.0175576431211</v>
      </c>
      <c r="Z36" s="145" t="n">
        <v>1.35633333333333</v>
      </c>
      <c r="AA36" s="145" t="n">
        <v>1.32314433388879</v>
      </c>
      <c r="AB36" s="145" t="n">
        <v>7.544</v>
      </c>
      <c r="AC36" s="188" t="n">
        <v>7.35940097433547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2002</v>
      </c>
      <c r="E37" s="136" t="n">
        <v>15.2</v>
      </c>
      <c r="F37" s="137" t="n">
        <v>2.6218</v>
      </c>
      <c r="G37" s="138" t="n">
        <v>35.44845</v>
      </c>
      <c r="H37" s="136" t="n">
        <v>200</v>
      </c>
      <c r="I37" s="136" t="n">
        <v>202</v>
      </c>
      <c r="J37" s="279" t="n">
        <v>108.59</v>
      </c>
      <c r="K37" s="280" t="n">
        <v>0.999071185363568</v>
      </c>
      <c r="L37" s="281" t="n">
        <v>0.00077737825477376</v>
      </c>
      <c r="M37" s="281" t="n">
        <v>-4.552434784E-006</v>
      </c>
      <c r="N37" s="281" t="n">
        <v>1.02627433507908</v>
      </c>
      <c r="O37" s="279" t="n">
        <v>108.58478768</v>
      </c>
      <c r="P37" s="282" t="n">
        <v>2.80178566267921</v>
      </c>
      <c r="Q37" s="283" t="n">
        <v>2.73005527558411</v>
      </c>
      <c r="R37" s="284" t="n">
        <v>125.127747695253</v>
      </c>
      <c r="S37" s="284" t="n">
        <v>121.924268607586</v>
      </c>
      <c r="T37" s="145" t="n">
        <v>0.0223333333333333</v>
      </c>
      <c r="U37" s="145" t="n">
        <v>0.0217868493896091</v>
      </c>
      <c r="V37" s="146" t="n">
        <v>20.476</v>
      </c>
      <c r="W37" s="146" t="n">
        <v>19.9749639448493</v>
      </c>
      <c r="X37" s="145" t="n">
        <v>20.4536666666667</v>
      </c>
      <c r="Y37" s="146" t="n">
        <v>19.9531770954597</v>
      </c>
      <c r="Z37" s="145" t="n">
        <v>1.36333333333333</v>
      </c>
      <c r="AA37" s="145" t="n">
        <v>1.32997334333584</v>
      </c>
      <c r="AB37" s="145" t="n">
        <v>7.507</v>
      </c>
      <c r="AC37" s="188" t="n">
        <v>7.3233079866177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2004</v>
      </c>
      <c r="E38" s="136" t="n">
        <v>16.7</v>
      </c>
      <c r="F38" s="137" t="n">
        <v>3.3741</v>
      </c>
      <c r="G38" s="138" t="n">
        <v>35.62385</v>
      </c>
      <c r="H38" s="136" t="n">
        <v>100</v>
      </c>
      <c r="I38" s="136" t="n">
        <v>100</v>
      </c>
      <c r="J38" s="279" t="n">
        <v>110.33</v>
      </c>
      <c r="K38" s="280" t="n">
        <v>0.998828500166175</v>
      </c>
      <c r="L38" s="281" t="n">
        <v>0.000774087631575729</v>
      </c>
      <c r="M38" s="281" t="n">
        <v>-4.478202394E-006</v>
      </c>
      <c r="N38" s="281" t="n">
        <v>1.02606544375036</v>
      </c>
      <c r="O38" s="279" t="n">
        <v>110.32635911</v>
      </c>
      <c r="P38" s="282" t="n">
        <v>3.55378425382034</v>
      </c>
      <c r="Q38" s="283" t="n">
        <v>3.46350642199871</v>
      </c>
      <c r="R38" s="284" t="n">
        <v>158.712004775616</v>
      </c>
      <c r="S38" s="284" t="n">
        <v>154.680196806462</v>
      </c>
      <c r="T38" s="145" t="n">
        <v>0.0603333333333333</v>
      </c>
      <c r="U38" s="145" t="n">
        <v>0.0588495508931406</v>
      </c>
      <c r="V38" s="146" t="n">
        <v>14.279</v>
      </c>
      <c r="W38" s="146" t="n">
        <v>13.9278354232567</v>
      </c>
      <c r="X38" s="145" t="n">
        <v>14.2186666666667</v>
      </c>
      <c r="Y38" s="146" t="n">
        <v>13.8689858723636</v>
      </c>
      <c r="Z38" s="145" t="n">
        <v>1.02033333333333</v>
      </c>
      <c r="AA38" s="145" t="n">
        <v>0.995240194938693</v>
      </c>
      <c r="AB38" s="145" t="n">
        <v>5.267</v>
      </c>
      <c r="AC38" s="188" t="n">
        <v>5.13746825227909</v>
      </c>
      <c r="AD38" s="159" t="n">
        <v>0.024</v>
      </c>
      <c r="AE38" s="159" t="n">
        <v>0.0143</v>
      </c>
      <c r="AF38" s="159" t="n">
        <v>0.0013</v>
      </c>
      <c r="AG38" s="159" t="n">
        <v>0.0338</v>
      </c>
      <c r="AH38" s="159" t="n">
        <v>0.0099</v>
      </c>
      <c r="AI38" s="159" t="n">
        <v>-9999.9999</v>
      </c>
      <c r="AJ38" s="159" t="n">
        <v>0.0017</v>
      </c>
      <c r="AK38" s="159" t="n">
        <v>0.002</v>
      </c>
      <c r="AL38" s="159" t="n">
        <v>0.0428</v>
      </c>
      <c r="AM38" s="159" t="n">
        <v>0.0053</v>
      </c>
      <c r="AN38" s="159" t="n">
        <v>0.001</v>
      </c>
      <c r="AO38" s="159" t="n">
        <v>-9999.9999</v>
      </c>
      <c r="AP38" s="159" t="n">
        <v>0.0103</v>
      </c>
      <c r="AQ38" s="159"/>
      <c r="AR38" s="159" t="n">
        <v>0.1107</v>
      </c>
      <c r="AS38" s="159" t="n">
        <v>0.0099</v>
      </c>
      <c r="AT38" s="159" t="n">
        <v>0.1206</v>
      </c>
      <c r="AU38" s="159" t="n">
        <v>0.0118</v>
      </c>
      <c r="AV38" s="159" t="s">
        <v>167</v>
      </c>
      <c r="AW38" s="159" t="n">
        <v>-9999.9999</v>
      </c>
      <c r="AX38" s="159" t="n">
        <v>0.0296</v>
      </c>
      <c r="AY38" s="159" t="n">
        <v>0.0752</v>
      </c>
      <c r="AZ38" s="159" t="n">
        <v>0.1048</v>
      </c>
      <c r="BA38" s="159" t="n">
        <v>0.0024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36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0.392333333333333</v>
      </c>
      <c r="U39" s="145" t="n">
        <v>0.382469530567932</v>
      </c>
      <c r="V39" s="146" t="n">
        <v>4.794</v>
      </c>
      <c r="W39" s="146" t="n">
        <v>4.67347220784027</v>
      </c>
      <c r="X39" s="145" t="n">
        <v>4.40166666666667</v>
      </c>
      <c r="Y39" s="146" t="n">
        <v>4.29100267727234</v>
      </c>
      <c r="Z39" s="145" t="n">
        <v>0.466333333333333</v>
      </c>
      <c r="AA39" s="145" t="n">
        <v>0.454609068194169</v>
      </c>
      <c r="AB39" s="145" t="n">
        <v>2.18</v>
      </c>
      <c r="AC39" s="188" t="n">
        <v>2.12519178412428</v>
      </c>
      <c r="AD39" s="159" t="n">
        <v>0.0712</v>
      </c>
      <c r="AE39" s="159" t="n">
        <v>0.0517</v>
      </c>
      <c r="AF39" s="159" t="n">
        <v>0.0086</v>
      </c>
      <c r="AG39" s="159" t="n">
        <v>0.0791</v>
      </c>
      <c r="AH39" s="159" t="n">
        <v>0.0305</v>
      </c>
      <c r="AI39" s="159" t="n">
        <v>0.0056</v>
      </c>
      <c r="AJ39" s="159" t="n">
        <v>0.0089</v>
      </c>
      <c r="AK39" s="159" t="n">
        <v>0.0039</v>
      </c>
      <c r="AL39" s="159" t="n">
        <v>0.1462</v>
      </c>
      <c r="AM39" s="159" t="n">
        <v>0.0113</v>
      </c>
      <c r="AN39" s="159" t="n">
        <v>0.0094</v>
      </c>
      <c r="AO39" s="159" t="n">
        <v>-9999.9999</v>
      </c>
      <c r="AP39" s="159" t="n">
        <v>0.0523</v>
      </c>
      <c r="AQ39" s="159"/>
      <c r="AR39" s="159" t="n">
        <v>0.2365</v>
      </c>
      <c r="AS39" s="159" t="n">
        <v>0.0637</v>
      </c>
      <c r="AT39" s="159" t="n">
        <v>0.3002</v>
      </c>
      <c r="AU39" s="159" t="n">
        <v>0.0346</v>
      </c>
      <c r="AV39" s="159" t="s">
        <v>167</v>
      </c>
      <c r="AW39" s="159" t="n">
        <v>-9999.9999</v>
      </c>
      <c r="AX39" s="159" t="n">
        <v>0.1038</v>
      </c>
      <c r="AY39" s="159" t="n">
        <v>0.3211</v>
      </c>
      <c r="AZ39" s="159" t="n">
        <v>0.4249</v>
      </c>
      <c r="BA39" s="159" t="n">
        <v>0.0056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36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0.0363333333333333</v>
      </c>
      <c r="U40" s="145" t="n">
        <v>0.0354281517519846</v>
      </c>
      <c r="V40" s="146" t="n">
        <v>0.133</v>
      </c>
      <c r="W40" s="146" t="n">
        <v>0.129686537147173</v>
      </c>
      <c r="X40" s="145" t="n">
        <v>0.0966666666666667</v>
      </c>
      <c r="Y40" s="146" t="n">
        <v>0.0942583853951883</v>
      </c>
      <c r="Z40" s="145" t="n">
        <v>0.133333333333333</v>
      </c>
      <c r="AA40" s="145" t="n">
        <v>0.130011566062329</v>
      </c>
      <c r="AB40" s="145" t="n">
        <v>1.006</v>
      </c>
      <c r="AC40" s="188" t="n">
        <v>0.98093726594027</v>
      </c>
      <c r="AD40" s="159" t="n">
        <v>0.0523</v>
      </c>
      <c r="AE40" s="159" t="n">
        <v>0.0431</v>
      </c>
      <c r="AF40" s="159" t="n">
        <v>0.0099</v>
      </c>
      <c r="AG40" s="159" t="n">
        <v>0.0475</v>
      </c>
      <c r="AH40" s="159" t="n">
        <v>0.0201</v>
      </c>
      <c r="AI40" s="159" t="n">
        <v>0.0059</v>
      </c>
      <c r="AJ40" s="159" t="n">
        <v>0.0062</v>
      </c>
      <c r="AK40" s="159" t="n">
        <v>0.0049</v>
      </c>
      <c r="AL40" s="159" t="n">
        <v>0.1678</v>
      </c>
      <c r="AM40" s="159" t="n">
        <v>0.0145</v>
      </c>
      <c r="AN40" s="159" t="n">
        <v>0.0024</v>
      </c>
      <c r="AO40" s="159" t="n">
        <v>-9999.9999</v>
      </c>
      <c r="AP40" s="159" t="n">
        <v>0.0815</v>
      </c>
      <c r="AQ40" s="159"/>
      <c r="AR40" s="159" t="n">
        <v>0.0487</v>
      </c>
      <c r="AS40" s="159" t="n">
        <v>0.046</v>
      </c>
      <c r="AT40" s="159" t="n">
        <v>0.0947</v>
      </c>
      <c r="AU40" s="159" t="n">
        <v>0.028</v>
      </c>
      <c r="AV40" s="159" t="s">
        <v>167</v>
      </c>
      <c r="AW40" s="159" t="n">
        <v>-9999.9999</v>
      </c>
      <c r="AX40" s="159" t="n">
        <v>0.1022</v>
      </c>
      <c r="AY40" s="159" t="n">
        <v>0.294</v>
      </c>
      <c r="AZ40" s="159" t="n">
        <v>0.3962</v>
      </c>
      <c r="BA40" s="159" t="n">
        <v>0.0054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2006</v>
      </c>
      <c r="E41" s="136" t="n">
        <v>28.8</v>
      </c>
      <c r="F41" s="137" t="n">
        <v>4.1965</v>
      </c>
      <c r="G41" s="138" t="n">
        <v>34.7775</v>
      </c>
      <c r="H41" s="136" t="n">
        <v>0</v>
      </c>
      <c r="I41" s="136" t="n">
        <v>4</v>
      </c>
      <c r="J41" s="279" t="n">
        <v>108.87</v>
      </c>
      <c r="K41" s="280" t="n">
        <v>0.996006990827753</v>
      </c>
      <c r="L41" s="281" t="n">
        <v>0.00075411144553728</v>
      </c>
      <c r="M41" s="281" t="n">
        <v>-4.151675424E-006</v>
      </c>
      <c r="N41" s="281" t="n">
        <v>1.02196597403785</v>
      </c>
      <c r="O41" s="279" t="n">
        <v>108.87958056</v>
      </c>
      <c r="P41" s="282" t="n">
        <v>4.48499702759863</v>
      </c>
      <c r="Q41" s="283" t="n">
        <v>4.38859721510897</v>
      </c>
      <c r="R41" s="284" t="n">
        <v>200.299967252555</v>
      </c>
      <c r="S41" s="284" t="n">
        <v>195.994751626767</v>
      </c>
      <c r="T41" s="188" t="n">
        <v>0.0123333333333333</v>
      </c>
      <c r="U41" s="188" t="n">
        <v>0.012037551155849</v>
      </c>
      <c r="V41" s="188" t="n">
        <v>0.017</v>
      </c>
      <c r="W41" s="188" t="n">
        <v>0.016592300241846</v>
      </c>
      <c r="X41" s="188" t="n">
        <v>0.00466666666666667</v>
      </c>
      <c r="Y41" s="188" t="n">
        <v>0.00455474908599694</v>
      </c>
      <c r="Z41" s="188" t="n">
        <v>0.0123333333333333</v>
      </c>
      <c r="AA41" s="188" t="n">
        <v>0.012037551155849</v>
      </c>
      <c r="AB41" s="188" t="n">
        <v>0.789</v>
      </c>
      <c r="AC41" s="188" t="n">
        <v>0.770077934753911</v>
      </c>
      <c r="AD41" s="159" t="n">
        <v>0.0045</v>
      </c>
      <c r="AE41" s="159" t="n">
        <v>0.0078</v>
      </c>
      <c r="AF41" s="159" t="n">
        <v>0.0032</v>
      </c>
      <c r="AG41" s="159" t="n">
        <v>0.0058</v>
      </c>
      <c r="AH41" s="159" t="n">
        <v>0.0047</v>
      </c>
      <c r="AI41" s="159" t="n">
        <v>-9999.9999</v>
      </c>
      <c r="AJ41" s="159" t="n">
        <v>-9999.9999</v>
      </c>
      <c r="AK41" s="159" t="n">
        <v>0.002</v>
      </c>
      <c r="AL41" s="159" t="n">
        <v>0.0149</v>
      </c>
      <c r="AM41" s="159" t="n">
        <v>0.0061</v>
      </c>
      <c r="AN41" s="159" t="n">
        <v>-9999.9999</v>
      </c>
      <c r="AO41" s="159" t="n">
        <v>-9999.9999</v>
      </c>
      <c r="AP41" s="159" t="n">
        <v>0.109</v>
      </c>
      <c r="AQ41" s="159"/>
      <c r="AR41" s="159" t="n">
        <v>0.008</v>
      </c>
      <c r="AS41" s="159" t="n">
        <v>0.004</v>
      </c>
      <c r="AT41" s="159" t="n">
        <v>0.012</v>
      </c>
      <c r="AU41" s="159" t="n">
        <v>0.013</v>
      </c>
      <c r="AV41" s="159" t="s">
        <v>167</v>
      </c>
      <c r="AW41" s="159" t="n">
        <v>-9999.9999</v>
      </c>
      <c r="AX41" s="159" t="n">
        <v>0.0492</v>
      </c>
      <c r="AY41" s="159" t="n">
        <v>0.0477</v>
      </c>
      <c r="AZ41" s="159" t="n">
        <v>0.0969</v>
      </c>
      <c r="BA41" s="159" t="n">
        <v>0.0016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264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0°00.89'</v>
      </c>
      <c r="P9" s="36" t="s">
        <v>15</v>
      </c>
      <c r="Q9" s="189" t="n">
        <v>0.0148333333333333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265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-9°50.37'</v>
      </c>
      <c r="P10" s="36" t="s">
        <v>21</v>
      </c>
      <c r="Q10" s="189" t="n">
        <v>-9.8395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0°00.89'</v>
      </c>
      <c r="O11" s="43" t="n">
        <f aca="false">IF(P9=M10,-1,1)</f>
        <v>1</v>
      </c>
      <c r="P11" s="44" t="s">
        <v>266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9°50.37'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4.884725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0.997073534657807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0.0199816937484829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37'!$P$18</f>
        <v>5.00674021337874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4.87918171525376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0.00499432589885179</v>
      </c>
      <c r="Q23" s="221" t="s">
        <v>38</v>
      </c>
      <c r="R23" s="166"/>
      <c r="T23" s="1"/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4.8845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0.0205250930320076</v>
      </c>
      <c r="Q25" s="221" t="s">
        <v>15</v>
      </c>
      <c r="R25" s="166"/>
      <c r="T25" s="1" t="n">
        <v>4.88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4.8871</v>
      </c>
    </row>
    <row r="28" customFormat="false" ht="15" hidden="false" customHeight="false" outlineLevel="0" collapsed="false">
      <c r="T28" s="1" t="n">
        <f aca="false">AVERAGE(T23:T27)</f>
        <v>4.884725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2007</v>
      </c>
      <c r="E36" s="136" t="n">
        <v>15</v>
      </c>
      <c r="F36" s="137" t="n">
        <v>2.7803</v>
      </c>
      <c r="G36" s="138" t="n">
        <v>35.464</v>
      </c>
      <c r="H36" s="136" t="n">
        <v>200</v>
      </c>
      <c r="I36" s="136" t="n">
        <v>199</v>
      </c>
      <c r="J36" s="279" t="n">
        <v>109.77</v>
      </c>
      <c r="K36" s="280" t="n">
        <v>0.999101574562738</v>
      </c>
      <c r="L36" s="281" t="n">
        <v>0.0007778325309375</v>
      </c>
      <c r="M36" s="281" t="n">
        <v>-4.562895E-006</v>
      </c>
      <c r="N36" s="281" t="n">
        <v>1.0263306142949</v>
      </c>
      <c r="O36" s="279" t="n">
        <v>109.7645115</v>
      </c>
      <c r="P36" s="282" t="n">
        <v>2.93991616385328</v>
      </c>
      <c r="Q36" s="283" t="n">
        <v>2.86449232138812</v>
      </c>
      <c r="R36" s="284" t="n">
        <v>131.296655877688</v>
      </c>
      <c r="S36" s="284" t="n">
        <v>127.928227073193</v>
      </c>
      <c r="T36" s="145" t="n">
        <v>0.0213333333333333</v>
      </c>
      <c r="U36" s="145" t="n">
        <v>0.020811083364236</v>
      </c>
      <c r="V36" s="146" t="n">
        <v>19.707</v>
      </c>
      <c r="W36" s="146" t="n">
        <v>19.2245634308906</v>
      </c>
      <c r="X36" s="145" t="n">
        <v>19.6856666666667</v>
      </c>
      <c r="Y36" s="146" t="n">
        <v>19.2037523475263</v>
      </c>
      <c r="Z36" s="145" t="n">
        <v>1.32233333333333</v>
      </c>
      <c r="AA36" s="145" t="n">
        <v>1.28996199540507</v>
      </c>
      <c r="AB36" s="145" t="n">
        <v>7.213</v>
      </c>
      <c r="AC36" s="188" t="n">
        <v>7.03642238935473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2008</v>
      </c>
      <c r="E37" s="136" t="n">
        <v>15.1</v>
      </c>
      <c r="F37" s="137" t="n">
        <v>2.7567</v>
      </c>
      <c r="G37" s="138" t="n">
        <v>35.4641</v>
      </c>
      <c r="H37" s="136" t="n">
        <v>200</v>
      </c>
      <c r="I37" s="136" t="n">
        <v>200</v>
      </c>
      <c r="J37" s="279" t="n">
        <v>108.85</v>
      </c>
      <c r="K37" s="280" t="n">
        <v>0.999086438612765</v>
      </c>
      <c r="L37" s="281" t="n">
        <v>0.000777604928346369</v>
      </c>
      <c r="M37" s="281" t="n">
        <v>-4.557648346E-006</v>
      </c>
      <c r="N37" s="281" t="n">
        <v>1.02630859182456</v>
      </c>
      <c r="O37" s="279" t="n">
        <v>108.84466635</v>
      </c>
      <c r="P37" s="282" t="n">
        <v>2.93987608065228</v>
      </c>
      <c r="Q37" s="283" t="n">
        <v>2.86451473179797</v>
      </c>
      <c r="R37" s="284" t="n">
        <v>131.294865761931</v>
      </c>
      <c r="S37" s="284" t="n">
        <v>127.929227922097</v>
      </c>
      <c r="T37" s="145" t="n">
        <v>0.0223333333333333</v>
      </c>
      <c r="U37" s="145" t="n">
        <v>0.0217866158701455</v>
      </c>
      <c r="V37" s="146" t="n">
        <v>19.668</v>
      </c>
      <c r="W37" s="146" t="n">
        <v>19.1865295940607</v>
      </c>
      <c r="X37" s="145" t="n">
        <v>19.6456666666667</v>
      </c>
      <c r="Y37" s="146" t="n">
        <v>19.1647429781905</v>
      </c>
      <c r="Z37" s="145" t="n">
        <v>1.33333333333333</v>
      </c>
      <c r="AA37" s="145" t="n">
        <v>1.30069348478481</v>
      </c>
      <c r="AB37" s="145" t="n">
        <v>7.207</v>
      </c>
      <c r="AC37" s="188" t="n">
        <v>7.03057345863307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2009</v>
      </c>
      <c r="E38" s="136" t="n">
        <v>16.7</v>
      </c>
      <c r="F38" s="137" t="n">
        <v>3.4721</v>
      </c>
      <c r="G38" s="138" t="n">
        <v>35.69825</v>
      </c>
      <c r="H38" s="136" t="n">
        <v>100</v>
      </c>
      <c r="I38" s="136" t="n">
        <v>100</v>
      </c>
      <c r="J38" s="279" t="n">
        <v>109.15</v>
      </c>
      <c r="K38" s="280" t="n">
        <v>0.998828500166175</v>
      </c>
      <c r="L38" s="281" t="n">
        <v>0.000774087631575729</v>
      </c>
      <c r="M38" s="281" t="n">
        <v>-4.478202394E-006</v>
      </c>
      <c r="N38" s="281" t="n">
        <v>1.02612261513252</v>
      </c>
      <c r="O38" s="279" t="n">
        <v>109.14639805</v>
      </c>
      <c r="P38" s="282" t="n">
        <v>3.69789266259559</v>
      </c>
      <c r="Q38" s="283" t="n">
        <v>3.60375320459927</v>
      </c>
      <c r="R38" s="284" t="n">
        <v>165.147886311519</v>
      </c>
      <c r="S38" s="284" t="n">
        <v>160.943618117404</v>
      </c>
      <c r="T38" s="145" t="n">
        <v>0.0863333333333333</v>
      </c>
      <c r="U38" s="145" t="n">
        <v>0.0842054802477858</v>
      </c>
      <c r="V38" s="146" t="n">
        <v>12.832</v>
      </c>
      <c r="W38" s="146" t="n">
        <v>12.5157303769064</v>
      </c>
      <c r="X38" s="145" t="n">
        <v>12.7456666666667</v>
      </c>
      <c r="Y38" s="146" t="n">
        <v>12.4315248966586</v>
      </c>
      <c r="Z38" s="145" t="n">
        <v>0.953333333333333</v>
      </c>
      <c r="AA38" s="145" t="n">
        <v>0.929836577253542</v>
      </c>
      <c r="AB38" s="145" t="n">
        <v>4.672</v>
      </c>
      <c r="AC38" s="188" t="n">
        <v>4.55684946391107</v>
      </c>
      <c r="AD38" s="159" t="n">
        <v>0.0311</v>
      </c>
      <c r="AE38" s="159" t="n">
        <v>0.0183</v>
      </c>
      <c r="AF38" s="159" t="n">
        <v>0.0017</v>
      </c>
      <c r="AG38" s="159" t="n">
        <v>0.0446</v>
      </c>
      <c r="AH38" s="159" t="n">
        <v>0.0121</v>
      </c>
      <c r="AI38" s="159" t="n">
        <v>-9999.9999</v>
      </c>
      <c r="AJ38" s="159" t="n">
        <v>0.0019</v>
      </c>
      <c r="AK38" s="159" t="n">
        <v>-9999.9999</v>
      </c>
      <c r="AL38" s="159" t="n">
        <v>0.0478</v>
      </c>
      <c r="AM38" s="159" t="n">
        <v>0.0065</v>
      </c>
      <c r="AN38" s="159" t="n">
        <v>0.0011</v>
      </c>
      <c r="AO38" s="159" t="n">
        <v>-9999.9999</v>
      </c>
      <c r="AP38" s="159" t="n">
        <v>0.0142</v>
      </c>
      <c r="AQ38" s="159"/>
      <c r="AR38" s="159" t="n">
        <v>0.1338</v>
      </c>
      <c r="AS38" s="159" t="n">
        <v>0.0163</v>
      </c>
      <c r="AT38" s="159" t="n">
        <v>0.1501</v>
      </c>
      <c r="AU38" s="159" t="n">
        <v>0.0148</v>
      </c>
      <c r="AV38" s="159" t="s">
        <v>167</v>
      </c>
      <c r="AW38" s="159" t="n">
        <v>-9999.9999</v>
      </c>
      <c r="AX38" s="159" t="n">
        <v>0.0402</v>
      </c>
      <c r="AY38" s="159" t="n">
        <v>0.1036</v>
      </c>
      <c r="AZ38" s="159" t="n">
        <v>0.1438</v>
      </c>
      <c r="BA38" s="159" t="n">
        <v>0.0025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36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0.549333333333333</v>
      </c>
      <c r="U39" s="145" t="n">
        <v>0.535533492589387</v>
      </c>
      <c r="V39" s="146" t="n">
        <v>3.383</v>
      </c>
      <c r="W39" s="146" t="n">
        <v>3.29801542250588</v>
      </c>
      <c r="X39" s="145" t="n">
        <v>2.83366666666667</v>
      </c>
      <c r="Y39" s="146" t="n">
        <v>2.76248192991649</v>
      </c>
      <c r="Z39" s="145" t="n">
        <v>0.371333333333333</v>
      </c>
      <c r="AA39" s="145" t="n">
        <v>0.362005042927534</v>
      </c>
      <c r="AB39" s="145" t="n">
        <v>1.836</v>
      </c>
      <c r="AC39" s="188" t="n">
        <v>1.78987771673686</v>
      </c>
      <c r="AD39" s="159" t="n">
        <v>0.0894</v>
      </c>
      <c r="AE39" s="159" t="n">
        <v>0.0649</v>
      </c>
      <c r="AF39" s="159" t="n">
        <v>0.0133</v>
      </c>
      <c r="AG39" s="159" t="n">
        <v>0.1045</v>
      </c>
      <c r="AH39" s="159" t="n">
        <v>0.0481</v>
      </c>
      <c r="AI39" s="159" t="n">
        <v>0.0135</v>
      </c>
      <c r="AJ39" s="159" t="n">
        <v>0.0172</v>
      </c>
      <c r="AK39" s="159" t="n">
        <v>0.0067</v>
      </c>
      <c r="AL39" s="159" t="n">
        <v>0.1879</v>
      </c>
      <c r="AM39" s="159" t="n">
        <v>0.019</v>
      </c>
      <c r="AN39" s="159" t="n">
        <v>0.0064</v>
      </c>
      <c r="AO39" s="159" t="n">
        <v>-9999.9999</v>
      </c>
      <c r="AP39" s="159" t="n">
        <v>0.0825</v>
      </c>
      <c r="AQ39" s="159"/>
      <c r="AR39" s="159" t="n">
        <v>0.2442</v>
      </c>
      <c r="AS39" s="159" t="n">
        <v>0.1237</v>
      </c>
      <c r="AT39" s="159" t="n">
        <v>0.3679</v>
      </c>
      <c r="AU39" s="159" t="n">
        <v>0.0493</v>
      </c>
      <c r="AV39" s="159" t="s">
        <v>167</v>
      </c>
      <c r="AW39" s="159" t="n">
        <v>-9999.9999</v>
      </c>
      <c r="AX39" s="159" t="n">
        <v>0.1543</v>
      </c>
      <c r="AY39" s="159" t="n">
        <v>0.4627</v>
      </c>
      <c r="AZ39" s="159" t="n">
        <v>0.617</v>
      </c>
      <c r="BA39" s="159" t="n">
        <v>0.0092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36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0.0143333333333333</v>
      </c>
      <c r="U40" s="145" t="n">
        <v>0.0139771025737009</v>
      </c>
      <c r="V40" s="146" t="n">
        <v>0.022</v>
      </c>
      <c r="W40" s="146" t="n">
        <v>0.0214532272061456</v>
      </c>
      <c r="X40" s="145" t="n">
        <v>0.00766666666666667</v>
      </c>
      <c r="Y40" s="146" t="n">
        <v>0.00747612463244469</v>
      </c>
      <c r="Z40" s="145" t="n">
        <v>0.128333333333333</v>
      </c>
      <c r="AA40" s="145" t="n">
        <v>0.125143825369183</v>
      </c>
      <c r="AB40" s="145" t="n">
        <v>0.734</v>
      </c>
      <c r="AC40" s="188" t="n">
        <v>0.715757671332313</v>
      </c>
      <c r="AD40" s="159" t="n">
        <v>0.0276</v>
      </c>
      <c r="AE40" s="159" t="n">
        <v>0.0286</v>
      </c>
      <c r="AF40" s="159" t="n">
        <v>0.0122</v>
      </c>
      <c r="AG40" s="159" t="n">
        <v>0.0241</v>
      </c>
      <c r="AH40" s="159" t="n">
        <v>0.0127</v>
      </c>
      <c r="AI40" s="159" t="n">
        <v>0.0027</v>
      </c>
      <c r="AJ40" s="159" t="n">
        <v>0.0056</v>
      </c>
      <c r="AK40" s="159" t="n">
        <v>0.0048</v>
      </c>
      <c r="AL40" s="159" t="n">
        <v>0.0977</v>
      </c>
      <c r="AM40" s="159" t="n">
        <v>0.016</v>
      </c>
      <c r="AN40" s="159" t="n">
        <v>0.0022</v>
      </c>
      <c r="AO40" s="159" t="n">
        <v>-9999.9999</v>
      </c>
      <c r="AP40" s="159" t="n">
        <v>0.0885</v>
      </c>
      <c r="AQ40" s="159"/>
      <c r="AR40" s="159" t="n">
        <v>0.037</v>
      </c>
      <c r="AS40" s="159" t="n">
        <v>0.0295</v>
      </c>
      <c r="AT40" s="159" t="n">
        <v>0.0665</v>
      </c>
      <c r="AU40" s="159" t="n">
        <v>0.0262</v>
      </c>
      <c r="AV40" s="159" t="s">
        <v>167</v>
      </c>
      <c r="AW40" s="159" t="n">
        <v>-9999.9999</v>
      </c>
      <c r="AX40" s="159" t="n">
        <v>0.0988</v>
      </c>
      <c r="AY40" s="159" t="n">
        <v>0.2134</v>
      </c>
      <c r="AZ40" s="159" t="n">
        <v>0.3122</v>
      </c>
      <c r="BA40" s="159" t="n">
        <v>0.0042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2010</v>
      </c>
      <c r="E41" s="136" t="n">
        <v>28.7</v>
      </c>
      <c r="F41" s="137" t="n">
        <v>4.2176</v>
      </c>
      <c r="G41" s="138" t="n">
        <v>34.76585</v>
      </c>
      <c r="H41" s="136" t="n">
        <v>0</v>
      </c>
      <c r="I41" s="136" t="n">
        <v>3</v>
      </c>
      <c r="J41" s="279" t="n">
        <v>109.42</v>
      </c>
      <c r="K41" s="280" t="n">
        <v>0.996036070213923</v>
      </c>
      <c r="L41" s="281" t="n">
        <v>0.000754234198764729</v>
      </c>
      <c r="M41" s="281" t="n">
        <v>-4.152388474E-006</v>
      </c>
      <c r="N41" s="281" t="n">
        <v>1.02199042586103</v>
      </c>
      <c r="O41" s="279" t="n">
        <v>109.42951954</v>
      </c>
      <c r="P41" s="282" t="n">
        <v>4.48457957165858</v>
      </c>
      <c r="Q41" s="283" t="n">
        <v>4.38808374146979</v>
      </c>
      <c r="R41" s="284" t="n">
        <v>200.281323670272</v>
      </c>
      <c r="S41" s="284" t="n">
        <v>195.971819894041</v>
      </c>
      <c r="T41" s="188" t="n">
        <v>0.0133333333333333</v>
      </c>
      <c r="U41" s="188" t="n">
        <v>0.0130136724766641</v>
      </c>
      <c r="V41" s="188" t="n">
        <v>0.016</v>
      </c>
      <c r="W41" s="188" t="n">
        <v>0.0156164069719969</v>
      </c>
      <c r="X41" s="188" t="n">
        <v>0.00266666666666667</v>
      </c>
      <c r="Y41" s="188" t="n">
        <v>0.00260273449533282</v>
      </c>
      <c r="Z41" s="188" t="n">
        <v>0.0333333333333333</v>
      </c>
      <c r="AA41" s="188" t="n">
        <v>0.0325341811916602</v>
      </c>
      <c r="AB41" s="188" t="n">
        <v>0.763</v>
      </c>
      <c r="AC41" s="188" t="n">
        <v>0.744707407477103</v>
      </c>
      <c r="AD41" s="159" t="n">
        <v>0.0052</v>
      </c>
      <c r="AE41" s="159" t="n">
        <v>0.0087</v>
      </c>
      <c r="AF41" s="159" t="n">
        <v>0.0028</v>
      </c>
      <c r="AG41" s="159" t="n">
        <v>0.0067</v>
      </c>
      <c r="AH41" s="159" t="n">
        <v>0.0055</v>
      </c>
      <c r="AI41" s="159" t="n">
        <v>-9999.9999</v>
      </c>
      <c r="AJ41" s="159" t="n">
        <v>-9999.9999</v>
      </c>
      <c r="AK41" s="159" t="n">
        <v>0.0026</v>
      </c>
      <c r="AL41" s="159" t="n">
        <v>0.0224</v>
      </c>
      <c r="AM41" s="159" t="n">
        <v>0.0078</v>
      </c>
      <c r="AN41" s="159" t="n">
        <v>-9999.9999</v>
      </c>
      <c r="AO41" s="159" t="n">
        <v>-9999.9999</v>
      </c>
      <c r="AP41" s="159" t="n">
        <v>0.1026</v>
      </c>
      <c r="AQ41" s="159"/>
      <c r="AR41" s="159" t="n">
        <v>0.0101</v>
      </c>
      <c r="AS41" s="159" t="n">
        <v>0.0048</v>
      </c>
      <c r="AT41" s="159" t="n">
        <v>0.0149</v>
      </c>
      <c r="AU41" s="159" t="n">
        <v>0.0129</v>
      </c>
      <c r="AV41" s="159" t="s">
        <v>167</v>
      </c>
      <c r="AW41" s="159" t="n">
        <v>-9999.9999</v>
      </c>
      <c r="AX41" s="159" t="n">
        <v>0.0584</v>
      </c>
      <c r="AY41" s="159" t="n">
        <v>0.0592</v>
      </c>
      <c r="AZ41" s="159" t="n">
        <v>0.1176</v>
      </c>
      <c r="BA41" s="159" t="n">
        <v>0.0018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267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0°00.80'</v>
      </c>
      <c r="P9" s="36" t="s">
        <v>15</v>
      </c>
      <c r="Q9" s="189" t="n">
        <v>0.0133333333333333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268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-9°50.30'</v>
      </c>
      <c r="P10" s="36" t="s">
        <v>21</v>
      </c>
      <c r="Q10" s="189" t="n">
        <v>-9.83833333333333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0°00.80'</v>
      </c>
      <c r="O11" s="43" t="n">
        <f aca="false">IF(P9=M10,-1,1)</f>
        <v>1</v>
      </c>
      <c r="P11" s="44" t="s">
        <v>269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9°50.30'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4.884725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0.997073534657807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0.0199816937484829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38'!$P$18</f>
        <v>5.00674021337874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4.87918171525376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0.00499432589885179</v>
      </c>
      <c r="Q23" s="221" t="s">
        <v>38</v>
      </c>
      <c r="R23" s="166"/>
      <c r="T23" s="1"/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4.8845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0.0205250930320076</v>
      </c>
      <c r="Q25" s="221" t="s">
        <v>15</v>
      </c>
      <c r="R25" s="166"/>
      <c r="T25" s="1" t="n">
        <v>4.88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4.8871</v>
      </c>
    </row>
    <row r="28" customFormat="false" ht="15" hidden="false" customHeight="false" outlineLevel="0" collapsed="false">
      <c r="T28" s="1" t="n">
        <f aca="false">AVERAGE(T23:T27)</f>
        <v>4.884725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2011</v>
      </c>
      <c r="E36" s="136" t="n">
        <v>14.9</v>
      </c>
      <c r="F36" s="137" t="n">
        <v>2.7303</v>
      </c>
      <c r="G36" s="138" t="n">
        <v>35.459</v>
      </c>
      <c r="H36" s="136" t="n">
        <v>200</v>
      </c>
      <c r="I36" s="136" t="n">
        <v>200</v>
      </c>
      <c r="J36" s="279" t="n">
        <v>110.81</v>
      </c>
      <c r="K36" s="280" t="n">
        <v>0.999116592928217</v>
      </c>
      <c r="L36" s="281" t="n">
        <v>0.000778061065549209</v>
      </c>
      <c r="M36" s="281" t="n">
        <v>-4.568174746E-006</v>
      </c>
      <c r="N36" s="281" t="n">
        <v>1.02634876475174</v>
      </c>
      <c r="O36" s="279" t="n">
        <v>110.80434869</v>
      </c>
      <c r="P36" s="282" t="n">
        <v>2.85907851079969</v>
      </c>
      <c r="Q36" s="283" t="n">
        <v>2.78567930219243</v>
      </c>
      <c r="R36" s="284" t="n">
        <v>127.686446292314</v>
      </c>
      <c r="S36" s="284" t="n">
        <v>124.408437635914</v>
      </c>
      <c r="T36" s="145" t="n">
        <v>0.0753333333333333</v>
      </c>
      <c r="U36" s="145" t="n">
        <v>0.0734894006927505</v>
      </c>
      <c r="V36" s="146" t="n">
        <v>19.834</v>
      </c>
      <c r="W36" s="146" t="n">
        <v>19.3485235399117</v>
      </c>
      <c r="X36" s="145" t="n">
        <v>19.7586666666667</v>
      </c>
      <c r="Y36" s="146" t="n">
        <v>19.2750341392189</v>
      </c>
      <c r="Z36" s="145" t="n">
        <v>1.34433333333333</v>
      </c>
      <c r="AA36" s="145" t="n">
        <v>1.31142811059231</v>
      </c>
      <c r="AB36" s="145" t="n">
        <v>7.392</v>
      </c>
      <c r="AC36" s="188" t="n">
        <v>7.2110661493913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2012</v>
      </c>
      <c r="E37" s="136" t="n">
        <v>15</v>
      </c>
      <c r="F37" s="137" t="n">
        <v>2.7106</v>
      </c>
      <c r="G37" s="138" t="n">
        <v>35.4589</v>
      </c>
      <c r="H37" s="136" t="n">
        <v>200</v>
      </c>
      <c r="I37" s="136" t="n">
        <v>200</v>
      </c>
      <c r="J37" s="279" t="n">
        <v>110.46</v>
      </c>
      <c r="K37" s="280" t="n">
        <v>0.999101574562738</v>
      </c>
      <c r="L37" s="281" t="n">
        <v>0.0007778325309375</v>
      </c>
      <c r="M37" s="281" t="n">
        <v>-4.562895E-006</v>
      </c>
      <c r="N37" s="281" t="n">
        <v>1.02632668045839</v>
      </c>
      <c r="O37" s="279" t="n">
        <v>110.454477</v>
      </c>
      <c r="P37" s="282" t="n">
        <v>2.84745482968226</v>
      </c>
      <c r="Q37" s="283" t="n">
        <v>2.77441372605699</v>
      </c>
      <c r="R37" s="284" t="n">
        <v>127.16733269361</v>
      </c>
      <c r="S37" s="284" t="n">
        <v>123.905317005705</v>
      </c>
      <c r="T37" s="145" t="n">
        <v>0.0263333333333333</v>
      </c>
      <c r="U37" s="145" t="n">
        <v>0.0256887823690515</v>
      </c>
      <c r="V37" s="146" t="n">
        <v>19.878</v>
      </c>
      <c r="W37" s="146" t="n">
        <v>19.3914537695698</v>
      </c>
      <c r="X37" s="145" t="n">
        <v>19.8516666666667</v>
      </c>
      <c r="Y37" s="146" t="n">
        <v>19.3657649872008</v>
      </c>
      <c r="Z37" s="145" t="n">
        <v>1.34233333333333</v>
      </c>
      <c r="AA37" s="145" t="n">
        <v>1.30947755190089</v>
      </c>
      <c r="AB37" s="145" t="n">
        <v>7.411</v>
      </c>
      <c r="AC37" s="188" t="n">
        <v>7.22960377735598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2013</v>
      </c>
      <c r="E38" s="136" t="n">
        <v>16.5</v>
      </c>
      <c r="F38" s="137" t="n">
        <v>3.3442</v>
      </c>
      <c r="G38" s="138" t="n">
        <v>35.61245</v>
      </c>
      <c r="H38" s="136" t="n">
        <v>100</v>
      </c>
      <c r="I38" s="136" t="n">
        <v>101</v>
      </c>
      <c r="J38" s="279" t="n">
        <v>109.83</v>
      </c>
      <c r="K38" s="280" t="n">
        <v>0.998862345988647</v>
      </c>
      <c r="L38" s="281" t="n">
        <v>0.000774514696612969</v>
      </c>
      <c r="M38" s="281" t="n">
        <v>-4.48766985E-006</v>
      </c>
      <c r="N38" s="281" t="n">
        <v>1.02610372643391</v>
      </c>
      <c r="O38" s="279" t="n">
        <v>109.82615595</v>
      </c>
      <c r="P38" s="282" t="n">
        <v>3.53844492005541</v>
      </c>
      <c r="Q38" s="283" t="n">
        <v>3.44842809639996</v>
      </c>
      <c r="R38" s="284" t="n">
        <v>158.026950129675</v>
      </c>
      <c r="S38" s="284" t="n">
        <v>154.006798785222</v>
      </c>
      <c r="T38" s="145" t="n">
        <v>0.0713333333333333</v>
      </c>
      <c r="U38" s="145" t="n">
        <v>0.0695797520661936</v>
      </c>
      <c r="V38" s="146" t="n">
        <v>14.394</v>
      </c>
      <c r="W38" s="146" t="n">
        <v>14.0401535220672</v>
      </c>
      <c r="X38" s="145" t="n">
        <v>14.3226666666667</v>
      </c>
      <c r="Y38" s="146" t="n">
        <v>13.970573770001</v>
      </c>
      <c r="Z38" s="145" t="n">
        <v>1.03533333333333</v>
      </c>
      <c r="AA38" s="145" t="n">
        <v>1.00988182204485</v>
      </c>
      <c r="AB38" s="145" t="n">
        <v>5.404</v>
      </c>
      <c r="AC38" s="188" t="n">
        <v>5.27115392755669</v>
      </c>
      <c r="AD38" s="160" t="n">
        <v>0.0404</v>
      </c>
      <c r="AE38" s="160" t="n">
        <v>0.024</v>
      </c>
      <c r="AF38" s="160" t="n">
        <v>0.0021</v>
      </c>
      <c r="AG38" s="160" t="n">
        <v>0.0569</v>
      </c>
      <c r="AH38" s="160" t="n">
        <v>0.0177</v>
      </c>
      <c r="AI38" s="160" t="n">
        <v>-9999.9999</v>
      </c>
      <c r="AJ38" s="160" t="n">
        <v>-9999.9999</v>
      </c>
      <c r="AK38" s="160" t="n">
        <v>-9999.9999</v>
      </c>
      <c r="AL38" s="160" t="n">
        <v>0.0722</v>
      </c>
      <c r="AM38" s="160" t="n">
        <v>0.009</v>
      </c>
      <c r="AN38" s="160" t="n">
        <v>-9999.9999</v>
      </c>
      <c r="AO38" s="160" t="n">
        <v>-9999.9999</v>
      </c>
      <c r="AP38" s="160" t="n">
        <v>0.0167</v>
      </c>
      <c r="AQ38" s="160"/>
      <c r="AR38" s="160" t="n">
        <v>0.1865</v>
      </c>
      <c r="AS38" s="160" t="n">
        <v>0.0116</v>
      </c>
      <c r="AT38" s="160" t="n">
        <v>0.1981</v>
      </c>
      <c r="AU38" s="160" t="n">
        <v>0.0192</v>
      </c>
      <c r="AV38" s="160" t="s">
        <v>167</v>
      </c>
      <c r="AW38" s="160" t="n">
        <v>-9999.9999</v>
      </c>
      <c r="AX38" s="160" t="n">
        <v>0.051</v>
      </c>
      <c r="AY38" s="160" t="n">
        <v>0.1318</v>
      </c>
      <c r="AZ38" s="160" t="n">
        <v>0.1828</v>
      </c>
      <c r="BA38" s="160" t="n">
        <v>0.0038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36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0.447333333333333</v>
      </c>
      <c r="U39" s="145" t="n">
        <v>0.436095939023488</v>
      </c>
      <c r="V39" s="146" t="n">
        <v>5.355</v>
      </c>
      <c r="W39" s="146" t="n">
        <v>5.22047783935345</v>
      </c>
      <c r="X39" s="145" t="n">
        <v>4.90766666666667</v>
      </c>
      <c r="Y39" s="146" t="n">
        <v>4.78438190032997</v>
      </c>
      <c r="Z39" s="145" t="n">
        <v>0.507333333333333</v>
      </c>
      <c r="AA39" s="145" t="n">
        <v>0.494588687923807</v>
      </c>
      <c r="AB39" s="145" t="n">
        <v>2.306</v>
      </c>
      <c r="AC39" s="188" t="n">
        <v>2.24807131606892</v>
      </c>
      <c r="AD39" s="160" t="n">
        <v>0.0551</v>
      </c>
      <c r="AE39" s="160" t="n">
        <v>0.0419</v>
      </c>
      <c r="AF39" s="160" t="n">
        <v>0.0068</v>
      </c>
      <c r="AG39" s="160" t="n">
        <v>0.0712</v>
      </c>
      <c r="AH39" s="160" t="n">
        <v>0.0244</v>
      </c>
      <c r="AI39" s="160" t="n">
        <v>0.0073</v>
      </c>
      <c r="AJ39" s="160" t="n">
        <v>0.0094</v>
      </c>
      <c r="AK39" s="160" t="n">
        <v>0.0044</v>
      </c>
      <c r="AL39" s="160" t="n">
        <v>0.1071</v>
      </c>
      <c r="AM39" s="160" t="n">
        <v>0.0112</v>
      </c>
      <c r="AN39" s="160" t="n">
        <v>0.0101</v>
      </c>
      <c r="AO39" s="160" t="n">
        <v>-9999.9999</v>
      </c>
      <c r="AP39" s="160" t="n">
        <v>0.0433</v>
      </c>
      <c r="AQ39" s="160"/>
      <c r="AR39" s="160" t="n">
        <v>0.2134</v>
      </c>
      <c r="AS39" s="160" t="n">
        <v>0.0836</v>
      </c>
      <c r="AT39" s="160" t="n">
        <v>0.297</v>
      </c>
      <c r="AU39" s="160" t="n">
        <v>0.035</v>
      </c>
      <c r="AV39" s="160" t="s">
        <v>167</v>
      </c>
      <c r="AW39" s="160" t="n">
        <v>-9999.9999</v>
      </c>
      <c r="AX39" s="160" t="n">
        <v>0.1114</v>
      </c>
      <c r="AY39" s="160" t="n">
        <v>0.2665</v>
      </c>
      <c r="AZ39" s="160" t="n">
        <v>0.3779</v>
      </c>
      <c r="BA39" s="160" t="n">
        <v>0.0048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36" t="n">
        <v>41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0.0603333333333333</v>
      </c>
      <c r="U40" s="145" t="n">
        <v>0.0588248134559759</v>
      </c>
      <c r="V40" s="146" t="n">
        <v>0.208</v>
      </c>
      <c r="W40" s="146" t="n">
        <v>0.2027993568869</v>
      </c>
      <c r="X40" s="145" t="n">
        <v>0.147666666666667</v>
      </c>
      <c r="Y40" s="146" t="n">
        <v>0.143974543430924</v>
      </c>
      <c r="Z40" s="145" t="n">
        <v>0.213333333333333</v>
      </c>
      <c r="AA40" s="145" t="n">
        <v>0.207999340396821</v>
      </c>
      <c r="AB40" s="145" t="n">
        <v>1.071</v>
      </c>
      <c r="AC40" s="188" t="n">
        <v>1.04422168858591</v>
      </c>
      <c r="AD40" s="160" t="n">
        <v>0.0895</v>
      </c>
      <c r="AE40" s="160" t="n">
        <v>0.0692</v>
      </c>
      <c r="AF40" s="160" t="n">
        <v>0.015</v>
      </c>
      <c r="AG40" s="160" t="n">
        <v>0.0852</v>
      </c>
      <c r="AH40" s="160" t="n">
        <v>0.0368</v>
      </c>
      <c r="AI40" s="160" t="n">
        <v>0.0121</v>
      </c>
      <c r="AJ40" s="160" t="n">
        <v>0.0117</v>
      </c>
      <c r="AK40" s="160" t="n">
        <v>0.0083</v>
      </c>
      <c r="AL40" s="160" t="n">
        <v>0.2586</v>
      </c>
      <c r="AM40" s="160" t="n">
        <v>0.0212</v>
      </c>
      <c r="AN40" s="160" t="n">
        <v>0.0056</v>
      </c>
      <c r="AO40" s="160" t="n">
        <v>-9999.9999</v>
      </c>
      <c r="AP40" s="160" t="n">
        <v>0.0864</v>
      </c>
      <c r="AQ40" s="160"/>
      <c r="AR40" s="160" t="n">
        <v>0.0806</v>
      </c>
      <c r="AS40" s="160" t="n">
        <v>0.1081</v>
      </c>
      <c r="AT40" s="160" t="n">
        <v>0.1887</v>
      </c>
      <c r="AU40" s="160" t="n">
        <v>0.0419</v>
      </c>
      <c r="AV40" s="160" t="s">
        <v>167</v>
      </c>
      <c r="AW40" s="160" t="n">
        <v>-9999.9999</v>
      </c>
      <c r="AX40" s="160" t="n">
        <v>0.14</v>
      </c>
      <c r="AY40" s="160" t="n">
        <v>0.4949</v>
      </c>
      <c r="AZ40" s="160" t="n">
        <v>0.6349</v>
      </c>
      <c r="BA40" s="160" t="n">
        <v>0.0077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2014</v>
      </c>
      <c r="E41" s="136" t="n">
        <v>28.6</v>
      </c>
      <c r="F41" s="137" t="n">
        <v>4.3188</v>
      </c>
      <c r="G41" s="138" t="n">
        <v>34.7579</v>
      </c>
      <c r="H41" s="136" t="n">
        <v>0</v>
      </c>
      <c r="I41" s="136" t="n">
        <v>3</v>
      </c>
      <c r="J41" s="279" t="n">
        <v>112.03</v>
      </c>
      <c r="K41" s="280" t="n">
        <v>0.996065060375924</v>
      </c>
      <c r="L41" s="281" t="n">
        <v>0.0007543575931871</v>
      </c>
      <c r="M41" s="281" t="n">
        <v>-4.153134616E-006</v>
      </c>
      <c r="N41" s="281" t="n">
        <v>1.02201758080565</v>
      </c>
      <c r="O41" s="279" t="n">
        <v>112.03963458</v>
      </c>
      <c r="P41" s="282" t="n">
        <v>4.48375588992958</v>
      </c>
      <c r="Q41" s="283" t="n">
        <v>4.38716121340598</v>
      </c>
      <c r="R41" s="284" t="n">
        <v>200.244538044255</v>
      </c>
      <c r="S41" s="284" t="n">
        <v>195.930619790711</v>
      </c>
      <c r="T41" s="188" t="n">
        <v>0.0173333333333333</v>
      </c>
      <c r="U41" s="188" t="n">
        <v>0.0169178762331736</v>
      </c>
      <c r="V41" s="188" t="n">
        <v>0.021</v>
      </c>
      <c r="W41" s="188" t="n">
        <v>0.0204966577440372</v>
      </c>
      <c r="X41" s="188" t="n">
        <v>0.00366666666666667</v>
      </c>
      <c r="Y41" s="188" t="n">
        <v>0.00357878151086364</v>
      </c>
      <c r="Z41" s="188" t="n">
        <v>0.0223333333333333</v>
      </c>
      <c r="AA41" s="188" t="n">
        <v>0.0217980328388967</v>
      </c>
      <c r="AB41" s="188" t="n">
        <v>0.808</v>
      </c>
      <c r="AC41" s="188" t="n">
        <v>0.78863330748486</v>
      </c>
      <c r="AD41" s="159" t="n">
        <v>0.0057</v>
      </c>
      <c r="AE41" s="159" t="n">
        <v>0.0113</v>
      </c>
      <c r="AF41" s="159" t="n">
        <v>0.0039</v>
      </c>
      <c r="AG41" s="159" t="n">
        <v>0.0078</v>
      </c>
      <c r="AH41" s="159" t="n">
        <v>0.0067</v>
      </c>
      <c r="AI41" s="159" t="n">
        <v>-9999.9999</v>
      </c>
      <c r="AJ41" s="159" t="n">
        <v>-9999.9999</v>
      </c>
      <c r="AK41" s="159" t="n">
        <v>-9999.9999</v>
      </c>
      <c r="AL41" s="159" t="n">
        <v>0.021</v>
      </c>
      <c r="AM41" s="159" t="n">
        <v>0.0074</v>
      </c>
      <c r="AN41" s="159" t="n">
        <v>-9999.9999</v>
      </c>
      <c r="AO41" s="159" t="n">
        <v>-9999.9999</v>
      </c>
      <c r="AP41" s="159" t="n">
        <v>0.1126</v>
      </c>
      <c r="AQ41" s="159"/>
      <c r="AR41" s="159" t="n">
        <v>0.0144</v>
      </c>
      <c r="AS41" s="159" t="n">
        <v>0.006</v>
      </c>
      <c r="AT41" s="159" t="n">
        <v>0.0204</v>
      </c>
      <c r="AU41" s="159" t="n">
        <v>0.0167</v>
      </c>
      <c r="AV41" s="159" t="s">
        <v>167</v>
      </c>
      <c r="AW41" s="159" t="n">
        <v>-9999.9999</v>
      </c>
      <c r="AX41" s="159" t="n">
        <v>0.0738</v>
      </c>
      <c r="AY41" s="159" t="n">
        <v>0.075</v>
      </c>
      <c r="AZ41" s="159" t="n">
        <v>0.1488</v>
      </c>
      <c r="BA41" s="159" t="n">
        <v>0.0021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270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0°01.03'</v>
      </c>
      <c r="P9" s="36" t="s">
        <v>15</v>
      </c>
      <c r="Q9" s="189" t="n">
        <v>0.0171666666666667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271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-9°50.16'</v>
      </c>
      <c r="P10" s="36" t="s">
        <v>21</v>
      </c>
      <c r="Q10" s="189" t="n">
        <v>-9.836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0°01.03'</v>
      </c>
      <c r="O11" s="43" t="n">
        <f aca="false">IF(P9=M10,-1,1)</f>
        <v>1</v>
      </c>
      <c r="P11" s="44" t="s">
        <v>272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9°50.16'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4.884725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0.997073534657807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0.0199816937484829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39'!$P$18</f>
        <v>5.00674021337874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4.87918171525376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0.00499432589885179</v>
      </c>
      <c r="Q23" s="221" t="s">
        <v>38</v>
      </c>
      <c r="R23" s="166"/>
      <c r="T23" s="1"/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4.8845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0.0205250930320076</v>
      </c>
      <c r="Q25" s="221" t="s">
        <v>15</v>
      </c>
      <c r="R25" s="166"/>
      <c r="T25" s="1" t="n">
        <v>4.88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4.8871</v>
      </c>
    </row>
    <row r="28" customFormat="false" ht="15" hidden="false" customHeight="false" outlineLevel="0" collapsed="false">
      <c r="T28" s="1" t="n">
        <f aca="false">AVERAGE(T23:T27)</f>
        <v>4.884725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3008</v>
      </c>
      <c r="E36" s="136" t="n">
        <v>15</v>
      </c>
      <c r="F36" s="137" t="n">
        <v>2.8326</v>
      </c>
      <c r="G36" s="138" t="n">
        <v>35.4558</v>
      </c>
      <c r="H36" s="136" t="n">
        <v>200</v>
      </c>
      <c r="I36" s="136" t="n">
        <v>203</v>
      </c>
      <c r="J36" s="279" t="n">
        <v>116</v>
      </c>
      <c r="K36" s="280" t="n">
        <v>0.999101574562738</v>
      </c>
      <c r="L36" s="281" t="n">
        <v>0.0007778325309375</v>
      </c>
      <c r="M36" s="281" t="n">
        <v>-4.562895E-006</v>
      </c>
      <c r="N36" s="281" t="n">
        <v>1.02632428930784</v>
      </c>
      <c r="O36" s="279" t="n">
        <v>115.9942</v>
      </c>
      <c r="P36" s="282" t="n">
        <v>2.8319076949646</v>
      </c>
      <c r="Q36" s="283" t="n">
        <v>2.75927182516011</v>
      </c>
      <c r="R36" s="284" t="n">
        <v>126.472997657119</v>
      </c>
      <c r="S36" s="284" t="n">
        <v>123.229079711651</v>
      </c>
      <c r="T36" s="145" t="n">
        <v>0.0253333333333333</v>
      </c>
      <c r="U36" s="145" t="n">
        <v>0.0247133307283299</v>
      </c>
      <c r="V36" s="146" t="n">
        <v>20.089</v>
      </c>
      <c r="W36" s="146" t="n">
        <v>19.5973460921613</v>
      </c>
      <c r="X36" s="145" t="n">
        <v>20.0636666666667</v>
      </c>
      <c r="Y36" s="146" t="n">
        <v>19.572632761433</v>
      </c>
      <c r="Z36" s="145" t="n">
        <v>1.34433333333333</v>
      </c>
      <c r="AA36" s="145" t="n">
        <v>1.31143240562309</v>
      </c>
      <c r="AB36" s="145" t="n">
        <v>7.363</v>
      </c>
      <c r="AC36" s="188" t="n">
        <v>7.18279950602737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3009</v>
      </c>
      <c r="E37" s="136" t="n">
        <v>15.1</v>
      </c>
      <c r="F37" s="137" t="n">
        <v>2.8604</v>
      </c>
      <c r="G37" s="138" t="n">
        <v>35.45495</v>
      </c>
      <c r="H37" s="136" t="n">
        <v>200</v>
      </c>
      <c r="I37" s="136" t="n">
        <v>204</v>
      </c>
      <c r="J37" s="279" t="n">
        <v>117.65</v>
      </c>
      <c r="K37" s="280" t="n">
        <v>0.999086438612765</v>
      </c>
      <c r="L37" s="281" t="n">
        <v>0.000777604928346369</v>
      </c>
      <c r="M37" s="281" t="n">
        <v>-4.557648346E-006</v>
      </c>
      <c r="N37" s="281" t="n">
        <v>1.02630153571972</v>
      </c>
      <c r="O37" s="279" t="n">
        <v>117.64423515</v>
      </c>
      <c r="P37" s="282" t="n">
        <v>2.8190910872275</v>
      </c>
      <c r="Q37" s="283" t="n">
        <v>2.74684484930693</v>
      </c>
      <c r="R37" s="284" t="n">
        <v>125.90060795558</v>
      </c>
      <c r="S37" s="284" t="n">
        <v>122.674090970048</v>
      </c>
      <c r="T37" s="145" t="n">
        <v>0.0263333333333333</v>
      </c>
      <c r="U37" s="145" t="n">
        <v>0.0256888645897406</v>
      </c>
      <c r="V37" s="146" t="n">
        <v>19.997</v>
      </c>
      <c r="W37" s="146" t="n">
        <v>19.5076034886472</v>
      </c>
      <c r="X37" s="145" t="n">
        <v>19.9706666666667</v>
      </c>
      <c r="Y37" s="146" t="n">
        <v>19.4819146240574</v>
      </c>
      <c r="Z37" s="145" t="n">
        <v>1.32133333333333</v>
      </c>
      <c r="AA37" s="145" t="n">
        <v>1.28899568650293</v>
      </c>
      <c r="AB37" s="145" t="n">
        <v>7.429</v>
      </c>
      <c r="AC37" s="188" t="n">
        <v>7.24718639381706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3010</v>
      </c>
      <c r="E38" s="136" t="n">
        <v>16.3</v>
      </c>
      <c r="F38" s="137" t="n">
        <v>3.57</v>
      </c>
      <c r="G38" s="138" t="n">
        <v>35.60525</v>
      </c>
      <c r="H38" s="136" t="n">
        <v>100</v>
      </c>
      <c r="I38" s="136" t="n">
        <v>101</v>
      </c>
      <c r="J38" s="279" t="n">
        <v>117.32</v>
      </c>
      <c r="K38" s="280" t="n">
        <v>0.998895737970491</v>
      </c>
      <c r="L38" s="281" t="n">
        <v>0.000774945315052749</v>
      </c>
      <c r="M38" s="281" t="n">
        <v>-4.497269674E-006</v>
      </c>
      <c r="N38" s="281" t="n">
        <v>1.02614487611568</v>
      </c>
      <c r="O38" s="279" t="n">
        <v>117.31565916</v>
      </c>
      <c r="P38" s="282" t="n">
        <v>3.53336030098987</v>
      </c>
      <c r="Q38" s="283" t="n">
        <v>3.44333474076767</v>
      </c>
      <c r="R38" s="284" t="n">
        <v>157.799871042207</v>
      </c>
      <c r="S38" s="284" t="n">
        <v>153.779329522684</v>
      </c>
      <c r="T38" s="145" t="n">
        <v>0.0583333333333333</v>
      </c>
      <c r="U38" s="145" t="n">
        <v>0.0568994019573307</v>
      </c>
      <c r="V38" s="146" t="n">
        <v>14.506</v>
      </c>
      <c r="W38" s="146" t="n">
        <v>14.1494181393092</v>
      </c>
      <c r="X38" s="145" t="n">
        <v>14.4476666666667</v>
      </c>
      <c r="Y38" s="146" t="n">
        <v>14.0925187373519</v>
      </c>
      <c r="Z38" s="145" t="n">
        <v>1.01433333333333</v>
      </c>
      <c r="AA38" s="145" t="n">
        <v>0.989399315178042</v>
      </c>
      <c r="AB38" s="145" t="n">
        <v>5.403</v>
      </c>
      <c r="AC38" s="188" t="n">
        <v>5.27018517900785</v>
      </c>
      <c r="AD38" s="160" t="n">
        <v>0.0249</v>
      </c>
      <c r="AE38" s="160" t="n">
        <v>0.0152</v>
      </c>
      <c r="AF38" s="160" t="n">
        <v>-9999.9999</v>
      </c>
      <c r="AG38" s="160" t="n">
        <v>0.0359</v>
      </c>
      <c r="AH38" s="160" t="n">
        <v>0.0097</v>
      </c>
      <c r="AI38" s="160" t="n">
        <v>-9999.9999</v>
      </c>
      <c r="AJ38" s="160" t="n">
        <v>0.0017</v>
      </c>
      <c r="AK38" s="160" t="n">
        <v>0.0011</v>
      </c>
      <c r="AL38" s="160" t="n">
        <v>0.0438</v>
      </c>
      <c r="AM38" s="160" t="n">
        <v>0.0055</v>
      </c>
      <c r="AN38" s="160" t="n">
        <v>-9999.9999</v>
      </c>
      <c r="AO38" s="160" t="n">
        <v>-9999.9999</v>
      </c>
      <c r="AP38" s="160" t="n">
        <v>0.0096</v>
      </c>
      <c r="AQ38" s="160"/>
      <c r="AR38" s="160" t="n">
        <v>0.1192</v>
      </c>
      <c r="AS38" s="160" t="n">
        <v>0.009</v>
      </c>
      <c r="AT38" s="160" t="n">
        <v>0.1282</v>
      </c>
      <c r="AU38" s="160" t="n">
        <v>0.0125</v>
      </c>
      <c r="AV38" s="160" t="s">
        <v>167</v>
      </c>
      <c r="AW38" s="160" t="n">
        <v>-9999.9999</v>
      </c>
      <c r="AX38" s="160" t="n">
        <v>0.0328</v>
      </c>
      <c r="AY38" s="160" t="n">
        <v>0.0821</v>
      </c>
      <c r="AZ38" s="160" t="n">
        <v>0.1149</v>
      </c>
      <c r="BA38" s="160" t="n">
        <v>0.0022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36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0.413333333333333</v>
      </c>
      <c r="U39" s="145" t="n">
        <v>0.402949928028395</v>
      </c>
      <c r="V39" s="146" t="n">
        <v>5.369</v>
      </c>
      <c r="W39" s="146" t="n">
        <v>5.23412458931723</v>
      </c>
      <c r="X39" s="145" t="n">
        <v>4.95566666666667</v>
      </c>
      <c r="Y39" s="146" t="n">
        <v>4.83117466128884</v>
      </c>
      <c r="Z39" s="145" t="n">
        <v>0.505333333333333</v>
      </c>
      <c r="AA39" s="145" t="n">
        <v>0.492638782976651</v>
      </c>
      <c r="AB39" s="145" t="n">
        <v>2.266</v>
      </c>
      <c r="AC39" s="188" t="n">
        <v>2.20907549252986</v>
      </c>
      <c r="AD39" s="160" t="n">
        <v>0.0587</v>
      </c>
      <c r="AE39" s="160" t="n">
        <v>0.0461</v>
      </c>
      <c r="AF39" s="160" t="n">
        <v>0.0077</v>
      </c>
      <c r="AG39" s="160" t="n">
        <v>0.071</v>
      </c>
      <c r="AH39" s="160" t="n">
        <v>0.0266</v>
      </c>
      <c r="AI39" s="160" t="n">
        <v>0.0068</v>
      </c>
      <c r="AJ39" s="160" t="n">
        <v>0.0077</v>
      </c>
      <c r="AK39" s="160" t="n">
        <v>0.003</v>
      </c>
      <c r="AL39" s="160" t="n">
        <v>0.1176</v>
      </c>
      <c r="AM39" s="160" t="n">
        <v>0.0113</v>
      </c>
      <c r="AN39" s="160" t="n">
        <v>0.0093</v>
      </c>
      <c r="AO39" s="160" t="n">
        <v>-9999.9999</v>
      </c>
      <c r="AP39" s="160" t="n">
        <v>0.0405</v>
      </c>
      <c r="AQ39" s="160"/>
      <c r="AR39" s="160" t="n">
        <v>0.2086</v>
      </c>
      <c r="AS39" s="160" t="n">
        <v>0.0796</v>
      </c>
      <c r="AT39" s="160" t="n">
        <v>0.2882</v>
      </c>
      <c r="AU39" s="160" t="n">
        <v>0.0346</v>
      </c>
      <c r="AV39" s="160" t="s">
        <v>167</v>
      </c>
      <c r="AW39" s="160" t="n">
        <v>-9999.9999</v>
      </c>
      <c r="AX39" s="160" t="n">
        <v>0.1065</v>
      </c>
      <c r="AY39" s="160" t="n">
        <v>0.2708</v>
      </c>
      <c r="AZ39" s="160" t="n">
        <v>0.3773</v>
      </c>
      <c r="BA39" s="160" t="n">
        <v>0.0048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36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0.0233333333333333</v>
      </c>
      <c r="U40" s="145" t="n">
        <v>0.0227506254352259</v>
      </c>
      <c r="V40" s="146" t="n">
        <v>0.027</v>
      </c>
      <c r="W40" s="146" t="n">
        <v>0.0263257237179043</v>
      </c>
      <c r="X40" s="145" t="n">
        <v>0.00366666666666667</v>
      </c>
      <c r="Y40" s="146" t="n">
        <v>0.00357509828267836</v>
      </c>
      <c r="Z40" s="145" t="n">
        <v>0.143333333333333</v>
      </c>
      <c r="AA40" s="145" t="n">
        <v>0.139753841959245</v>
      </c>
      <c r="AB40" s="145" t="n">
        <v>0.912</v>
      </c>
      <c r="AC40" s="188" t="n">
        <v>0.889224445582545</v>
      </c>
      <c r="AD40" s="160" t="n">
        <v>0.0632</v>
      </c>
      <c r="AE40" s="160" t="n">
        <v>0.0587</v>
      </c>
      <c r="AF40" s="160" t="n">
        <v>0.0112</v>
      </c>
      <c r="AG40" s="160" t="n">
        <v>0.068</v>
      </c>
      <c r="AH40" s="160" t="n">
        <v>0.0274</v>
      </c>
      <c r="AI40" s="160" t="n">
        <v>0.0074</v>
      </c>
      <c r="AJ40" s="160" t="n">
        <v>0.0063</v>
      </c>
      <c r="AK40" s="160" t="n">
        <v>0.0056</v>
      </c>
      <c r="AL40" s="160" t="n">
        <v>0.1949</v>
      </c>
      <c r="AM40" s="160" t="n">
        <v>0.0223</v>
      </c>
      <c r="AN40" s="160" t="n">
        <v>0.003</v>
      </c>
      <c r="AO40" s="160" t="n">
        <v>0.0017</v>
      </c>
      <c r="AP40" s="160" t="n">
        <v>0.1027</v>
      </c>
      <c r="AQ40" s="160"/>
      <c r="AR40" s="160" t="n">
        <v>0.0584</v>
      </c>
      <c r="AS40" s="160" t="n">
        <v>0.0796</v>
      </c>
      <c r="AT40" s="160" t="n">
        <v>0.138</v>
      </c>
      <c r="AU40" s="160" t="n">
        <v>0.0392</v>
      </c>
      <c r="AV40" s="160" t="s">
        <v>167</v>
      </c>
      <c r="AW40" s="160" t="n">
        <v>-9999.9999</v>
      </c>
      <c r="AX40" s="160" t="n">
        <v>0.1483</v>
      </c>
      <c r="AY40" s="160" t="n">
        <v>0.384</v>
      </c>
      <c r="AZ40" s="160" t="n">
        <v>0.5323</v>
      </c>
      <c r="BA40" s="160" t="n">
        <v>0.0063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3011</v>
      </c>
      <c r="E41" s="136" t="n">
        <v>28.7</v>
      </c>
      <c r="F41" s="137" t="n">
        <v>4.488</v>
      </c>
      <c r="G41" s="138" t="n">
        <v>34.74545</v>
      </c>
      <c r="H41" s="136" t="n">
        <v>0</v>
      </c>
      <c r="I41" s="136" t="n">
        <v>4</v>
      </c>
      <c r="J41" s="279" t="n">
        <v>116.23</v>
      </c>
      <c r="K41" s="280" t="n">
        <v>0.996036070213923</v>
      </c>
      <c r="L41" s="281" t="n">
        <v>0.000754234198764729</v>
      </c>
      <c r="M41" s="281" t="n">
        <v>-4.152388474E-006</v>
      </c>
      <c r="N41" s="281" t="n">
        <v>1.02197510346285</v>
      </c>
      <c r="O41" s="279" t="n">
        <v>116.24011201</v>
      </c>
      <c r="P41" s="282" t="n">
        <v>4.48887679712564</v>
      </c>
      <c r="Q41" s="283" t="n">
        <v>4.39235435571333</v>
      </c>
      <c r="R41" s="284" t="n">
        <v>200.473237759631</v>
      </c>
      <c r="S41" s="284" t="n">
        <v>196.162545526157</v>
      </c>
      <c r="T41" s="188" t="n">
        <v>0.0163333333333333</v>
      </c>
      <c r="U41" s="188" t="n">
        <v>0.0159420181818511</v>
      </c>
      <c r="V41" s="188" t="n">
        <v>-0.001</v>
      </c>
      <c r="W41" s="188" t="n">
        <v>-0.00097604192950109</v>
      </c>
      <c r="X41" s="188" t="n">
        <v>-0.0173333333333333</v>
      </c>
      <c r="Y41" s="188" t="n">
        <v>-0.0169180601113522</v>
      </c>
      <c r="Z41" s="188" t="n">
        <v>0.0253333333333333</v>
      </c>
      <c r="AA41" s="188" t="n">
        <v>0.0247263955473609</v>
      </c>
      <c r="AB41" s="188" t="n">
        <v>0.797</v>
      </c>
      <c r="AC41" s="188" t="n">
        <v>0.777905417812369</v>
      </c>
      <c r="AD41" s="159" t="n">
        <v>0.0057</v>
      </c>
      <c r="AE41" s="159" t="n">
        <v>0.0095</v>
      </c>
      <c r="AF41" s="159" t="n">
        <v>0.004</v>
      </c>
      <c r="AG41" s="159" t="n">
        <v>0.0067</v>
      </c>
      <c r="AH41" s="159" t="n">
        <v>0.0052</v>
      </c>
      <c r="AI41" s="159" t="n">
        <v>-9999.9999</v>
      </c>
      <c r="AJ41" s="159" t="n">
        <v>-9999.9999</v>
      </c>
      <c r="AK41" s="159" t="n">
        <v>-9999.9999</v>
      </c>
      <c r="AL41" s="159" t="n">
        <v>0.0237</v>
      </c>
      <c r="AM41" s="159" t="n">
        <v>0.015</v>
      </c>
      <c r="AN41" s="159" t="n">
        <v>-9999.9999</v>
      </c>
      <c r="AO41" s="159" t="n">
        <v>0.0041</v>
      </c>
      <c r="AP41" s="159" t="n">
        <v>0.1319</v>
      </c>
      <c r="AQ41" s="159"/>
      <c r="AR41" s="159" t="n">
        <v>0.017</v>
      </c>
      <c r="AS41" s="159" t="n">
        <v>0.0044</v>
      </c>
      <c r="AT41" s="159" t="n">
        <v>0.0214</v>
      </c>
      <c r="AU41" s="159" t="n">
        <v>0.0153</v>
      </c>
      <c r="AV41" s="159" t="s">
        <v>167</v>
      </c>
      <c r="AW41" s="159" t="n">
        <v>-9999.9999</v>
      </c>
      <c r="AX41" s="159" t="n">
        <v>0.0748</v>
      </c>
      <c r="AY41" s="159" t="n">
        <v>0.0706</v>
      </c>
      <c r="AZ41" s="159" t="n">
        <v>0.1454</v>
      </c>
      <c r="BA41" s="159" t="n">
        <v>0.0019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273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0°00.83'</v>
      </c>
      <c r="P9" s="36" t="s">
        <v>15</v>
      </c>
      <c r="Q9" s="189" t="n">
        <v>0.0138333333333333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274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-9°50.10'</v>
      </c>
      <c r="P10" s="36" t="s">
        <v>21</v>
      </c>
      <c r="Q10" s="189" t="n">
        <v>-9.835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0°00.83'</v>
      </c>
      <c r="O11" s="43" t="n">
        <f aca="false">IF(P9=M10,-1,1)</f>
        <v>1</v>
      </c>
      <c r="P11" s="44" t="s">
        <v>275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9°50.10'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4.884725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0.997073534657807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0.0199816937484829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40'!$P$18</f>
        <v>5.00674021337874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4.87918171525376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0.00499432589885179</v>
      </c>
      <c r="Q23" s="221" t="s">
        <v>38</v>
      </c>
      <c r="R23" s="166"/>
      <c r="T23" s="1"/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4.8845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0.0205250930320076</v>
      </c>
      <c r="Q25" s="221" t="s">
        <v>15</v>
      </c>
      <c r="R25" s="166"/>
      <c r="T25" s="1" t="n">
        <v>4.88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4.8871</v>
      </c>
    </row>
    <row r="28" customFormat="false" ht="15" hidden="false" customHeight="false" outlineLevel="0" collapsed="false">
      <c r="T28" s="1" t="n">
        <f aca="false">AVERAGE(T24:T27)</f>
        <v>4.884725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3013</v>
      </c>
      <c r="E36" s="136" t="n">
        <v>15.2</v>
      </c>
      <c r="F36" s="137" t="n">
        <v>2.8123</v>
      </c>
      <c r="G36" s="138" t="n">
        <v>35.4497</v>
      </c>
      <c r="H36" s="136" t="n">
        <v>200</v>
      </c>
      <c r="I36" s="136" t="n">
        <v>202</v>
      </c>
      <c r="J36" s="279" t="n">
        <v>117.17</v>
      </c>
      <c r="K36" s="280" t="n">
        <v>0.999071185363568</v>
      </c>
      <c r="L36" s="281" t="n">
        <v>0.00077737825477376</v>
      </c>
      <c r="M36" s="281" t="n">
        <v>-4.552434784E-006</v>
      </c>
      <c r="N36" s="281" t="n">
        <v>1.02627529879756</v>
      </c>
      <c r="O36" s="279" t="n">
        <v>117.16437584</v>
      </c>
      <c r="P36" s="282" t="n">
        <v>2.7829025902198</v>
      </c>
      <c r="Q36" s="283" t="n">
        <v>2.71165309491556</v>
      </c>
      <c r="R36" s="284" t="n">
        <v>124.284429679216</v>
      </c>
      <c r="S36" s="284" t="n">
        <v>121.102427218929</v>
      </c>
      <c r="T36" s="145" t="n">
        <v>0.0233333333333333</v>
      </c>
      <c r="U36" s="145" t="n">
        <v>0.0227623850421523</v>
      </c>
      <c r="V36" s="146" t="n">
        <v>20.339</v>
      </c>
      <c r="W36" s="146" t="n">
        <v>19.8413206873858</v>
      </c>
      <c r="X36" s="145" t="n">
        <v>20.3156666666667</v>
      </c>
      <c r="Y36" s="146" t="n">
        <v>19.8185583023437</v>
      </c>
      <c r="Z36" s="145" t="n">
        <v>1.37233333333333</v>
      </c>
      <c r="AA36" s="145" t="n">
        <v>1.33875341740773</v>
      </c>
      <c r="AB36" s="145" t="n">
        <v>7.518</v>
      </c>
      <c r="AC36" s="188" t="n">
        <v>7.33404046058147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3026</v>
      </c>
      <c r="E37" s="136" t="n">
        <v>15.1</v>
      </c>
      <c r="F37" s="137" t="n">
        <v>2.8139</v>
      </c>
      <c r="G37" s="138" t="n">
        <v>35.4484</v>
      </c>
      <c r="H37" s="136" t="n">
        <v>200</v>
      </c>
      <c r="I37" s="136" t="n">
        <v>202</v>
      </c>
      <c r="J37" s="279" t="n">
        <v>117.7</v>
      </c>
      <c r="K37" s="280" t="n">
        <v>0.999086438612765</v>
      </c>
      <c r="L37" s="281" t="n">
        <v>0.000777604928346369</v>
      </c>
      <c r="M37" s="281" t="n">
        <v>-4.557648346E-006</v>
      </c>
      <c r="N37" s="281" t="n">
        <v>1.02629648464844</v>
      </c>
      <c r="O37" s="279" t="n">
        <v>117.6942327</v>
      </c>
      <c r="P37" s="282" t="n">
        <v>2.77174464855638</v>
      </c>
      <c r="Q37" s="283" t="n">
        <v>2.70072507313114</v>
      </c>
      <c r="R37" s="284" t="n">
        <v>123.786116004528</v>
      </c>
      <c r="S37" s="284" t="n">
        <v>120.614381766037</v>
      </c>
      <c r="T37" s="145" t="n">
        <v>0.0243333333333333</v>
      </c>
      <c r="U37" s="145" t="n">
        <v>0.0237379228972702</v>
      </c>
      <c r="V37" s="146" t="n">
        <v>20.302</v>
      </c>
      <c r="W37" s="146" t="n">
        <v>19.8052319449471</v>
      </c>
      <c r="X37" s="145" t="n">
        <v>20.2776666666667</v>
      </c>
      <c r="Y37" s="146" t="n">
        <v>19.7814940220498</v>
      </c>
      <c r="Z37" s="145" t="n">
        <v>1.37833333333333</v>
      </c>
      <c r="AA37" s="145" t="n">
        <v>1.34460700246866</v>
      </c>
      <c r="AB37" s="145" t="n">
        <v>7.546</v>
      </c>
      <c r="AC37" s="188" t="n">
        <v>7.36135751436167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3027</v>
      </c>
      <c r="E38" s="136" t="n">
        <v>16.4</v>
      </c>
      <c r="F38" s="137" t="n">
        <v>3.5563</v>
      </c>
      <c r="G38" s="138" t="n">
        <v>35.61375</v>
      </c>
      <c r="H38" s="136" t="n">
        <v>100</v>
      </c>
      <c r="I38" s="136" t="n">
        <v>102</v>
      </c>
      <c r="J38" s="279" t="n">
        <v>116.45</v>
      </c>
      <c r="K38" s="280" t="n">
        <v>0.998879098841937</v>
      </c>
      <c r="L38" s="281" t="n">
        <v>0.00077472956024864</v>
      </c>
      <c r="M38" s="281" t="n">
        <v>-4.492453216E-006</v>
      </c>
      <c r="N38" s="281" t="n">
        <v>1.02612811414562</v>
      </c>
      <c r="O38" s="279" t="n">
        <v>116.4458078</v>
      </c>
      <c r="P38" s="282" t="n">
        <v>3.54647709302023</v>
      </c>
      <c r="Q38" s="283" t="n">
        <v>3.45617378973495</v>
      </c>
      <c r="R38" s="284" t="n">
        <v>158.385666974284</v>
      </c>
      <c r="S38" s="284" t="n">
        <v>154.352721449563</v>
      </c>
      <c r="T38" s="145" t="n">
        <v>0.0643333333333333</v>
      </c>
      <c r="U38" s="145" t="n">
        <v>0.0627518464830265</v>
      </c>
      <c r="V38" s="146" t="n">
        <v>14.314</v>
      </c>
      <c r="W38" s="146" t="n">
        <v>13.9621232729229</v>
      </c>
      <c r="X38" s="145" t="n">
        <v>14.2496666666667</v>
      </c>
      <c r="Y38" s="146" t="n">
        <v>13.8993714264399</v>
      </c>
      <c r="Z38" s="145" t="n">
        <v>1.03133333333333</v>
      </c>
      <c r="AA38" s="145" t="n">
        <v>1.00598037833411</v>
      </c>
      <c r="AB38" s="145" t="n">
        <v>5.329</v>
      </c>
      <c r="AC38" s="188" t="n">
        <v>5.19799880686085</v>
      </c>
      <c r="AD38" s="159" t="n">
        <v>0.0225</v>
      </c>
      <c r="AE38" s="159" t="n">
        <v>0.0148</v>
      </c>
      <c r="AF38" s="159" t="n">
        <v>0.0018</v>
      </c>
      <c r="AG38" s="159" t="n">
        <v>0.0336</v>
      </c>
      <c r="AH38" s="159" t="n">
        <v>-9999.9999</v>
      </c>
      <c r="AI38" s="159" t="n">
        <v>-9999.9999</v>
      </c>
      <c r="AJ38" s="159" t="n">
        <v>0.0024</v>
      </c>
      <c r="AK38" s="159" t="n">
        <v>0.0021</v>
      </c>
      <c r="AL38" s="159" t="n">
        <v>0.0391</v>
      </c>
      <c r="AM38" s="159" t="n">
        <v>0.0052</v>
      </c>
      <c r="AN38" s="159" t="n">
        <v>-9999.9999</v>
      </c>
      <c r="AO38" s="159" t="n">
        <v>-9999.9999</v>
      </c>
      <c r="AP38" s="159" t="n">
        <v>0.0097</v>
      </c>
      <c r="AQ38" s="159"/>
      <c r="AR38" s="159" t="n">
        <v>0.1333</v>
      </c>
      <c r="AS38" s="159" t="n">
        <v>0.0186</v>
      </c>
      <c r="AT38" s="159" t="n">
        <v>0.1519</v>
      </c>
      <c r="AU38" s="159" t="n">
        <v>0.0121</v>
      </c>
      <c r="AV38" s="159" t="s">
        <v>167</v>
      </c>
      <c r="AW38" s="159" t="n">
        <v>-9999.9999</v>
      </c>
      <c r="AX38" s="159" t="n">
        <v>0.0322</v>
      </c>
      <c r="AY38" s="159" t="n">
        <v>0.0731</v>
      </c>
      <c r="AZ38" s="159" t="n">
        <v>0.1053</v>
      </c>
      <c r="BA38" s="159" t="n">
        <v>0.0021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36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0.436333333333333</v>
      </c>
      <c r="U39" s="145" t="n">
        <v>0.425358276470262</v>
      </c>
      <c r="V39" s="146" t="n">
        <v>4.561</v>
      </c>
      <c r="W39" s="146" t="n">
        <v>4.44627753777127</v>
      </c>
      <c r="X39" s="145" t="n">
        <v>4.12466666666667</v>
      </c>
      <c r="Y39" s="146" t="n">
        <v>4.02091926130101</v>
      </c>
      <c r="Z39" s="145" t="n">
        <v>0.452333333333333</v>
      </c>
      <c r="AA39" s="145" t="n">
        <v>0.440955829770928</v>
      </c>
      <c r="AB39" s="145" t="n">
        <v>2.095</v>
      </c>
      <c r="AC39" s="188" t="n">
        <v>2.04230463530603</v>
      </c>
      <c r="AD39" s="159" t="n">
        <v>0.0725</v>
      </c>
      <c r="AE39" s="159" t="n">
        <v>0.0588</v>
      </c>
      <c r="AF39" s="159" t="n">
        <v>0.0094</v>
      </c>
      <c r="AG39" s="159" t="n">
        <v>0.0864</v>
      </c>
      <c r="AH39" s="159" t="n">
        <v>0.0326</v>
      </c>
      <c r="AI39" s="159" t="n">
        <v>0.0089</v>
      </c>
      <c r="AJ39" s="159" t="n">
        <v>0.0113</v>
      </c>
      <c r="AK39" s="159" t="n">
        <v>0.0039</v>
      </c>
      <c r="AL39" s="159" t="n">
        <v>0.1471</v>
      </c>
      <c r="AM39" s="159" t="n">
        <v>0.0128</v>
      </c>
      <c r="AN39" s="159" t="n">
        <v>0.0082</v>
      </c>
      <c r="AO39" s="159" t="n">
        <v>-9999.9999</v>
      </c>
      <c r="AP39" s="159" t="n">
        <v>0.0636</v>
      </c>
      <c r="AQ39" s="159"/>
      <c r="AR39" s="159" t="n">
        <v>0.3814</v>
      </c>
      <c r="AS39" s="159" t="n">
        <v>0.0841</v>
      </c>
      <c r="AT39" s="159" t="n">
        <v>0.4655</v>
      </c>
      <c r="AU39" s="159" t="n">
        <v>0.0465</v>
      </c>
      <c r="AV39" s="159" t="s">
        <v>167</v>
      </c>
      <c r="AW39" s="159" t="n">
        <v>-9999.9999</v>
      </c>
      <c r="AX39" s="159" t="n">
        <v>0.148</v>
      </c>
      <c r="AY39" s="159" t="n">
        <v>0.3313</v>
      </c>
      <c r="AZ39" s="159" t="n">
        <v>0.4793</v>
      </c>
      <c r="BA39" s="159" t="n">
        <v>0.0051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36" t="n">
        <v>41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0.0163333333333333</v>
      </c>
      <c r="U40" s="145" t="n">
        <v>0.0159254698059179</v>
      </c>
      <c r="V40" s="146" t="n">
        <v>0.006</v>
      </c>
      <c r="W40" s="146" t="n">
        <v>0.00585017258176574</v>
      </c>
      <c r="X40" s="145" t="n">
        <v>-0.0103333333333333</v>
      </c>
      <c r="Y40" s="146" t="n">
        <v>-0.0100752972241521</v>
      </c>
      <c r="Z40" s="145" t="n">
        <v>0.162333333333333</v>
      </c>
      <c r="AA40" s="145" t="n">
        <v>0.158279669295551</v>
      </c>
      <c r="AB40" s="145" t="n">
        <v>0.98</v>
      </c>
      <c r="AC40" s="188" t="n">
        <v>0.955528188355071</v>
      </c>
      <c r="AD40" s="159" t="n">
        <v>0.0499</v>
      </c>
      <c r="AE40" s="159" t="n">
        <v>0.0503</v>
      </c>
      <c r="AF40" s="159" t="n">
        <v>0.0106</v>
      </c>
      <c r="AG40" s="159" t="n">
        <v>0.0564</v>
      </c>
      <c r="AH40" s="159" t="n">
        <v>0.0221</v>
      </c>
      <c r="AI40" s="159" t="n">
        <v>0.0079</v>
      </c>
      <c r="AJ40" s="159" t="n">
        <v>0.007</v>
      </c>
      <c r="AK40" s="159" t="n">
        <v>0.0056</v>
      </c>
      <c r="AL40" s="159" t="n">
        <v>0.1604</v>
      </c>
      <c r="AM40" s="159" t="n">
        <v>0.0226</v>
      </c>
      <c r="AN40" s="159" t="n">
        <v>0.0023</v>
      </c>
      <c r="AO40" s="159" t="n">
        <v>0.0024</v>
      </c>
      <c r="AP40" s="159" t="n">
        <v>0.1264</v>
      </c>
      <c r="AQ40" s="159"/>
      <c r="AR40" s="159" t="n">
        <v>0.061</v>
      </c>
      <c r="AS40" s="159" t="n">
        <v>0.0764</v>
      </c>
      <c r="AT40" s="159" t="n">
        <v>0.1374</v>
      </c>
      <c r="AU40" s="159" t="n">
        <v>0.0407</v>
      </c>
      <c r="AV40" s="159" t="s">
        <v>167</v>
      </c>
      <c r="AW40" s="159" t="n">
        <v>-9999.9999</v>
      </c>
      <c r="AX40" s="159" t="n">
        <v>0.1666</v>
      </c>
      <c r="AY40" s="159" t="n">
        <v>0.3319</v>
      </c>
      <c r="AZ40" s="159" t="n">
        <v>0.4985</v>
      </c>
      <c r="BA40" s="159" t="n">
        <v>0.0054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3028</v>
      </c>
      <c r="E41" s="136" t="n">
        <v>28.9</v>
      </c>
      <c r="F41" s="137" t="n">
        <v>4.486</v>
      </c>
      <c r="G41" s="138" t="n">
        <v>34.74585</v>
      </c>
      <c r="H41" s="136" t="n">
        <v>0</v>
      </c>
      <c r="I41" s="136" t="n">
        <v>4</v>
      </c>
      <c r="J41" s="279" t="n">
        <v>115.96</v>
      </c>
      <c r="K41" s="280" t="n">
        <v>0.995977822369731</v>
      </c>
      <c r="L41" s="281" t="n">
        <v>0.000753989332274109</v>
      </c>
      <c r="M41" s="281" t="n">
        <v>-4.150995466E-006</v>
      </c>
      <c r="N41" s="281" t="n">
        <v>1.02190893326584</v>
      </c>
      <c r="O41" s="279" t="n">
        <v>115.97032044</v>
      </c>
      <c r="P41" s="282" t="n">
        <v>4.49748888976296</v>
      </c>
      <c r="Q41" s="283" t="n">
        <v>4.40106622357218</v>
      </c>
      <c r="R41" s="284" t="n">
        <v>200.857853816814</v>
      </c>
      <c r="S41" s="284" t="n">
        <v>196.551617544733</v>
      </c>
      <c r="T41" s="188" t="n">
        <v>0.0173333333333333</v>
      </c>
      <c r="U41" s="188" t="n">
        <v>0.0169180512952172</v>
      </c>
      <c r="V41" s="188" t="n">
        <v>0.013</v>
      </c>
      <c r="W41" s="188" t="n">
        <v>0.0126885384714129</v>
      </c>
      <c r="X41" s="188" t="n">
        <v>-0.00433333333333333</v>
      </c>
      <c r="Y41" s="188" t="n">
        <v>-0.00422951282380429</v>
      </c>
      <c r="Z41" s="188" t="n">
        <v>0.0263333333333333</v>
      </c>
      <c r="AA41" s="188" t="n">
        <v>0.0257024240831184</v>
      </c>
      <c r="AB41" s="188" t="n">
        <v>0.857</v>
      </c>
      <c r="AC41" s="188" t="n">
        <v>0.836467497692372</v>
      </c>
      <c r="AD41" s="159" t="n">
        <v>0.0095</v>
      </c>
      <c r="AE41" s="159" t="n">
        <v>0.0148</v>
      </c>
      <c r="AF41" s="159" t="n">
        <v>0.0082</v>
      </c>
      <c r="AG41" s="159" t="n">
        <v>0.0108</v>
      </c>
      <c r="AH41" s="159" t="n">
        <v>0.0072</v>
      </c>
      <c r="AI41" s="159" t="n">
        <v>-9999.9999</v>
      </c>
      <c r="AJ41" s="159" t="n">
        <v>-9999.9999</v>
      </c>
      <c r="AK41" s="159" t="n">
        <v>0.0039</v>
      </c>
      <c r="AL41" s="159" t="n">
        <v>0.0374</v>
      </c>
      <c r="AM41" s="159" t="n">
        <v>0.0263</v>
      </c>
      <c r="AN41" s="159" t="n">
        <v>0.0117</v>
      </c>
      <c r="AO41" s="159" t="n">
        <v>-9999.9999</v>
      </c>
      <c r="AP41" s="159" t="n">
        <v>0.2567</v>
      </c>
      <c r="AQ41" s="159"/>
      <c r="AR41" s="159" t="n">
        <v>0.0207</v>
      </c>
      <c r="AS41" s="159" t="n">
        <v>0.0078</v>
      </c>
      <c r="AT41" s="159" t="n">
        <v>0.0285</v>
      </c>
      <c r="AU41" s="159" t="n">
        <v>0.0266</v>
      </c>
      <c r="AV41" s="159" t="s">
        <v>167</v>
      </c>
      <c r="AW41" s="159" t="n">
        <v>-9999.9999</v>
      </c>
      <c r="AX41" s="159" t="n">
        <v>0.1254</v>
      </c>
      <c r="AY41" s="159" t="n">
        <v>0.12</v>
      </c>
      <c r="AZ41" s="159" t="n">
        <v>0.2454</v>
      </c>
      <c r="BA41" s="159" t="n">
        <v>0.0032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276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0°01.27'</v>
      </c>
      <c r="P9" s="36" t="s">
        <v>15</v>
      </c>
      <c r="Q9" s="189" t="n">
        <v>0.0211666666666667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277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-9°50.33'</v>
      </c>
      <c r="P10" s="36" t="s">
        <v>21</v>
      </c>
      <c r="Q10" s="189" t="n">
        <v>-9.83883333333333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0°01.27'</v>
      </c>
      <c r="O11" s="43" t="n">
        <f aca="false">IF(P9=M10,-1,1)</f>
        <v>1</v>
      </c>
      <c r="P11" s="44" t="s">
        <v>278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9°50.33'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24.8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4.88364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0.997099016400065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0.0199822044112898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41'!$P$18</f>
        <v>5.00661226172944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4.87822261380273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0.00499445353650426</v>
      </c>
      <c r="Q23" s="221" t="s">
        <v>38</v>
      </c>
      <c r="R23" s="166"/>
      <c r="T23" s="1" t="n">
        <v>4.8755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4.8859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0.0205291331191196</v>
      </c>
      <c r="Q25" s="221" t="s">
        <v>15</v>
      </c>
      <c r="R25" s="166"/>
      <c r="T25" s="1" t="n">
        <v>4.8862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4.8847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4.8859</v>
      </c>
    </row>
    <row r="28" customFormat="false" ht="15" hidden="false" customHeight="false" outlineLevel="0" collapsed="false">
      <c r="T28" s="1" t="n">
        <f aca="false">AVERAGE(T23:T27)</f>
        <v>4.88364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2029</v>
      </c>
      <c r="E36" s="136" t="n">
        <v>15.2</v>
      </c>
      <c r="F36" s="137" t="n">
        <v>2.6481</v>
      </c>
      <c r="G36" s="138" t="n">
        <v>35.45455</v>
      </c>
      <c r="H36" s="136" t="n">
        <v>200</v>
      </c>
      <c r="I36" s="136" t="n">
        <v>202</v>
      </c>
      <c r="J36" s="279" t="n">
        <v>108.87</v>
      </c>
      <c r="K36" s="280" t="n">
        <v>0.999071185363568</v>
      </c>
      <c r="L36" s="281" t="n">
        <v>0.00077737825477376</v>
      </c>
      <c r="M36" s="281" t="n">
        <v>-4.552434784E-006</v>
      </c>
      <c r="N36" s="281" t="n">
        <v>1.0262790380311</v>
      </c>
      <c r="O36" s="279" t="n">
        <v>108.86477424</v>
      </c>
      <c r="P36" s="282" t="n">
        <v>2.82332155322502</v>
      </c>
      <c r="Q36" s="283" t="n">
        <v>2.75102720468843</v>
      </c>
      <c r="R36" s="284" t="n">
        <v>126.08954056703</v>
      </c>
      <c r="S36" s="284" t="n">
        <v>122.860874961385</v>
      </c>
      <c r="T36" s="145" t="n">
        <v>0.0253333333333333</v>
      </c>
      <c r="U36" s="145" t="n">
        <v>0.024713363839364</v>
      </c>
      <c r="V36" s="146" t="n">
        <v>20.036</v>
      </c>
      <c r="W36" s="146" t="n">
        <v>19.545669390217</v>
      </c>
      <c r="X36" s="145" t="n">
        <v>20.0106666666667</v>
      </c>
      <c r="Y36" s="146" t="n">
        <v>19.5209560263776</v>
      </c>
      <c r="Z36" s="145" t="n">
        <v>1.31033333333333</v>
      </c>
      <c r="AA36" s="145" t="n">
        <v>1.2782662270071</v>
      </c>
      <c r="AB36" s="145" t="n">
        <v>7.403</v>
      </c>
      <c r="AC36" s="188" t="n">
        <v>7.22183023037414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2030</v>
      </c>
      <c r="E37" s="136" t="n">
        <v>15.5</v>
      </c>
      <c r="F37" s="137" t="n">
        <v>2.6929</v>
      </c>
      <c r="G37" s="138" t="n">
        <v>35.45395</v>
      </c>
      <c r="H37" s="136" t="n">
        <v>200</v>
      </c>
      <c r="I37" s="160" t="n">
        <v>203</v>
      </c>
      <c r="J37" s="279" t="n">
        <v>110.13</v>
      </c>
      <c r="K37" s="280" t="n">
        <v>0.999024724650792</v>
      </c>
      <c r="L37" s="281" t="n">
        <v>0.000776703778340469</v>
      </c>
      <c r="M37" s="281" t="n">
        <v>-4.53699265E-006</v>
      </c>
      <c r="N37" s="281" t="n">
        <v>1.02621146177834</v>
      </c>
      <c r="O37" s="279" t="n">
        <v>110.12504415</v>
      </c>
      <c r="P37" s="282" t="n">
        <v>2.83797727998346</v>
      </c>
      <c r="Q37" s="283" t="n">
        <v>2.76548975107476</v>
      </c>
      <c r="R37" s="284" t="n">
        <v>126.744065324061</v>
      </c>
      <c r="S37" s="284" t="n">
        <v>123.506772282999</v>
      </c>
      <c r="T37" s="145" t="n">
        <v>0.0233333333333333</v>
      </c>
      <c r="U37" s="145" t="n">
        <v>0.022762318965094</v>
      </c>
      <c r="V37" s="146" t="n">
        <v>20.078</v>
      </c>
      <c r="W37" s="146" t="n">
        <v>19.5866502934782</v>
      </c>
      <c r="X37" s="145" t="n">
        <v>20.0546666666667</v>
      </c>
      <c r="Y37" s="146" t="n">
        <v>19.5638879745131</v>
      </c>
      <c r="Z37" s="145" t="n">
        <v>1.31833333333333</v>
      </c>
      <c r="AA37" s="145" t="n">
        <v>1.28607102152781</v>
      </c>
      <c r="AB37" s="145" t="n">
        <v>7.422</v>
      </c>
      <c r="AC37" s="188" t="n">
        <v>7.24036848681118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2031</v>
      </c>
      <c r="E38" s="136" t="n">
        <v>17.3</v>
      </c>
      <c r="F38" s="137" t="n">
        <v>3.3973</v>
      </c>
      <c r="G38" s="138" t="n">
        <v>35.6838</v>
      </c>
      <c r="H38" s="136" t="n">
        <v>100</v>
      </c>
      <c r="I38" s="160" t="n">
        <v>102</v>
      </c>
      <c r="J38" s="279" t="n">
        <v>107.83</v>
      </c>
      <c r="K38" s="280" t="n">
        <v>0.998724260572406</v>
      </c>
      <c r="L38" s="281" t="n">
        <v>0.000772827533782449</v>
      </c>
      <c r="M38" s="281" t="n">
        <v>-4.450594234E-006</v>
      </c>
      <c r="N38" s="281" t="n">
        <v>1.02596819140376</v>
      </c>
      <c r="O38" s="279" t="n">
        <v>107.82708859</v>
      </c>
      <c r="P38" s="282" t="n">
        <v>3.66369087159577</v>
      </c>
      <c r="Q38" s="283" t="n">
        <v>3.5709595115059</v>
      </c>
      <c r="R38" s="284" t="n">
        <v>163.620434325467</v>
      </c>
      <c r="S38" s="284" t="n">
        <v>159.479051783854</v>
      </c>
      <c r="T38" s="145" t="n">
        <v>0.0873333333333333</v>
      </c>
      <c r="U38" s="145" t="n">
        <v>0.0851818857518355</v>
      </c>
      <c r="V38" s="146" t="n">
        <v>13.108</v>
      </c>
      <c r="W38" s="146" t="n">
        <v>12.7850857836076</v>
      </c>
      <c r="X38" s="145" t="n">
        <v>13.0206666666667</v>
      </c>
      <c r="Y38" s="146" t="n">
        <v>12.6999038978557</v>
      </c>
      <c r="Z38" s="145" t="n">
        <v>0.944333333333333</v>
      </c>
      <c r="AA38" s="145" t="n">
        <v>0.92106977990439</v>
      </c>
      <c r="AB38" s="145" t="n">
        <v>4.858</v>
      </c>
      <c r="AC38" s="188" t="n">
        <v>4.73832367537119</v>
      </c>
      <c r="AD38" s="159" t="n">
        <v>0.0306</v>
      </c>
      <c r="AE38" s="159" t="n">
        <v>0.0177</v>
      </c>
      <c r="AF38" s="159" t="n">
        <v>0.0031</v>
      </c>
      <c r="AG38" s="159" t="n">
        <v>0.0433</v>
      </c>
      <c r="AH38" s="159" t="n">
        <v>0.01</v>
      </c>
      <c r="AI38" s="159" t="n">
        <v>-9999.9999</v>
      </c>
      <c r="AJ38" s="159" t="n">
        <v>-9999.9999</v>
      </c>
      <c r="AK38" s="159" t="n">
        <v>0.0012</v>
      </c>
      <c r="AL38" s="159" t="n">
        <v>0.0511</v>
      </c>
      <c r="AM38" s="159" t="n">
        <v>0.0037</v>
      </c>
      <c r="AN38" s="159" t="n">
        <v>-9999.9999</v>
      </c>
      <c r="AO38" s="159" t="n">
        <v>-9999.9999</v>
      </c>
      <c r="AP38" s="159" t="n">
        <v>0.0125</v>
      </c>
      <c r="AQ38" s="159"/>
      <c r="AR38" s="159" t="n">
        <v>0.1475</v>
      </c>
      <c r="AS38" s="159" t="n">
        <v>0.0149</v>
      </c>
      <c r="AT38" s="159" t="n">
        <v>0.1624</v>
      </c>
      <c r="AU38" s="159" t="n">
        <v>0.014</v>
      </c>
      <c r="AV38" s="159" t="s">
        <v>167</v>
      </c>
      <c r="AW38" s="159" t="n">
        <v>-9999.9999</v>
      </c>
      <c r="AX38" s="159" t="n">
        <v>0.0399</v>
      </c>
      <c r="AY38" s="159" t="n">
        <v>0.0993</v>
      </c>
      <c r="AZ38" s="159" t="n">
        <v>0.1392</v>
      </c>
      <c r="BA38" s="159" t="n">
        <v>0.0029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59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0.513333333333333</v>
      </c>
      <c r="U39" s="145" t="n">
        <v>0.500411856295741</v>
      </c>
      <c r="V39" s="146" t="n">
        <v>3.692</v>
      </c>
      <c r="W39" s="146" t="n">
        <v>3.59906605216339</v>
      </c>
      <c r="X39" s="145" t="n">
        <v>3.17866666666667</v>
      </c>
      <c r="Y39" s="146" t="n">
        <v>3.09865419586765</v>
      </c>
      <c r="Z39" s="145" t="n">
        <v>0.387333333333333</v>
      </c>
      <c r="AA39" s="145" t="n">
        <v>0.377583491568605</v>
      </c>
      <c r="AB39" s="145" t="n">
        <v>2.002</v>
      </c>
      <c r="AC39" s="188" t="n">
        <v>1.95160623955339</v>
      </c>
      <c r="AD39" s="159" t="n">
        <v>0.1143</v>
      </c>
      <c r="AE39" s="159" t="n">
        <v>0.0833</v>
      </c>
      <c r="AF39" s="159" t="n">
        <v>0.0142</v>
      </c>
      <c r="AG39" s="159" t="n">
        <v>0.1171</v>
      </c>
      <c r="AH39" s="159" t="n">
        <v>0.0591</v>
      </c>
      <c r="AI39" s="159" t="n">
        <v>0.0078</v>
      </c>
      <c r="AJ39" s="159" t="n">
        <v>0.0136</v>
      </c>
      <c r="AK39" s="159" t="n">
        <v>0.0063</v>
      </c>
      <c r="AL39" s="159" t="n">
        <v>0.2321</v>
      </c>
      <c r="AM39" s="159" t="n">
        <v>0.0161</v>
      </c>
      <c r="AN39" s="159" t="n">
        <v>0.0152</v>
      </c>
      <c r="AO39" s="159" t="n">
        <v>-9999.9999</v>
      </c>
      <c r="AP39" s="159" t="n">
        <v>0.0882</v>
      </c>
      <c r="AQ39" s="159"/>
      <c r="AR39" s="159" t="n">
        <v>0.3226</v>
      </c>
      <c r="AS39" s="159" t="n">
        <v>0.1563</v>
      </c>
      <c r="AT39" s="159" t="n">
        <v>0.4789</v>
      </c>
      <c r="AU39" s="159" t="n">
        <v>0.0576</v>
      </c>
      <c r="AV39" s="159" t="s">
        <v>167</v>
      </c>
      <c r="AW39" s="159" t="n">
        <v>-9999.9999</v>
      </c>
      <c r="AX39" s="159" t="n">
        <v>0.2025</v>
      </c>
      <c r="AY39" s="159" t="n">
        <v>0.5235</v>
      </c>
      <c r="AZ39" s="159" t="n">
        <v>0.726</v>
      </c>
      <c r="BA39" s="159" t="n">
        <v>0.0106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0.0173333333333333</v>
      </c>
      <c r="U40" s="145" t="n">
        <v>0.0169006168031356</v>
      </c>
      <c r="V40" s="146" t="n">
        <v>0.019</v>
      </c>
      <c r="W40" s="146" t="n">
        <v>0.0185256761111294</v>
      </c>
      <c r="X40" s="145" t="n">
        <v>0.00166666666666667</v>
      </c>
      <c r="Y40" s="146" t="n">
        <v>0.00162505930799381</v>
      </c>
      <c r="Z40" s="145" t="n">
        <v>0.131333333333333</v>
      </c>
      <c r="AA40" s="145" t="n">
        <v>0.128054673469912</v>
      </c>
      <c r="AB40" s="145" t="n">
        <v>0.977</v>
      </c>
      <c r="AC40" s="188" t="n">
        <v>0.952609766345972</v>
      </c>
      <c r="AD40" s="159" t="n">
        <v>0.0487</v>
      </c>
      <c r="AE40" s="159" t="n">
        <v>0.049</v>
      </c>
      <c r="AF40" s="159" t="n">
        <v>0.0232</v>
      </c>
      <c r="AG40" s="159" t="n">
        <v>0.0501</v>
      </c>
      <c r="AH40" s="159" t="n">
        <v>0.0185</v>
      </c>
      <c r="AI40" s="159" t="n">
        <v>0.006</v>
      </c>
      <c r="AJ40" s="159" t="n">
        <v>0.0051</v>
      </c>
      <c r="AK40" s="159" t="n">
        <v>0.0064</v>
      </c>
      <c r="AL40" s="159" t="n">
        <v>0.1598</v>
      </c>
      <c r="AM40" s="159" t="n">
        <v>0.0191</v>
      </c>
      <c r="AN40" s="159" t="n">
        <v>-9999.9999</v>
      </c>
      <c r="AO40" s="159" t="n">
        <v>0.0021</v>
      </c>
      <c r="AP40" s="159" t="n">
        <v>0.1561</v>
      </c>
      <c r="AQ40" s="159"/>
      <c r="AR40" s="159" t="n">
        <v>0.0846</v>
      </c>
      <c r="AS40" s="159" t="n">
        <v>0.0762</v>
      </c>
      <c r="AT40" s="159" t="n">
        <v>0.1608</v>
      </c>
      <c r="AU40" s="159" t="n">
        <v>0.0454</v>
      </c>
      <c r="AV40" s="159" t="s">
        <v>167</v>
      </c>
      <c r="AW40" s="159" t="n">
        <v>-9999.9999</v>
      </c>
      <c r="AX40" s="159" t="n">
        <v>0.211</v>
      </c>
      <c r="AY40" s="159" t="n">
        <v>0.3547</v>
      </c>
      <c r="AZ40" s="159" t="n">
        <v>0.5657</v>
      </c>
      <c r="BA40" s="159" t="n">
        <v>0.0069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2032</v>
      </c>
      <c r="E41" s="136" t="n">
        <v>29</v>
      </c>
      <c r="F41" s="137" t="n">
        <v>4.3377</v>
      </c>
      <c r="G41" s="138" t="n">
        <v>34.7508</v>
      </c>
      <c r="H41" s="136" t="n">
        <v>0</v>
      </c>
      <c r="I41" s="136" t="n">
        <v>3</v>
      </c>
      <c r="J41" s="279" t="n">
        <v>111.3</v>
      </c>
      <c r="K41" s="280" t="n">
        <v>0.995948564991742</v>
      </c>
      <c r="L41" s="281" t="n">
        <v>0.0007538678577575</v>
      </c>
      <c r="M41" s="281" t="n">
        <v>-4.1503486E-006</v>
      </c>
      <c r="N41" s="281" t="n">
        <v>1.021879303833</v>
      </c>
      <c r="O41" s="279" t="n">
        <v>111.310017</v>
      </c>
      <c r="P41" s="282" t="n">
        <v>4.53453945531034</v>
      </c>
      <c r="Q41" s="283" t="n">
        <v>4.43745111413999</v>
      </c>
      <c r="R41" s="284" t="n">
        <v>202.51253207416</v>
      </c>
      <c r="S41" s="284" t="n">
        <v>198.176566757492</v>
      </c>
      <c r="T41" s="188" t="n">
        <v>0.0133333333333333</v>
      </c>
      <c r="U41" s="188" t="n">
        <v>0.013013841046739</v>
      </c>
      <c r="V41" s="188" t="n">
        <v>0.015</v>
      </c>
      <c r="W41" s="188" t="n">
        <v>0.0146405711775814</v>
      </c>
      <c r="X41" s="188" t="n">
        <v>0.00166666666666667</v>
      </c>
      <c r="Y41" s="188" t="n">
        <v>0.00162673013084238</v>
      </c>
      <c r="Z41" s="188" t="n">
        <v>0.00933333333333333</v>
      </c>
      <c r="AA41" s="188" t="n">
        <v>0.00910968873271732</v>
      </c>
      <c r="AB41" s="188" t="n">
        <v>1.053</v>
      </c>
      <c r="AC41" s="188" t="n">
        <v>1.02776809666621</v>
      </c>
      <c r="AD41" s="159" t="n">
        <v>0.0051</v>
      </c>
      <c r="AE41" s="159" t="n">
        <v>0.0086</v>
      </c>
      <c r="AF41" s="159" t="n">
        <v>0.0031</v>
      </c>
      <c r="AG41" s="159" t="n">
        <v>0.0068</v>
      </c>
      <c r="AH41" s="159" t="n">
        <v>0.0048</v>
      </c>
      <c r="AI41" s="159" t="n">
        <v>-9999.9999</v>
      </c>
      <c r="AJ41" s="159" t="n">
        <v>-9999.9999</v>
      </c>
      <c r="AK41" s="159" t="n">
        <v>0.003</v>
      </c>
      <c r="AL41" s="159" t="n">
        <v>0.0241</v>
      </c>
      <c r="AM41" s="159" t="n">
        <v>0.0111</v>
      </c>
      <c r="AN41" s="159" t="n">
        <v>-9999.9999</v>
      </c>
      <c r="AO41" s="159" t="n">
        <v>0.0024</v>
      </c>
      <c r="AP41" s="159" t="n">
        <v>0.1448</v>
      </c>
      <c r="AQ41" s="159"/>
      <c r="AR41" s="159" t="n">
        <v>0.0112</v>
      </c>
      <c r="AS41" s="159" t="n">
        <v>0.0086</v>
      </c>
      <c r="AT41" s="159" t="n">
        <v>0.0198</v>
      </c>
      <c r="AU41" s="159" t="n">
        <v>0.0153</v>
      </c>
      <c r="AV41" s="159" t="s">
        <v>167</v>
      </c>
      <c r="AW41" s="159" t="n">
        <v>-9999.9999</v>
      </c>
      <c r="AX41" s="159" t="n">
        <v>0.0651</v>
      </c>
      <c r="AY41" s="159" t="n">
        <v>0.0684</v>
      </c>
      <c r="AZ41" s="159" t="n">
        <v>0.1335</v>
      </c>
      <c r="BA41" s="159" t="n">
        <v>0.002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279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0°01.14'</v>
      </c>
      <c r="P9" s="36" t="s">
        <v>15</v>
      </c>
      <c r="Q9" s="189" t="n">
        <v>0.019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259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-9°50.29'</v>
      </c>
      <c r="P10" s="36" t="s">
        <v>21</v>
      </c>
      <c r="Q10" s="189" t="n">
        <v>-9.83816666666667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0°01.14'</v>
      </c>
      <c r="O11" s="43" t="n">
        <f aca="false">IF(P9=M10,-1,1)</f>
        <v>1</v>
      </c>
      <c r="P11" s="44" t="s">
        <v>280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9°50.29'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24.8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4.88364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0.997099016400065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0.0199822044112898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42'!$P$18</f>
        <v>5.00661226172944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4.87822261380273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0.00499445353650426</v>
      </c>
      <c r="Q23" s="221" t="s">
        <v>38</v>
      </c>
      <c r="R23" s="166"/>
      <c r="T23" s="1" t="n">
        <v>4.8755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4.8859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0.0205291331191196</v>
      </c>
      <c r="Q25" s="221" t="s">
        <v>15</v>
      </c>
      <c r="R25" s="166"/>
      <c r="T25" s="1" t="n">
        <v>4.8862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4.8847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4.8859</v>
      </c>
    </row>
    <row r="28" customFormat="false" ht="15" hidden="false" customHeight="false" outlineLevel="0" collapsed="false">
      <c r="T28" s="1" t="n">
        <f aca="false">AVERAGE(T23:T27)</f>
        <v>4.88364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2033</v>
      </c>
      <c r="E36" s="136" t="n">
        <v>14.8</v>
      </c>
      <c r="F36" s="137" t="n">
        <v>2.7397</v>
      </c>
      <c r="G36" s="138" t="n">
        <v>35.4562</v>
      </c>
      <c r="H36" s="136" t="n">
        <v>200</v>
      </c>
      <c r="I36" s="136" t="n">
        <v>199</v>
      </c>
      <c r="J36" s="279" t="n">
        <v>110.79</v>
      </c>
      <c r="K36" s="280" t="n">
        <v>0.999131493422424</v>
      </c>
      <c r="L36" s="281" t="n">
        <v>0.00077829053519648</v>
      </c>
      <c r="M36" s="281" t="n">
        <v>-4.573487584E-006</v>
      </c>
      <c r="N36" s="281" t="n">
        <v>1.02636851944129</v>
      </c>
      <c r="O36" s="279" t="n">
        <v>110.78423892</v>
      </c>
      <c r="P36" s="282" t="n">
        <v>2.87016583750748</v>
      </c>
      <c r="Q36" s="283" t="n">
        <v>2.79642816701927</v>
      </c>
      <c r="R36" s="284" t="n">
        <v>128.181606303084</v>
      </c>
      <c r="S36" s="284" t="n">
        <v>124.88848193908</v>
      </c>
      <c r="T36" s="145" t="n">
        <v>0.0273333333333333</v>
      </c>
      <c r="U36" s="145" t="n">
        <v>0.0266643652917419</v>
      </c>
      <c r="V36" s="146" t="n">
        <v>19.934</v>
      </c>
      <c r="W36" s="146" t="n">
        <v>19.4461265021555</v>
      </c>
      <c r="X36" s="145" t="n">
        <v>19.9066666666667</v>
      </c>
      <c r="Y36" s="146" t="n">
        <v>19.4194621368637</v>
      </c>
      <c r="Z36" s="145" t="n">
        <v>1.30033333333333</v>
      </c>
      <c r="AA36" s="145" t="n">
        <v>1.26850840247665</v>
      </c>
      <c r="AB36" s="145" t="n">
        <v>7.36</v>
      </c>
      <c r="AC36" s="188" t="n">
        <v>7.17986811758123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2034</v>
      </c>
      <c r="E37" s="136" t="n">
        <v>15</v>
      </c>
      <c r="F37" s="137" t="n">
        <v>2.7052</v>
      </c>
      <c r="G37" s="138" t="n">
        <v>35.45685</v>
      </c>
      <c r="H37" s="136" t="n">
        <v>200</v>
      </c>
      <c r="I37" s="160" t="n">
        <v>198</v>
      </c>
      <c r="J37" s="279" t="n">
        <v>109.25</v>
      </c>
      <c r="K37" s="280" t="n">
        <v>0.999101574562738</v>
      </c>
      <c r="L37" s="281" t="n">
        <v>0.0007778325309375</v>
      </c>
      <c r="M37" s="281" t="n">
        <v>-4.562895E-006</v>
      </c>
      <c r="N37" s="281" t="n">
        <v>1.02632509921325</v>
      </c>
      <c r="O37" s="279" t="n">
        <v>109.2445375</v>
      </c>
      <c r="P37" s="282" t="n">
        <v>2.87444376676081</v>
      </c>
      <c r="Q37" s="283" t="n">
        <v>2.80071467507155</v>
      </c>
      <c r="R37" s="284" t="n">
        <v>128.372658623538</v>
      </c>
      <c r="S37" s="284" t="n">
        <v>125.079917388695</v>
      </c>
      <c r="T37" s="145" t="n">
        <v>0.0273333333333333</v>
      </c>
      <c r="U37" s="145" t="n">
        <v>0.0266643454445275</v>
      </c>
      <c r="V37" s="146" t="n">
        <v>19.879</v>
      </c>
      <c r="W37" s="146" t="n">
        <v>19.3924581618937</v>
      </c>
      <c r="X37" s="145" t="n">
        <v>19.8516666666667</v>
      </c>
      <c r="Y37" s="146" t="n">
        <v>19.3657938164492</v>
      </c>
      <c r="Z37" s="145" t="n">
        <v>1.30333333333333</v>
      </c>
      <c r="AA37" s="145" t="n">
        <v>1.27143403278174</v>
      </c>
      <c r="AB37" s="145" t="n">
        <v>7.324</v>
      </c>
      <c r="AC37" s="188" t="n">
        <v>7.14474387935559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2035</v>
      </c>
      <c r="E38" s="136" t="n">
        <v>16.5</v>
      </c>
      <c r="F38" s="137" t="n">
        <v>3.4095</v>
      </c>
      <c r="G38" s="138" t="n">
        <v>35.652</v>
      </c>
      <c r="H38" s="136" t="n">
        <v>100</v>
      </c>
      <c r="I38" s="160" t="n">
        <v>102</v>
      </c>
      <c r="J38" s="279" t="n">
        <v>110.1</v>
      </c>
      <c r="K38" s="280" t="n">
        <v>0.998862345988647</v>
      </c>
      <c r="L38" s="281" t="n">
        <v>0.000774514696612969</v>
      </c>
      <c r="M38" s="281" t="n">
        <v>-4.48766985E-006</v>
      </c>
      <c r="N38" s="281" t="n">
        <v>1.02613413101891</v>
      </c>
      <c r="O38" s="279" t="n">
        <v>110.0961465</v>
      </c>
      <c r="P38" s="282" t="n">
        <v>3.59974194468955</v>
      </c>
      <c r="Q38" s="283" t="n">
        <v>3.5080617980372</v>
      </c>
      <c r="R38" s="284" t="n">
        <v>160.764475249835</v>
      </c>
      <c r="S38" s="284" t="n">
        <v>156.670039900341</v>
      </c>
      <c r="T38" s="145" t="n">
        <v>0.0843333333333333</v>
      </c>
      <c r="U38" s="145" t="n">
        <v>0.082257541448237</v>
      </c>
      <c r="V38" s="146" t="n">
        <v>13.817</v>
      </c>
      <c r="W38" s="146" t="n">
        <v>13.4769065239955</v>
      </c>
      <c r="X38" s="145" t="n">
        <v>13.7326666666667</v>
      </c>
      <c r="Y38" s="146" t="n">
        <v>13.3946489825473</v>
      </c>
      <c r="Z38" s="145" t="n">
        <v>0.978333333333333</v>
      </c>
      <c r="AA38" s="145" t="n">
        <v>0.954252506524014</v>
      </c>
      <c r="AB38" s="145" t="n">
        <v>5.105</v>
      </c>
      <c r="AC38" s="188" t="n">
        <v>4.9793448509081</v>
      </c>
      <c r="AD38" s="160" t="n">
        <v>0.0279</v>
      </c>
      <c r="AE38" s="160" t="n">
        <v>0.0166</v>
      </c>
      <c r="AF38" s="160" t="n">
        <v>0.0026</v>
      </c>
      <c r="AG38" s="160" t="n">
        <v>0.0384</v>
      </c>
      <c r="AH38" s="160" t="n">
        <v>0.0083</v>
      </c>
      <c r="AI38" s="160" t="n">
        <v>-9999.9999</v>
      </c>
      <c r="AJ38" s="160" t="n">
        <v>-9999.9999</v>
      </c>
      <c r="AK38" s="160" t="n">
        <v>-9999.9999</v>
      </c>
      <c r="AL38" s="160" t="n">
        <v>0.043</v>
      </c>
      <c r="AM38" s="160" t="n">
        <v>0.0035</v>
      </c>
      <c r="AN38" s="160" t="n">
        <v>-9999.9999</v>
      </c>
      <c r="AO38" s="160" t="n">
        <v>-9999.9999</v>
      </c>
      <c r="AP38" s="160" t="n">
        <v>0.0096</v>
      </c>
      <c r="AQ38" s="160"/>
      <c r="AR38" s="160" t="n">
        <v>0.147</v>
      </c>
      <c r="AS38" s="160" t="n">
        <v>0.0114</v>
      </c>
      <c r="AT38" s="160" t="n">
        <v>0.1584</v>
      </c>
      <c r="AU38" s="160" t="n">
        <v>0.0131</v>
      </c>
      <c r="AV38" s="160" t="s">
        <v>167</v>
      </c>
      <c r="AW38" s="160" t="n">
        <v>-9999.9999</v>
      </c>
      <c r="AX38" s="160" t="n">
        <v>0.0361</v>
      </c>
      <c r="AY38" s="160" t="n">
        <v>0.0885</v>
      </c>
      <c r="AZ38" s="160" t="n">
        <v>0.1246</v>
      </c>
      <c r="BA38" s="160" t="n">
        <v>0.0027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0.394333333333333</v>
      </c>
      <c r="U39" s="145" t="n">
        <v>0.38443195031333</v>
      </c>
      <c r="V39" s="146" t="n">
        <v>5.415</v>
      </c>
      <c r="W39" s="146" t="n">
        <v>5.27903384010148</v>
      </c>
      <c r="X39" s="145" t="n">
        <v>5.02066666666667</v>
      </c>
      <c r="Y39" s="146" t="n">
        <v>4.89460188978815</v>
      </c>
      <c r="Z39" s="145" t="n">
        <v>0.503333333333333</v>
      </c>
      <c r="AA39" s="145" t="n">
        <v>0.490695050695798</v>
      </c>
      <c r="AB39" s="145" t="n">
        <v>2.259</v>
      </c>
      <c r="AC39" s="188" t="n">
        <v>2.20227838315591</v>
      </c>
      <c r="AD39" s="160" t="n">
        <v>0.0603</v>
      </c>
      <c r="AE39" s="160" t="n">
        <v>0.0455</v>
      </c>
      <c r="AF39" s="160" t="n">
        <v>0.0105</v>
      </c>
      <c r="AG39" s="160" t="n">
        <v>0.0719</v>
      </c>
      <c r="AH39" s="160" t="n">
        <v>0.0202</v>
      </c>
      <c r="AI39" s="160" t="n">
        <v>0.0063</v>
      </c>
      <c r="AJ39" s="160" t="n">
        <v>0.0082</v>
      </c>
      <c r="AK39" s="160" t="n">
        <v>0.0026</v>
      </c>
      <c r="AL39" s="160" t="n">
        <v>0.1093</v>
      </c>
      <c r="AM39" s="160" t="n">
        <v>0.0086</v>
      </c>
      <c r="AN39" s="160" t="n">
        <v>0.0084</v>
      </c>
      <c r="AO39" s="160" t="n">
        <v>-9999.9999</v>
      </c>
      <c r="AP39" s="160" t="n">
        <v>0.0462</v>
      </c>
      <c r="AQ39" s="160"/>
      <c r="AR39" s="160" t="n">
        <v>0.265</v>
      </c>
      <c r="AS39" s="160" t="n">
        <v>0.0928</v>
      </c>
      <c r="AT39" s="160" t="n">
        <v>0.3578</v>
      </c>
      <c r="AU39" s="160" t="n">
        <v>0.0359</v>
      </c>
      <c r="AV39" s="160" t="s">
        <v>167</v>
      </c>
      <c r="AW39" s="160" t="n">
        <v>-9999.9999</v>
      </c>
      <c r="AX39" s="160" t="n">
        <v>0.1144</v>
      </c>
      <c r="AY39" s="160" t="n">
        <v>0.2697</v>
      </c>
      <c r="AZ39" s="160" t="n">
        <v>0.3841</v>
      </c>
      <c r="BA39" s="160" t="n">
        <v>0.0055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0.270333333333333</v>
      </c>
      <c r="U40" s="145" t="n">
        <v>0.263552156136698</v>
      </c>
      <c r="V40" s="146" t="n">
        <v>1.073</v>
      </c>
      <c r="W40" s="146" t="n">
        <v>1.04608432873493</v>
      </c>
      <c r="X40" s="145" t="n">
        <v>0.802666666666667</v>
      </c>
      <c r="Y40" s="146" t="n">
        <v>0.782532172598236</v>
      </c>
      <c r="Z40" s="145" t="n">
        <v>0.257333333333333</v>
      </c>
      <c r="AA40" s="145" t="n">
        <v>0.250878254670198</v>
      </c>
      <c r="AB40" s="145" t="n">
        <v>1.202</v>
      </c>
      <c r="AC40" s="188" t="n">
        <v>1.17184842790251</v>
      </c>
      <c r="AD40" s="160" t="n">
        <v>0.1035</v>
      </c>
      <c r="AE40" s="160" t="n">
        <v>0.0888</v>
      </c>
      <c r="AF40" s="160" t="n">
        <v>0.0264</v>
      </c>
      <c r="AG40" s="160" t="n">
        <v>0.1222</v>
      </c>
      <c r="AH40" s="160" t="n">
        <v>0.0385</v>
      </c>
      <c r="AI40" s="160" t="n">
        <v>0.0183</v>
      </c>
      <c r="AJ40" s="160" t="n">
        <v>0.0206</v>
      </c>
      <c r="AK40" s="160" t="n">
        <v>0.011</v>
      </c>
      <c r="AL40" s="160" t="n">
        <v>0.2936</v>
      </c>
      <c r="AM40" s="160" t="n">
        <v>0.0229</v>
      </c>
      <c r="AN40" s="160" t="n">
        <v>0.0055</v>
      </c>
      <c r="AO40" s="160" t="n">
        <v>-9999.9999</v>
      </c>
      <c r="AP40" s="160" t="n">
        <v>0.106</v>
      </c>
      <c r="AQ40" s="160"/>
      <c r="AR40" s="160" t="n">
        <v>0.1687</v>
      </c>
      <c r="AS40" s="160" t="n">
        <v>0.2181</v>
      </c>
      <c r="AT40" s="160" t="n">
        <v>0.3868</v>
      </c>
      <c r="AU40" s="160" t="n">
        <v>0.0563</v>
      </c>
      <c r="AV40" s="160" t="s">
        <v>167</v>
      </c>
      <c r="AW40" s="160" t="n">
        <v>-9999.9999</v>
      </c>
      <c r="AX40" s="160" t="n">
        <v>0.1756</v>
      </c>
      <c r="AY40" s="160" t="n">
        <v>0.6382</v>
      </c>
      <c r="AZ40" s="160" t="n">
        <v>0.8138</v>
      </c>
      <c r="BA40" s="160" t="n">
        <v>0.0124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2036</v>
      </c>
      <c r="E41" s="136" t="n">
        <v>28.8</v>
      </c>
      <c r="F41" s="137" t="n">
        <v>4.2348</v>
      </c>
      <c r="G41" s="138" t="n">
        <v>34.74305</v>
      </c>
      <c r="H41" s="136" t="n">
        <v>0</v>
      </c>
      <c r="I41" s="136" t="n">
        <v>3</v>
      </c>
      <c r="J41" s="279" t="n">
        <v>109.39</v>
      </c>
      <c r="K41" s="280" t="n">
        <v>0.996006990827753</v>
      </c>
      <c r="L41" s="281" t="n">
        <v>0.00075411144553728</v>
      </c>
      <c r="M41" s="281" t="n">
        <v>-4.151675424E-006</v>
      </c>
      <c r="N41" s="281" t="n">
        <v>1.02194010265528</v>
      </c>
      <c r="O41" s="279" t="n">
        <v>109.39962632</v>
      </c>
      <c r="P41" s="282" t="n">
        <v>4.50521325515803</v>
      </c>
      <c r="Q41" s="283" t="n">
        <v>4.40849052058165</v>
      </c>
      <c r="R41" s="284" t="n">
        <v>201.202823975357</v>
      </c>
      <c r="S41" s="284" t="n">
        <v>196.883186649176</v>
      </c>
      <c r="T41" s="188" t="n">
        <v>0.0133333333333333</v>
      </c>
      <c r="U41" s="188" t="n">
        <v>0.0130139224263894</v>
      </c>
      <c r="V41" s="188" t="n">
        <v>0.017</v>
      </c>
      <c r="W41" s="188" t="n">
        <v>0.0165927510936465</v>
      </c>
      <c r="X41" s="188" t="n">
        <v>0.00366666666666667</v>
      </c>
      <c r="Y41" s="188" t="n">
        <v>0.00357882866725709</v>
      </c>
      <c r="Z41" s="188" t="n">
        <v>0.00833333333333333</v>
      </c>
      <c r="AA41" s="188" t="n">
        <v>0.00813370151649338</v>
      </c>
      <c r="AB41" s="188" t="n">
        <v>0.719</v>
      </c>
      <c r="AC41" s="188" t="n">
        <v>0.701775766843049</v>
      </c>
      <c r="AD41" s="159" t="n">
        <v>0.006</v>
      </c>
      <c r="AE41" s="159" t="n">
        <v>0.0096</v>
      </c>
      <c r="AF41" s="159" t="n">
        <v>0.0071</v>
      </c>
      <c r="AG41" s="159" t="n">
        <v>0.0071</v>
      </c>
      <c r="AH41" s="159" t="n">
        <v>0.0047</v>
      </c>
      <c r="AI41" s="159" t="n">
        <v>-9999.9999</v>
      </c>
      <c r="AJ41" s="159" t="n">
        <v>-9999.9999</v>
      </c>
      <c r="AK41" s="159" t="n">
        <v>-9999.9999</v>
      </c>
      <c r="AL41" s="159" t="n">
        <v>0.0254</v>
      </c>
      <c r="AM41" s="159" t="n">
        <v>0.0079</v>
      </c>
      <c r="AN41" s="159" t="n">
        <v>-9999.9999</v>
      </c>
      <c r="AO41" s="159" t="n">
        <v>-9999.9999</v>
      </c>
      <c r="AP41" s="159" t="n">
        <v>0.1403</v>
      </c>
      <c r="AQ41" s="159"/>
      <c r="AR41" s="159" t="n">
        <v>0.0145</v>
      </c>
      <c r="AS41" s="159" t="n">
        <v>0.0074</v>
      </c>
      <c r="AT41" s="159" t="n">
        <v>0.0219</v>
      </c>
      <c r="AU41" s="159" t="n">
        <v>0.0151</v>
      </c>
      <c r="AV41" s="159" t="s">
        <v>167</v>
      </c>
      <c r="AW41" s="159" t="n">
        <v>-9999.9999</v>
      </c>
      <c r="AX41" s="159" t="n">
        <v>0.0589</v>
      </c>
      <c r="AY41" s="159" t="n">
        <v>0.0666</v>
      </c>
      <c r="AZ41" s="159" t="n">
        <v>0.1255</v>
      </c>
      <c r="BA41" s="159" t="n">
        <v>0.002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281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0°00.91'</v>
      </c>
      <c r="P9" s="36" t="s">
        <v>15</v>
      </c>
      <c r="Q9" s="189" t="n">
        <v>0.0151666666666667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282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-9°50.64'</v>
      </c>
      <c r="P10" s="36" t="s">
        <v>21</v>
      </c>
      <c r="Q10" s="189" t="n">
        <v>-9.844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0°00.91'</v>
      </c>
      <c r="O11" s="43" t="n">
        <f aca="false">IF(P9=M10,-1,1)</f>
        <v>1</v>
      </c>
      <c r="P11" s="44" t="s">
        <v>283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9°50.64'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24.8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4.88364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0.997099016400065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0.0199822044112898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43'!$P$18</f>
        <v>5.00661226172944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4.87822261380273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0.00499445353650426</v>
      </c>
      <c r="Q23" s="221" t="s">
        <v>38</v>
      </c>
      <c r="R23" s="166"/>
      <c r="T23" s="1" t="n">
        <v>4.8755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4.8859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0.0205291331191196</v>
      </c>
      <c r="Q25" s="221" t="s">
        <v>15</v>
      </c>
      <c r="R25" s="166"/>
      <c r="T25" s="1" t="n">
        <v>4.8862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4.8847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4.8859</v>
      </c>
    </row>
    <row r="28" customFormat="false" ht="15" hidden="false" customHeight="false" outlineLevel="0" collapsed="false">
      <c r="T28" s="1" t="n">
        <f aca="false">AVERAGE(T23:T27)</f>
        <v>4.88364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2037</v>
      </c>
      <c r="E36" s="136" t="n">
        <v>14.8</v>
      </c>
      <c r="F36" s="137" t="n">
        <v>2.6696</v>
      </c>
      <c r="G36" s="138" t="n">
        <v>35.4523</v>
      </c>
      <c r="H36" s="136" t="n">
        <v>200</v>
      </c>
      <c r="I36" s="136" t="n">
        <v>201</v>
      </c>
      <c r="J36" s="279" t="n">
        <v>110.47</v>
      </c>
      <c r="K36" s="280" t="n">
        <v>0.999131493422424</v>
      </c>
      <c r="L36" s="281" t="n">
        <v>0.00077829053519648</v>
      </c>
      <c r="M36" s="281" t="n">
        <v>-4.573487584E-006</v>
      </c>
      <c r="N36" s="281" t="n">
        <v>1.02636550980712</v>
      </c>
      <c r="O36" s="279" t="n">
        <v>110.46425556</v>
      </c>
      <c r="P36" s="282" t="n">
        <v>2.80444191340875</v>
      </c>
      <c r="Q36" s="283" t="n">
        <v>2.73240077400474</v>
      </c>
      <c r="R36" s="284" t="n">
        <v>125.246375852835</v>
      </c>
      <c r="S36" s="284" t="n">
        <v>122.029018567052</v>
      </c>
      <c r="T36" s="145" t="n">
        <v>0.0263333333333333</v>
      </c>
      <c r="U36" s="145" t="n">
        <v>0.0256889047441512</v>
      </c>
      <c r="V36" s="146" t="n">
        <v>20.187</v>
      </c>
      <c r="W36" s="146" t="n">
        <v>19.6929843064626</v>
      </c>
      <c r="X36" s="145" t="n">
        <v>20.1606666666667</v>
      </c>
      <c r="Y36" s="146" t="n">
        <v>19.6672954017184</v>
      </c>
      <c r="Z36" s="145" t="n">
        <v>1.30933333333333</v>
      </c>
      <c r="AA36" s="145" t="n">
        <v>1.27729136500033</v>
      </c>
      <c r="AB36" s="145" t="n">
        <v>7.367</v>
      </c>
      <c r="AC36" s="188" t="n">
        <v>7.18671498418337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2038</v>
      </c>
      <c r="E37" s="136" t="n">
        <v>14.9</v>
      </c>
      <c r="F37" s="137" t="n">
        <v>2.6908</v>
      </c>
      <c r="G37" s="138" t="n">
        <v>35.4528</v>
      </c>
      <c r="H37" s="136" t="n">
        <v>200</v>
      </c>
      <c r="I37" s="160" t="n">
        <v>201</v>
      </c>
      <c r="J37" s="279" t="n">
        <v>111.51</v>
      </c>
      <c r="K37" s="280" t="n">
        <v>0.999116592928217</v>
      </c>
      <c r="L37" s="281" t="n">
        <v>0.000778061065549209</v>
      </c>
      <c r="M37" s="281" t="n">
        <v>-4.568174746E-006</v>
      </c>
      <c r="N37" s="281" t="n">
        <v>1.02634398132963</v>
      </c>
      <c r="O37" s="279" t="n">
        <v>111.50431299</v>
      </c>
      <c r="P37" s="282" t="n">
        <v>2.80002989519212</v>
      </c>
      <c r="Q37" s="283" t="n">
        <v>2.72815931707875</v>
      </c>
      <c r="R37" s="284" t="n">
        <v>125.04933511928</v>
      </c>
      <c r="S37" s="284" t="n">
        <v>121.839595100737</v>
      </c>
      <c r="T37" s="145" t="n">
        <v>0.0253333333333333</v>
      </c>
      <c r="U37" s="145" t="n">
        <v>0.0247133767158923</v>
      </c>
      <c r="V37" s="146" t="n">
        <v>20.117</v>
      </c>
      <c r="W37" s="146" t="n">
        <v>19.6246973444844</v>
      </c>
      <c r="X37" s="145" t="n">
        <v>20.0916666666667</v>
      </c>
      <c r="Y37" s="146" t="n">
        <v>19.5999839677686</v>
      </c>
      <c r="Z37" s="145" t="n">
        <v>1.31733333333333</v>
      </c>
      <c r="AA37" s="145" t="n">
        <v>1.2850955892264</v>
      </c>
      <c r="AB37" s="145" t="n">
        <v>7.325</v>
      </c>
      <c r="AC37" s="188" t="n">
        <v>7.1457428069965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2039</v>
      </c>
      <c r="E38" s="136" t="n">
        <v>16.3</v>
      </c>
      <c r="F38" s="137" t="n">
        <v>3.3881</v>
      </c>
      <c r="G38" s="138" t="n">
        <v>35.6258</v>
      </c>
      <c r="H38" s="136" t="n">
        <v>100</v>
      </c>
      <c r="I38" s="160" t="n">
        <v>101</v>
      </c>
      <c r="J38" s="279" t="n">
        <v>111.47</v>
      </c>
      <c r="K38" s="280" t="n">
        <v>0.998895737970491</v>
      </c>
      <c r="L38" s="281" t="n">
        <v>0.000774945315052749</v>
      </c>
      <c r="M38" s="281" t="n">
        <v>-4.497269674E-006</v>
      </c>
      <c r="N38" s="281" t="n">
        <v>1.0261606811448</v>
      </c>
      <c r="O38" s="279" t="n">
        <v>111.46587561</v>
      </c>
      <c r="P38" s="282" t="n">
        <v>3.53225720722876</v>
      </c>
      <c r="Q38" s="283" t="n">
        <v>3.44220673441523</v>
      </c>
      <c r="R38" s="284" t="n">
        <v>157.750606874837</v>
      </c>
      <c r="S38" s="284" t="n">
        <v>153.728952758984</v>
      </c>
      <c r="T38" s="145" t="n">
        <v>0.0703333333333333</v>
      </c>
      <c r="U38" s="145" t="n">
        <v>0.0686035741457492</v>
      </c>
      <c r="V38" s="146" t="n">
        <v>14.208</v>
      </c>
      <c r="W38" s="146" t="n">
        <v>13.8585722482863</v>
      </c>
      <c r="X38" s="145" t="n">
        <v>14.1376666666667</v>
      </c>
      <c r="Y38" s="146" t="n">
        <v>13.7899686741406</v>
      </c>
      <c r="Z38" s="145" t="n">
        <v>0.999333333333333</v>
      </c>
      <c r="AA38" s="145" t="n">
        <v>0.974755996630124</v>
      </c>
      <c r="AB38" s="145" t="n">
        <v>5.167</v>
      </c>
      <c r="AC38" s="188" t="n">
        <v>5.03992418404388</v>
      </c>
      <c r="AD38" s="160" t="n">
        <v>0.0255</v>
      </c>
      <c r="AE38" s="160" t="n">
        <v>0.015</v>
      </c>
      <c r="AF38" s="160" t="n">
        <v>0.0027</v>
      </c>
      <c r="AG38" s="160" t="n">
        <v>0.0372</v>
      </c>
      <c r="AH38" s="160" t="n">
        <v>0.0106</v>
      </c>
      <c r="AI38" s="160" t="n">
        <v>-9999.9999</v>
      </c>
      <c r="AJ38" s="160" t="n">
        <v>-9999.9999</v>
      </c>
      <c r="AK38" s="160" t="n">
        <v>-9999.9999</v>
      </c>
      <c r="AL38" s="160" t="n">
        <v>0.0409</v>
      </c>
      <c r="AM38" s="160" t="n">
        <v>0.0031</v>
      </c>
      <c r="AN38" s="160" t="n">
        <v>-9999.9999</v>
      </c>
      <c r="AO38" s="160" t="n">
        <v>-9999.9999</v>
      </c>
      <c r="AP38" s="160" t="n">
        <v>0.0084</v>
      </c>
      <c r="AQ38" s="160"/>
      <c r="AR38" s="160" t="n">
        <v>0.1289</v>
      </c>
      <c r="AS38" s="160" t="n">
        <v>0.0099</v>
      </c>
      <c r="AT38" s="160" t="n">
        <v>0.1388</v>
      </c>
      <c r="AU38" s="160" t="n">
        <v>0.0126</v>
      </c>
      <c r="AV38" s="160" t="s">
        <v>167</v>
      </c>
      <c r="AW38" s="160" t="n">
        <v>-9999.9999</v>
      </c>
      <c r="AX38" s="160" t="n">
        <v>0.034</v>
      </c>
      <c r="AY38" s="160" t="n">
        <v>0.081</v>
      </c>
      <c r="AZ38" s="160" t="n">
        <v>0.115</v>
      </c>
      <c r="BA38" s="160" t="n">
        <v>0.0024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61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0.358333333333333</v>
      </c>
      <c r="U39" s="145" t="n">
        <v>0.349339676190804</v>
      </c>
      <c r="V39" s="146" t="n">
        <v>5.576</v>
      </c>
      <c r="W39" s="146" t="n">
        <v>5.43605032866955</v>
      </c>
      <c r="X39" s="145" t="n">
        <v>5.21766666666667</v>
      </c>
      <c r="Y39" s="146" t="n">
        <v>5.08671065247875</v>
      </c>
      <c r="Z39" s="145" t="n">
        <v>0.495333333333333</v>
      </c>
      <c r="AA39" s="145" t="n">
        <v>0.482901170994916</v>
      </c>
      <c r="AB39" s="145" t="n">
        <v>2.238</v>
      </c>
      <c r="AC39" s="188" t="n">
        <v>2.18182938227447</v>
      </c>
      <c r="AD39" s="160" t="n">
        <v>0.0584</v>
      </c>
      <c r="AE39" s="160" t="n">
        <v>0.0414</v>
      </c>
      <c r="AF39" s="160" t="n">
        <v>0.0102</v>
      </c>
      <c r="AG39" s="160" t="n">
        <v>0.0682</v>
      </c>
      <c r="AH39" s="160" t="n">
        <v>0.0189</v>
      </c>
      <c r="AI39" s="160" t="n">
        <v>0.0087</v>
      </c>
      <c r="AJ39" s="160" t="n">
        <v>0.0079</v>
      </c>
      <c r="AK39" s="160" t="n">
        <v>0.0033</v>
      </c>
      <c r="AL39" s="160" t="n">
        <v>0.1118</v>
      </c>
      <c r="AM39" s="160" t="n">
        <v>0.009</v>
      </c>
      <c r="AN39" s="160" t="n">
        <v>0.0075</v>
      </c>
      <c r="AO39" s="160" t="n">
        <v>-9999.9999</v>
      </c>
      <c r="AP39" s="160" t="n">
        <v>0.0476</v>
      </c>
      <c r="AQ39" s="160"/>
      <c r="AR39" s="160" t="n">
        <v>0.2284</v>
      </c>
      <c r="AS39" s="160" t="n">
        <v>0.0815</v>
      </c>
      <c r="AT39" s="160" t="n">
        <v>0.3099</v>
      </c>
      <c r="AU39" s="160" t="n">
        <v>0.0381</v>
      </c>
      <c r="AV39" s="160" t="s">
        <v>167</v>
      </c>
      <c r="AW39" s="160" t="n">
        <v>-9999.9999</v>
      </c>
      <c r="AX39" s="160" t="n">
        <v>0.1155</v>
      </c>
      <c r="AY39" s="160" t="n">
        <v>0.2897</v>
      </c>
      <c r="AZ39" s="160" t="n">
        <v>0.4052</v>
      </c>
      <c r="BA39" s="160" t="n">
        <v>0.006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0.0303333333333333</v>
      </c>
      <c r="U40" s="145" t="n">
        <v>0.0295742216936951</v>
      </c>
      <c r="V40" s="146" t="n">
        <v>0.063</v>
      </c>
      <c r="W40" s="146" t="n">
        <v>0.0614233835176744</v>
      </c>
      <c r="X40" s="145" t="n">
        <v>0.0326666666666667</v>
      </c>
      <c r="Y40" s="146" t="n">
        <v>0.0318491618239793</v>
      </c>
      <c r="Z40" s="145" t="n">
        <v>0.179333333333333</v>
      </c>
      <c r="AA40" s="145" t="n">
        <v>0.174845398584703</v>
      </c>
      <c r="AB40" s="145" t="n">
        <v>0.842</v>
      </c>
      <c r="AC40" s="188" t="n">
        <v>0.820928395585426</v>
      </c>
      <c r="AD40" s="160" t="n">
        <v>0.062</v>
      </c>
      <c r="AE40" s="160" t="n">
        <v>0.0523</v>
      </c>
      <c r="AF40" s="160" t="n">
        <v>0.0182</v>
      </c>
      <c r="AG40" s="160" t="n">
        <v>0.0677</v>
      </c>
      <c r="AH40" s="160" t="n">
        <v>0.0192</v>
      </c>
      <c r="AI40" s="160" t="n">
        <v>0.0106</v>
      </c>
      <c r="AJ40" s="160" t="n">
        <v>0.0096</v>
      </c>
      <c r="AK40" s="160" t="n">
        <v>0.0093</v>
      </c>
      <c r="AL40" s="160" t="n">
        <v>0.179</v>
      </c>
      <c r="AM40" s="160" t="n">
        <v>0.0186</v>
      </c>
      <c r="AN40" s="160" t="n">
        <v>0.0017</v>
      </c>
      <c r="AO40" s="160" t="n">
        <v>-9999.9999</v>
      </c>
      <c r="AP40" s="160" t="n">
        <v>0.1118</v>
      </c>
      <c r="AQ40" s="160"/>
      <c r="AR40" s="160" t="n">
        <v>0.0804</v>
      </c>
      <c r="AS40" s="160" t="n">
        <v>0.1192</v>
      </c>
      <c r="AT40" s="160" t="n">
        <v>0.1996</v>
      </c>
      <c r="AU40" s="160" t="n">
        <v>0.0407</v>
      </c>
      <c r="AV40" s="160" t="s">
        <v>167</v>
      </c>
      <c r="AW40" s="160" t="n">
        <v>-9999.9999</v>
      </c>
      <c r="AX40" s="160" t="n">
        <v>0.1396</v>
      </c>
      <c r="AY40" s="160" t="n">
        <v>0.4</v>
      </c>
      <c r="AZ40" s="160" t="n">
        <v>0.5396</v>
      </c>
      <c r="BA40" s="160" t="n">
        <v>0.008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2040</v>
      </c>
      <c r="E41" s="136" t="n">
        <v>28.8</v>
      </c>
      <c r="F41" s="137" t="n">
        <v>4.249</v>
      </c>
      <c r="G41" s="138" t="n">
        <v>34.7391</v>
      </c>
      <c r="H41" s="136" t="n">
        <v>0</v>
      </c>
      <c r="I41" s="136" t="n">
        <v>3</v>
      </c>
      <c r="J41" s="279" t="n">
        <v>110.01</v>
      </c>
      <c r="K41" s="280" t="n">
        <v>0.996006990827753</v>
      </c>
      <c r="L41" s="281" t="n">
        <v>0.00075411144553728</v>
      </c>
      <c r="M41" s="281" t="n">
        <v>-4.151675424E-006</v>
      </c>
      <c r="N41" s="281" t="n">
        <v>1.02193713630356</v>
      </c>
      <c r="O41" s="279" t="n">
        <v>110.01968088</v>
      </c>
      <c r="P41" s="282" t="n">
        <v>4.4944430452981</v>
      </c>
      <c r="Q41" s="283" t="n">
        <v>4.39796430292659</v>
      </c>
      <c r="R41" s="284" t="n">
        <v>200.721826403013</v>
      </c>
      <c r="S41" s="284" t="n">
        <v>196.413085768702</v>
      </c>
      <c r="T41" s="188" t="n">
        <v>0.0173333333333333</v>
      </c>
      <c r="U41" s="188" t="n">
        <v>0.016918133159553</v>
      </c>
      <c r="V41" s="188" t="n">
        <v>0.009</v>
      </c>
      <c r="W41" s="188" t="n">
        <v>0.00878441529438331</v>
      </c>
      <c r="X41" s="188" t="n">
        <v>-0.00833333333333333</v>
      </c>
      <c r="Y41" s="188" t="n">
        <v>-0.00813371786516973</v>
      </c>
      <c r="Z41" s="188" t="n">
        <v>0.0273333333333333</v>
      </c>
      <c r="AA41" s="188" t="n">
        <v>0.0266785945977567</v>
      </c>
      <c r="AB41" s="188" t="n">
        <v>0.822</v>
      </c>
      <c r="AC41" s="188" t="n">
        <v>0.802309930220343</v>
      </c>
      <c r="AD41" s="159" t="n">
        <v>0.0054</v>
      </c>
      <c r="AE41" s="159" t="n">
        <v>0.0078</v>
      </c>
      <c r="AF41" s="159" t="n">
        <v>0.0059</v>
      </c>
      <c r="AG41" s="159" t="n">
        <v>0.0061</v>
      </c>
      <c r="AH41" s="159" t="n">
        <v>0.0038</v>
      </c>
      <c r="AI41" s="159" t="n">
        <v>-9999.9999</v>
      </c>
      <c r="AJ41" s="159" t="n">
        <v>-9999.9999</v>
      </c>
      <c r="AK41" s="159" t="n">
        <v>-9999.9999</v>
      </c>
      <c r="AL41" s="159" t="n">
        <v>0.0174</v>
      </c>
      <c r="AM41" s="159" t="n">
        <v>0.0064</v>
      </c>
      <c r="AN41" s="159" t="n">
        <v>-9999.9999</v>
      </c>
      <c r="AO41" s="159" t="n">
        <v>-9999.9999</v>
      </c>
      <c r="AP41" s="159" t="n">
        <v>0.1192</v>
      </c>
      <c r="AQ41" s="159"/>
      <c r="AR41" s="159" t="n">
        <v>0.0189</v>
      </c>
      <c r="AS41" s="159" t="n">
        <v>0.0067</v>
      </c>
      <c r="AT41" s="159" t="n">
        <v>0.0256</v>
      </c>
      <c r="AU41" s="159" t="n">
        <v>0.0128</v>
      </c>
      <c r="AV41" s="159" t="s">
        <v>167</v>
      </c>
      <c r="AW41" s="159" t="n">
        <v>-9999.9999</v>
      </c>
      <c r="AX41" s="159" t="n">
        <v>0.0481</v>
      </c>
      <c r="AY41" s="159" t="n">
        <v>0.0571</v>
      </c>
      <c r="AZ41" s="159" t="n">
        <v>0.1052</v>
      </c>
      <c r="BA41" s="159" t="n">
        <v>0.0018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284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0°00.97'</v>
      </c>
      <c r="P9" s="36" t="s">
        <v>15</v>
      </c>
      <c r="Q9" s="189" t="n">
        <v>0.0161666666666667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285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-9°50.40'</v>
      </c>
      <c r="P10" s="36" t="s">
        <v>21</v>
      </c>
      <c r="Q10" s="189" t="n">
        <v>-9.84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0°00.97'</v>
      </c>
      <c r="O11" s="43" t="n">
        <f aca="false">IF(P9=M10,-1,1)</f>
        <v>1</v>
      </c>
      <c r="P11" s="44" t="s">
        <v>286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9°50.40'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24.8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4.88364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0.997099016400065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0.0199822044112898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44'!$P$18</f>
        <v>5.00661226172944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4.87822261380273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0.00499445353650426</v>
      </c>
      <c r="Q23" s="221" t="s">
        <v>38</v>
      </c>
      <c r="R23" s="166"/>
      <c r="T23" s="1" t="n">
        <v>4.8755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4.8859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0.0205291331191196</v>
      </c>
      <c r="Q25" s="221" t="s">
        <v>15</v>
      </c>
      <c r="R25" s="166"/>
      <c r="T25" s="1" t="n">
        <v>4.8862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4.8847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4.8859</v>
      </c>
    </row>
    <row r="28" customFormat="false" ht="15" hidden="false" customHeight="false" outlineLevel="0" collapsed="false">
      <c r="T28" s="1" t="n">
        <f aca="false">AVERAGE(T23:T27)</f>
        <v>4.88364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2062</v>
      </c>
      <c r="E36" s="136" t="n">
        <v>15.2</v>
      </c>
      <c r="F36" s="137" t="n">
        <v>2.7698</v>
      </c>
      <c r="G36" s="138" t="n">
        <v>35.4488</v>
      </c>
      <c r="H36" s="136" t="n">
        <v>200</v>
      </c>
      <c r="I36" s="136" t="n">
        <v>201</v>
      </c>
      <c r="J36" s="279" t="n">
        <v>115.2638565</v>
      </c>
      <c r="K36" s="280" t="n">
        <v>0.999071185363568</v>
      </c>
      <c r="L36" s="281" t="n">
        <v>0.00077737825477376</v>
      </c>
      <c r="M36" s="281" t="n">
        <v>-4.552434784E-006</v>
      </c>
      <c r="N36" s="281" t="n">
        <v>1.02627460492019</v>
      </c>
      <c r="O36" s="279" t="n">
        <v>115.258323834888</v>
      </c>
      <c r="P36" s="282" t="n">
        <v>2.78729291700629</v>
      </c>
      <c r="Q36" s="283" t="n">
        <v>2.71593285427057</v>
      </c>
      <c r="R36" s="284" t="n">
        <v>124.480501673501</v>
      </c>
      <c r="S36" s="284" t="n">
        <v>121.293561271724</v>
      </c>
      <c r="T36" s="145" t="n">
        <v>0.0263333333333333</v>
      </c>
      <c r="U36" s="145" t="n">
        <v>0.025688988877459</v>
      </c>
      <c r="V36" s="146" t="n">
        <v>20.263</v>
      </c>
      <c r="W36" s="146" t="n">
        <v>19.7671891755931</v>
      </c>
      <c r="X36" s="145" t="n">
        <v>20.2366666666667</v>
      </c>
      <c r="Y36" s="146" t="n">
        <v>19.7415001867156</v>
      </c>
      <c r="Z36" s="145" t="n">
        <v>1.31733333333333</v>
      </c>
      <c r="AA36" s="145" t="n">
        <v>1.28509979802175</v>
      </c>
      <c r="AB36" s="145" t="n">
        <v>7.512</v>
      </c>
      <c r="AC36" s="188" t="n">
        <v>7.32819054863817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2063</v>
      </c>
      <c r="E37" s="136" t="n">
        <v>15.2</v>
      </c>
      <c r="F37" s="137" t="n">
        <v>2.5816</v>
      </c>
      <c r="G37" s="138" t="n">
        <v>35.4476</v>
      </c>
      <c r="H37" s="136" t="n">
        <v>200</v>
      </c>
      <c r="I37" s="160" t="n">
        <v>201</v>
      </c>
      <c r="J37" s="279" t="n">
        <v>108.3525601</v>
      </c>
      <c r="K37" s="280" t="n">
        <v>0.999071185363568</v>
      </c>
      <c r="L37" s="281" t="n">
        <v>0.00077737825477376</v>
      </c>
      <c r="M37" s="281" t="n">
        <v>-4.552434784E-006</v>
      </c>
      <c r="N37" s="281" t="n">
        <v>1.02627367975086</v>
      </c>
      <c r="O37" s="279" t="n">
        <v>108.347359177115</v>
      </c>
      <c r="P37" s="282" t="n">
        <v>2.76527580409532</v>
      </c>
      <c r="Q37" s="283" t="n">
        <v>2.69448185085155</v>
      </c>
      <c r="R37" s="284" t="n">
        <v>123.497217410897</v>
      </c>
      <c r="S37" s="284" t="n">
        <v>120.33555945903</v>
      </c>
      <c r="T37" s="145" t="n">
        <v>0.0263333333333333</v>
      </c>
      <c r="U37" s="145" t="n">
        <v>0.025688988877459</v>
      </c>
      <c r="V37" s="146" t="n">
        <v>20.355</v>
      </c>
      <c r="W37" s="146" t="n">
        <v>19.856938048127</v>
      </c>
      <c r="X37" s="145" t="n">
        <v>20.3286666666667</v>
      </c>
      <c r="Y37" s="146" t="n">
        <v>19.8312490592495</v>
      </c>
      <c r="Z37" s="145" t="n">
        <v>1.34033333333333</v>
      </c>
      <c r="AA37" s="145" t="n">
        <v>1.30753701615522</v>
      </c>
      <c r="AB37" s="145" t="n">
        <v>7.543</v>
      </c>
      <c r="AC37" s="188" t="n">
        <v>7.35843201655721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2064</v>
      </c>
      <c r="E38" s="136" t="n">
        <v>16.7</v>
      </c>
      <c r="F38" s="137" t="n">
        <v>3.5973</v>
      </c>
      <c r="G38" s="138" t="n">
        <v>35.6476</v>
      </c>
      <c r="H38" s="136" t="n">
        <v>100</v>
      </c>
      <c r="I38" s="160" t="n">
        <v>100</v>
      </c>
      <c r="J38" s="279" t="n">
        <v>118.0602643</v>
      </c>
      <c r="K38" s="280" t="n">
        <v>0.998828500166175</v>
      </c>
      <c r="L38" s="281" t="n">
        <v>0.000774087631575729</v>
      </c>
      <c r="M38" s="281" t="n">
        <v>-4.478202394E-006</v>
      </c>
      <c r="N38" s="281" t="n">
        <v>1.02608369378068</v>
      </c>
      <c r="O38" s="279" t="n">
        <v>118.056368311278</v>
      </c>
      <c r="P38" s="282" t="n">
        <v>3.53859650619911</v>
      </c>
      <c r="Q38" s="283" t="n">
        <v>3.44864315420596</v>
      </c>
      <c r="R38" s="284" t="n">
        <v>158.033719966852</v>
      </c>
      <c r="S38" s="284" t="n">
        <v>154.016403266838</v>
      </c>
      <c r="T38" s="145" t="n">
        <v>0.0753333333333333</v>
      </c>
      <c r="U38" s="145" t="n">
        <v>0.0734794350763887</v>
      </c>
      <c r="V38" s="146" t="n">
        <v>13.795</v>
      </c>
      <c r="W38" s="146" t="n">
        <v>13.455515135559</v>
      </c>
      <c r="X38" s="145" t="n">
        <v>13.7196666666667</v>
      </c>
      <c r="Y38" s="146" t="n">
        <v>13.3820357004827</v>
      </c>
      <c r="Z38" s="145" t="n">
        <v>0.976333333333333</v>
      </c>
      <c r="AA38" s="145" t="n">
        <v>0.952306483799745</v>
      </c>
      <c r="AB38" s="145" t="n">
        <v>5.106</v>
      </c>
      <c r="AC38" s="188" t="n">
        <v>4.98034507300939</v>
      </c>
      <c r="AD38" s="160" t="n">
        <v>0.0271</v>
      </c>
      <c r="AE38" s="160" t="n">
        <v>0.0166</v>
      </c>
      <c r="AF38" s="160" t="n">
        <v>0.0027</v>
      </c>
      <c r="AG38" s="160" t="n">
        <v>0.0417</v>
      </c>
      <c r="AH38" s="160" t="n">
        <v>0.0114</v>
      </c>
      <c r="AI38" s="160" t="n">
        <v>-9999.9999</v>
      </c>
      <c r="AJ38" s="160" t="n">
        <v>0.0025</v>
      </c>
      <c r="AK38" s="160" t="n">
        <v>-9999.9999</v>
      </c>
      <c r="AL38" s="160" t="n">
        <v>0.0465</v>
      </c>
      <c r="AM38" s="160" t="n">
        <v>0.0035</v>
      </c>
      <c r="AN38" s="160" t="n">
        <v>-9999.9999</v>
      </c>
      <c r="AO38" s="160" t="n">
        <v>-9999.9999</v>
      </c>
      <c r="AP38" s="160" t="n">
        <v>0.0094</v>
      </c>
      <c r="AQ38" s="160"/>
      <c r="AR38" s="160" t="n">
        <v>0.1177</v>
      </c>
      <c r="AS38" s="160" t="n">
        <v>0.0192</v>
      </c>
      <c r="AT38" s="160" t="n">
        <v>0.1369</v>
      </c>
      <c r="AU38" s="160" t="n">
        <v>0.0134</v>
      </c>
      <c r="AV38" s="160" t="s">
        <v>167</v>
      </c>
      <c r="AW38" s="160" t="n">
        <v>-9999.9999</v>
      </c>
      <c r="AX38" s="160" t="n">
        <v>0.0372</v>
      </c>
      <c r="AY38" s="160" t="n">
        <v>0.0883</v>
      </c>
      <c r="AZ38" s="160" t="n">
        <v>0.1255</v>
      </c>
      <c r="BA38" s="160" t="n">
        <v>0.0027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0.441333333333333</v>
      </c>
      <c r="U39" s="145" t="n">
        <v>0.430235009291515</v>
      </c>
      <c r="V39" s="146" t="n">
        <v>4.288</v>
      </c>
      <c r="W39" s="146" t="n">
        <v>4.18016854949097</v>
      </c>
      <c r="X39" s="145" t="n">
        <v>3.84666666666667</v>
      </c>
      <c r="Y39" s="146" t="n">
        <v>3.74993354019946</v>
      </c>
      <c r="Z39" s="145" t="n">
        <v>0.400333333333333</v>
      </c>
      <c r="AA39" s="145" t="n">
        <v>0.390266046947968</v>
      </c>
      <c r="AB39" s="145" t="n">
        <v>2.045</v>
      </c>
      <c r="AC39" s="188" t="n">
        <v>1.99357385347692</v>
      </c>
      <c r="AD39" s="160" t="n">
        <v>0.0919</v>
      </c>
      <c r="AE39" s="160" t="n">
        <v>0.0613</v>
      </c>
      <c r="AF39" s="160" t="n">
        <v>0.0128</v>
      </c>
      <c r="AG39" s="160" t="n">
        <v>0.0992</v>
      </c>
      <c r="AH39" s="160" t="n">
        <v>0.0436</v>
      </c>
      <c r="AI39" s="160" t="n">
        <v>0.0049</v>
      </c>
      <c r="AJ39" s="160" t="n">
        <v>0.0124</v>
      </c>
      <c r="AK39" s="160" t="n">
        <v>0.0043</v>
      </c>
      <c r="AL39" s="160" t="n">
        <v>0.1901</v>
      </c>
      <c r="AM39" s="160" t="n">
        <v>0.0139</v>
      </c>
      <c r="AN39" s="160" t="n">
        <v>0.0102</v>
      </c>
      <c r="AO39" s="160" t="n">
        <v>-9999.9999</v>
      </c>
      <c r="AP39" s="160" t="n">
        <v>0.0652</v>
      </c>
      <c r="AQ39" s="160"/>
      <c r="AR39" s="160" t="n">
        <v>0.2599</v>
      </c>
      <c r="AS39" s="160" t="n">
        <v>0.0989</v>
      </c>
      <c r="AT39" s="160" t="n">
        <v>0.3588</v>
      </c>
      <c r="AU39" s="160" t="n">
        <v>0.0456</v>
      </c>
      <c r="AV39" s="160" t="s">
        <v>167</v>
      </c>
      <c r="AW39" s="160" t="n">
        <v>-9999.9999</v>
      </c>
      <c r="AX39" s="160" t="n">
        <v>0.1478</v>
      </c>
      <c r="AY39" s="160" t="n">
        <v>0.4053</v>
      </c>
      <c r="AZ39" s="160" t="n">
        <v>0.5531</v>
      </c>
      <c r="BA39" s="160" t="n">
        <v>0.0079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289" t="n">
        <v>0.0173333333333333</v>
      </c>
      <c r="U40" s="289" t="n">
        <v>0.0169014255990006</v>
      </c>
      <c r="V40" s="178" t="n">
        <v>0.014</v>
      </c>
      <c r="W40" s="178" t="n">
        <v>0.0136511514453466</v>
      </c>
      <c r="X40" s="145" t="n">
        <v>-0.00333333333333333</v>
      </c>
      <c r="Y40" s="178" t="n">
        <v>-0.00325027415365396</v>
      </c>
      <c r="Z40" s="289" t="n">
        <v>0.0953333333333333</v>
      </c>
      <c r="AA40" s="289" t="n">
        <v>0.0929578407945034</v>
      </c>
      <c r="AB40" s="289" t="n">
        <v>0.795</v>
      </c>
      <c r="AC40" s="188" t="n">
        <v>0.77519038564647</v>
      </c>
      <c r="AD40" s="160" t="n">
        <v>0.0217</v>
      </c>
      <c r="AE40" s="160" t="n">
        <v>0.0235</v>
      </c>
      <c r="AF40" s="160" t="n">
        <v>0.0124</v>
      </c>
      <c r="AG40" s="160" t="n">
        <v>0.0272</v>
      </c>
      <c r="AH40" s="160" t="n">
        <v>0.0113</v>
      </c>
      <c r="AI40" s="160" t="n">
        <v>0.0026</v>
      </c>
      <c r="AJ40" s="160" t="n">
        <v>0.0037</v>
      </c>
      <c r="AK40" s="160" t="n">
        <v>0.0034</v>
      </c>
      <c r="AL40" s="160" t="n">
        <v>0.0712</v>
      </c>
      <c r="AM40" s="160" t="n">
        <v>0.0123</v>
      </c>
      <c r="AN40" s="160" t="n">
        <v>0.0014</v>
      </c>
      <c r="AO40" s="160" t="n">
        <v>-9999.9999</v>
      </c>
      <c r="AP40" s="160" t="n">
        <v>0.1209</v>
      </c>
      <c r="AQ40" s="160"/>
      <c r="AR40" s="160" t="n">
        <v>0.0424</v>
      </c>
      <c r="AS40" s="160" t="n">
        <v>0.0321</v>
      </c>
      <c r="AT40" s="160" t="n">
        <v>0.0745</v>
      </c>
      <c r="AU40" s="160" t="n">
        <v>0.0292</v>
      </c>
      <c r="AV40" s="160" t="s">
        <v>167</v>
      </c>
      <c r="AW40" s="160" t="n">
        <v>-9999.9999</v>
      </c>
      <c r="AX40" s="160" t="n">
        <v>0.1255</v>
      </c>
      <c r="AY40" s="160" t="n">
        <v>0.1737</v>
      </c>
      <c r="AZ40" s="160" t="n">
        <v>0.2992</v>
      </c>
      <c r="BA40" s="160" t="n">
        <v>0.0046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2066</v>
      </c>
      <c r="E41" s="136" t="n">
        <v>28.7</v>
      </c>
      <c r="F41" s="137" t="n">
        <v>4.2327</v>
      </c>
      <c r="G41" s="138" t="n">
        <v>34.7565</v>
      </c>
      <c r="H41" s="136" t="n">
        <v>0</v>
      </c>
      <c r="I41" s="136" t="n">
        <v>4</v>
      </c>
      <c r="J41" s="279" t="n">
        <v>109.6324375</v>
      </c>
      <c r="K41" s="280" t="n">
        <v>0.996036070213923</v>
      </c>
      <c r="L41" s="281" t="n">
        <v>0.000754234198764729</v>
      </c>
      <c r="M41" s="281" t="n">
        <v>-4.152388474E-006</v>
      </c>
      <c r="N41" s="281" t="n">
        <v>1.02198340307257</v>
      </c>
      <c r="O41" s="279" t="n">
        <v>109.641975522063</v>
      </c>
      <c r="P41" s="282" t="n">
        <v>4.49283050668581</v>
      </c>
      <c r="Q41" s="283" t="n">
        <v>4.39618734822719</v>
      </c>
      <c r="R41" s="284" t="n">
        <v>200.649810428588</v>
      </c>
      <c r="S41" s="284" t="n">
        <v>196.333726971826</v>
      </c>
      <c r="T41" s="188" t="n">
        <v>0.0183333333333333</v>
      </c>
      <c r="U41" s="188" t="n">
        <v>0.0178939275356877</v>
      </c>
      <c r="V41" s="188" t="n">
        <v>0.076</v>
      </c>
      <c r="W41" s="188" t="n">
        <v>0.0741784632388506</v>
      </c>
      <c r="X41" s="188" t="n">
        <v>0.0576666666666667</v>
      </c>
      <c r="Y41" s="188" t="n">
        <v>0.056284535703163</v>
      </c>
      <c r="Z41" s="188" t="n">
        <v>0.00333333333333333</v>
      </c>
      <c r="AA41" s="188" t="n">
        <v>0.00325344137012503</v>
      </c>
      <c r="AB41" s="188" t="n">
        <v>0.712</v>
      </c>
      <c r="AC41" s="188" t="n">
        <v>0.694935076658706</v>
      </c>
      <c r="AD41" s="159" t="n">
        <v>0.0048</v>
      </c>
      <c r="AE41" s="159" t="n">
        <v>0.0077</v>
      </c>
      <c r="AF41" s="159" t="n">
        <v>0.0064</v>
      </c>
      <c r="AG41" s="159" t="n">
        <v>0.0065</v>
      </c>
      <c r="AH41" s="159" t="n">
        <v>0.0057</v>
      </c>
      <c r="AI41" s="159" t="n">
        <v>-9999.9999</v>
      </c>
      <c r="AJ41" s="159" t="n">
        <v>-9999.9999</v>
      </c>
      <c r="AK41" s="159" t="n">
        <v>-9999.9999</v>
      </c>
      <c r="AL41" s="159" t="n">
        <v>0.0181</v>
      </c>
      <c r="AM41" s="159" t="n">
        <v>0.0058</v>
      </c>
      <c r="AN41" s="159" t="n">
        <v>-9999.9999</v>
      </c>
      <c r="AO41" s="159" t="n">
        <v>-9999.9999</v>
      </c>
      <c r="AP41" s="159" t="n">
        <v>0.1027</v>
      </c>
      <c r="AQ41" s="159"/>
      <c r="AR41" s="159" t="n">
        <v>0.0118</v>
      </c>
      <c r="AS41" s="159" t="n">
        <v>0.0034</v>
      </c>
      <c r="AT41" s="159" t="n">
        <v>0.0152</v>
      </c>
      <c r="AU41" s="159" t="n">
        <v>0.0121</v>
      </c>
      <c r="AV41" s="159" t="s">
        <v>167</v>
      </c>
      <c r="AW41" s="159" t="n">
        <v>-9999.9999</v>
      </c>
      <c r="AX41" s="159" t="n">
        <v>0.0476</v>
      </c>
      <c r="AY41" s="159" t="n">
        <v>0.0529</v>
      </c>
      <c r="AZ41" s="159" t="n">
        <v>0.1005</v>
      </c>
      <c r="BA41" s="159" t="n">
        <v>0.0016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287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0°01.01'</v>
      </c>
      <c r="P9" s="36" t="s">
        <v>15</v>
      </c>
      <c r="Q9" s="189" t="n">
        <v>0.0168333333333333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288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-9°50.42'</v>
      </c>
      <c r="P10" s="36" t="s">
        <v>21</v>
      </c>
      <c r="Q10" s="189" t="n">
        <v>-9.84033333333333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0°01.01'</v>
      </c>
      <c r="O11" s="43" t="n">
        <f aca="false">IF(P9=M10,-1,1)</f>
        <v>1</v>
      </c>
      <c r="P11" s="44" t="s">
        <v>289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9°50.42'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24.8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4.88364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0.997099016400065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0.0199822044112898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45'!$P$18</f>
        <v>5.00661226172944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4.87822261380273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0.00499445353650426</v>
      </c>
      <c r="Q23" s="221" t="s">
        <v>38</v>
      </c>
      <c r="R23" s="166"/>
      <c r="T23" s="1" t="n">
        <v>4.8755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4.8859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0.0205291331191196</v>
      </c>
      <c r="Q25" s="221" t="s">
        <v>15</v>
      </c>
      <c r="R25" s="166"/>
      <c r="T25" s="1" t="n">
        <v>4.8862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4.8847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4.8859</v>
      </c>
    </row>
    <row r="28" customFormat="false" ht="15" hidden="false" customHeight="false" outlineLevel="0" collapsed="false">
      <c r="T28" s="1" t="n">
        <f aca="false">AVERAGE(T23:T27)</f>
        <v>4.88364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2067</v>
      </c>
      <c r="E36" s="136" t="n">
        <v>15</v>
      </c>
      <c r="F36" s="137" t="n">
        <v>2.5789</v>
      </c>
      <c r="G36" s="138" t="n">
        <v>35.45385</v>
      </c>
      <c r="H36" s="136" t="n">
        <v>200</v>
      </c>
      <c r="I36" s="136" t="n">
        <v>199</v>
      </c>
      <c r="J36" s="279" t="n">
        <v>106.4551049</v>
      </c>
      <c r="K36" s="280" t="n">
        <v>0.999101574562738</v>
      </c>
      <c r="L36" s="281" t="n">
        <v>0.0007778325309375</v>
      </c>
      <c r="M36" s="281" t="n">
        <v>-4.562895E-006</v>
      </c>
      <c r="N36" s="281" t="n">
        <v>1.02632278519894</v>
      </c>
      <c r="O36" s="279" t="n">
        <v>106.449782144755</v>
      </c>
      <c r="P36" s="282" t="n">
        <v>2.81254616042536</v>
      </c>
      <c r="Q36" s="283" t="n">
        <v>2.74041091261574</v>
      </c>
      <c r="R36" s="284" t="n">
        <v>125.608311524597</v>
      </c>
      <c r="S36" s="284" t="n">
        <v>122.386751357419</v>
      </c>
      <c r="T36" s="145" t="n">
        <v>0.0213333333333333</v>
      </c>
      <c r="U36" s="145" t="n">
        <v>0.0208112320727012</v>
      </c>
      <c r="V36" s="146" t="n">
        <v>19.997</v>
      </c>
      <c r="W36" s="146" t="n">
        <v>19.5076034886472</v>
      </c>
      <c r="X36" s="145" t="n">
        <v>19.9756666666667</v>
      </c>
      <c r="Y36" s="146" t="n">
        <v>19.4867922565745</v>
      </c>
      <c r="Z36" s="145" t="n">
        <v>1.38933333333333</v>
      </c>
      <c r="AA36" s="145" t="n">
        <v>1.35533148873467</v>
      </c>
      <c r="AB36" s="145" t="n">
        <v>7.305</v>
      </c>
      <c r="AC36" s="188" t="n">
        <v>7.12622110739448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2068</v>
      </c>
      <c r="E37" s="136" t="n">
        <v>15.1</v>
      </c>
      <c r="F37" s="137" t="n">
        <v>2.6989</v>
      </c>
      <c r="G37" s="138" t="n">
        <v>35.4546</v>
      </c>
      <c r="H37" s="136" t="n">
        <v>200</v>
      </c>
      <c r="I37" s="160" t="n">
        <v>198</v>
      </c>
      <c r="J37" s="279" t="n">
        <v>111.39105</v>
      </c>
      <c r="K37" s="280" t="n">
        <v>0.999086438612765</v>
      </c>
      <c r="L37" s="281" t="n">
        <v>0.000777604928346369</v>
      </c>
      <c r="M37" s="281" t="n">
        <v>-4.557648346E-006</v>
      </c>
      <c r="N37" s="281" t="n">
        <v>1.02630126581472</v>
      </c>
      <c r="O37" s="279" t="n">
        <v>111.38559183855</v>
      </c>
      <c r="P37" s="282" t="n">
        <v>2.81156943209346</v>
      </c>
      <c r="Q37" s="283" t="n">
        <v>2.73951667579941</v>
      </c>
      <c r="R37" s="284" t="n">
        <v>125.564690837294</v>
      </c>
      <c r="S37" s="284" t="n">
        <v>122.346814741202</v>
      </c>
      <c r="T37" s="145" t="n">
        <v>0.0223333333333333</v>
      </c>
      <c r="U37" s="145" t="n">
        <v>0.0217867537111136</v>
      </c>
      <c r="V37" s="146" t="n">
        <v>20.027</v>
      </c>
      <c r="W37" s="146" t="n">
        <v>19.5368649211555</v>
      </c>
      <c r="X37" s="145" t="n">
        <v>20.0046666666667</v>
      </c>
      <c r="Y37" s="146" t="n">
        <v>19.5150781674444</v>
      </c>
      <c r="Z37" s="145" t="n">
        <v>1.38433333333333</v>
      </c>
      <c r="AA37" s="145" t="n">
        <v>1.35045355466052</v>
      </c>
      <c r="AB37" s="145" t="n">
        <v>7.284</v>
      </c>
      <c r="AC37" s="188" t="n">
        <v>7.10573346410828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2069</v>
      </c>
      <c r="E38" s="136" t="n">
        <v>16.9</v>
      </c>
      <c r="F38" s="137" t="n">
        <v>3.3602</v>
      </c>
      <c r="G38" s="138" t="n">
        <v>35.6661</v>
      </c>
      <c r="H38" s="136" t="n">
        <v>100</v>
      </c>
      <c r="I38" s="160" t="n">
        <v>102</v>
      </c>
      <c r="J38" s="279" t="n">
        <v>108.8191709</v>
      </c>
      <c r="K38" s="280" t="n">
        <v>0.998794202605817</v>
      </c>
      <c r="L38" s="281" t="n">
        <v>0.000773664097527909</v>
      </c>
      <c r="M38" s="281" t="n">
        <v>-4.468867306E-006</v>
      </c>
      <c r="N38" s="281" t="n">
        <v>1.02605049477478</v>
      </c>
      <c r="O38" s="279" t="n">
        <v>108.815797505702</v>
      </c>
      <c r="P38" s="282" t="n">
        <v>3.58990774346779</v>
      </c>
      <c r="Q38" s="283" t="n">
        <v>3.49876323022074</v>
      </c>
      <c r="R38" s="284" t="n">
        <v>160.325279823272</v>
      </c>
      <c r="S38" s="284" t="n">
        <v>156.254765861658</v>
      </c>
      <c r="T38" s="145" t="n">
        <v>0.0833333333333333</v>
      </c>
      <c r="U38" s="145" t="n">
        <v>0.0812812299546274</v>
      </c>
      <c r="V38" s="146" t="n">
        <v>13.509</v>
      </c>
      <c r="W38" s="146" t="n">
        <v>13.1763376254847</v>
      </c>
      <c r="X38" s="145" t="n">
        <v>13.4256666666667</v>
      </c>
      <c r="Y38" s="146" t="n">
        <v>13.0950563955301</v>
      </c>
      <c r="Z38" s="145" t="n">
        <v>1.00733333333333</v>
      </c>
      <c r="AA38" s="145" t="n">
        <v>0.982527507691536</v>
      </c>
      <c r="AB38" s="145" t="n">
        <v>4.837</v>
      </c>
      <c r="AC38" s="188" t="n">
        <v>4.71788771148639</v>
      </c>
      <c r="AD38" s="160" t="n">
        <v>0.0263</v>
      </c>
      <c r="AE38" s="160" t="n">
        <v>0.0162</v>
      </c>
      <c r="AF38" s="160" t="n">
        <v>0.0016</v>
      </c>
      <c r="AG38" s="160" t="n">
        <v>0.0412</v>
      </c>
      <c r="AH38" s="160" t="n">
        <v>0.0107</v>
      </c>
      <c r="AI38" s="160" t="n">
        <v>-9999.9999</v>
      </c>
      <c r="AJ38" s="160" t="n">
        <v>0.0027</v>
      </c>
      <c r="AK38" s="160" t="n">
        <v>-9999.9999</v>
      </c>
      <c r="AL38" s="160" t="n">
        <v>0.0442</v>
      </c>
      <c r="AM38" s="160" t="n">
        <v>0.0033</v>
      </c>
      <c r="AN38" s="160" t="n">
        <v>-9999.9999</v>
      </c>
      <c r="AO38" s="160" t="n">
        <v>-9999.9999</v>
      </c>
      <c r="AP38" s="160" t="n">
        <v>0.0093</v>
      </c>
      <c r="AQ38" s="160"/>
      <c r="AR38" s="160" t="n">
        <v>0.1076</v>
      </c>
      <c r="AS38" s="160" t="n">
        <v>0.0219</v>
      </c>
      <c r="AT38" s="160" t="n">
        <v>0.1295</v>
      </c>
      <c r="AU38" s="160" t="n">
        <v>0.0124</v>
      </c>
      <c r="AV38" s="160" t="s">
        <v>167</v>
      </c>
      <c r="AW38" s="160" t="n">
        <v>-9999.9999</v>
      </c>
      <c r="AX38" s="160" t="n">
        <v>0.0371</v>
      </c>
      <c r="AY38" s="160" t="n">
        <v>0.0859</v>
      </c>
      <c r="AZ38" s="160" t="n">
        <v>0.123</v>
      </c>
      <c r="BA38" s="160" t="n">
        <v>0.0023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0.559333333333333</v>
      </c>
      <c r="U39" s="145" t="n">
        <v>0.545259841518189</v>
      </c>
      <c r="V39" s="146" t="n">
        <v>3.771</v>
      </c>
      <c r="W39" s="146" t="n">
        <v>3.67611715559909</v>
      </c>
      <c r="X39" s="145" t="n">
        <v>3.21166666666667</v>
      </c>
      <c r="Y39" s="146" t="n">
        <v>3.1308573140809</v>
      </c>
      <c r="Z39" s="145" t="n">
        <v>0.392333333333333</v>
      </c>
      <c r="AA39" s="145" t="n">
        <v>0.382461760111388</v>
      </c>
      <c r="AB39" s="145" t="n">
        <v>1.864</v>
      </c>
      <c r="AC39" s="188" t="n">
        <v>1.81709954336693</v>
      </c>
      <c r="AD39" s="160" t="n">
        <v>0.0744</v>
      </c>
      <c r="AE39" s="160" t="n">
        <v>0.0564</v>
      </c>
      <c r="AF39" s="160" t="n">
        <v>0.0146</v>
      </c>
      <c r="AG39" s="160" t="n">
        <v>0.0887</v>
      </c>
      <c r="AH39" s="160" t="n">
        <v>0.0415</v>
      </c>
      <c r="AI39" s="160" t="n">
        <v>0.0117</v>
      </c>
      <c r="AJ39" s="160" t="n">
        <v>0.0138</v>
      </c>
      <c r="AK39" s="160" t="n">
        <v>0.006</v>
      </c>
      <c r="AL39" s="160" t="n">
        <v>0.1866</v>
      </c>
      <c r="AM39" s="160" t="n">
        <v>0.0135</v>
      </c>
      <c r="AN39" s="160" t="n">
        <v>0.0069</v>
      </c>
      <c r="AO39" s="160" t="n">
        <v>-9999.9999</v>
      </c>
      <c r="AP39" s="160" t="n">
        <v>0.0748</v>
      </c>
      <c r="AQ39" s="160"/>
      <c r="AR39" s="160" t="n">
        <v>0.2256</v>
      </c>
      <c r="AS39" s="160" t="n">
        <v>0.0949</v>
      </c>
      <c r="AT39" s="160" t="n">
        <v>0.3205</v>
      </c>
      <c r="AU39" s="160" t="n">
        <v>0.0492</v>
      </c>
      <c r="AV39" s="160" t="s">
        <v>167</v>
      </c>
      <c r="AW39" s="160" t="n">
        <v>-9999.9999</v>
      </c>
      <c r="AX39" s="160" t="n">
        <v>0.1606</v>
      </c>
      <c r="AY39" s="160" t="n">
        <v>0.3862</v>
      </c>
      <c r="AZ39" s="160" t="n">
        <v>0.5468</v>
      </c>
      <c r="BA39" s="160" t="n">
        <v>0.0088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0.0223333333333333</v>
      </c>
      <c r="U40" s="145" t="n">
        <v>0.0217766034449822</v>
      </c>
      <c r="V40" s="146" t="n">
        <v>0.037</v>
      </c>
      <c r="W40" s="146" t="n">
        <v>0.0360776564536272</v>
      </c>
      <c r="X40" s="145" t="n">
        <v>0.0146666666666667</v>
      </c>
      <c r="Y40" s="146" t="n">
        <v>0.014301053008645</v>
      </c>
      <c r="Z40" s="145" t="n">
        <v>0.138333333333333</v>
      </c>
      <c r="AA40" s="145" t="n">
        <v>0.134884931786084</v>
      </c>
      <c r="AB40" s="145" t="n">
        <v>0.901</v>
      </c>
      <c r="AC40" s="188" t="n">
        <v>0.878539688235625</v>
      </c>
      <c r="AD40" s="160" t="n">
        <v>0.0231</v>
      </c>
      <c r="AE40" s="160" t="n">
        <v>0.0269</v>
      </c>
      <c r="AF40" s="160" t="n">
        <v>0.014</v>
      </c>
      <c r="AG40" s="160" t="n">
        <v>0.0296</v>
      </c>
      <c r="AH40" s="160" t="n">
        <v>0.0127</v>
      </c>
      <c r="AI40" s="160" t="n">
        <v>0.0029</v>
      </c>
      <c r="AJ40" s="160" t="n">
        <v>0.0057</v>
      </c>
      <c r="AK40" s="160" t="n">
        <v>0.0036</v>
      </c>
      <c r="AL40" s="160" t="n">
        <v>0.0852</v>
      </c>
      <c r="AM40" s="160" t="n">
        <v>0.0115</v>
      </c>
      <c r="AN40" s="160" t="n">
        <v>0.0013</v>
      </c>
      <c r="AO40" s="160" t="n">
        <v>-9999.9999</v>
      </c>
      <c r="AP40" s="160" t="n">
        <v>0.1045</v>
      </c>
      <c r="AQ40" s="160"/>
      <c r="AR40" s="160" t="n">
        <v>0.0419</v>
      </c>
      <c r="AS40" s="160" t="n">
        <v>0.0325</v>
      </c>
      <c r="AT40" s="160" t="n">
        <v>0.0744</v>
      </c>
      <c r="AU40" s="160" t="n">
        <v>0.031</v>
      </c>
      <c r="AV40" s="160" t="s">
        <v>167</v>
      </c>
      <c r="AW40" s="160" t="n">
        <v>-9999.9999</v>
      </c>
      <c r="AX40" s="160" t="n">
        <v>0.1259</v>
      </c>
      <c r="AY40" s="160" t="n">
        <v>0.197</v>
      </c>
      <c r="AZ40" s="160" t="n">
        <v>0.3229</v>
      </c>
      <c r="BA40" s="160" t="n">
        <v>0.0046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2070</v>
      </c>
      <c r="E41" s="136" t="n">
        <v>28.6</v>
      </c>
      <c r="F41" s="137" t="n">
        <v>4.1725</v>
      </c>
      <c r="G41" s="138" t="n">
        <v>34.7536</v>
      </c>
      <c r="H41" s="136" t="n">
        <v>0</v>
      </c>
      <c r="I41" s="136" t="n">
        <v>3</v>
      </c>
      <c r="J41" s="279" t="n">
        <v>108.2729721</v>
      </c>
      <c r="K41" s="280" t="n">
        <v>0.996065060375924</v>
      </c>
      <c r="L41" s="281" t="n">
        <v>0.0007543575931871</v>
      </c>
      <c r="M41" s="281" t="n">
        <v>-4.153134616E-006</v>
      </c>
      <c r="N41" s="281" t="n">
        <v>1.02201435058206</v>
      </c>
      <c r="O41" s="279" t="n">
        <v>108.282283575601</v>
      </c>
      <c r="P41" s="282" t="n">
        <v>4.48528673047614</v>
      </c>
      <c r="Q41" s="283" t="n">
        <v>4.38867294566038</v>
      </c>
      <c r="R41" s="284" t="n">
        <v>200.312905383064</v>
      </c>
      <c r="S41" s="284" t="n">
        <v>195.998133753193</v>
      </c>
      <c r="T41" s="188" t="n">
        <v>0.0133333333333333</v>
      </c>
      <c r="U41" s="188" t="n">
        <v>0.0130138110139363</v>
      </c>
      <c r="V41" s="188" t="n">
        <v>0.011</v>
      </c>
      <c r="W41" s="188" t="n">
        <v>0.0107363940864974</v>
      </c>
      <c r="X41" s="188" t="n">
        <v>-0.00233333333333333</v>
      </c>
      <c r="Y41" s="188" t="n">
        <v>-0.00227741692743884</v>
      </c>
      <c r="Z41" s="188" t="n">
        <v>0.0173333333333333</v>
      </c>
      <c r="AA41" s="188" t="n">
        <v>0.0169179543181171</v>
      </c>
      <c r="AB41" s="188" t="n">
        <v>0.805</v>
      </c>
      <c r="AC41" s="188" t="n">
        <v>0.785708839966402</v>
      </c>
      <c r="AD41" s="159" t="n">
        <v>0.0055</v>
      </c>
      <c r="AE41" s="159" t="n">
        <v>0.0096</v>
      </c>
      <c r="AF41" s="159" t="n">
        <v>0.0097</v>
      </c>
      <c r="AG41" s="159" t="n">
        <v>0.0069</v>
      </c>
      <c r="AH41" s="159" t="n">
        <v>0.0061</v>
      </c>
      <c r="AI41" s="159" t="n">
        <v>-9999.9999</v>
      </c>
      <c r="AJ41" s="159" t="n">
        <v>0.0017</v>
      </c>
      <c r="AK41" s="159" t="n">
        <v>-9999.9999</v>
      </c>
      <c r="AL41" s="159" t="n">
        <v>0.0216</v>
      </c>
      <c r="AM41" s="159" t="n">
        <v>0.0064</v>
      </c>
      <c r="AN41" s="159" t="n">
        <v>-9999.9999</v>
      </c>
      <c r="AO41" s="159" t="n">
        <v>-9999.9999</v>
      </c>
      <c r="AP41" s="159" t="n">
        <v>0.1167</v>
      </c>
      <c r="AQ41" s="159"/>
      <c r="AR41" s="159" t="n">
        <v>0.0188</v>
      </c>
      <c r="AS41" s="159" t="n">
        <v>0.0102</v>
      </c>
      <c r="AT41" s="159" t="n">
        <v>0.029</v>
      </c>
      <c r="AU41" s="159" t="n">
        <v>0.0154</v>
      </c>
      <c r="AV41" s="159" t="s">
        <v>167</v>
      </c>
      <c r="AW41" s="159" t="n">
        <v>-9999.9999</v>
      </c>
      <c r="AX41" s="159" t="n">
        <v>0.0684</v>
      </c>
      <c r="AY41" s="159" t="n">
        <v>0.071</v>
      </c>
      <c r="AZ41" s="159" t="n">
        <v>0.1394</v>
      </c>
      <c r="BA41" s="159" t="n">
        <v>0.0021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290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0°01.00'</v>
      </c>
      <c r="P9" s="36" t="s">
        <v>15</v>
      </c>
      <c r="Q9" s="189" t="n">
        <v>0.0166666666666667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291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-9°50.39'</v>
      </c>
      <c r="P10" s="36" t="s">
        <v>21</v>
      </c>
      <c r="Q10" s="189" t="n">
        <v>-9.83983333333333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0°01.00'</v>
      </c>
      <c r="O11" s="43" t="n">
        <f aca="false">IF(P9=M10,-1,1)</f>
        <v>1</v>
      </c>
      <c r="P11" s="44" t="s">
        <v>292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9°50.39'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24.8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4.88364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0.997099016400065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0.0199822044112898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46'!$P$18</f>
        <v>5.00661226172944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4.87822261380273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0.00499445353650426</v>
      </c>
      <c r="Q23" s="221" t="s">
        <v>38</v>
      </c>
      <c r="R23" s="166"/>
      <c r="T23" s="1" t="n">
        <v>4.8755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4.8859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0.0205291331191196</v>
      </c>
      <c r="Q25" s="221" t="s">
        <v>15</v>
      </c>
      <c r="R25" s="166"/>
      <c r="T25" s="1" t="n">
        <v>4.8862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4.8847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4.8859</v>
      </c>
    </row>
    <row r="28" customFormat="false" ht="15" hidden="false" customHeight="false" outlineLevel="0" collapsed="false">
      <c r="T28" s="1" t="n">
        <f aca="false">AVERAGE(T23:T27)</f>
        <v>4.88364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2071</v>
      </c>
      <c r="E36" s="136" t="n">
        <v>14.8</v>
      </c>
      <c r="F36" s="137" t="n">
        <v>2.8344</v>
      </c>
      <c r="G36" s="138" t="n">
        <v>35.45185</v>
      </c>
      <c r="H36" s="136" t="n">
        <v>200</v>
      </c>
      <c r="I36" s="136" t="n">
        <v>201</v>
      </c>
      <c r="J36" s="279" t="n">
        <v>116.8526278</v>
      </c>
      <c r="K36" s="280" t="n">
        <v>0.999131493422424</v>
      </c>
      <c r="L36" s="281" t="n">
        <v>0.00077829053519648</v>
      </c>
      <c r="M36" s="281" t="n">
        <v>-4.573487584E-006</v>
      </c>
      <c r="N36" s="281" t="n">
        <v>1.02636516254202</v>
      </c>
      <c r="O36" s="279" t="n">
        <v>116.846551463354</v>
      </c>
      <c r="P36" s="282" t="n">
        <v>2.81331786789481</v>
      </c>
      <c r="Q36" s="283" t="n">
        <v>2.74104964837953</v>
      </c>
      <c r="R36" s="284" t="n">
        <v>125.642775980182</v>
      </c>
      <c r="S36" s="284" t="n">
        <v>122.41527729663</v>
      </c>
      <c r="T36" s="145" t="n">
        <v>0.0193333333333333</v>
      </c>
      <c r="U36" s="145" t="n">
        <v>0.0188602478537005</v>
      </c>
      <c r="V36" s="146" t="n">
        <v>20.126</v>
      </c>
      <c r="W36" s="146" t="n">
        <v>19.6335180157023</v>
      </c>
      <c r="X36" s="145" t="n">
        <v>20.1066666666667</v>
      </c>
      <c r="Y36" s="146" t="n">
        <v>19.6146577678486</v>
      </c>
      <c r="Z36" s="145" t="n">
        <v>1.37333333333333</v>
      </c>
      <c r="AA36" s="145" t="n">
        <v>1.339727950987</v>
      </c>
      <c r="AB36" s="145" t="n">
        <v>7.374</v>
      </c>
      <c r="AC36" s="188" t="n">
        <v>7.19355867275109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2072</v>
      </c>
      <c r="E37" s="136" t="n">
        <v>14.9</v>
      </c>
      <c r="F37" s="137" t="n">
        <v>2.8112</v>
      </c>
      <c r="G37" s="138" t="n">
        <v>35.4516</v>
      </c>
      <c r="H37" s="136" t="n">
        <v>200</v>
      </c>
      <c r="I37" s="160" t="n">
        <v>201</v>
      </c>
      <c r="J37" s="279" t="n">
        <v>116.2550494</v>
      </c>
      <c r="K37" s="280" t="n">
        <v>0.999116592928217</v>
      </c>
      <c r="L37" s="281" t="n">
        <v>0.000778061065549209</v>
      </c>
      <c r="M37" s="281" t="n">
        <v>-4.568174746E-006</v>
      </c>
      <c r="N37" s="281" t="n">
        <v>1.02634305550773</v>
      </c>
      <c r="O37" s="279" t="n">
        <v>116.249120392481</v>
      </c>
      <c r="P37" s="282" t="n">
        <v>2.8047184902771</v>
      </c>
      <c r="Q37" s="283" t="n">
        <v>2.73273003137301</v>
      </c>
      <c r="R37" s="284" t="n">
        <v>125.258727775776</v>
      </c>
      <c r="S37" s="284" t="n">
        <v>122.043723201119</v>
      </c>
      <c r="T37" s="145" t="n">
        <v>0.0243333333333333</v>
      </c>
      <c r="U37" s="145" t="n">
        <v>0.0237379069951805</v>
      </c>
      <c r="V37" s="146" t="n">
        <v>20.156</v>
      </c>
      <c r="W37" s="146" t="n">
        <v>19.6627912354051</v>
      </c>
      <c r="X37" s="145" t="n">
        <v>20.1316666666667</v>
      </c>
      <c r="Y37" s="146" t="n">
        <v>19.63905332841</v>
      </c>
      <c r="Z37" s="145" t="n">
        <v>1.37633333333333</v>
      </c>
      <c r="AA37" s="145" t="n">
        <v>1.34265504086439</v>
      </c>
      <c r="AB37" s="145" t="n">
        <v>7.346</v>
      </c>
      <c r="AC37" s="188" t="n">
        <v>7.16624649807929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2073</v>
      </c>
      <c r="E38" s="136" t="n">
        <v>16.7</v>
      </c>
      <c r="F38" s="137" t="n">
        <v>3.3533</v>
      </c>
      <c r="G38" s="138" t="n">
        <v>35.6889</v>
      </c>
      <c r="H38" s="136" t="n">
        <v>100</v>
      </c>
      <c r="I38" s="160" t="n">
        <v>102</v>
      </c>
      <c r="J38" s="279" t="n">
        <v>107.345932</v>
      </c>
      <c r="K38" s="280" t="n">
        <v>0.998828500166175</v>
      </c>
      <c r="L38" s="281" t="n">
        <v>0.000774087631575729</v>
      </c>
      <c r="M38" s="281" t="n">
        <v>-4.478202394E-006</v>
      </c>
      <c r="N38" s="281" t="n">
        <v>1.02611543016528</v>
      </c>
      <c r="O38" s="279" t="n">
        <v>107.342389584244</v>
      </c>
      <c r="P38" s="282" t="n">
        <v>3.63260010833626</v>
      </c>
      <c r="Q38" s="283" t="n">
        <v>3.54014763012689</v>
      </c>
      <c r="R38" s="284" t="n">
        <v>162.231920838297</v>
      </c>
      <c r="S38" s="284" t="n">
        <v>158.102993161467</v>
      </c>
      <c r="T38" s="145" t="n">
        <v>0.0873333333333333</v>
      </c>
      <c r="U38" s="145" t="n">
        <v>0.085182215438644</v>
      </c>
      <c r="V38" s="146" t="n">
        <v>13.048</v>
      </c>
      <c r="W38" s="146" t="n">
        <v>12.726613134085</v>
      </c>
      <c r="X38" s="145" t="n">
        <v>12.9606666666667</v>
      </c>
      <c r="Y38" s="146" t="n">
        <v>12.6414309186464</v>
      </c>
      <c r="Z38" s="145" t="n">
        <v>0.946333333333333</v>
      </c>
      <c r="AA38" s="145" t="n">
        <v>0.923024082558437</v>
      </c>
      <c r="AB38" s="145" t="n">
        <v>4.648</v>
      </c>
      <c r="AC38" s="188" t="n">
        <v>4.53351454991012</v>
      </c>
      <c r="AD38" s="160" t="n">
        <v>0.0287</v>
      </c>
      <c r="AE38" s="160" t="n">
        <v>0.0173</v>
      </c>
      <c r="AF38" s="160" t="n">
        <v>0.0019</v>
      </c>
      <c r="AG38" s="160" t="n">
        <v>0.0444</v>
      </c>
      <c r="AH38" s="160" t="n">
        <v>0.012</v>
      </c>
      <c r="AI38" s="160" t="n">
        <v>-9999.9999</v>
      </c>
      <c r="AJ38" s="160" t="n">
        <v>-9999.9999</v>
      </c>
      <c r="AK38" s="160" t="n">
        <v>-9999.9999</v>
      </c>
      <c r="AL38" s="160" t="n">
        <v>0.0462</v>
      </c>
      <c r="AM38" s="160" t="n">
        <v>0.0037</v>
      </c>
      <c r="AN38" s="160" t="n">
        <v>-9999.9999</v>
      </c>
      <c r="AO38" s="160" t="n">
        <v>-9999.9999</v>
      </c>
      <c r="AP38" s="160" t="n">
        <v>0.0116</v>
      </c>
      <c r="AQ38" s="160"/>
      <c r="AR38" s="160" t="n">
        <v>0.1128</v>
      </c>
      <c r="AS38" s="160" t="n">
        <v>0.021</v>
      </c>
      <c r="AT38" s="160" t="n">
        <v>0.1338</v>
      </c>
      <c r="AU38" s="160" t="n">
        <v>0.0135</v>
      </c>
      <c r="AV38" s="160" t="s">
        <v>167</v>
      </c>
      <c r="AW38" s="160" t="n">
        <v>-9999.9999</v>
      </c>
      <c r="AX38" s="160" t="n">
        <v>0.0395</v>
      </c>
      <c r="AY38" s="160" t="n">
        <v>0.0963</v>
      </c>
      <c r="AZ38" s="160" t="n">
        <v>0.1358</v>
      </c>
      <c r="BA38" s="160" t="n">
        <v>0.0028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61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0.343333333333333</v>
      </c>
      <c r="U39" s="145" t="n">
        <v>0.334726318341318</v>
      </c>
      <c r="V39" s="146" t="n">
        <v>6.075</v>
      </c>
      <c r="W39" s="146" t="n">
        <v>5.92270597259274</v>
      </c>
      <c r="X39" s="145" t="n">
        <v>5.73166666666667</v>
      </c>
      <c r="Y39" s="146" t="n">
        <v>5.58797965425142</v>
      </c>
      <c r="Z39" s="145" t="n">
        <v>0.533333333333333</v>
      </c>
      <c r="AA39" s="145" t="n">
        <v>0.519963212957387</v>
      </c>
      <c r="AB39" s="145" t="n">
        <v>2.454</v>
      </c>
      <c r="AC39" s="188" t="n">
        <v>2.39248073362018</v>
      </c>
      <c r="AD39" s="160" t="n">
        <v>0.0551</v>
      </c>
      <c r="AE39" s="160" t="n">
        <v>0.0411</v>
      </c>
      <c r="AF39" s="160" t="n">
        <v>0.0091</v>
      </c>
      <c r="AG39" s="160" t="n">
        <v>0.0734</v>
      </c>
      <c r="AH39" s="160" t="n">
        <v>0.0242</v>
      </c>
      <c r="AI39" s="160" t="n">
        <v>0.0061</v>
      </c>
      <c r="AJ39" s="160" t="n">
        <v>0.0066</v>
      </c>
      <c r="AK39" s="160" t="n">
        <v>0.0039</v>
      </c>
      <c r="AL39" s="160" t="n">
        <v>0.1102</v>
      </c>
      <c r="AM39" s="160" t="n">
        <v>0.0087</v>
      </c>
      <c r="AN39" s="160" t="n">
        <v>0.0101</v>
      </c>
      <c r="AO39" s="160" t="n">
        <v>-9999.9999</v>
      </c>
      <c r="AP39" s="160" t="n">
        <v>0.0456</v>
      </c>
      <c r="AQ39" s="160"/>
      <c r="AR39" s="160" t="n">
        <v>0.2351</v>
      </c>
      <c r="AS39" s="160" t="n">
        <v>0.0708</v>
      </c>
      <c r="AT39" s="160" t="n">
        <v>0.3059</v>
      </c>
      <c r="AU39" s="160" t="n">
        <v>0.035</v>
      </c>
      <c r="AV39" s="160" t="s">
        <v>167</v>
      </c>
      <c r="AW39" s="160" t="n">
        <v>-9999.9999</v>
      </c>
      <c r="AX39" s="160" t="n">
        <v>0.1099</v>
      </c>
      <c r="AY39" s="160" t="n">
        <v>0.2657</v>
      </c>
      <c r="AZ39" s="160" t="n">
        <v>0.3756</v>
      </c>
      <c r="BA39" s="160" t="n">
        <v>0.0057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0.179333333333333</v>
      </c>
      <c r="U40" s="145" t="n">
        <v>0.174837851556764</v>
      </c>
      <c r="V40" s="146" t="n">
        <v>0.602</v>
      </c>
      <c r="W40" s="146" t="n">
        <v>0.586909219166386</v>
      </c>
      <c r="X40" s="145" t="n">
        <v>0.422666666666667</v>
      </c>
      <c r="Y40" s="146" t="n">
        <v>0.412071367609622</v>
      </c>
      <c r="Z40" s="145" t="n">
        <v>0.209333333333333</v>
      </c>
      <c r="AA40" s="145" t="n">
        <v>0.204085819289308</v>
      </c>
      <c r="AB40" s="145" t="n">
        <v>1.16</v>
      </c>
      <c r="AC40" s="188" t="n">
        <v>1.13092141899171</v>
      </c>
      <c r="AD40" s="160" t="n">
        <v>0.0755</v>
      </c>
      <c r="AE40" s="160" t="n">
        <v>0.0599</v>
      </c>
      <c r="AF40" s="160" t="n">
        <v>0.0189</v>
      </c>
      <c r="AG40" s="160" t="n">
        <v>0.0794</v>
      </c>
      <c r="AH40" s="160" t="n">
        <v>0.0304</v>
      </c>
      <c r="AI40" s="160" t="n">
        <v>0.0099</v>
      </c>
      <c r="AJ40" s="160" t="n">
        <v>0.0121</v>
      </c>
      <c r="AK40" s="160" t="n">
        <v>0.0087</v>
      </c>
      <c r="AL40" s="160" t="n">
        <v>0.2119</v>
      </c>
      <c r="AM40" s="160" t="n">
        <v>0.0168</v>
      </c>
      <c r="AN40" s="160" t="n">
        <v>0.0053</v>
      </c>
      <c r="AO40" s="160" t="n">
        <v>-9999.9999</v>
      </c>
      <c r="AP40" s="160" t="n">
        <v>0.0976</v>
      </c>
      <c r="AQ40" s="160"/>
      <c r="AR40" s="160" t="n">
        <v>0.1371</v>
      </c>
      <c r="AS40" s="160" t="n">
        <v>0.1144</v>
      </c>
      <c r="AT40" s="160" t="n">
        <v>0.2515</v>
      </c>
      <c r="AU40" s="160" t="n">
        <v>0.0458</v>
      </c>
      <c r="AV40" s="160" t="s">
        <v>167</v>
      </c>
      <c r="AW40" s="160" t="n">
        <v>-9999.9999</v>
      </c>
      <c r="AX40" s="160" t="n">
        <v>0.1603</v>
      </c>
      <c r="AY40" s="160" t="n">
        <v>0.4434</v>
      </c>
      <c r="AZ40" s="160" t="n">
        <v>0.6037</v>
      </c>
      <c r="BA40" s="160" t="n">
        <v>0.0084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2074</v>
      </c>
      <c r="E41" s="136" t="n">
        <v>28.7</v>
      </c>
      <c r="F41" s="137" t="n">
        <v>4.2637</v>
      </c>
      <c r="G41" s="138" t="n">
        <v>34.7397</v>
      </c>
      <c r="H41" s="136" t="n">
        <v>0</v>
      </c>
      <c r="I41" s="136" t="n">
        <v>3</v>
      </c>
      <c r="J41" s="279" t="n">
        <v>110.7909</v>
      </c>
      <c r="K41" s="280" t="n">
        <v>0.996036070213923</v>
      </c>
      <c r="L41" s="281" t="n">
        <v>0.000754234198764729</v>
      </c>
      <c r="M41" s="281" t="n">
        <v>-4.152388474E-006</v>
      </c>
      <c r="N41" s="281" t="n">
        <v>1.02197078468257</v>
      </c>
      <c r="O41" s="279" t="n">
        <v>110.8005388083</v>
      </c>
      <c r="P41" s="282" t="n">
        <v>4.47769642977456</v>
      </c>
      <c r="Q41" s="283" t="n">
        <v>4.38143291069262</v>
      </c>
      <c r="R41" s="284" t="n">
        <v>199.973922553732</v>
      </c>
      <c r="S41" s="284" t="n">
        <v>195.674793791533</v>
      </c>
      <c r="T41" s="188" t="n">
        <v>0.0183333333333333</v>
      </c>
      <c r="U41" s="188" t="n">
        <v>0.0178942019493649</v>
      </c>
      <c r="V41" s="188" t="n">
        <v>0.027</v>
      </c>
      <c r="W41" s="188" t="n">
        <v>0.0263532792345192</v>
      </c>
      <c r="X41" s="188" t="n">
        <v>0.00866666666666667</v>
      </c>
      <c r="Y41" s="188" t="n">
        <v>0.0084590772851543</v>
      </c>
      <c r="Z41" s="188" t="n">
        <v>0.0393333333333333</v>
      </c>
      <c r="AA41" s="188" t="n">
        <v>0.0383911969095464</v>
      </c>
      <c r="AB41" s="188" t="n">
        <v>0.762</v>
      </c>
      <c r="AC41" s="188" t="n">
        <v>0.743748102840874</v>
      </c>
      <c r="AD41" s="159" t="n">
        <v>0.0067</v>
      </c>
      <c r="AE41" s="159" t="n">
        <v>0.0112</v>
      </c>
      <c r="AF41" s="159" t="n">
        <v>0.006</v>
      </c>
      <c r="AG41" s="159" t="n">
        <v>0.0082</v>
      </c>
      <c r="AH41" s="159" t="n">
        <v>0.0072</v>
      </c>
      <c r="AI41" s="159" t="n">
        <v>-9999.9999</v>
      </c>
      <c r="AJ41" s="159" t="n">
        <v>-9999.9999</v>
      </c>
      <c r="AK41" s="159" t="n">
        <v>0.003</v>
      </c>
      <c r="AL41" s="159" t="n">
        <v>0.0265</v>
      </c>
      <c r="AM41" s="159" t="n">
        <v>0.0059</v>
      </c>
      <c r="AN41" s="159" t="n">
        <v>-9999.9999</v>
      </c>
      <c r="AO41" s="159" t="n">
        <v>-9999.9999</v>
      </c>
      <c r="AP41" s="159" t="n">
        <v>0.1074</v>
      </c>
      <c r="AQ41" s="159"/>
      <c r="AR41" s="159" t="n">
        <v>0.0192</v>
      </c>
      <c r="AS41" s="159" t="n">
        <v>0.0113</v>
      </c>
      <c r="AT41" s="159" t="n">
        <v>0.0305</v>
      </c>
      <c r="AU41" s="159" t="n">
        <v>0.0164</v>
      </c>
      <c r="AV41" s="159" t="s">
        <v>167</v>
      </c>
      <c r="AW41" s="159" t="n">
        <v>-9999.9999</v>
      </c>
      <c r="AX41" s="159" t="n">
        <v>0.072</v>
      </c>
      <c r="AY41" s="159" t="n">
        <v>0.0805</v>
      </c>
      <c r="AZ41" s="159" t="n">
        <v>0.1525</v>
      </c>
      <c r="BA41" s="159" t="n">
        <v>0.0019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293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0°01.19'</v>
      </c>
      <c r="P9" s="36" t="s">
        <v>15</v>
      </c>
      <c r="Q9" s="189" t="n">
        <v>0.0198333333333333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294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-9°50.23'</v>
      </c>
      <c r="P10" s="36" t="s">
        <v>21</v>
      </c>
      <c r="Q10" s="189" t="n">
        <v>-9.83716666666667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0°01.19'</v>
      </c>
      <c r="O11" s="43" t="n">
        <f aca="false">IF(P9=M10,-1,1)</f>
        <v>1</v>
      </c>
      <c r="P11" s="44" t="s">
        <v>295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9°50.23'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24.1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24.1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4.87644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0.997274702369966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0.0199857252180553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47'!$P$18</f>
        <v>5.0057302664988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4.87188886224831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0.0049953335448076</v>
      </c>
      <c r="Q23" s="221" t="s">
        <v>38</v>
      </c>
      <c r="R23" s="166"/>
      <c r="T23" s="1" t="n">
        <v>4.8711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4.8747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0.0205558533450388</v>
      </c>
      <c r="Q25" s="221" t="s">
        <v>15</v>
      </c>
      <c r="R25" s="166"/>
      <c r="T25" s="1" t="n">
        <v>4.8792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4.8782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4.879</v>
      </c>
    </row>
    <row r="28" customFormat="false" ht="15" hidden="false" customHeight="false" outlineLevel="0" collapsed="false">
      <c r="T28" s="1" t="n">
        <f aca="false">AVERAGE(T23:T27)</f>
        <v>4.87644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3166</v>
      </c>
      <c r="E36" s="136" t="n">
        <v>15.1</v>
      </c>
      <c r="F36" s="137" t="n">
        <v>2.7808</v>
      </c>
      <c r="G36" s="138" t="n">
        <v>35.4497</v>
      </c>
      <c r="H36" s="136" t="n">
        <v>200</v>
      </c>
      <c r="I36" s="136" t="n">
        <v>203</v>
      </c>
      <c r="J36" s="279" t="n">
        <v>115.58</v>
      </c>
      <c r="K36" s="280" t="n">
        <v>0.999086438612765</v>
      </c>
      <c r="L36" s="281" t="n">
        <v>0.000777604928346369</v>
      </c>
      <c r="M36" s="281" t="n">
        <v>-4.557648346E-006</v>
      </c>
      <c r="N36" s="281" t="n">
        <v>1.02629748714979</v>
      </c>
      <c r="O36" s="279" t="n">
        <v>115.57433658</v>
      </c>
      <c r="P36" s="282" t="n">
        <v>2.79480237225731</v>
      </c>
      <c r="Q36" s="283" t="n">
        <v>2.7231893356954</v>
      </c>
      <c r="R36" s="284" t="n">
        <v>124.815873945012</v>
      </c>
      <c r="S36" s="284" t="n">
        <v>121.617635732157</v>
      </c>
      <c r="T36" s="145" t="n">
        <v>0.0243333333333333</v>
      </c>
      <c r="U36" s="145" t="n">
        <v>0.0237378840255192</v>
      </c>
      <c r="V36" s="146" t="n">
        <v>20.316</v>
      </c>
      <c r="W36" s="146" t="n">
        <v>19.818856925854</v>
      </c>
      <c r="X36" s="145" t="n">
        <v>20.2916666666667</v>
      </c>
      <c r="Y36" s="146" t="n">
        <v>19.7951190418285</v>
      </c>
      <c r="Z36" s="145" t="n">
        <v>1.40133333333333</v>
      </c>
      <c r="AA36" s="145" t="n">
        <v>1.3670419786751</v>
      </c>
      <c r="AB36" s="145" t="n">
        <v>7.372</v>
      </c>
      <c r="AC36" s="188" t="n">
        <v>7.19160333025181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3167</v>
      </c>
      <c r="E37" s="136" t="n">
        <v>15.2</v>
      </c>
      <c r="F37" s="137" t="n">
        <v>2.825</v>
      </c>
      <c r="G37" s="138" t="n">
        <v>35.45015</v>
      </c>
      <c r="H37" s="136" t="n">
        <v>200</v>
      </c>
      <c r="I37" s="160" t="n">
        <v>204</v>
      </c>
      <c r="J37" s="279" t="n">
        <v>117.58</v>
      </c>
      <c r="K37" s="280" t="n">
        <v>0.999071185363568</v>
      </c>
      <c r="L37" s="281" t="n">
        <v>0.00077737825477376</v>
      </c>
      <c r="M37" s="281" t="n">
        <v>-4.552434784E-006</v>
      </c>
      <c r="N37" s="281" t="n">
        <v>1.02627564573637</v>
      </c>
      <c r="O37" s="279" t="n">
        <v>117.57435616</v>
      </c>
      <c r="P37" s="282" t="n">
        <v>2.79040486855648</v>
      </c>
      <c r="Q37" s="283" t="n">
        <v>2.7189623763841</v>
      </c>
      <c r="R37" s="284" t="n">
        <v>124.619481429732</v>
      </c>
      <c r="S37" s="284" t="n">
        <v>121.428859729314</v>
      </c>
      <c r="T37" s="145" t="n">
        <v>0.0233333333333333</v>
      </c>
      <c r="U37" s="145" t="n">
        <v>0.0227623477678845</v>
      </c>
      <c r="V37" s="146" t="n">
        <v>20.267</v>
      </c>
      <c r="W37" s="146" t="n">
        <v>19.7710500947878</v>
      </c>
      <c r="X37" s="145" t="n">
        <v>20.2436666666667</v>
      </c>
      <c r="Y37" s="146" t="n">
        <v>19.7482877470199</v>
      </c>
      <c r="Z37" s="145" t="n">
        <v>1.39533333333333</v>
      </c>
      <c r="AA37" s="145" t="n">
        <v>1.36118839651949</v>
      </c>
      <c r="AB37" s="145" t="n">
        <v>7.33</v>
      </c>
      <c r="AC37" s="188" t="n">
        <v>7.15062896308258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3230</v>
      </c>
      <c r="E38" s="136" t="n">
        <v>16.5</v>
      </c>
      <c r="F38" s="137" t="n">
        <v>3.496</v>
      </c>
      <c r="G38" s="138" t="n">
        <v>35.6285</v>
      </c>
      <c r="H38" s="136" t="n">
        <v>100</v>
      </c>
      <c r="I38" s="160" t="n">
        <v>101</v>
      </c>
      <c r="J38" s="279" t="n">
        <v>115.77</v>
      </c>
      <c r="K38" s="280" t="n">
        <v>0.998862345988647</v>
      </c>
      <c r="L38" s="281" t="n">
        <v>0.000774514696612969</v>
      </c>
      <c r="M38" s="281" t="n">
        <v>-4.48766985E-006</v>
      </c>
      <c r="N38" s="281" t="n">
        <v>1.02611606500756</v>
      </c>
      <c r="O38" s="279" t="n">
        <v>115.76594805</v>
      </c>
      <c r="P38" s="282" t="n">
        <v>3.51282856821104</v>
      </c>
      <c r="Q38" s="283" t="n">
        <v>3.42342225017709</v>
      </c>
      <c r="R38" s="284" t="n">
        <v>156.882923856305</v>
      </c>
      <c r="S38" s="284" t="n">
        <v>152.890037692909</v>
      </c>
      <c r="T38" s="145" t="n">
        <v>0.0733333333333333</v>
      </c>
      <c r="U38" s="145" t="n">
        <v>0.071529335082235</v>
      </c>
      <c r="V38" s="146" t="n">
        <v>14.372</v>
      </c>
      <c r="W38" s="146" t="n">
        <v>14.0184491427529</v>
      </c>
      <c r="X38" s="145" t="n">
        <v>14.2986666666667</v>
      </c>
      <c r="Y38" s="146" t="n">
        <v>13.9469198076707</v>
      </c>
      <c r="Z38" s="145" t="n">
        <v>1.06333333333333</v>
      </c>
      <c r="AA38" s="145" t="n">
        <v>1.03717535869241</v>
      </c>
      <c r="AB38" s="145" t="n">
        <v>5.192</v>
      </c>
      <c r="AC38" s="188" t="n">
        <v>5.06427692382224</v>
      </c>
      <c r="AD38" s="160" t="n">
        <v>0.0292</v>
      </c>
      <c r="AE38" s="160" t="n">
        <v>0.0154</v>
      </c>
      <c r="AF38" s="160" t="n">
        <v>-9999.9999</v>
      </c>
      <c r="AG38" s="160" t="n">
        <v>0.0409</v>
      </c>
      <c r="AH38" s="160" t="n">
        <v>0.0121</v>
      </c>
      <c r="AI38" s="160" t="n">
        <v>-9999.9999</v>
      </c>
      <c r="AJ38" s="160" t="n">
        <v>-9999.9999</v>
      </c>
      <c r="AK38" s="160" t="n">
        <v>-9999.9999</v>
      </c>
      <c r="AL38" s="160" t="n">
        <v>0.0432</v>
      </c>
      <c r="AM38" s="160" t="n">
        <v>0.0037</v>
      </c>
      <c r="AN38" s="160" t="n">
        <v>-9999.9999</v>
      </c>
      <c r="AO38" s="160" t="n">
        <v>-9999.9999</v>
      </c>
      <c r="AP38" s="160" t="n">
        <v>0.0083</v>
      </c>
      <c r="AQ38" s="160"/>
      <c r="AR38" s="160" t="n">
        <v>0.1406</v>
      </c>
      <c r="AS38" s="160" t="n">
        <v>0.0204</v>
      </c>
      <c r="AT38" s="160" t="n">
        <v>0.161</v>
      </c>
      <c r="AU38" s="160" t="n">
        <v>0.0151</v>
      </c>
      <c r="AV38" s="160" t="s">
        <v>167</v>
      </c>
      <c r="AW38" s="160" t="n">
        <v>-9999.9999</v>
      </c>
      <c r="AX38" s="160" t="n">
        <v>0.0449</v>
      </c>
      <c r="AY38" s="160" t="n">
        <v>0.0937</v>
      </c>
      <c r="AZ38" s="160" t="n">
        <v>0.1386</v>
      </c>
      <c r="BA38" s="160" t="n">
        <v>0.0023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0.339333333333333</v>
      </c>
      <c r="U39" s="145" t="n">
        <v>0.330824649213062</v>
      </c>
      <c r="V39" s="146" t="n">
        <v>5.731</v>
      </c>
      <c r="W39" s="146" t="n">
        <v>5.5872968506092</v>
      </c>
      <c r="X39" s="145" t="n">
        <v>5.39166666666667</v>
      </c>
      <c r="Y39" s="146" t="n">
        <v>5.25647220139614</v>
      </c>
      <c r="Z39" s="145" t="n">
        <v>0.523333333333333</v>
      </c>
      <c r="AA39" s="145" t="n">
        <v>0.510210903010321</v>
      </c>
      <c r="AB39" s="145" t="n">
        <v>2.233</v>
      </c>
      <c r="AC39" s="188" t="n">
        <v>2.17700817787652</v>
      </c>
      <c r="AD39" s="160" t="n">
        <v>0.0722</v>
      </c>
      <c r="AE39" s="160" t="n">
        <v>0.0547</v>
      </c>
      <c r="AF39" s="160" t="n">
        <v>0.0166</v>
      </c>
      <c r="AG39" s="160" t="n">
        <v>0.0819</v>
      </c>
      <c r="AH39" s="160" t="n">
        <v>0.0299</v>
      </c>
      <c r="AI39" s="160" t="n">
        <v>0.0059</v>
      </c>
      <c r="AJ39" s="160" t="n">
        <v>0.0059</v>
      </c>
      <c r="AK39" s="160" t="n">
        <v>0.0023</v>
      </c>
      <c r="AL39" s="160" t="n">
        <v>0.136</v>
      </c>
      <c r="AM39" s="160" t="n">
        <v>0.0113</v>
      </c>
      <c r="AN39" s="160" t="n">
        <v>0.0106</v>
      </c>
      <c r="AO39" s="160" t="n">
        <v>-9999.9999</v>
      </c>
      <c r="AP39" s="160" t="n">
        <v>0.0477</v>
      </c>
      <c r="AQ39" s="160"/>
      <c r="AR39" s="160" t="n">
        <v>0.2696</v>
      </c>
      <c r="AS39" s="160" t="n">
        <v>0.0859</v>
      </c>
      <c r="AT39" s="160" t="n">
        <v>0.3555</v>
      </c>
      <c r="AU39" s="160" t="n">
        <v>0.0386</v>
      </c>
      <c r="AV39" s="160" t="s">
        <v>167</v>
      </c>
      <c r="AW39" s="160" t="n">
        <v>-9999.9999</v>
      </c>
      <c r="AX39" s="160" t="n">
        <v>0.1287</v>
      </c>
      <c r="AY39" s="160" t="n">
        <v>0.3362</v>
      </c>
      <c r="AZ39" s="160" t="n">
        <v>0.4649</v>
      </c>
      <c r="BA39" s="160" t="n">
        <v>0.0059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0.0253333333333333</v>
      </c>
      <c r="U40" s="145" t="n">
        <v>0.0246998352747561</v>
      </c>
      <c r="V40" s="146" t="n">
        <v>0.05</v>
      </c>
      <c r="W40" s="146" t="n">
        <v>0.0487496748843871</v>
      </c>
      <c r="X40" s="145" t="n">
        <v>0.0246666666666667</v>
      </c>
      <c r="Y40" s="146" t="n">
        <v>0.024049839609631</v>
      </c>
      <c r="Z40" s="145" t="n">
        <v>0.175333333333333</v>
      </c>
      <c r="AA40" s="145" t="n">
        <v>0.170948859927918</v>
      </c>
      <c r="AB40" s="145" t="n">
        <v>1.003</v>
      </c>
      <c r="AC40" s="188" t="n">
        <v>0.977918478180806</v>
      </c>
      <c r="AD40" s="160" t="n">
        <v>0.0551</v>
      </c>
      <c r="AE40" s="160" t="n">
        <v>0.0523</v>
      </c>
      <c r="AF40" s="160" t="n">
        <v>0.0124</v>
      </c>
      <c r="AG40" s="160" t="n">
        <v>0.0614</v>
      </c>
      <c r="AH40" s="160" t="n">
        <v>0.0234</v>
      </c>
      <c r="AI40" s="160" t="n">
        <v>0.0062</v>
      </c>
      <c r="AJ40" s="160" t="n">
        <v>0.0058</v>
      </c>
      <c r="AK40" s="160" t="n">
        <v>0.0048</v>
      </c>
      <c r="AL40" s="160" t="n">
        <v>0.1713</v>
      </c>
      <c r="AM40" s="160" t="n">
        <v>0.0181</v>
      </c>
      <c r="AN40" s="160" t="n">
        <v>-9999.9999</v>
      </c>
      <c r="AO40" s="160" t="n">
        <v>-9999.9999</v>
      </c>
      <c r="AP40" s="160" t="n">
        <v>0.1286</v>
      </c>
      <c r="AQ40" s="160"/>
      <c r="AR40" s="160" t="n">
        <v>0.0874</v>
      </c>
      <c r="AS40" s="160" t="n">
        <v>0.0855</v>
      </c>
      <c r="AT40" s="160" t="n">
        <v>0.1729</v>
      </c>
      <c r="AU40" s="160" t="n">
        <v>0.0467</v>
      </c>
      <c r="AV40" s="160" t="s">
        <v>167</v>
      </c>
      <c r="AW40" s="160" t="n">
        <v>-9999.9999</v>
      </c>
      <c r="AX40" s="160" t="n">
        <v>0.1928</v>
      </c>
      <c r="AY40" s="160" t="n">
        <v>0.3819</v>
      </c>
      <c r="AZ40" s="160" t="n">
        <v>0.5747</v>
      </c>
      <c r="BA40" s="160" t="n">
        <v>0.0059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3231</v>
      </c>
      <c r="E41" s="136" t="n">
        <v>28.8</v>
      </c>
      <c r="F41" s="137" t="n">
        <v>4.4051</v>
      </c>
      <c r="G41" s="138" t="n">
        <v>34.6672</v>
      </c>
      <c r="H41" s="136" t="n">
        <v>0</v>
      </c>
      <c r="I41" s="136" t="n">
        <v>3</v>
      </c>
      <c r="J41" s="279" t="n">
        <v>114.15</v>
      </c>
      <c r="K41" s="280" t="n">
        <v>0.996006990827753</v>
      </c>
      <c r="L41" s="281" t="n">
        <v>0.00075411144553728</v>
      </c>
      <c r="M41" s="281" t="n">
        <v>-4.151675424E-006</v>
      </c>
      <c r="N41" s="281" t="n">
        <v>1.02188314238645</v>
      </c>
      <c r="O41" s="279" t="n">
        <v>114.1600452</v>
      </c>
      <c r="P41" s="282" t="n">
        <v>4.49495442762864</v>
      </c>
      <c r="Q41" s="283" t="n">
        <v>4.39869711240307</v>
      </c>
      <c r="R41" s="284" t="n">
        <v>200.744664737895</v>
      </c>
      <c r="S41" s="284" t="n">
        <v>196.445813039921</v>
      </c>
      <c r="T41" s="188" t="n">
        <v>0.0133333333333333</v>
      </c>
      <c r="U41" s="188" t="n">
        <v>0.0130147391651497</v>
      </c>
      <c r="V41" s="188" t="n">
        <v>0.028</v>
      </c>
      <c r="W41" s="188" t="n">
        <v>0.0273309522468144</v>
      </c>
      <c r="X41" s="188" t="n">
        <v>0.0146666666666667</v>
      </c>
      <c r="Y41" s="188" t="n">
        <v>0.0143162130816647</v>
      </c>
      <c r="Z41" s="188" t="n">
        <v>0.0193333333333333</v>
      </c>
      <c r="AA41" s="188" t="n">
        <v>0.0188713717894671</v>
      </c>
      <c r="AB41" s="188" t="n">
        <v>0.775</v>
      </c>
      <c r="AC41" s="188" t="n">
        <v>0.756481713974327</v>
      </c>
      <c r="AD41" s="159" t="n">
        <v>0.0065</v>
      </c>
      <c r="AE41" s="159" t="n">
        <v>0.0069</v>
      </c>
      <c r="AF41" s="159" t="n">
        <v>0.0045</v>
      </c>
      <c r="AG41" s="159" t="n">
        <v>0.0062</v>
      </c>
      <c r="AH41" s="159" t="n">
        <v>0.0052</v>
      </c>
      <c r="AI41" s="159" t="n">
        <v>-9999.9999</v>
      </c>
      <c r="AJ41" s="159" t="n">
        <v>-9999.9999</v>
      </c>
      <c r="AK41" s="159" t="n">
        <v>-9999.9999</v>
      </c>
      <c r="AL41" s="159" t="n">
        <v>0.02</v>
      </c>
      <c r="AM41" s="159" t="n">
        <v>0.0151</v>
      </c>
      <c r="AN41" s="159" t="n">
        <v>-9999.9999</v>
      </c>
      <c r="AO41" s="159" t="n">
        <v>0.0048</v>
      </c>
      <c r="AP41" s="159" t="n">
        <v>0.1425</v>
      </c>
      <c r="AQ41" s="159"/>
      <c r="AR41" s="159" t="n">
        <v>0.0112</v>
      </c>
      <c r="AS41" s="159" t="n">
        <v>0.0052</v>
      </c>
      <c r="AT41" s="159" t="n">
        <v>0.0164</v>
      </c>
      <c r="AU41" s="159" t="n">
        <v>0.019</v>
      </c>
      <c r="AV41" s="159" t="s">
        <v>167</v>
      </c>
      <c r="AW41" s="159" t="n">
        <v>-9999.9999</v>
      </c>
      <c r="AX41" s="159" t="n">
        <v>0.0754</v>
      </c>
      <c r="AY41" s="159" t="n">
        <v>0.0828</v>
      </c>
      <c r="AZ41" s="159" t="n">
        <v>0.1582</v>
      </c>
      <c r="BA41" s="159" t="n">
        <v>0.0022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296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0°01.12'</v>
      </c>
      <c r="P9" s="36" t="s">
        <v>15</v>
      </c>
      <c r="Q9" s="189" t="n">
        <v>0.0186666666666667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297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-9°50.21'</v>
      </c>
      <c r="P10" s="36" t="s">
        <v>21</v>
      </c>
      <c r="Q10" s="189" t="n">
        <v>-9.83683333333333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0°01.12'</v>
      </c>
      <c r="O11" s="43" t="n">
        <f aca="false">IF(P9=M10,-1,1)</f>
        <v>1</v>
      </c>
      <c r="P11" s="44" t="s">
        <v>298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9°50.21'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24.1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24.1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4.87644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0.997274702369966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0.0199857252180553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48'!$P$18</f>
        <v>5.0057302664988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4.87188886224831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0.0049953335448076</v>
      </c>
      <c r="Q23" s="221" t="s">
        <v>38</v>
      </c>
      <c r="R23" s="166"/>
      <c r="T23" s="1" t="n">
        <v>4.8711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4.8747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0.0205558533450388</v>
      </c>
      <c r="Q25" s="221" t="s">
        <v>15</v>
      </c>
      <c r="R25" s="166"/>
      <c r="T25" s="1" t="n">
        <v>4.8792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4.8782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4.879</v>
      </c>
    </row>
    <row r="28" customFormat="false" ht="15" hidden="false" customHeight="false" outlineLevel="0" collapsed="false">
      <c r="T28" s="1" t="n">
        <f aca="false">AVERAGE(T23:T27)</f>
        <v>4.87644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3232</v>
      </c>
      <c r="E36" s="136" t="n">
        <v>15.7</v>
      </c>
      <c r="F36" s="137" t="n">
        <v>2.823</v>
      </c>
      <c r="G36" s="138" t="n">
        <v>35.4536</v>
      </c>
      <c r="H36" s="136" t="n">
        <v>200</v>
      </c>
      <c r="I36" s="136" t="n">
        <v>201</v>
      </c>
      <c r="J36" s="279" t="n">
        <v>115.71</v>
      </c>
      <c r="K36" s="280" t="n">
        <v>0.998993169508746</v>
      </c>
      <c r="L36" s="281" t="n">
        <v>0.000776258718021729</v>
      </c>
      <c r="M36" s="281" t="n">
        <v>-4.526863354E-006</v>
      </c>
      <c r="N36" s="281" t="n">
        <v>1.02616599629735</v>
      </c>
      <c r="O36" s="279" t="n">
        <v>115.70502447</v>
      </c>
      <c r="P36" s="282" t="n">
        <v>2.83425749273579</v>
      </c>
      <c r="Q36" s="283" t="n">
        <v>2.76198734216731</v>
      </c>
      <c r="R36" s="284" t="n">
        <v>126.577939625581</v>
      </c>
      <c r="S36" s="284" t="n">
        <v>123.350354701192</v>
      </c>
      <c r="T36" s="145" t="n">
        <v>0.0213333333333333</v>
      </c>
      <c r="U36" s="145" t="n">
        <v>0.0208112289745945</v>
      </c>
      <c r="V36" s="146" t="n">
        <v>19.998</v>
      </c>
      <c r="W36" s="146" t="n">
        <v>19.508576110966</v>
      </c>
      <c r="X36" s="145" t="n">
        <v>19.9766666666667</v>
      </c>
      <c r="Y36" s="146" t="n">
        <v>19.4877648819914</v>
      </c>
      <c r="Z36" s="145" t="n">
        <v>1.39533333333333</v>
      </c>
      <c r="AA36" s="145" t="n">
        <v>1.36118444511957</v>
      </c>
      <c r="AB36" s="145" t="n">
        <v>7.328</v>
      </c>
      <c r="AC36" s="188" t="n">
        <v>7.14865715277321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3233</v>
      </c>
      <c r="E37" s="136" t="n">
        <v>15.3</v>
      </c>
      <c r="F37" s="137" t="n">
        <v>2.8667</v>
      </c>
      <c r="G37" s="138" t="n">
        <v>35.4537</v>
      </c>
      <c r="H37" s="136" t="n">
        <v>200</v>
      </c>
      <c r="I37" s="160" t="n">
        <v>201</v>
      </c>
      <c r="J37" s="279" t="n">
        <v>117.93</v>
      </c>
      <c r="K37" s="280" t="n">
        <v>0.999055815098909</v>
      </c>
      <c r="L37" s="281" t="n">
        <v>0.000777152507230549</v>
      </c>
      <c r="M37" s="281" t="n">
        <v>-4.547254314E-006</v>
      </c>
      <c r="N37" s="281" t="n">
        <v>1.02625610245809</v>
      </c>
      <c r="O37" s="279" t="n">
        <v>117.92445729</v>
      </c>
      <c r="P37" s="282" t="n">
        <v>2.82333222763349</v>
      </c>
      <c r="Q37" s="283" t="n">
        <v>2.75109908810388</v>
      </c>
      <c r="R37" s="284" t="n">
        <v>126.090017286112</v>
      </c>
      <c r="S37" s="284" t="n">
        <v>122.864085274719</v>
      </c>
      <c r="T37" s="145" t="n">
        <v>0.0213333333333333</v>
      </c>
      <c r="U37" s="145" t="n">
        <v>0.0208112336217548</v>
      </c>
      <c r="V37" s="146" t="n">
        <v>19.969</v>
      </c>
      <c r="W37" s="146" t="n">
        <v>19.4802901965385</v>
      </c>
      <c r="X37" s="145" t="n">
        <v>19.9476666666667</v>
      </c>
      <c r="Y37" s="146" t="n">
        <v>19.4594789629167</v>
      </c>
      <c r="Z37" s="145" t="n">
        <v>1.40533333333333</v>
      </c>
      <c r="AA37" s="145" t="n">
        <v>1.3709400148331</v>
      </c>
      <c r="AB37" s="145" t="n">
        <v>7.473</v>
      </c>
      <c r="AC37" s="188" t="n">
        <v>7.29011010259563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3237</v>
      </c>
      <c r="E38" s="136" t="n">
        <v>14.8</v>
      </c>
      <c r="F38" s="137" t="n">
        <v>3.6845</v>
      </c>
      <c r="G38" s="138" t="n">
        <v>35.6633</v>
      </c>
      <c r="H38" s="136" t="n">
        <v>100</v>
      </c>
      <c r="I38" s="160" t="n">
        <v>101</v>
      </c>
      <c r="J38" s="279" t="n">
        <v>118.47</v>
      </c>
      <c r="K38" s="280" t="n">
        <v>0.999131493422424</v>
      </c>
      <c r="L38" s="281" t="n">
        <v>0.00077829053519648</v>
      </c>
      <c r="M38" s="281" t="n">
        <v>-4.573487584E-006</v>
      </c>
      <c r="N38" s="281" t="n">
        <v>1.0265283472707</v>
      </c>
      <c r="O38" s="279" t="n">
        <v>118.46383956</v>
      </c>
      <c r="P38" s="282" t="n">
        <v>3.61752660054093</v>
      </c>
      <c r="Q38" s="283" t="n">
        <v>3.52403965283481</v>
      </c>
      <c r="R38" s="284" t="n">
        <v>161.558737980158</v>
      </c>
      <c r="S38" s="284" t="n">
        <v>157.383610895602</v>
      </c>
      <c r="T38" s="145" t="n">
        <v>0.0853333333333333</v>
      </c>
      <c r="U38" s="145" t="n">
        <v>0.0832322086889064</v>
      </c>
      <c r="V38" s="146" t="n">
        <v>13.529</v>
      </c>
      <c r="W38" s="146" t="n">
        <v>13.1958814611588</v>
      </c>
      <c r="X38" s="145" t="n">
        <v>13.4436666666667</v>
      </c>
      <c r="Y38" s="146" t="n">
        <v>13.1126492524699</v>
      </c>
      <c r="Z38" s="145" t="n">
        <v>1.00533333333333</v>
      </c>
      <c r="AA38" s="145" t="n">
        <v>0.980579458616179</v>
      </c>
      <c r="AB38" s="145" t="n">
        <v>5.001</v>
      </c>
      <c r="AC38" s="188" t="n">
        <v>4.87786260531119</v>
      </c>
      <c r="AD38" s="159" t="n">
        <v>0.0264</v>
      </c>
      <c r="AE38" s="159" t="n">
        <v>0.0156</v>
      </c>
      <c r="AF38" s="159" t="n">
        <v>-9999.9999</v>
      </c>
      <c r="AG38" s="159" t="n">
        <v>0.0413</v>
      </c>
      <c r="AH38" s="159" t="n">
        <v>0.0122</v>
      </c>
      <c r="AI38" s="159" t="n">
        <v>-9999.9999</v>
      </c>
      <c r="AJ38" s="159" t="n">
        <v>-9999.9999</v>
      </c>
      <c r="AK38" s="159" t="n">
        <v>-9999.9999</v>
      </c>
      <c r="AL38" s="159" t="n">
        <v>0.0402</v>
      </c>
      <c r="AM38" s="159" t="n">
        <v>0.0038</v>
      </c>
      <c r="AN38" s="159" t="n">
        <v>-9999.9999</v>
      </c>
      <c r="AO38" s="159" t="n">
        <v>-9999.9999</v>
      </c>
      <c r="AP38" s="159" t="n">
        <v>0.0101</v>
      </c>
      <c r="AQ38" s="159"/>
      <c r="AR38" s="159" t="n">
        <v>0.1279</v>
      </c>
      <c r="AS38" s="159" t="n">
        <v>0.0172</v>
      </c>
      <c r="AT38" s="159" t="n">
        <v>0.1451</v>
      </c>
      <c r="AU38" s="159" t="n">
        <v>0.0148</v>
      </c>
      <c r="AV38" s="159" t="s">
        <v>167</v>
      </c>
      <c r="AW38" s="159" t="n">
        <v>-9999.9999</v>
      </c>
      <c r="AX38" s="159" t="n">
        <v>0.0431</v>
      </c>
      <c r="AY38" s="159" t="n">
        <v>0.0904</v>
      </c>
      <c r="AZ38" s="159" t="n">
        <v>0.1335</v>
      </c>
      <c r="BA38" s="159" t="n">
        <v>0.0024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0.377333333333333</v>
      </c>
      <c r="U39" s="145" t="n">
        <v>0.367873261343524</v>
      </c>
      <c r="V39" s="146" t="n">
        <v>5.551</v>
      </c>
      <c r="W39" s="146" t="n">
        <v>5.41183164412871</v>
      </c>
      <c r="X39" s="145" t="n">
        <v>5.17366666666667</v>
      </c>
      <c r="Y39" s="146" t="n">
        <v>5.04395838278519</v>
      </c>
      <c r="Z39" s="145" t="n">
        <v>0.527333333333333</v>
      </c>
      <c r="AA39" s="145" t="n">
        <v>0.514112632018953</v>
      </c>
      <c r="AB39" s="145" t="n">
        <v>2.4</v>
      </c>
      <c r="AC39" s="188" t="n">
        <v>2.33982993080687</v>
      </c>
      <c r="AD39" s="159" t="n">
        <v>0.0865</v>
      </c>
      <c r="AE39" s="159" t="n">
        <v>0.0619</v>
      </c>
      <c r="AF39" s="159" t="n">
        <v>0.0136</v>
      </c>
      <c r="AG39" s="159" t="n">
        <v>0.0913</v>
      </c>
      <c r="AH39" s="159" t="n">
        <v>0.0429</v>
      </c>
      <c r="AI39" s="159" t="n">
        <v>0.0091</v>
      </c>
      <c r="AJ39" s="159" t="n">
        <v>0.0079</v>
      </c>
      <c r="AK39" s="159" t="n">
        <v>0.0029</v>
      </c>
      <c r="AL39" s="159" t="n">
        <v>0.1647</v>
      </c>
      <c r="AM39" s="159" t="n">
        <v>0.012</v>
      </c>
      <c r="AN39" s="159" t="n">
        <v>0.0144</v>
      </c>
      <c r="AO39" s="159" t="n">
        <v>-9999.9999</v>
      </c>
      <c r="AP39" s="159" t="n">
        <v>0.055</v>
      </c>
      <c r="AQ39" s="159"/>
      <c r="AR39" s="159" t="n">
        <v>0.3164</v>
      </c>
      <c r="AS39" s="159" t="n">
        <v>0.0877</v>
      </c>
      <c r="AT39" s="159" t="n">
        <v>0.4041</v>
      </c>
      <c r="AU39" s="159" t="n">
        <v>0.043</v>
      </c>
      <c r="AV39" s="159" t="s">
        <v>167</v>
      </c>
      <c r="AW39" s="159" t="n">
        <v>-9999.9999</v>
      </c>
      <c r="AX39" s="159" t="n">
        <v>0.1452</v>
      </c>
      <c r="AY39" s="159" t="n">
        <v>0.3805</v>
      </c>
      <c r="AZ39" s="159" t="n">
        <v>0.5257</v>
      </c>
      <c r="BA39" s="159" t="n">
        <v>0.006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0.0153333333333333</v>
      </c>
      <c r="U40" s="145" t="n">
        <v>0.014950517816631</v>
      </c>
      <c r="V40" s="146" t="n">
        <v>0.018</v>
      </c>
      <c r="W40" s="146" t="n">
        <v>0.0175506078716973</v>
      </c>
      <c r="X40" s="145" t="n">
        <v>0.00266666666666666</v>
      </c>
      <c r="Y40" s="146" t="n">
        <v>0.00260009005506626</v>
      </c>
      <c r="Z40" s="145" t="n">
        <v>0.161333333333333</v>
      </c>
      <c r="AA40" s="145" t="n">
        <v>0.157305448331509</v>
      </c>
      <c r="AB40" s="145" t="n">
        <v>0.931</v>
      </c>
      <c r="AC40" s="188" t="n">
        <v>0.907756440475009</v>
      </c>
      <c r="AD40" s="159" t="n">
        <v>0.0333</v>
      </c>
      <c r="AE40" s="159" t="n">
        <v>0.035</v>
      </c>
      <c r="AF40" s="159" t="n">
        <v>0.0108</v>
      </c>
      <c r="AG40" s="159" t="n">
        <v>0.0373</v>
      </c>
      <c r="AH40" s="159" t="n">
        <v>0.0181</v>
      </c>
      <c r="AI40" s="159" t="n">
        <v>-9999.9999</v>
      </c>
      <c r="AJ40" s="159" t="n">
        <v>0.0025</v>
      </c>
      <c r="AK40" s="159" t="n">
        <v>0.0024</v>
      </c>
      <c r="AL40" s="159" t="n">
        <v>0.1041</v>
      </c>
      <c r="AM40" s="159" t="n">
        <v>0.0162</v>
      </c>
      <c r="AN40" s="159" t="n">
        <v>-9999.9999</v>
      </c>
      <c r="AO40" s="159" t="n">
        <v>0.002</v>
      </c>
      <c r="AP40" s="159" t="n">
        <v>0.1619</v>
      </c>
      <c r="AQ40" s="159"/>
      <c r="AR40" s="159" t="n">
        <v>0.0822</v>
      </c>
      <c r="AS40" s="159" t="n">
        <v>0.0423</v>
      </c>
      <c r="AT40" s="159" t="n">
        <v>0.1245</v>
      </c>
      <c r="AU40" s="159" t="n">
        <v>0.0432</v>
      </c>
      <c r="AV40" s="159" t="s">
        <v>167</v>
      </c>
      <c r="AW40" s="159" t="n">
        <v>-9999.9999</v>
      </c>
      <c r="AX40" s="159" t="n">
        <v>0.201</v>
      </c>
      <c r="AY40" s="159" t="n">
        <v>0.2597</v>
      </c>
      <c r="AZ40" s="159" t="n">
        <v>0.4607</v>
      </c>
      <c r="BA40" s="159" t="n">
        <v>0.0045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3238</v>
      </c>
      <c r="E41" s="136" t="n">
        <v>29</v>
      </c>
      <c r="F41" s="137" t="n">
        <v>4.5683</v>
      </c>
      <c r="G41" s="138" t="n">
        <v>34.63525</v>
      </c>
      <c r="H41" s="136" t="n">
        <v>0</v>
      </c>
      <c r="I41" s="136" t="n">
        <v>3</v>
      </c>
      <c r="J41" s="279" t="n">
        <v>117.73</v>
      </c>
      <c r="K41" s="280" t="n">
        <v>0.995948564991742</v>
      </c>
      <c r="L41" s="281" t="n">
        <v>0.0007538678577575</v>
      </c>
      <c r="M41" s="281" t="n">
        <v>-4.1503486E-006</v>
      </c>
      <c r="N41" s="281" t="n">
        <v>1.02179255788054</v>
      </c>
      <c r="O41" s="279" t="n">
        <v>117.7405957</v>
      </c>
      <c r="P41" s="282" t="n">
        <v>4.51800388401921</v>
      </c>
      <c r="Q41" s="283" t="n">
        <v>4.42164493093461</v>
      </c>
      <c r="R41" s="284" t="n">
        <v>201.774053460298</v>
      </c>
      <c r="S41" s="284" t="n">
        <v>197.47066261554</v>
      </c>
      <c r="T41" s="188" t="n">
        <v>0.0133333333333333</v>
      </c>
      <c r="U41" s="188" t="n">
        <v>0.0130150085191592</v>
      </c>
      <c r="V41" s="188" t="n">
        <v>0.019</v>
      </c>
      <c r="W41" s="188" t="n">
        <v>0.0185463871398018</v>
      </c>
      <c r="X41" s="188" t="n">
        <v>0.00566666666666667</v>
      </c>
      <c r="Y41" s="188" t="n">
        <v>0.00553137862064265</v>
      </c>
      <c r="Z41" s="188" t="n">
        <v>0.0343333333333333</v>
      </c>
      <c r="AA41" s="188" t="n">
        <v>0.0335136469368349</v>
      </c>
      <c r="AB41" s="188" t="n">
        <v>0.817</v>
      </c>
      <c r="AC41" s="188" t="n">
        <v>0.797494647011479</v>
      </c>
      <c r="AD41" s="159" t="n">
        <v>0.0058</v>
      </c>
      <c r="AE41" s="159" t="n">
        <v>0.0079</v>
      </c>
      <c r="AF41" s="159" t="n">
        <v>0.0033</v>
      </c>
      <c r="AG41" s="159" t="n">
        <v>0.0069</v>
      </c>
      <c r="AH41" s="159" t="n">
        <v>0.0069</v>
      </c>
      <c r="AI41" s="159" t="n">
        <v>-9999.9999</v>
      </c>
      <c r="AJ41" s="159" t="n">
        <v>-9999.9999</v>
      </c>
      <c r="AK41" s="159" t="n">
        <v>0.001</v>
      </c>
      <c r="AL41" s="159" t="n">
        <v>0.0197</v>
      </c>
      <c r="AM41" s="159" t="n">
        <v>0.0131</v>
      </c>
      <c r="AN41" s="159" t="n">
        <v>-9999.9999</v>
      </c>
      <c r="AO41" s="159" t="n">
        <v>0.008</v>
      </c>
      <c r="AP41" s="159" t="n">
        <v>0.1421</v>
      </c>
      <c r="AQ41" s="159"/>
      <c r="AR41" s="159" t="n">
        <v>0.0206</v>
      </c>
      <c r="AS41" s="159" t="n">
        <v>0.0094</v>
      </c>
      <c r="AT41" s="159" t="n">
        <v>0.03</v>
      </c>
      <c r="AU41" s="159" t="n">
        <v>0.0177</v>
      </c>
      <c r="AV41" s="159" t="s">
        <v>167</v>
      </c>
      <c r="AW41" s="159" t="n">
        <v>-9999.9999</v>
      </c>
      <c r="AX41" s="159" t="n">
        <v>0.0759</v>
      </c>
      <c r="AY41" s="159" t="n">
        <v>0.0816</v>
      </c>
      <c r="AZ41" s="159" t="n">
        <v>0.1575</v>
      </c>
      <c r="BA41" s="159" t="n">
        <v>0.0021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296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0°01.12'</v>
      </c>
      <c r="P9" s="36" t="s">
        <v>15</v>
      </c>
      <c r="Q9" s="189" t="n">
        <v>0.0186666666666667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9</v>
      </c>
      <c r="J10" s="32" t="s">
        <v>299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-9°50.31'</v>
      </c>
      <c r="P10" s="36" t="s">
        <v>21</v>
      </c>
      <c r="Q10" s="189" t="n">
        <v>-9.8385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0°01.12'</v>
      </c>
      <c r="O11" s="43" t="n">
        <f aca="false">IF(P9=M10,-1,1)</f>
        <v>1</v>
      </c>
      <c r="P11" s="44" t="s">
        <v>300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9°50.31'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24.1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24.1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4.87644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0.997274702369966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0.0199857252180553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49'!$P$18</f>
        <v>5.0057302664988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4.87188886224831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0.0049953335448076</v>
      </c>
      <c r="Q23" s="221" t="s">
        <v>38</v>
      </c>
      <c r="R23" s="166"/>
      <c r="T23" s="1" t="n">
        <v>4.8711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4.8747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0.0205558533450388</v>
      </c>
      <c r="Q25" s="221" t="s">
        <v>15</v>
      </c>
      <c r="R25" s="166"/>
      <c r="T25" s="1" t="n">
        <v>4.8792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4.8782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4.879</v>
      </c>
    </row>
    <row r="28" customFormat="false" ht="15" hidden="false" customHeight="false" outlineLevel="0" collapsed="false">
      <c r="T28" s="1" t="n">
        <f aca="false">AVERAGE(T23:T27)</f>
        <v>4.87644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3239</v>
      </c>
      <c r="E36" s="136" t="n">
        <v>4.8</v>
      </c>
      <c r="F36" s="137" t="n">
        <v>5.4503</v>
      </c>
      <c r="G36" s="138" t="n">
        <v>34.85495</v>
      </c>
      <c r="H36" s="136" t="n">
        <v>5000</v>
      </c>
      <c r="I36" s="136" t="n">
        <v>5100</v>
      </c>
      <c r="J36" s="279" t="n">
        <v>113.98</v>
      </c>
      <c r="K36" s="280" t="n">
        <v>0.999969648117334</v>
      </c>
      <c r="L36" s="281" t="n">
        <v>0.00080653426952448</v>
      </c>
      <c r="M36" s="281" t="n">
        <v>-5.271885984E-006</v>
      </c>
      <c r="N36" s="281" t="n">
        <v>1.02758347831376</v>
      </c>
      <c r="O36" s="279" t="n">
        <v>113.96267504</v>
      </c>
      <c r="P36" s="282" t="n">
        <v>5.57609889457458</v>
      </c>
      <c r="Q36" s="283" t="n">
        <v>5.42641937346524</v>
      </c>
      <c r="R36" s="284" t="n">
        <v>249.028576631701</v>
      </c>
      <c r="S36" s="284" t="n">
        <v>242.343889218957</v>
      </c>
      <c r="T36" s="0" t="n">
        <v>0.022</v>
      </c>
      <c r="U36" s="0" t="n">
        <v>0.0214711433782351</v>
      </c>
      <c r="V36" s="0" t="n">
        <v>24.456</v>
      </c>
      <c r="W36" s="0" t="n">
        <v>23.8681037480963</v>
      </c>
      <c r="X36" s="0" t="n">
        <v>24.434</v>
      </c>
      <c r="Y36" s="0" t="n">
        <v>23.8466326047181</v>
      </c>
      <c r="Z36" s="0" t="n">
        <v>1.626</v>
      </c>
      <c r="AA36" s="0" t="n">
        <v>1.58691268786411</v>
      </c>
      <c r="AB36" s="0" t="n">
        <v>57.12</v>
      </c>
      <c r="AC36" s="188" t="n">
        <v>55.7468958983996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/>
      <c r="E37" s="136"/>
      <c r="F37" s="137"/>
      <c r="G37" s="138"/>
      <c r="H37" s="136"/>
      <c r="I37" s="136" t="n">
        <v>5100</v>
      </c>
      <c r="J37" s="279"/>
      <c r="K37" s="280"/>
      <c r="L37" s="281"/>
      <c r="M37" s="281"/>
      <c r="N37" s="281"/>
      <c r="O37" s="279"/>
      <c r="P37" s="282"/>
      <c r="Q37" s="283"/>
      <c r="R37" s="284"/>
      <c r="S37" s="284"/>
      <c r="T37" s="146"/>
      <c r="U37" s="146"/>
      <c r="V37" s="146"/>
      <c r="W37" s="146"/>
      <c r="X37" s="145"/>
      <c r="Y37" s="146"/>
      <c r="Z37" s="146"/>
      <c r="AA37" s="146"/>
      <c r="AB37" s="146"/>
      <c r="AC37" s="188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3240</v>
      </c>
      <c r="E38" s="136" t="n">
        <v>5.2</v>
      </c>
      <c r="F38" s="137" t="n">
        <v>5.5909</v>
      </c>
      <c r="G38" s="138" t="n">
        <v>34.8904</v>
      </c>
      <c r="H38" s="136" t="n">
        <v>3500</v>
      </c>
      <c r="I38" s="136" t="n">
        <v>3501</v>
      </c>
      <c r="J38" s="279" t="n">
        <v>117.01</v>
      </c>
      <c r="K38" s="280" t="n">
        <v>0.999963233244567</v>
      </c>
      <c r="L38" s="281" t="n">
        <v>0.00080518038745376</v>
      </c>
      <c r="M38" s="281" t="n">
        <v>-5.237596384E-006</v>
      </c>
      <c r="N38" s="281" t="n">
        <v>1.0275650234703</v>
      </c>
      <c r="O38" s="279" t="n">
        <v>116.99268252</v>
      </c>
      <c r="P38" s="282" t="n">
        <v>5.56973636135109</v>
      </c>
      <c r="Q38" s="283" t="n">
        <v>5.42032497616641</v>
      </c>
      <c r="R38" s="284" t="n">
        <v>248.74442589794</v>
      </c>
      <c r="S38" s="284" t="n">
        <v>242.071713435592</v>
      </c>
      <c r="T38" s="146" t="n">
        <v>0.021</v>
      </c>
      <c r="U38" s="146" t="n">
        <v>0.0204946513774489</v>
      </c>
      <c r="V38" s="146" t="n">
        <v>23.191</v>
      </c>
      <c r="W38" s="146" t="n">
        <v>22.6329266711628</v>
      </c>
      <c r="X38" s="145" t="n">
        <v>23.17</v>
      </c>
      <c r="Y38" s="146" t="n">
        <v>22.6124320197853</v>
      </c>
      <c r="Z38" s="146" t="n">
        <v>1.533</v>
      </c>
      <c r="AA38" s="146" t="n">
        <v>1.49610955055377</v>
      </c>
      <c r="AB38" s="146" t="n">
        <v>45.447</v>
      </c>
      <c r="AC38" s="188" t="n">
        <v>44.3533533881391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3243</v>
      </c>
      <c r="E39" s="136" t="n">
        <v>7.3</v>
      </c>
      <c r="F39" s="137" t="n">
        <v>5.7119</v>
      </c>
      <c r="G39" s="138" t="n">
        <v>34.9591</v>
      </c>
      <c r="H39" s="136" t="n">
        <v>2000</v>
      </c>
      <c r="I39" s="136" t="n">
        <v>2000</v>
      </c>
      <c r="J39" s="279" t="n">
        <v>116.66</v>
      </c>
      <c r="K39" s="280" t="n">
        <v>0.999889786405409</v>
      </c>
      <c r="L39" s="281" t="n">
        <v>0.000798404599922949</v>
      </c>
      <c r="M39" s="281" t="n">
        <v>-5.066262634E-006</v>
      </c>
      <c r="N39" s="281" t="n">
        <v>1.02734456051518</v>
      </c>
      <c r="O39" s="279" t="n">
        <v>116.64518418</v>
      </c>
      <c r="P39" s="282" t="n">
        <v>5.70795543374568</v>
      </c>
      <c r="Q39" s="283" t="n">
        <v>5.55602828216009</v>
      </c>
      <c r="R39" s="284" t="n">
        <v>254.917289671082</v>
      </c>
      <c r="S39" s="284" t="n">
        <v>248.13222308127</v>
      </c>
      <c r="T39" s="146" t="n">
        <v>0.021</v>
      </c>
      <c r="U39" s="146" t="n">
        <v>0.0204936200647488</v>
      </c>
      <c r="V39" s="146" t="n">
        <v>20.887</v>
      </c>
      <c r="W39" s="146" t="n">
        <v>20.383344871067</v>
      </c>
      <c r="X39" s="145" t="n">
        <v>20.866</v>
      </c>
      <c r="Y39" s="146" t="n">
        <v>20.3628512510023</v>
      </c>
      <c r="Z39" s="146" t="n">
        <v>1.342</v>
      </c>
      <c r="AA39" s="146" t="n">
        <v>1.30963991080442</v>
      </c>
      <c r="AB39" s="146" t="n">
        <v>22.583</v>
      </c>
      <c r="AC39" s="188" t="n">
        <v>22.038448662963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3245</v>
      </c>
      <c r="E40" s="136" t="n">
        <v>7.7</v>
      </c>
      <c r="F40" s="137" t="n">
        <v>5.8436</v>
      </c>
      <c r="G40" s="138" t="n">
        <v>34.9586</v>
      </c>
      <c r="H40" s="136" t="n">
        <v>2000</v>
      </c>
      <c r="I40" s="136" t="n">
        <v>2000</v>
      </c>
      <c r="J40" s="279" t="n">
        <v>119.39</v>
      </c>
      <c r="K40" s="280" t="n">
        <v>0.999868438277747</v>
      </c>
      <c r="L40" s="281" t="n">
        <v>0.000797175228651729</v>
      </c>
      <c r="M40" s="281" t="n">
        <v>-5.035282234E-006</v>
      </c>
      <c r="N40" s="281" t="n">
        <v>1.02728624517243</v>
      </c>
      <c r="O40" s="279" t="n">
        <v>119.37531503</v>
      </c>
      <c r="P40" s="282" t="n">
        <v>5.70418402200503</v>
      </c>
      <c r="Q40" s="283" t="n">
        <v>5.55267244043318</v>
      </c>
      <c r="R40" s="284" t="n">
        <v>254.748858422744</v>
      </c>
      <c r="S40" s="284" t="n">
        <v>247.982351189746</v>
      </c>
      <c r="T40" s="146" t="n">
        <v>0.024</v>
      </c>
      <c r="U40" s="146" t="n">
        <v>0.0234212800739986</v>
      </c>
      <c r="V40" s="146" t="n">
        <v>20.873</v>
      </c>
      <c r="W40" s="146" t="n">
        <v>20.3696824576905</v>
      </c>
      <c r="X40" s="145" t="n">
        <v>20.849</v>
      </c>
      <c r="Y40" s="146" t="n">
        <v>20.3462611776165</v>
      </c>
      <c r="Z40" s="146" t="n">
        <v>1.358</v>
      </c>
      <c r="AA40" s="146" t="n">
        <v>1.32525409752042</v>
      </c>
      <c r="AB40" s="146" t="n">
        <v>22.574</v>
      </c>
      <c r="AC40" s="188" t="n">
        <v>22.0296656829352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3246</v>
      </c>
      <c r="E41" s="136" t="n">
        <v>8.3</v>
      </c>
      <c r="F41" s="137" t="n">
        <v>5.4141</v>
      </c>
      <c r="G41" s="138" t="n">
        <v>34.9738</v>
      </c>
      <c r="H41" s="136" t="n">
        <v>1700</v>
      </c>
      <c r="I41" s="136" t="n">
        <v>1701</v>
      </c>
      <c r="J41" s="279" t="n">
        <v>114.22</v>
      </c>
      <c r="K41" s="280" t="n">
        <v>0.999832134276928</v>
      </c>
      <c r="L41" s="281" t="n">
        <v>0.000795366676405149</v>
      </c>
      <c r="M41" s="281" t="n">
        <v>-4.989804394E-006</v>
      </c>
      <c r="N41" s="281" t="n">
        <v>1.02720804718772</v>
      </c>
      <c r="O41" s="279" t="n">
        <v>114.20663626</v>
      </c>
      <c r="P41" s="282" t="n">
        <v>5.52688559750349</v>
      </c>
      <c r="Q41" s="283" t="n">
        <v>5.38049289297815</v>
      </c>
      <c r="R41" s="284" t="n">
        <v>246.830710784506</v>
      </c>
      <c r="S41" s="284" t="n">
        <v>240.292812600404</v>
      </c>
      <c r="T41" s="146" t="n">
        <v>0.021</v>
      </c>
      <c r="U41" s="146" t="n">
        <v>0.0204934080130501</v>
      </c>
      <c r="V41" s="146" t="n">
        <v>21.373</v>
      </c>
      <c r="W41" s="146" t="n">
        <v>20.8574099744247</v>
      </c>
      <c r="X41" s="145" t="n">
        <v>21.352</v>
      </c>
      <c r="Y41" s="146" t="n">
        <v>20.8369165664117</v>
      </c>
      <c r="Z41" s="146" t="n">
        <v>1.363</v>
      </c>
      <c r="AA41" s="146" t="n">
        <v>1.33011976770416</v>
      </c>
      <c r="AB41" s="146" t="n">
        <v>18.55</v>
      </c>
      <c r="AC41" s="188" t="n">
        <v>18.1025104115276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3248</v>
      </c>
      <c r="E42" s="136" t="n">
        <v>9.4</v>
      </c>
      <c r="F42" s="137" t="n">
        <v>3.4541</v>
      </c>
      <c r="G42" s="138" t="n">
        <v>34.5217</v>
      </c>
      <c r="H42" s="136" t="n">
        <v>750</v>
      </c>
      <c r="I42" s="136" t="n">
        <v>750</v>
      </c>
      <c r="J42" s="279" t="n">
        <v>118.49</v>
      </c>
      <c r="K42" s="280" t="n">
        <v>0.999752498684665</v>
      </c>
      <c r="L42" s="281" t="n">
        <v>0.00079215910682294</v>
      </c>
      <c r="M42" s="281" t="n">
        <v>-4.909522456E-006</v>
      </c>
      <c r="N42" s="281" t="n">
        <v>1.02667914638163</v>
      </c>
      <c r="O42" s="279" t="n">
        <v>118.47744006</v>
      </c>
      <c r="P42" s="282" t="n">
        <v>3.38969734579763</v>
      </c>
      <c r="Q42" s="283" t="n">
        <v>3.30161312591581</v>
      </c>
      <c r="R42" s="284" t="n">
        <v>151.383883463322</v>
      </c>
      <c r="S42" s="284" t="n">
        <v>147.4500422034</v>
      </c>
      <c r="T42" s="146" t="n">
        <v>0.023</v>
      </c>
      <c r="U42" s="146" t="n">
        <v>0.0224526397102809</v>
      </c>
      <c r="V42" s="146" t="n">
        <v>35.438</v>
      </c>
      <c r="W42" s="146" t="n">
        <v>34.5946367849102</v>
      </c>
      <c r="X42" s="145" t="n">
        <v>35.415</v>
      </c>
      <c r="Y42" s="146" t="n">
        <v>34.5721841452</v>
      </c>
      <c r="Z42" s="146" t="n">
        <v>2.297</v>
      </c>
      <c r="AA42" s="146" t="n">
        <v>2.24233536584849</v>
      </c>
      <c r="AB42" s="146" t="n">
        <v>30.134</v>
      </c>
      <c r="AC42" s="188" t="n">
        <v>29.4168628273741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3249</v>
      </c>
      <c r="E43" s="136" t="n">
        <v>13.2</v>
      </c>
      <c r="F43" s="137" t="n">
        <v>1.9889</v>
      </c>
      <c r="G43" s="138" t="n">
        <v>34.8671</v>
      </c>
      <c r="H43" s="136" t="n">
        <v>350</v>
      </c>
      <c r="I43" s="136" t="n">
        <v>352</v>
      </c>
      <c r="J43" s="279" t="n">
        <v>119.99</v>
      </c>
      <c r="K43" s="280" t="n">
        <v>0.999353630843928</v>
      </c>
      <c r="L43" s="281" t="n">
        <v>0.00078209172473376</v>
      </c>
      <c r="M43" s="281" t="n">
        <v>-4.662993504E-006</v>
      </c>
      <c r="N43" s="281" t="n">
        <v>1.02625022331866</v>
      </c>
      <c r="O43" s="279" t="n">
        <v>119.98184068</v>
      </c>
      <c r="P43" s="282" t="n">
        <v>1.91874967589235</v>
      </c>
      <c r="Q43" s="283" t="n">
        <v>1.86967041009506</v>
      </c>
      <c r="R43" s="284" t="n">
        <v>85.6913605253524</v>
      </c>
      <c r="S43" s="284" t="n">
        <v>83.4994805148453</v>
      </c>
      <c r="T43" s="146" t="n">
        <v>0.027</v>
      </c>
      <c r="U43" s="146" t="n">
        <v>0.0263507682226289</v>
      </c>
      <c r="V43" s="146" t="n">
        <v>33.248</v>
      </c>
      <c r="W43" s="146" t="n">
        <v>32.448531180221</v>
      </c>
      <c r="X43" s="145" t="n">
        <v>33.221</v>
      </c>
      <c r="Y43" s="146" t="n">
        <v>32.4221804119984</v>
      </c>
      <c r="Z43" s="146" t="n">
        <v>2.02</v>
      </c>
      <c r="AA43" s="146" t="n">
        <v>1.97142784480409</v>
      </c>
      <c r="AB43" s="146" t="n">
        <v>15.458</v>
      </c>
      <c r="AC43" s="188" t="n">
        <v>15.0863027846444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3250</v>
      </c>
      <c r="E44" s="136" t="n">
        <v>19.2</v>
      </c>
      <c r="F44" s="137" t="n">
        <v>3.6661</v>
      </c>
      <c r="G44" s="138" t="n">
        <v>35.8446</v>
      </c>
      <c r="H44" s="136" t="n">
        <v>100</v>
      </c>
      <c r="I44" s="136" t="n">
        <v>100</v>
      </c>
      <c r="J44" s="279" t="n">
        <v>117.21</v>
      </c>
      <c r="K44" s="280" t="n">
        <v>0.99836796686895</v>
      </c>
      <c r="L44" s="281" t="n">
        <v>0.00076904023915776</v>
      </c>
      <c r="M44" s="281" t="n">
        <v>-4.371027744E-006</v>
      </c>
      <c r="N44" s="281" t="n">
        <v>1.02561662670071</v>
      </c>
      <c r="O44" s="279" t="n">
        <v>117.20906232</v>
      </c>
      <c r="P44" s="282" t="n">
        <v>3.63856528791428</v>
      </c>
      <c r="Q44" s="283" t="n">
        <v>3.54768555149024</v>
      </c>
      <c r="R44" s="284" t="n">
        <v>162.498325758252</v>
      </c>
      <c r="S44" s="284" t="n">
        <v>158.439636729554</v>
      </c>
      <c r="T44" s="146" t="n">
        <v>0.118</v>
      </c>
      <c r="U44" s="146" t="n">
        <v>0.115079531209704</v>
      </c>
      <c r="V44" s="146" t="n">
        <v>11.434</v>
      </c>
      <c r="W44" s="146" t="n">
        <v>11.1510115241674</v>
      </c>
      <c r="X44" s="145" t="n">
        <v>11.316</v>
      </c>
      <c r="Y44" s="146" t="n">
        <v>11.0359319929577</v>
      </c>
      <c r="Z44" s="146" t="n">
        <v>0.835</v>
      </c>
      <c r="AA44" s="146" t="n">
        <v>0.814333970848325</v>
      </c>
      <c r="AB44" s="146" t="n">
        <v>4.015</v>
      </c>
      <c r="AC44" s="159" t="n">
        <v>3.91562981192338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3252</v>
      </c>
      <c r="E45" s="136" t="n">
        <v>20.4</v>
      </c>
      <c r="F45" s="137" t="n">
        <v>3.8058</v>
      </c>
      <c r="G45" s="138" t="n">
        <v>36.0541</v>
      </c>
      <c r="H45" s="136" t="n">
        <v>80</v>
      </c>
      <c r="I45" s="136" t="n">
        <v>80</v>
      </c>
      <c r="J45" s="279" t="n">
        <v>113.95</v>
      </c>
      <c r="K45" s="280" t="n">
        <v>0.998122968256003</v>
      </c>
      <c r="L45" s="281" t="n">
        <v>0.00076680136339104</v>
      </c>
      <c r="M45" s="281" t="n">
        <v>-4.326930336E-006</v>
      </c>
      <c r="N45" s="281" t="n">
        <v>1.02546060954656</v>
      </c>
      <c r="O45" s="279" t="n">
        <v>113.9504558</v>
      </c>
      <c r="P45" s="282" t="n">
        <v>3.88793596821596</v>
      </c>
      <c r="Q45" s="283" t="n">
        <v>3.79140449864294</v>
      </c>
      <c r="R45" s="284" t="n">
        <v>173.635220340525</v>
      </c>
      <c r="S45" s="284" t="n">
        <v>169.324124909393</v>
      </c>
      <c r="T45" s="146" t="n">
        <v>0.17</v>
      </c>
      <c r="U45" s="146" t="n">
        <v>0.165765968100234</v>
      </c>
      <c r="V45" s="146" t="n">
        <v>8.382</v>
      </c>
      <c r="W45" s="146" t="n">
        <v>8.17323732127153</v>
      </c>
      <c r="X45" s="145" t="n">
        <v>8.212</v>
      </c>
      <c r="Y45" s="146" t="n">
        <v>8.0074713531713</v>
      </c>
      <c r="Z45" s="146" t="n">
        <v>0.667</v>
      </c>
      <c r="AA45" s="146" t="n">
        <v>0.650387651310918</v>
      </c>
      <c r="AB45" s="146" t="n">
        <v>3.023</v>
      </c>
      <c r="AC45" s="159" t="n">
        <v>2.94770895039416</v>
      </c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3253</v>
      </c>
      <c r="E46" s="136" t="n">
        <v>22.7</v>
      </c>
      <c r="F46" s="137" t="n">
        <v>3.8618</v>
      </c>
      <c r="G46" s="138" t="n">
        <v>36.35875</v>
      </c>
      <c r="H46" s="136" t="n">
        <v>60</v>
      </c>
      <c r="I46" s="136" t="n">
        <v>60</v>
      </c>
      <c r="J46" s="279" t="n">
        <v>111.66</v>
      </c>
      <c r="K46" s="280" t="n">
        <v>0.997611776723193</v>
      </c>
      <c r="L46" s="281" t="n">
        <v>0.000762824282969229</v>
      </c>
      <c r="M46" s="281" t="n">
        <v>-4.255729834E-006</v>
      </c>
      <c r="N46" s="281" t="n">
        <v>1.02505279274103</v>
      </c>
      <c r="O46" s="279" t="n">
        <v>111.66301482</v>
      </c>
      <c r="P46" s="282" t="n">
        <v>4.02774083588254</v>
      </c>
      <c r="Q46" s="283" t="n">
        <v>3.92930087543316</v>
      </c>
      <c r="R46" s="284" t="n">
        <v>179.878905730514</v>
      </c>
      <c r="S46" s="284" t="n">
        <v>175.482577096845</v>
      </c>
      <c r="T46" s="0" t="n">
        <v>0.388</v>
      </c>
      <c r="U46" s="0" t="n">
        <v>0.378252940655849</v>
      </c>
      <c r="V46" s="0" t="n">
        <v>4.693</v>
      </c>
      <c r="W46" s="0" t="n">
        <v>4.57510580025232</v>
      </c>
      <c r="X46" s="0" t="n">
        <v>4.305</v>
      </c>
      <c r="Y46" s="0" t="n">
        <v>4.19685285959647</v>
      </c>
      <c r="Z46" s="0" t="n">
        <v>0.432</v>
      </c>
      <c r="AA46" s="0" t="n">
        <v>0.421147604029193</v>
      </c>
      <c r="AB46" s="0" t="n">
        <v>2.015</v>
      </c>
      <c r="AC46" s="285" t="n">
        <v>1.96438060675654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 t="n">
        <v>60</v>
      </c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46"/>
      <c r="U47" s="146"/>
      <c r="V47" s="146"/>
      <c r="W47" s="146"/>
      <c r="X47" s="145"/>
      <c r="Y47" s="146"/>
      <c r="Z47" s="146"/>
      <c r="AA47" s="146"/>
      <c r="AB47" s="146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3254</v>
      </c>
      <c r="E48" s="136" t="n">
        <v>25.8</v>
      </c>
      <c r="F48" s="137" t="n">
        <v>4.5307</v>
      </c>
      <c r="G48" s="138" t="n">
        <v>36.1028</v>
      </c>
      <c r="H48" s="136" t="n">
        <v>40</v>
      </c>
      <c r="I48" s="136" t="n">
        <v>40</v>
      </c>
      <c r="J48" s="279" t="n">
        <v>115.36</v>
      </c>
      <c r="K48" s="280" t="n">
        <v>0.996839926411263</v>
      </c>
      <c r="L48" s="281" t="n">
        <v>0.00075807836541318</v>
      </c>
      <c r="M48" s="281" t="n">
        <v>-4.187461944E-006</v>
      </c>
      <c r="N48" s="281" t="n">
        <v>1.02393003979272</v>
      </c>
      <c r="O48" s="279" t="n">
        <v>115.36669088</v>
      </c>
      <c r="P48" s="282" t="n">
        <v>4.57448127197649</v>
      </c>
      <c r="Q48" s="283" t="n">
        <v>4.46757209399047</v>
      </c>
      <c r="R48" s="284" t="n">
        <v>204.29633360647</v>
      </c>
      <c r="S48" s="284" t="n">
        <v>199.521769717615</v>
      </c>
      <c r="T48" s="146" t="n">
        <v>0.023</v>
      </c>
      <c r="U48" s="146" t="n">
        <v>0.0224256582254316</v>
      </c>
      <c r="V48" s="146" t="n">
        <v>0.037</v>
      </c>
      <c r="W48" s="146" t="n">
        <v>0.0360760588843899</v>
      </c>
      <c r="X48" s="145" t="n">
        <v>0.014</v>
      </c>
      <c r="Y48" s="146" t="n">
        <v>0.0136504006589583</v>
      </c>
      <c r="Z48" s="146" t="n">
        <v>0.115</v>
      </c>
      <c r="AA48" s="146" t="n">
        <v>0.112128291127158</v>
      </c>
      <c r="AB48" s="146" t="n">
        <v>0.72</v>
      </c>
      <c r="AC48" s="159" t="n">
        <v>0.702020605317858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 t="n">
        <v>3255</v>
      </c>
      <c r="E49" s="136" t="n">
        <v>27</v>
      </c>
      <c r="F49" s="137" t="n">
        <v>4.6703</v>
      </c>
      <c r="G49" s="138" t="n">
        <v>35.3292</v>
      </c>
      <c r="H49" s="136" t="n">
        <v>20</v>
      </c>
      <c r="I49" s="136" t="n">
        <v>20</v>
      </c>
      <c r="J49" s="279" t="n">
        <v>115.95</v>
      </c>
      <c r="K49" s="280" t="n">
        <v>0.996516642405886</v>
      </c>
      <c r="L49" s="281" t="n">
        <v>0.0007564201607775</v>
      </c>
      <c r="M49" s="281" t="n">
        <v>-4.1695734E-006</v>
      </c>
      <c r="N49" s="281" t="n">
        <v>1.02296782095262</v>
      </c>
      <c r="O49" s="279" t="n">
        <v>115.9581165</v>
      </c>
      <c r="P49" s="282" t="n">
        <v>4.6915729483966</v>
      </c>
      <c r="Q49" s="283" t="n">
        <v>4.58623707638003</v>
      </c>
      <c r="R49" s="284" t="n">
        <v>209.525647875392</v>
      </c>
      <c r="S49" s="284" t="n">
        <v>204.821347831132</v>
      </c>
      <c r="T49" s="146" t="n">
        <v>0.015</v>
      </c>
      <c r="U49" s="146" t="n">
        <v>0.0146318890159103</v>
      </c>
      <c r="V49" s="146" t="n">
        <v>0.01</v>
      </c>
      <c r="W49" s="146" t="n">
        <v>0.00975459267727356</v>
      </c>
      <c r="X49" s="145" t="n">
        <v>-0.005</v>
      </c>
      <c r="Y49" s="146" t="n">
        <v>-0.00487729633863678</v>
      </c>
      <c r="Z49" s="146" t="n">
        <v>0.034</v>
      </c>
      <c r="AA49" s="146" t="n">
        <v>0.0331656151027301</v>
      </c>
      <c r="AB49" s="146" t="n">
        <v>0.811</v>
      </c>
      <c r="AC49" s="159" t="n">
        <v>0.791097466126885</v>
      </c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 t="n">
        <v>3256</v>
      </c>
      <c r="E50" s="136" t="n">
        <v>28.1</v>
      </c>
      <c r="F50" s="137" t="n">
        <v>4.6577</v>
      </c>
      <c r="G50" s="138" t="n">
        <v>34.60085</v>
      </c>
      <c r="H50" s="136" t="n">
        <v>0</v>
      </c>
      <c r="I50" s="136" t="n">
        <v>3</v>
      </c>
      <c r="J50" s="279" t="n">
        <v>120.07</v>
      </c>
      <c r="K50" s="280" t="n">
        <v>0.996208667461312</v>
      </c>
      <c r="L50" s="281" t="n">
        <v>0.000754984227200469</v>
      </c>
      <c r="M50" s="281" t="n">
        <v>-4.157361706E-006</v>
      </c>
      <c r="N50" s="281" t="n">
        <v>1.02206403658284</v>
      </c>
      <c r="O50" s="279" t="n">
        <v>120.07972567</v>
      </c>
      <c r="P50" s="282" t="n">
        <v>4.51554459305501</v>
      </c>
      <c r="Q50" s="283" t="n">
        <v>4.41806426156254</v>
      </c>
      <c r="R50" s="284" t="n">
        <v>201.664221525837</v>
      </c>
      <c r="S50" s="284" t="n">
        <v>197.310749921383</v>
      </c>
      <c r="T50" s="159" t="n">
        <v>0.017</v>
      </c>
      <c r="U50" s="159" t="n">
        <v>0.0165944657079951</v>
      </c>
      <c r="V50" s="159" t="n">
        <v>0.024</v>
      </c>
      <c r="W50" s="159" t="n">
        <v>0.0234274809995225</v>
      </c>
      <c r="X50" s="159" t="n">
        <v>0.007</v>
      </c>
      <c r="Y50" s="159" t="n">
        <v>0.00683301529152739</v>
      </c>
      <c r="Z50" s="159" t="n">
        <v>0.044</v>
      </c>
      <c r="AA50" s="159" t="n">
        <v>0.0429503818324579</v>
      </c>
      <c r="AB50" s="159" t="n">
        <v>1.102</v>
      </c>
      <c r="AC50" s="159" t="n">
        <v>1.07571183589474</v>
      </c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 t="n">
        <v>3</v>
      </c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 t="n">
        <v>3</v>
      </c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2</v>
      </c>
      <c r="J9" s="32" t="s">
        <v>301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2°00.07'</v>
      </c>
      <c r="P9" s="36" t="s">
        <v>15</v>
      </c>
      <c r="Q9" s="189" t="n">
        <v>-2.00116666666667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249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-23°00.01'</v>
      </c>
      <c r="P10" s="36" t="s">
        <v>21</v>
      </c>
      <c r="Q10" s="189" t="n">
        <v>-23.0001666666667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2°00.07'</v>
      </c>
      <c r="O11" s="43" t="n">
        <f aca="false">IF(P9=M10,-1,1)</f>
        <v>1</v>
      </c>
      <c r="P11" s="44" t="s">
        <v>302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23°00.01'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25.2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4.88458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0.997073534657807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0.0199816937484829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50'!$P$18</f>
        <v>5.00674021337874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4.87903687980269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0.00499432589885179</v>
      </c>
      <c r="Q23" s="221" t="s">
        <v>38</v>
      </c>
      <c r="R23" s="166"/>
      <c r="T23" s="1" t="n">
        <v>4.8806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0.020525702948945</v>
      </c>
      <c r="Q25" s="221" t="s">
        <v>15</v>
      </c>
      <c r="R25" s="166"/>
      <c r="T25" s="1" t="n">
        <v>4.8848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4.8884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4.8884</v>
      </c>
    </row>
    <row r="28" customFormat="false" ht="15" hidden="false" customHeight="false" outlineLevel="0" collapsed="false">
      <c r="T28" s="1" t="n">
        <f aca="false">AVERAGE(T23:T27)</f>
        <v>4.88458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6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2001</v>
      </c>
      <c r="E36" s="136" t="n">
        <v>6.1</v>
      </c>
      <c r="F36" s="137" t="n">
        <v>5.4513</v>
      </c>
      <c r="G36" s="136" t="n">
        <v>34.9637</v>
      </c>
      <c r="H36" s="136" t="n">
        <v>2000</v>
      </c>
      <c r="I36" s="136" t="n">
        <v>2000</v>
      </c>
      <c r="J36" s="279" t="n">
        <v>110.84</v>
      </c>
      <c r="K36" s="280" t="n">
        <v>0.999939830033904</v>
      </c>
      <c r="L36" s="281" t="n">
        <v>0.000802209143005569</v>
      </c>
      <c r="M36" s="281" t="n">
        <v>-5.162380666E-006</v>
      </c>
      <c r="N36" s="281" t="n">
        <v>1.0275099130175</v>
      </c>
      <c r="O36" s="279" t="n">
        <v>110.82459324</v>
      </c>
      <c r="P36" s="282" t="n">
        <v>5.72835054207424</v>
      </c>
      <c r="Q36" s="283" t="n">
        <v>5.57498323811953</v>
      </c>
      <c r="R36" s="284" t="n">
        <v>255.828135209035</v>
      </c>
      <c r="S36" s="284" t="n">
        <v>248.978751414418</v>
      </c>
      <c r="T36" s="146" t="n">
        <v>0.015</v>
      </c>
      <c r="U36" s="146" t="n">
        <v>0.0146382226787315</v>
      </c>
      <c r="V36" s="146" t="n">
        <v>20.512</v>
      </c>
      <c r="W36" s="146" t="n">
        <v>20.0172815724093</v>
      </c>
      <c r="X36" s="145" t="n">
        <v>20.497</v>
      </c>
      <c r="Y36" s="146" t="n">
        <v>20.0026433497306</v>
      </c>
      <c r="Z36" s="146" t="n">
        <v>1.339</v>
      </c>
      <c r="AA36" s="146" t="n">
        <v>1.30670534445476</v>
      </c>
      <c r="AB36" s="146" t="n">
        <v>20.559</v>
      </c>
      <c r="AC36" s="188" t="n">
        <v>20.0631480034693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2002</v>
      </c>
      <c r="E37" s="136" t="n">
        <v>6.5</v>
      </c>
      <c r="F37" s="137" t="n">
        <v>5.3403</v>
      </c>
      <c r="G37" s="136" t="n">
        <v>34.9664</v>
      </c>
      <c r="H37" s="136" t="n">
        <v>2000</v>
      </c>
      <c r="I37" s="136" t="n">
        <v>2000</v>
      </c>
      <c r="J37" s="279" t="n">
        <v>108.59</v>
      </c>
      <c r="K37" s="280" t="n">
        <v>0.9999255100741</v>
      </c>
      <c r="L37" s="281" t="n">
        <v>0.000800921297525469</v>
      </c>
      <c r="M37" s="281" t="n">
        <v>-5.12981185E-006</v>
      </c>
      <c r="N37" s="281" t="n">
        <v>1.02746610003604</v>
      </c>
      <c r="O37" s="279" t="n">
        <v>108.57534035</v>
      </c>
      <c r="P37" s="282" t="n">
        <v>5.72970885358756</v>
      </c>
      <c r="Q37" s="283" t="n">
        <v>5.57654296661135</v>
      </c>
      <c r="R37" s="284" t="n">
        <v>255.88879740122</v>
      </c>
      <c r="S37" s="284" t="n">
        <v>249.048408888863</v>
      </c>
      <c r="T37" s="146" t="n">
        <v>0.016</v>
      </c>
      <c r="U37" s="146" t="n">
        <v>0.015614105352972</v>
      </c>
      <c r="V37" s="146" t="n">
        <v>20.509</v>
      </c>
      <c r="W37" s="146" t="n">
        <v>20.0143554177564</v>
      </c>
      <c r="X37" s="145" t="n">
        <v>20.493</v>
      </c>
      <c r="Y37" s="146" t="n">
        <v>19.9987413124034</v>
      </c>
      <c r="Z37" s="146" t="n">
        <v>1.314</v>
      </c>
      <c r="AA37" s="146" t="n">
        <v>1.28230840211282</v>
      </c>
      <c r="AB37" s="146" t="n">
        <v>20.523</v>
      </c>
      <c r="AC37" s="188" t="n">
        <v>20.0280177599402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2004</v>
      </c>
      <c r="E38" s="136" t="n">
        <v>7</v>
      </c>
      <c r="F38" s="137" t="n">
        <v>5.1869</v>
      </c>
      <c r="G38" s="136" t="n">
        <v>34.9731</v>
      </c>
      <c r="H38" s="136" t="n">
        <v>1600</v>
      </c>
      <c r="I38" s="136" t="n">
        <v>1599</v>
      </c>
      <c r="J38" s="279" t="n">
        <v>110.33</v>
      </c>
      <c r="K38" s="280" t="n">
        <v>0.999904279762349</v>
      </c>
      <c r="L38" s="281" t="n">
        <v>0.0007993392355775</v>
      </c>
      <c r="M38" s="281" t="n">
        <v>-5.0898454E-006</v>
      </c>
      <c r="N38" s="281" t="n">
        <v>1.02703154711146</v>
      </c>
      <c r="O38" s="279" t="n">
        <v>110.3156571</v>
      </c>
      <c r="P38" s="282" t="n">
        <v>5.47510477189985</v>
      </c>
      <c r="Q38" s="283" t="n">
        <v>5.33099960492807</v>
      </c>
      <c r="R38" s="284" t="n">
        <v>244.518179113047</v>
      </c>
      <c r="S38" s="284" t="n">
        <v>238.082442356088</v>
      </c>
      <c r="T38" s="146" t="n">
        <v>0.017</v>
      </c>
      <c r="U38" s="146" t="n">
        <v>0.0165898881402708</v>
      </c>
      <c r="V38" s="146" t="n">
        <v>21.294</v>
      </c>
      <c r="W38" s="146" t="n">
        <v>20.7802987093486</v>
      </c>
      <c r="X38" s="145" t="n">
        <v>21.277</v>
      </c>
      <c r="Y38" s="146" t="n">
        <v>20.7637088212084</v>
      </c>
      <c r="Z38" s="146" t="n">
        <v>1.35</v>
      </c>
      <c r="AA38" s="146" t="n">
        <v>1.31743229349209</v>
      </c>
      <c r="AB38" s="146" t="n">
        <v>18.207</v>
      </c>
      <c r="AC38" s="188" t="n">
        <v>17.76777019823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2006</v>
      </c>
      <c r="E39" s="136" t="n">
        <v>7.8</v>
      </c>
      <c r="F39" s="137" t="n">
        <v>3.3417</v>
      </c>
      <c r="G39" s="136" t="n">
        <v>34.5096</v>
      </c>
      <c r="H39" s="136" t="n">
        <v>800</v>
      </c>
      <c r="I39" s="136" t="n">
        <v>799</v>
      </c>
      <c r="J39" s="279" t="n">
        <v>108.87</v>
      </c>
      <c r="K39" s="280" t="n">
        <v>0.999862742696217</v>
      </c>
      <c r="L39" s="281" t="n">
        <v>0.00079687086098358</v>
      </c>
      <c r="M39" s="281" t="n">
        <v>-5.027619864E-006</v>
      </c>
      <c r="N39" s="281" t="n">
        <v>1.02691516580614</v>
      </c>
      <c r="O39" s="279" t="n">
        <v>108.85671786</v>
      </c>
      <c r="P39" s="282" t="n">
        <v>3.56796819442784</v>
      </c>
      <c r="Q39" s="283" t="n">
        <v>3.47445272329476</v>
      </c>
      <c r="R39" s="284" t="n">
        <v>159.345459563147</v>
      </c>
      <c r="S39" s="284" t="n">
        <v>155.169058622344</v>
      </c>
      <c r="T39" s="146" t="n">
        <v>0.017</v>
      </c>
      <c r="U39" s="146" t="n">
        <v>0.0165956084977144</v>
      </c>
      <c r="V39" s="146" t="n">
        <v>35.245</v>
      </c>
      <c r="W39" s="146" t="n">
        <v>34.4066012648203</v>
      </c>
      <c r="X39" s="145" t="n">
        <v>35.228</v>
      </c>
      <c r="Y39" s="146" t="n">
        <v>34.3900056563226</v>
      </c>
      <c r="Z39" s="146" t="n">
        <v>2.283</v>
      </c>
      <c r="AA39" s="146" t="n">
        <v>2.22869260001659</v>
      </c>
      <c r="AB39" s="146" t="n">
        <v>31.137</v>
      </c>
      <c r="AC39" s="188" t="n">
        <v>30.3963212819609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2007</v>
      </c>
      <c r="E40" s="136" t="n">
        <v>14.1</v>
      </c>
      <c r="F40" s="137" t="n">
        <v>1.9001</v>
      </c>
      <c r="G40" s="136" t="n">
        <v>35.1869</v>
      </c>
      <c r="H40" s="136" t="n">
        <v>300</v>
      </c>
      <c r="I40" s="136" t="n">
        <v>300</v>
      </c>
      <c r="J40" s="279" t="n">
        <v>109.77</v>
      </c>
      <c r="K40" s="280" t="n">
        <v>0.99923247207571</v>
      </c>
      <c r="L40" s="281" t="n">
        <v>0.000779923259697169</v>
      </c>
      <c r="M40" s="281" t="n">
        <v>-4.611604026E-006</v>
      </c>
      <c r="N40" s="281" t="n">
        <v>1.02616318609403</v>
      </c>
      <c r="O40" s="279" t="n">
        <v>109.76352357</v>
      </c>
      <c r="P40" s="282" t="n">
        <v>2.00258251146043</v>
      </c>
      <c r="Q40" s="283" t="n">
        <v>1.95152441502314</v>
      </c>
      <c r="R40" s="284" t="n">
        <v>89.4353349618228</v>
      </c>
      <c r="S40" s="284" t="n">
        <v>87.1550803749335</v>
      </c>
      <c r="T40" s="146" t="n">
        <v>0.021</v>
      </c>
      <c r="U40" s="146" t="n">
        <v>0.0204901421579278</v>
      </c>
      <c r="V40" s="146" t="n">
        <v>27.589</v>
      </c>
      <c r="W40" s="146" t="n">
        <v>26.9191681902415</v>
      </c>
      <c r="X40" s="145" t="n">
        <v>27.568</v>
      </c>
      <c r="Y40" s="146" t="n">
        <v>26.8986780480835</v>
      </c>
      <c r="Z40" s="146" t="n">
        <v>1.698</v>
      </c>
      <c r="AA40" s="146" t="n">
        <v>1.65677435162674</v>
      </c>
      <c r="AB40" s="146" t="n">
        <v>10.614</v>
      </c>
      <c r="AC40" s="188" t="n">
        <v>10.3563032792498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2008</v>
      </c>
      <c r="E41" s="136" t="n">
        <v>15.3</v>
      </c>
      <c r="F41" s="137" t="n">
        <v>1.9391</v>
      </c>
      <c r="G41" s="136" t="n">
        <v>35.33155</v>
      </c>
      <c r="H41" s="136" t="n">
        <v>200</v>
      </c>
      <c r="I41" s="136" t="n">
        <v>201</v>
      </c>
      <c r="J41" s="279" t="n">
        <v>108.85</v>
      </c>
      <c r="K41" s="280" t="n">
        <v>0.999055815098909</v>
      </c>
      <c r="L41" s="281" t="n">
        <v>0.000777152507230549</v>
      </c>
      <c r="M41" s="281" t="n">
        <v>-4.547254314E-006</v>
      </c>
      <c r="N41" s="281" t="n">
        <v>1.02619663663021</v>
      </c>
      <c r="O41" s="279" t="n">
        <v>108.84488405</v>
      </c>
      <c r="P41" s="282" t="n">
        <v>2.06169417264893</v>
      </c>
      <c r="Q41" s="283" t="n">
        <v>2.00906346703596</v>
      </c>
      <c r="R41" s="284" t="n">
        <v>92.0752617505011</v>
      </c>
      <c r="S41" s="284" t="n">
        <v>89.7247744378258</v>
      </c>
      <c r="T41" s="146" t="n">
        <v>0.022</v>
      </c>
      <c r="U41" s="146" t="n">
        <v>0.0214635384801888</v>
      </c>
      <c r="V41" s="146" t="n">
        <v>25.362</v>
      </c>
      <c r="W41" s="146" t="n">
        <v>24.7435574061159</v>
      </c>
      <c r="X41" s="145" t="n">
        <v>25.34</v>
      </c>
      <c r="Y41" s="146" t="n">
        <v>24.7220938676357</v>
      </c>
      <c r="Z41" s="146" t="n">
        <v>1.586</v>
      </c>
      <c r="AA41" s="146" t="n">
        <v>1.54732600134452</v>
      </c>
      <c r="AB41" s="146" t="n">
        <v>8.968</v>
      </c>
      <c r="AC41" s="188" t="n">
        <v>8.74931877683334</v>
      </c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2009</v>
      </c>
      <c r="E42" s="136" t="n">
        <v>17.3</v>
      </c>
      <c r="F42" s="137" t="n">
        <v>2.3205</v>
      </c>
      <c r="G42" s="136" t="n">
        <v>35.6168</v>
      </c>
      <c r="H42" s="136" t="n">
        <v>100</v>
      </c>
      <c r="I42" s="136" t="n">
        <v>102</v>
      </c>
      <c r="J42" s="279" t="n">
        <v>109.15</v>
      </c>
      <c r="K42" s="280" t="n">
        <v>0.998724260572406</v>
      </c>
      <c r="L42" s="281" t="n">
        <v>0.000772827533782449</v>
      </c>
      <c r="M42" s="281" t="n">
        <v>-4.450594234E-006</v>
      </c>
      <c r="N42" s="281" t="n">
        <v>1.02602551948946</v>
      </c>
      <c r="O42" s="279" t="n">
        <v>109.14705295</v>
      </c>
      <c r="P42" s="282" t="n">
        <v>2.46442338465379</v>
      </c>
      <c r="Q42" s="283" t="n">
        <v>2.40191236752091</v>
      </c>
      <c r="R42" s="284" t="n">
        <v>110.061148358638</v>
      </c>
      <c r="S42" s="284" t="n">
        <v>107.269406333484</v>
      </c>
      <c r="T42" s="146" t="n">
        <v>0.273</v>
      </c>
      <c r="U42" s="146" t="n">
        <v>0.266286386700372</v>
      </c>
      <c r="V42" s="146" t="n">
        <v>20.143</v>
      </c>
      <c r="W42" s="146" t="n">
        <v>19.6476435432439</v>
      </c>
      <c r="X42" s="145" t="n">
        <v>19.87</v>
      </c>
      <c r="Y42" s="146" t="n">
        <v>19.3813571565436</v>
      </c>
      <c r="Z42" s="146" t="n">
        <v>1.289</v>
      </c>
      <c r="AA42" s="146" t="n">
        <v>1.25730092475011</v>
      </c>
      <c r="AB42" s="146" t="n">
        <v>6.157</v>
      </c>
      <c r="AC42" s="188" t="n">
        <v>6.00558711690179</v>
      </c>
      <c r="AD42" s="160" t="n">
        <v>0.0492</v>
      </c>
      <c r="AE42" s="160" t="n">
        <v>0.0307</v>
      </c>
      <c r="AF42" s="160" t="n">
        <v>0.0035</v>
      </c>
      <c r="AG42" s="160" t="n">
        <v>0.0801</v>
      </c>
      <c r="AH42" s="160" t="n">
        <v>0.0195</v>
      </c>
      <c r="AI42" s="160" t="n">
        <v>0.0105</v>
      </c>
      <c r="AJ42" s="160" t="n">
        <v>0.0125</v>
      </c>
      <c r="AK42" s="160" t="n">
        <v>0.0038</v>
      </c>
      <c r="AL42" s="160" t="n">
        <v>0.0719</v>
      </c>
      <c r="AM42" s="160" t="n">
        <v>0.0063</v>
      </c>
      <c r="AN42" s="160" t="n">
        <v>0.001</v>
      </c>
      <c r="AO42" s="160" t="n">
        <v>-9999.9999</v>
      </c>
      <c r="AP42" s="160" t="n">
        <v>0.0297</v>
      </c>
      <c r="AQ42" s="160"/>
      <c r="AR42" s="160" t="n">
        <v>0.2051</v>
      </c>
      <c r="AS42" s="160" t="n">
        <v>0.0791</v>
      </c>
      <c r="AT42" s="160" t="n">
        <v>0.2842</v>
      </c>
      <c r="AU42" s="160" t="n">
        <v>0.0241</v>
      </c>
      <c r="AV42" s="160" t="s">
        <v>167</v>
      </c>
      <c r="AW42" s="160" t="n">
        <v>-9999.9999</v>
      </c>
      <c r="AX42" s="160" t="n">
        <v>0.0739</v>
      </c>
      <c r="AY42" s="160" t="n">
        <v>0.2013</v>
      </c>
      <c r="AZ42" s="160" t="n">
        <v>0.2752</v>
      </c>
      <c r="BA42" s="160" t="n">
        <v>0.0034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2010</v>
      </c>
      <c r="E43" s="136" t="n">
        <v>17.6</v>
      </c>
      <c r="F43" s="137" t="n">
        <v>2.3311</v>
      </c>
      <c r="G43" s="136" t="n">
        <v>35.6297</v>
      </c>
      <c r="H43" s="136" t="n">
        <v>80</v>
      </c>
      <c r="I43" s="136" t="n">
        <v>80</v>
      </c>
      <c r="J43" s="279" t="n">
        <v>109.42</v>
      </c>
      <c r="K43" s="280" t="n">
        <v>0.998670633552638</v>
      </c>
      <c r="L43" s="281" t="n">
        <v>0.0007722092161664</v>
      </c>
      <c r="M43" s="281" t="n">
        <v>-4.437236896E-006</v>
      </c>
      <c r="N43" s="281" t="n">
        <v>1.02632090389455</v>
      </c>
      <c r="O43" s="279" t="n">
        <v>109.41737392</v>
      </c>
      <c r="P43" s="282" t="n">
        <v>2.4695473517047</v>
      </c>
      <c r="Q43" s="283" t="n">
        <v>2.40621363389713</v>
      </c>
      <c r="R43" s="284" t="n">
        <v>110.289984727132</v>
      </c>
      <c r="S43" s="284" t="n">
        <v>107.461500889846</v>
      </c>
      <c r="T43" s="146" t="n">
        <v>0.359</v>
      </c>
      <c r="U43" s="146" t="n">
        <v>0.350167670280659</v>
      </c>
      <c r="V43" s="146" t="n">
        <v>19.727</v>
      </c>
      <c r="W43" s="146" t="n">
        <v>19.2416647120517</v>
      </c>
      <c r="X43" s="145" t="n">
        <v>19.368</v>
      </c>
      <c r="Y43" s="146" t="n">
        <v>18.8914970417711</v>
      </c>
      <c r="Z43" s="146" t="n">
        <v>1.262</v>
      </c>
      <c r="AA43" s="146" t="n">
        <v>1.2309515317387</v>
      </c>
      <c r="AB43" s="146" t="n">
        <v>5.98</v>
      </c>
      <c r="AC43" s="188" t="n">
        <v>5.83287651331015</v>
      </c>
      <c r="AD43" s="160" t="n">
        <v>0.0495</v>
      </c>
      <c r="AE43" s="160" t="n">
        <v>0.0369</v>
      </c>
      <c r="AF43" s="160" t="n">
        <v>0.0048</v>
      </c>
      <c r="AG43" s="160" t="n">
        <v>0.0822</v>
      </c>
      <c r="AH43" s="160" t="n">
        <v>0.024</v>
      </c>
      <c r="AI43" s="160" t="n">
        <v>0.0105</v>
      </c>
      <c r="AJ43" s="160" t="n">
        <v>0.0133</v>
      </c>
      <c r="AK43" s="160" t="n">
        <v>0.005</v>
      </c>
      <c r="AL43" s="160" t="n">
        <v>0.0972</v>
      </c>
      <c r="AM43" s="160" t="n">
        <v>0.008</v>
      </c>
      <c r="AN43" s="160" t="n">
        <v>0.0014</v>
      </c>
      <c r="AO43" s="160" t="n">
        <v>0.001</v>
      </c>
      <c r="AP43" s="160" t="n">
        <v>0.0446</v>
      </c>
      <c r="AQ43" s="160"/>
      <c r="AR43" s="160" t="n">
        <v>0.2372</v>
      </c>
      <c r="AS43" s="160" t="n">
        <v>0.0848</v>
      </c>
      <c r="AT43" s="160" t="n">
        <v>0.322</v>
      </c>
      <c r="AU43" s="160" t="n">
        <v>0.0295</v>
      </c>
      <c r="AV43" s="160" t="s">
        <v>167</v>
      </c>
      <c r="AW43" s="160" t="n">
        <v>-9999.9999</v>
      </c>
      <c r="AX43" s="160" t="n">
        <v>0.0945</v>
      </c>
      <c r="AY43" s="160" t="n">
        <v>0.2408</v>
      </c>
      <c r="AZ43" s="160" t="n">
        <v>0.3353</v>
      </c>
      <c r="BA43" s="160" t="n">
        <v>0.0041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2011</v>
      </c>
      <c r="E44" s="136" t="n">
        <v>26</v>
      </c>
      <c r="F44" s="137" t="n">
        <v>4.3632</v>
      </c>
      <c r="G44" s="136" t="n">
        <v>36.1267</v>
      </c>
      <c r="H44" s="136" t="n">
        <v>60</v>
      </c>
      <c r="I44" s="136" t="n">
        <v>60</v>
      </c>
      <c r="J44" s="279" t="n">
        <v>110.81</v>
      </c>
      <c r="K44" s="280" t="n">
        <v>0.996786976605145</v>
      </c>
      <c r="L44" s="281" t="n">
        <v>0.00075779524628</v>
      </c>
      <c r="M44" s="281" t="n">
        <v>-4.1841496E-006</v>
      </c>
      <c r="N44" s="281" t="n">
        <v>1.0239108476126</v>
      </c>
      <c r="O44" s="279" t="n">
        <v>110.8166486</v>
      </c>
      <c r="P44" s="282" t="n">
        <v>4.58111398067297</v>
      </c>
      <c r="Q44" s="283" t="n">
        <v>4.47413365270473</v>
      </c>
      <c r="R44" s="284" t="n">
        <v>204.592550376855</v>
      </c>
      <c r="S44" s="284" t="n">
        <v>199.814808929793</v>
      </c>
      <c r="T44" s="146" t="n">
        <v>0.015</v>
      </c>
      <c r="U44" s="146" t="n">
        <v>0.0146255109136949</v>
      </c>
      <c r="V44" s="146" t="n">
        <v>0.04</v>
      </c>
      <c r="W44" s="146" t="n">
        <v>0.0390013624365198</v>
      </c>
      <c r="X44" s="145" t="n">
        <v>0.025</v>
      </c>
      <c r="Y44" s="146" t="n">
        <v>0.0243758515228249</v>
      </c>
      <c r="Z44" s="146" t="n">
        <v>0.167</v>
      </c>
      <c r="AA44" s="146" t="n">
        <v>0.16283068817247</v>
      </c>
      <c r="AB44" s="146" t="n">
        <v>1.178</v>
      </c>
      <c r="AC44" s="159" t="n">
        <v>1.14859012375551</v>
      </c>
      <c r="AD44" s="160" t="n">
        <v>0.0265</v>
      </c>
      <c r="AE44" s="160" t="n">
        <v>0.0316</v>
      </c>
      <c r="AF44" s="160" t="n">
        <v>0.005</v>
      </c>
      <c r="AG44" s="160" t="n">
        <v>0.0354</v>
      </c>
      <c r="AH44" s="160" t="n">
        <v>0.0157</v>
      </c>
      <c r="AI44" s="160" t="n">
        <v>0.0027</v>
      </c>
      <c r="AJ44" s="160" t="n">
        <v>-9999.9999</v>
      </c>
      <c r="AK44" s="160" t="n">
        <v>0.0013</v>
      </c>
      <c r="AL44" s="160" t="n">
        <v>0.0878</v>
      </c>
      <c r="AM44" s="160" t="n">
        <v>0.0098</v>
      </c>
      <c r="AN44" s="160" t="n">
        <v>-9999.9999</v>
      </c>
      <c r="AO44" s="160" t="n">
        <v>0.0017</v>
      </c>
      <c r="AP44" s="160" t="n">
        <v>0.1608</v>
      </c>
      <c r="AQ44" s="160"/>
      <c r="AR44" s="160" t="n">
        <v>0.1244</v>
      </c>
      <c r="AS44" s="160" t="n">
        <v>0.0395</v>
      </c>
      <c r="AT44" s="160" t="n">
        <v>0.1639</v>
      </c>
      <c r="AU44" s="160" t="n">
        <v>0.041</v>
      </c>
      <c r="AV44" s="160" t="s">
        <v>167</v>
      </c>
      <c r="AW44" s="160" t="n">
        <v>-9999.9999</v>
      </c>
      <c r="AX44" s="160" t="n">
        <v>0.2389</v>
      </c>
      <c r="AY44" s="160" t="n">
        <v>0.1751</v>
      </c>
      <c r="AZ44" s="160" t="n">
        <v>0.414</v>
      </c>
      <c r="BA44" s="160" t="n">
        <v>0.0045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2012</v>
      </c>
      <c r="E45" s="136" t="n">
        <v>28</v>
      </c>
      <c r="F45" s="137" t="n">
        <v>4.3571</v>
      </c>
      <c r="G45" s="136" t="n">
        <v>36.00735</v>
      </c>
      <c r="H45" s="136" t="n">
        <v>40</v>
      </c>
      <c r="I45" s="136" t="n">
        <v>40</v>
      </c>
      <c r="J45" s="279" t="n">
        <v>110.46</v>
      </c>
      <c r="K45" s="280" t="n">
        <v>0.996237119054642</v>
      </c>
      <c r="L45" s="281" t="n">
        <v>0.00075511149536</v>
      </c>
      <c r="M45" s="281" t="n">
        <v>-4.1583064E-006</v>
      </c>
      <c r="N45" s="281" t="n">
        <v>1.02324932148825</v>
      </c>
      <c r="O45" s="279" t="n">
        <v>110.4688368</v>
      </c>
      <c r="P45" s="282" t="n">
        <v>4.58934909530071</v>
      </c>
      <c r="Q45" s="283" t="n">
        <v>4.48507416415953</v>
      </c>
      <c r="R45" s="284" t="n">
        <v>204.96033059613</v>
      </c>
      <c r="S45" s="284" t="n">
        <v>200.303412171365</v>
      </c>
      <c r="T45" s="146" t="n">
        <v>0.013</v>
      </c>
      <c r="U45" s="146" t="n">
        <v>0.0126766371503302</v>
      </c>
      <c r="V45" s="146" t="n">
        <v>0.026</v>
      </c>
      <c r="W45" s="146" t="n">
        <v>0.0253532743006603</v>
      </c>
      <c r="X45" s="145" t="n">
        <v>0.013</v>
      </c>
      <c r="Y45" s="146" t="n">
        <v>0.0126766371503302</v>
      </c>
      <c r="Z45" s="146" t="n">
        <v>0.106</v>
      </c>
      <c r="AA45" s="146" t="n">
        <v>0.103363349071923</v>
      </c>
      <c r="AB45" s="146" t="n">
        <v>0.522</v>
      </c>
      <c r="AC45" s="159" t="n">
        <v>0.509015737882488</v>
      </c>
      <c r="AD45" s="160" t="n">
        <v>0.0091</v>
      </c>
      <c r="AE45" s="160" t="n">
        <v>0.0122</v>
      </c>
      <c r="AF45" s="160" t="n">
        <v>0.0041</v>
      </c>
      <c r="AG45" s="160" t="n">
        <v>0.0101</v>
      </c>
      <c r="AH45" s="160" t="n">
        <v>0.009</v>
      </c>
      <c r="AI45" s="160" t="n">
        <v>-9999.9999</v>
      </c>
      <c r="AJ45" s="160" t="n">
        <v>-9999.9999</v>
      </c>
      <c r="AK45" s="160" t="n">
        <v>0.0009</v>
      </c>
      <c r="AL45" s="160" t="n">
        <v>0.0378</v>
      </c>
      <c r="AM45" s="160" t="n">
        <v>0.0076</v>
      </c>
      <c r="AN45" s="160" t="n">
        <v>-9999.9999</v>
      </c>
      <c r="AO45" s="160" t="n">
        <v>0.0008</v>
      </c>
      <c r="AP45" s="160" t="n">
        <v>0.1211</v>
      </c>
      <c r="AQ45" s="160"/>
      <c r="AR45" s="160" t="n">
        <v>0.0367</v>
      </c>
      <c r="AS45" s="160" t="n">
        <v>0.0157</v>
      </c>
      <c r="AT45" s="160" t="n">
        <v>0.0524</v>
      </c>
      <c r="AU45" s="160" t="n">
        <v>0.0194</v>
      </c>
      <c r="AV45" s="160" t="s">
        <v>167</v>
      </c>
      <c r="AW45" s="160" t="n">
        <v>-9999.9999</v>
      </c>
      <c r="AX45" s="160" t="n">
        <v>0.0933</v>
      </c>
      <c r="AY45" s="160" t="n">
        <v>0.0916</v>
      </c>
      <c r="AZ45" s="160" t="n">
        <v>0.1849</v>
      </c>
      <c r="BA45" s="160" t="n">
        <v>0.0018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2013</v>
      </c>
      <c r="E46" s="136" t="n">
        <v>28.4</v>
      </c>
      <c r="F46" s="137" t="n">
        <v>4.2952</v>
      </c>
      <c r="G46" s="136" t="n">
        <v>35.617</v>
      </c>
      <c r="H46" s="136" t="n">
        <v>20</v>
      </c>
      <c r="I46" s="136" t="n">
        <v>20</v>
      </c>
      <c r="J46" s="279" t="n">
        <v>109.83</v>
      </c>
      <c r="K46" s="280" t="n">
        <v>0.996122772415965</v>
      </c>
      <c r="L46" s="281" t="n">
        <v>0.00075460631060384</v>
      </c>
      <c r="M46" s="281" t="n">
        <v>-4.154726176E-006</v>
      </c>
      <c r="N46" s="281" t="n">
        <v>1.02281298870169</v>
      </c>
      <c r="O46" s="279" t="n">
        <v>109.83922572</v>
      </c>
      <c r="P46" s="282" t="n">
        <v>4.55026394679623</v>
      </c>
      <c r="Q46" s="283" t="n">
        <v>4.44877411321508</v>
      </c>
      <c r="R46" s="284" t="n">
        <v>203.214787863919</v>
      </c>
      <c r="S46" s="284" t="n">
        <v>198.682251896185</v>
      </c>
      <c r="T46" s="146" t="n">
        <v>0.015</v>
      </c>
      <c r="U46" s="146" t="n">
        <v>0.0146310918341088</v>
      </c>
      <c r="V46" s="146" t="n">
        <v>0.004</v>
      </c>
      <c r="W46" s="146" t="n">
        <v>0.00390162448909568</v>
      </c>
      <c r="X46" s="145" t="n">
        <v>-0.011</v>
      </c>
      <c r="Y46" s="146" t="n">
        <v>-0.0107294673450131</v>
      </c>
      <c r="Z46" s="146" t="n">
        <v>0.044</v>
      </c>
      <c r="AA46" s="146" t="n">
        <v>0.0429178693800525</v>
      </c>
      <c r="AB46" s="146" t="n">
        <v>0.669</v>
      </c>
      <c r="AC46" s="285" t="n">
        <v>0.652546695801253</v>
      </c>
      <c r="AD46" s="160" t="n">
        <v>0.0031</v>
      </c>
      <c r="AE46" s="160" t="n">
        <v>0.0079</v>
      </c>
      <c r="AF46" s="160" t="n">
        <v>0.0032</v>
      </c>
      <c r="AG46" s="160" t="n">
        <v>0.0062</v>
      </c>
      <c r="AH46" s="160" t="n">
        <v>0.0075</v>
      </c>
      <c r="AI46" s="160" t="n">
        <v>-9999.9999</v>
      </c>
      <c r="AJ46" s="160" t="n">
        <v>-9999.9999</v>
      </c>
      <c r="AK46" s="160" t="n">
        <v>0.0012</v>
      </c>
      <c r="AL46" s="160" t="n">
        <v>0.0183</v>
      </c>
      <c r="AM46" s="160" t="n">
        <v>0.0077</v>
      </c>
      <c r="AN46" s="160" t="n">
        <v>-9999.9999</v>
      </c>
      <c r="AO46" s="160" t="n">
        <v>0.0017</v>
      </c>
      <c r="AP46" s="160" t="n">
        <v>0.1315</v>
      </c>
      <c r="AQ46" s="160"/>
      <c r="AR46" s="160" t="n">
        <v>0.0227</v>
      </c>
      <c r="AS46" s="160" t="n">
        <v>0.0096</v>
      </c>
      <c r="AT46" s="160" t="n">
        <v>0.0323</v>
      </c>
      <c r="AU46" s="160" t="n">
        <v>0.0217</v>
      </c>
      <c r="AV46" s="160" t="s">
        <v>167</v>
      </c>
      <c r="AW46" s="160" t="n">
        <v>-9999.9999</v>
      </c>
      <c r="AX46" s="160" t="n">
        <v>0.0751</v>
      </c>
      <c r="AY46" s="160" t="n">
        <v>0.0879</v>
      </c>
      <c r="AZ46" s="160" t="n">
        <v>0.163</v>
      </c>
      <c r="BA46" s="160" t="n">
        <v>0.0017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2014</v>
      </c>
      <c r="E47" s="136" t="n">
        <v>28.7</v>
      </c>
      <c r="F47" s="137" t="n">
        <v>4.3662</v>
      </c>
      <c r="G47" s="138" t="n">
        <v>35.6095</v>
      </c>
      <c r="H47" s="136" t="n">
        <v>0</v>
      </c>
      <c r="I47" s="136" t="n">
        <v>5</v>
      </c>
      <c r="J47" s="279" t="n">
        <v>112.03</v>
      </c>
      <c r="K47" s="280" t="n">
        <v>0.996036070213923</v>
      </c>
      <c r="L47" s="281" t="n">
        <v>0.000754234198764729</v>
      </c>
      <c r="M47" s="281" t="n">
        <v>-4.152388474E-006</v>
      </c>
      <c r="N47" s="281" t="n">
        <v>1.0225556422888</v>
      </c>
      <c r="O47" s="279" t="n">
        <v>112.03974661</v>
      </c>
      <c r="P47" s="282" t="n">
        <v>4.53332366778709</v>
      </c>
      <c r="Q47" s="283" t="n">
        <v>4.4333271269621</v>
      </c>
      <c r="R47" s="284" t="n">
        <v>202.458235003371</v>
      </c>
      <c r="S47" s="284" t="n">
        <v>197.992389490127</v>
      </c>
      <c r="T47" s="158" t="n">
        <v>0.016</v>
      </c>
      <c r="U47" s="188" t="n">
        <v>0.0156065943703368</v>
      </c>
      <c r="V47" s="285" t="n">
        <v>0.026</v>
      </c>
      <c r="W47" s="285" t="n">
        <v>0.0253607158517974</v>
      </c>
      <c r="X47" s="285" t="n">
        <v>0.01</v>
      </c>
      <c r="Y47" s="285" t="n">
        <v>0.00975412148146052</v>
      </c>
      <c r="Z47" s="188" t="n">
        <v>0.061</v>
      </c>
      <c r="AA47" s="188" t="n">
        <v>0.0595001410369092</v>
      </c>
      <c r="AB47" s="285" t="n">
        <v>1.043</v>
      </c>
      <c r="AC47" s="285" t="n">
        <v>1.01735487051633</v>
      </c>
      <c r="AD47" s="159" t="n">
        <v>0.0032</v>
      </c>
      <c r="AE47" s="159" t="n">
        <v>0.006</v>
      </c>
      <c r="AF47" s="159" t="n">
        <v>0.002</v>
      </c>
      <c r="AG47" s="159" t="n">
        <v>0.0053</v>
      </c>
      <c r="AH47" s="159" t="n">
        <v>0.007</v>
      </c>
      <c r="AI47" s="159" t="n">
        <v>-9999.9999</v>
      </c>
      <c r="AJ47" s="159" t="n">
        <v>-9999.9999</v>
      </c>
      <c r="AK47" s="159" t="n">
        <v>0.001</v>
      </c>
      <c r="AL47" s="159" t="n">
        <v>0.0142</v>
      </c>
      <c r="AM47" s="159" t="n">
        <v>0.01</v>
      </c>
      <c r="AN47" s="159" t="n">
        <v>-9999.9999</v>
      </c>
      <c r="AO47" s="159" t="n">
        <v>0.0028</v>
      </c>
      <c r="AP47" s="159" t="n">
        <v>0.1276</v>
      </c>
      <c r="AQ47" s="159"/>
      <c r="AR47" s="159" t="n">
        <v>0.0194</v>
      </c>
      <c r="AS47" s="159" t="n">
        <v>0.0085</v>
      </c>
      <c r="AT47" s="159" t="n">
        <v>0.0279</v>
      </c>
      <c r="AU47" s="159" t="n">
        <v>0.0184</v>
      </c>
      <c r="AV47" s="159" t="s">
        <v>167</v>
      </c>
      <c r="AW47" s="159" t="n">
        <v>-9999.9999</v>
      </c>
      <c r="AX47" s="159" t="n">
        <v>0.0725</v>
      </c>
      <c r="AY47" s="159" t="n">
        <v>0.0787</v>
      </c>
      <c r="AZ47" s="159" t="n">
        <v>0.1512</v>
      </c>
      <c r="BA47" s="159" t="n">
        <v>0.0017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1</v>
      </c>
      <c r="J9" s="32" t="s">
        <v>303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1°30.02'</v>
      </c>
      <c r="P9" s="36" t="s">
        <v>15</v>
      </c>
      <c r="Q9" s="189" t="n">
        <v>-1.50033333333333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197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-23°00.02'</v>
      </c>
      <c r="P10" s="36" t="s">
        <v>21</v>
      </c>
      <c r="Q10" s="189" t="n">
        <v>-23.0003333333333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1°30.02'</v>
      </c>
      <c r="O11" s="43" t="n">
        <f aca="false">IF(P9=M10,-1,1)</f>
        <v>1</v>
      </c>
      <c r="P11" s="44" t="s">
        <v>304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23°00.02'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25.2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4.88458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0.997073534657807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0.0199816937484829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51'!$P$18</f>
        <v>5.00674021337874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4.87903687980269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0.00499432589885179</v>
      </c>
      <c r="Q23" s="221" t="s">
        <v>38</v>
      </c>
      <c r="R23" s="166"/>
      <c r="T23" s="1" t="n">
        <v>4.8806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0.020525702948945</v>
      </c>
      <c r="Q25" s="221" t="s">
        <v>15</v>
      </c>
      <c r="R25" s="166"/>
      <c r="T25" s="1" t="n">
        <v>4.8848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4.8884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4.8884</v>
      </c>
    </row>
    <row r="28" customFormat="false" ht="15" hidden="false" customHeight="false" outlineLevel="0" collapsed="false">
      <c r="T28" s="1" t="n">
        <f aca="false">AVERAGE(T23:T27)</f>
        <v>4.88458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2015</v>
      </c>
      <c r="E36" s="136" t="n">
        <v>6.2</v>
      </c>
      <c r="F36" s="137" t="n">
        <v>5.397</v>
      </c>
      <c r="G36" s="138" t="n">
        <v>34.9635</v>
      </c>
      <c r="H36" s="136" t="n">
        <v>2000</v>
      </c>
      <c r="I36" s="136" t="n">
        <v>1999</v>
      </c>
      <c r="J36" s="279" t="n">
        <v>110.12</v>
      </c>
      <c r="K36" s="280" t="n">
        <v>0.999936473843876</v>
      </c>
      <c r="L36" s="281" t="n">
        <v>0.00080188531551926</v>
      </c>
      <c r="M36" s="281" t="n">
        <v>-5.154188824E-006</v>
      </c>
      <c r="N36" s="281" t="n">
        <v>1.0274982320976</v>
      </c>
      <c r="O36" s="279" t="n">
        <v>110.10480344</v>
      </c>
      <c r="P36" s="282" t="n">
        <v>5.70884226952182</v>
      </c>
      <c r="Q36" s="283" t="n">
        <v>5.5560604302622</v>
      </c>
      <c r="R36" s="284" t="n">
        <v>254.956895756845</v>
      </c>
      <c r="S36" s="284" t="n">
        <v>248.13365881551</v>
      </c>
      <c r="T36" s="146" t="n">
        <v>0.013</v>
      </c>
      <c r="U36" s="146" t="n">
        <v>0.0126864738207467</v>
      </c>
      <c r="V36" s="146" t="n">
        <v>20.474</v>
      </c>
      <c r="W36" s="146" t="n">
        <v>19.9802203850744</v>
      </c>
      <c r="X36" s="145" t="n">
        <v>20.461</v>
      </c>
      <c r="Y36" s="146" t="n">
        <v>19.9675339112537</v>
      </c>
      <c r="Z36" s="146" t="n">
        <v>1.321</v>
      </c>
      <c r="AA36" s="146" t="n">
        <v>1.28914091670818</v>
      </c>
      <c r="AB36" s="146" t="n">
        <v>21.171</v>
      </c>
      <c r="AC36" s="188" t="n">
        <v>20.6604105583867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2016</v>
      </c>
      <c r="E37" s="136" t="n">
        <v>6.8</v>
      </c>
      <c r="F37" s="137" t="n">
        <v>5.0598</v>
      </c>
      <c r="G37" s="138" t="n">
        <v>34.9733</v>
      </c>
      <c r="H37" s="136" t="n">
        <v>1600</v>
      </c>
      <c r="I37" s="136" t="n">
        <v>1601</v>
      </c>
      <c r="J37" s="279" t="n">
        <v>107.63</v>
      </c>
      <c r="K37" s="280" t="n">
        <v>0.99991321285054</v>
      </c>
      <c r="L37" s="281" t="n">
        <v>0.00079996838969888</v>
      </c>
      <c r="M37" s="281" t="n">
        <v>-5.105732704E-006</v>
      </c>
      <c r="N37" s="281" t="n">
        <v>1.02742569343521</v>
      </c>
      <c r="O37" s="279" t="n">
        <v>107.61579284</v>
      </c>
      <c r="P37" s="282" t="n">
        <v>5.47694593678045</v>
      </c>
      <c r="Q37" s="283" t="n">
        <v>5.33074651702373</v>
      </c>
      <c r="R37" s="284" t="n">
        <v>244.600405536615</v>
      </c>
      <c r="S37" s="284" t="n">
        <v>238.07113945028</v>
      </c>
      <c r="T37" s="146" t="n">
        <v>0.013</v>
      </c>
      <c r="U37" s="146" t="n">
        <v>0.0126863784377704</v>
      </c>
      <c r="V37" s="146" t="n">
        <v>21.117</v>
      </c>
      <c r="W37" s="146" t="n">
        <v>20.6075579592613</v>
      </c>
      <c r="X37" s="145" t="n">
        <v>21.104</v>
      </c>
      <c r="Y37" s="146" t="n">
        <v>20.5948715808236</v>
      </c>
      <c r="Z37" s="146" t="n">
        <v>1.365</v>
      </c>
      <c r="AA37" s="146" t="n">
        <v>1.33206973596589</v>
      </c>
      <c r="AB37" s="146" t="n">
        <v>18.08</v>
      </c>
      <c r="AC37" s="188" t="n">
        <v>17.6438247811453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2017</v>
      </c>
      <c r="E38" s="136" t="n">
        <v>6.9</v>
      </c>
      <c r="F38" s="137" t="n">
        <v>5.1696</v>
      </c>
      <c r="G38" s="138" t="n">
        <v>34.9738</v>
      </c>
      <c r="H38" s="136" t="n">
        <v>1600</v>
      </c>
      <c r="I38" s="136" t="n">
        <v>1601</v>
      </c>
      <c r="J38" s="279" t="n">
        <v>109.96</v>
      </c>
      <c r="K38" s="280" t="n">
        <v>0.999908819509459</v>
      </c>
      <c r="L38" s="281" t="n">
        <v>0.000799653203574409</v>
      </c>
      <c r="M38" s="281" t="n">
        <v>-5.097772506E-006</v>
      </c>
      <c r="N38" s="281" t="n">
        <v>1.0274123174835</v>
      </c>
      <c r="O38" s="279" t="n">
        <v>109.94559524</v>
      </c>
      <c r="P38" s="282" t="n">
        <v>5.47548054787637</v>
      </c>
      <c r="Q38" s="283" t="n">
        <v>5.32938962741637</v>
      </c>
      <c r="R38" s="284" t="n">
        <v>244.534961268158</v>
      </c>
      <c r="S38" s="284" t="n">
        <v>238.010540760415</v>
      </c>
      <c r="T38" s="146" t="n">
        <v>0.015</v>
      </c>
      <c r="U38" s="146" t="n">
        <v>0.0146381289666581</v>
      </c>
      <c r="V38" s="146" t="n">
        <v>21.236</v>
      </c>
      <c r="W38" s="146" t="n">
        <v>20.7236871157302</v>
      </c>
      <c r="X38" s="145" t="n">
        <v>21.221</v>
      </c>
      <c r="Y38" s="146" t="n">
        <v>20.7090489867635</v>
      </c>
      <c r="Z38" s="146" t="n">
        <v>1.362</v>
      </c>
      <c r="AA38" s="146" t="n">
        <v>1.32914211017256</v>
      </c>
      <c r="AB38" s="146" t="n">
        <v>17.723</v>
      </c>
      <c r="AC38" s="188" t="n">
        <v>17.2954373117388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2018</v>
      </c>
      <c r="E39" s="136" t="n">
        <v>7.9</v>
      </c>
      <c r="F39" s="137" t="n">
        <v>3.2695</v>
      </c>
      <c r="G39" s="138" t="n">
        <v>34.49365</v>
      </c>
      <c r="H39" s="136" t="n">
        <v>750</v>
      </c>
      <c r="I39" s="136" t="n">
        <v>752</v>
      </c>
      <c r="J39" s="279" t="n">
        <v>109.32</v>
      </c>
      <c r="K39" s="280" t="n">
        <v>0.999856904530436</v>
      </c>
      <c r="L39" s="281" t="n">
        <v>0.000796567675464009</v>
      </c>
      <c r="M39" s="281" t="n">
        <v>-5.019990586E-006</v>
      </c>
      <c r="N39" s="281" t="n">
        <v>1.02689129867451</v>
      </c>
      <c r="O39" s="279" t="n">
        <v>109.30677228</v>
      </c>
      <c r="P39" s="282" t="n">
        <v>3.47578059530812</v>
      </c>
      <c r="Q39" s="283" t="n">
        <v>3.38476000312263</v>
      </c>
      <c r="R39" s="284" t="n">
        <v>155.228361386461</v>
      </c>
      <c r="S39" s="284" t="n">
        <v>151.163381739457</v>
      </c>
      <c r="T39" s="146" t="n">
        <v>0.017</v>
      </c>
      <c r="U39" s="146" t="n">
        <v>0.0165957851757778</v>
      </c>
      <c r="V39" s="146" t="n">
        <v>35.239</v>
      </c>
      <c r="W39" s="146" t="n">
        <v>34.4011102240726</v>
      </c>
      <c r="X39" s="145" t="n">
        <v>35.222</v>
      </c>
      <c r="Y39" s="146" t="n">
        <v>34.3845144388968</v>
      </c>
      <c r="Z39" s="146" t="n">
        <v>2.321</v>
      </c>
      <c r="AA39" s="146" t="n">
        <v>2.26581278782237</v>
      </c>
      <c r="AB39" s="146" t="n">
        <v>29.547</v>
      </c>
      <c r="AC39" s="188" t="n">
        <v>28.8444508581592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2019</v>
      </c>
      <c r="E40" s="136" t="n">
        <v>13.4</v>
      </c>
      <c r="F40" s="137" t="n">
        <v>1.8964</v>
      </c>
      <c r="G40" s="138" t="n">
        <v>35.09525</v>
      </c>
      <c r="H40" s="136" t="n">
        <v>300</v>
      </c>
      <c r="I40" s="136" t="n">
        <v>300</v>
      </c>
      <c r="J40" s="279" t="n">
        <v>108.2</v>
      </c>
      <c r="K40" s="280" t="n">
        <v>0.999327559596324</v>
      </c>
      <c r="L40" s="281" t="n">
        <v>0.00078160300815734</v>
      </c>
      <c r="M40" s="281" t="n">
        <v>-4.651341976E-006</v>
      </c>
      <c r="N40" s="281" t="n">
        <v>1.0263861306631</v>
      </c>
      <c r="O40" s="279" t="n">
        <v>108.1928588</v>
      </c>
      <c r="P40" s="282" t="n">
        <v>2.02820313806237</v>
      </c>
      <c r="Q40" s="283" t="n">
        <v>1.97606249487416</v>
      </c>
      <c r="R40" s="284" t="n">
        <v>90.5795521458653</v>
      </c>
      <c r="S40" s="284" t="n">
        <v>88.2509510210799</v>
      </c>
      <c r="T40" s="146" t="n">
        <v>0.017</v>
      </c>
      <c r="U40" s="146" t="n">
        <v>0.0165884420807129</v>
      </c>
      <c r="V40" s="146" t="n">
        <v>28.691</v>
      </c>
      <c r="W40" s="146" t="n">
        <v>27.9964112786903</v>
      </c>
      <c r="X40" s="145" t="n">
        <v>28.674</v>
      </c>
      <c r="Y40" s="146" t="n">
        <v>27.9798228366095</v>
      </c>
      <c r="Z40" s="146" t="n">
        <v>1.776</v>
      </c>
      <c r="AA40" s="146" t="n">
        <v>1.73300430207919</v>
      </c>
      <c r="AB40" s="146" t="n">
        <v>11.344</v>
      </c>
      <c r="AC40" s="188" t="n">
        <v>11.0693698213887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2021</v>
      </c>
      <c r="E41" s="136" t="n">
        <v>15.2</v>
      </c>
      <c r="F41" s="137" t="n">
        <v>2.1281</v>
      </c>
      <c r="G41" s="138" t="n">
        <v>35.34415</v>
      </c>
      <c r="H41" s="136" t="n">
        <v>200</v>
      </c>
      <c r="I41" s="136" t="n">
        <v>200</v>
      </c>
      <c r="J41" s="279" t="n">
        <v>110.95</v>
      </c>
      <c r="K41" s="280" t="n">
        <v>0.999071185363568</v>
      </c>
      <c r="L41" s="281" t="n">
        <v>0.00077737825477376</v>
      </c>
      <c r="M41" s="281" t="n">
        <v>-4.552434784E-006</v>
      </c>
      <c r="N41" s="281" t="n">
        <v>1.02619392456929</v>
      </c>
      <c r="O41" s="279" t="n">
        <v>110.9446744</v>
      </c>
      <c r="P41" s="282" t="n">
        <v>2.22106750011356</v>
      </c>
      <c r="Q41" s="283" t="n">
        <v>2.16437404952068</v>
      </c>
      <c r="R41" s="284" t="n">
        <v>99.1928745550717</v>
      </c>
      <c r="S41" s="284" t="n">
        <v>96.6609450515937</v>
      </c>
      <c r="T41" s="146" t="n">
        <v>0.022</v>
      </c>
      <c r="U41" s="146" t="n">
        <v>0.0214632972374782</v>
      </c>
      <c r="V41" s="146" t="n">
        <v>24.253</v>
      </c>
      <c r="W41" s="146" t="n">
        <v>23.66133399548</v>
      </c>
      <c r="X41" s="145" t="n">
        <v>24.231</v>
      </c>
      <c r="Y41" s="146" t="n">
        <v>23.6398706982425</v>
      </c>
      <c r="Z41" s="146" t="n">
        <v>1.514</v>
      </c>
      <c r="AA41" s="146" t="n">
        <v>1.47706509170646</v>
      </c>
      <c r="AB41" s="146" t="n">
        <v>8.808</v>
      </c>
      <c r="AC41" s="188" t="n">
        <v>8.59312373035037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2022</v>
      </c>
      <c r="E42" s="136" t="n">
        <v>16.8</v>
      </c>
      <c r="F42" s="137" t="n">
        <v>2.1136</v>
      </c>
      <c r="G42" s="138" t="n">
        <v>35.88605</v>
      </c>
      <c r="H42" s="136" t="n">
        <v>100</v>
      </c>
      <c r="I42" s="136" t="n">
        <v>100</v>
      </c>
      <c r="J42" s="279" t="n">
        <v>109.76</v>
      </c>
      <c r="K42" s="280" t="n">
        <v>0.998811407722675</v>
      </c>
      <c r="L42" s="281" t="n">
        <v>0.00077387542457088</v>
      </c>
      <c r="M42" s="281" t="n">
        <v>-4.473518304E-006</v>
      </c>
      <c r="N42" s="281" t="n">
        <v>1.02624323597285</v>
      </c>
      <c r="O42" s="279" t="n">
        <v>109.75648768</v>
      </c>
      <c r="P42" s="282" t="n">
        <v>2.23011421098449</v>
      </c>
      <c r="Q42" s="283" t="n">
        <v>2.17308541758174</v>
      </c>
      <c r="R42" s="284" t="n">
        <v>99.5969006625673</v>
      </c>
      <c r="S42" s="284" t="n">
        <v>97.0499947492004</v>
      </c>
      <c r="T42" s="146" t="n">
        <v>0.178</v>
      </c>
      <c r="U42" s="146" t="n">
        <v>0.173627911342825</v>
      </c>
      <c r="V42" s="146" t="n">
        <v>21.615</v>
      </c>
      <c r="W42" s="146" t="n">
        <v>21.0840859757031</v>
      </c>
      <c r="X42" s="145" t="n">
        <v>21.437</v>
      </c>
      <c r="Y42" s="146" t="n">
        <v>20.9104580643603</v>
      </c>
      <c r="Z42" s="146" t="n">
        <v>1.384</v>
      </c>
      <c r="AA42" s="146" t="n">
        <v>1.35000578257567</v>
      </c>
      <c r="AB42" s="146" t="n">
        <v>6.912</v>
      </c>
      <c r="AC42" s="188" t="n">
        <v>6.74222541124497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2023</v>
      </c>
      <c r="E43" s="136" t="n">
        <v>20</v>
      </c>
      <c r="F43" s="137" t="n">
        <v>2.8429</v>
      </c>
      <c r="G43" s="138" t="n">
        <v>35.56765</v>
      </c>
      <c r="H43" s="136" t="n">
        <v>80</v>
      </c>
      <c r="I43" s="136" t="n">
        <v>80</v>
      </c>
      <c r="J43" s="279" t="n">
        <v>109.63</v>
      </c>
      <c r="K43" s="280" t="n">
        <v>0.9982063193824</v>
      </c>
      <c r="L43" s="281" t="n">
        <v>0.00076753484</v>
      </c>
      <c r="M43" s="281" t="n">
        <v>-4.3411E-006</v>
      </c>
      <c r="N43" s="281" t="n">
        <v>1.02519609337694</v>
      </c>
      <c r="O43" s="279" t="n">
        <v>109.63</v>
      </c>
      <c r="P43" s="282" t="n">
        <v>3.01043252048455</v>
      </c>
      <c r="Q43" s="283" t="n">
        <v>2.93644556386121</v>
      </c>
      <c r="R43" s="284" t="n">
        <v>134.44591636484</v>
      </c>
      <c r="S43" s="284" t="n">
        <v>131.141658882042</v>
      </c>
      <c r="T43" s="146" t="n">
        <v>0.599</v>
      </c>
      <c r="U43" s="146" t="n">
        <v>0.58415103906584</v>
      </c>
      <c r="V43" s="146" t="n">
        <v>12.924</v>
      </c>
      <c r="W43" s="146" t="n">
        <v>12.6036194138346</v>
      </c>
      <c r="X43" s="145" t="n">
        <v>12.325</v>
      </c>
      <c r="Y43" s="146" t="n">
        <v>12.0194683747687</v>
      </c>
      <c r="Z43" s="146" t="n">
        <v>0.94</v>
      </c>
      <c r="AA43" s="146" t="n">
        <v>0.916697790854573</v>
      </c>
      <c r="AB43" s="146" t="n">
        <v>4.242</v>
      </c>
      <c r="AC43" s="188" t="n">
        <v>4.13684258383521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2024</v>
      </c>
      <c r="E44" s="136" t="n">
        <v>26.1</v>
      </c>
      <c r="F44" s="137" t="n">
        <v>4.4093</v>
      </c>
      <c r="G44" s="138" t="n">
        <v>36.1348</v>
      </c>
      <c r="H44" s="136" t="n">
        <v>60</v>
      </c>
      <c r="I44" s="136" t="n">
        <v>61</v>
      </c>
      <c r="J44" s="279" t="n">
        <v>110.41</v>
      </c>
      <c r="K44" s="280" t="n">
        <v>0.996760361326907</v>
      </c>
      <c r="L44" s="281" t="n">
        <v>0.000757654706474569</v>
      </c>
      <c r="M44" s="281" t="n">
        <v>-4.182543066E-006</v>
      </c>
      <c r="N44" s="281" t="n">
        <v>1.02386040168655</v>
      </c>
      <c r="O44" s="279" t="n">
        <v>110.41673501</v>
      </c>
      <c r="P44" s="282" t="n">
        <v>4.64681473777638</v>
      </c>
      <c r="Q44" s="283" t="n">
        <v>4.53852373831622</v>
      </c>
      <c r="R44" s="284" t="n">
        <v>207.526746189093</v>
      </c>
      <c r="S44" s="284" t="n">
        <v>202.690470153202</v>
      </c>
      <c r="T44" s="0" t="n">
        <v>0.013</v>
      </c>
      <c r="U44" s="0" t="n">
        <v>0.0126754248681322</v>
      </c>
      <c r="V44" s="0" t="n">
        <v>0.025</v>
      </c>
      <c r="W44" s="0" t="n">
        <v>0.0243758170541004</v>
      </c>
      <c r="X44" s="0" t="n">
        <v>0.012</v>
      </c>
      <c r="Y44" s="0" t="n">
        <v>0.0117003921859682</v>
      </c>
      <c r="Z44" s="0" t="n">
        <v>0.136</v>
      </c>
      <c r="AA44" s="0" t="n">
        <v>0.132604444774306</v>
      </c>
      <c r="AB44" s="0" t="n">
        <v>1.229</v>
      </c>
      <c r="AC44" s="159" t="n">
        <v>1.19831516637958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60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46"/>
      <c r="U45" s="146"/>
      <c r="V45" s="146"/>
      <c r="W45" s="146"/>
      <c r="X45" s="145"/>
      <c r="Y45" s="146"/>
      <c r="Z45" s="146"/>
      <c r="AA45" s="146"/>
      <c r="AB45" s="146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2027</v>
      </c>
      <c r="E46" s="136" t="n">
        <v>28</v>
      </c>
      <c r="F46" s="137" t="n">
        <v>4.3442</v>
      </c>
      <c r="G46" s="138" t="n">
        <v>36.1141</v>
      </c>
      <c r="H46" s="136" t="n">
        <v>40</v>
      </c>
      <c r="I46" s="136" t="n">
        <v>40</v>
      </c>
      <c r="J46" s="279" t="n">
        <v>110.13</v>
      </c>
      <c r="K46" s="280" t="n">
        <v>0.996237119054642</v>
      </c>
      <c r="L46" s="281" t="n">
        <v>0.00075511149536</v>
      </c>
      <c r="M46" s="281" t="n">
        <v>-4.1583064E-006</v>
      </c>
      <c r="N46" s="281" t="n">
        <v>1.02323494820189</v>
      </c>
      <c r="O46" s="279" t="n">
        <v>110.1388104</v>
      </c>
      <c r="P46" s="282" t="n">
        <v>4.5896638872461</v>
      </c>
      <c r="Q46" s="283" t="n">
        <v>4.48544480943641</v>
      </c>
      <c r="R46" s="284" t="n">
        <v>204.974389204411</v>
      </c>
      <c r="S46" s="284" t="n">
        <v>200.31996518943</v>
      </c>
      <c r="T46" s="146" t="n">
        <v>0.01</v>
      </c>
      <c r="U46" s="146" t="n">
        <v>0.00975047775970053</v>
      </c>
      <c r="V46" s="146" t="n">
        <v>0.02</v>
      </c>
      <c r="W46" s="146" t="n">
        <v>0.0195009555194011</v>
      </c>
      <c r="X46" s="145" t="n">
        <v>0.01</v>
      </c>
      <c r="Y46" s="146" t="n">
        <v>0.00975047775970053</v>
      </c>
      <c r="Z46" s="146" t="n">
        <v>0.075</v>
      </c>
      <c r="AA46" s="146" t="n">
        <v>0.073128583197754</v>
      </c>
      <c r="AB46" s="146" t="n">
        <v>0.765</v>
      </c>
      <c r="AC46" s="285" t="n">
        <v>0.74591154861709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2028</v>
      </c>
      <c r="E47" s="136" t="n">
        <v>28.1</v>
      </c>
      <c r="F47" s="137" t="n">
        <v>4.3283</v>
      </c>
      <c r="G47" s="138" t="n">
        <v>35.59365</v>
      </c>
      <c r="H47" s="136" t="n">
        <v>20</v>
      </c>
      <c r="I47" s="136" t="n">
        <v>20</v>
      </c>
      <c r="J47" s="279" t="n">
        <v>109.92</v>
      </c>
      <c r="K47" s="280" t="n">
        <v>0.996208667461312</v>
      </c>
      <c r="L47" s="281" t="n">
        <v>0.000754984227200469</v>
      </c>
      <c r="M47" s="281" t="n">
        <v>-4.157361706E-006</v>
      </c>
      <c r="N47" s="281" t="n">
        <v>1.02281057667418</v>
      </c>
      <c r="O47" s="279" t="n">
        <v>109.92890352</v>
      </c>
      <c r="P47" s="282" t="n">
        <v>4.58168196070168</v>
      </c>
      <c r="Q47" s="283" t="n">
        <v>4.47950193827647</v>
      </c>
      <c r="R47" s="284" t="n">
        <v>204.617916364937</v>
      </c>
      <c r="S47" s="284" t="n">
        <v>200.054556563427</v>
      </c>
      <c r="T47" s="146" t="n">
        <v>0.011</v>
      </c>
      <c r="U47" s="146" t="n">
        <v>0.0107296558182211</v>
      </c>
      <c r="V47" s="146" t="n">
        <v>0.016</v>
      </c>
      <c r="W47" s="146" t="n">
        <v>0.0156067720992307</v>
      </c>
      <c r="X47" s="145" t="n">
        <v>0.005</v>
      </c>
      <c r="Y47" s="146" t="n">
        <v>0.0048771162810096</v>
      </c>
      <c r="Z47" s="146" t="n">
        <v>0.04</v>
      </c>
      <c r="AA47" s="146" t="n">
        <v>0.0390169302480768</v>
      </c>
      <c r="AB47" s="146" t="n">
        <v>0.853</v>
      </c>
      <c r="AC47" s="285" t="n">
        <v>0.832036037540237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2057</v>
      </c>
      <c r="E48" s="136" t="n">
        <v>28.2</v>
      </c>
      <c r="F48" s="137" t="n">
        <v>4.6407</v>
      </c>
      <c r="G48" s="138" t="n">
        <v>35.45445</v>
      </c>
      <c r="H48" s="136" t="n">
        <v>0</v>
      </c>
      <c r="I48" s="136" t="n">
        <v>3</v>
      </c>
      <c r="J48" s="279" t="n">
        <v>117.6740042</v>
      </c>
      <c r="K48" s="280" t="n">
        <v>0.996180125720464</v>
      </c>
      <c r="L48" s="281" t="n">
        <v>0.00075485760789126</v>
      </c>
      <c r="M48" s="281" t="n">
        <v>-4.156450104E-006</v>
      </c>
      <c r="N48" s="281" t="n">
        <v>1.02267303995198</v>
      </c>
      <c r="O48" s="279" t="n">
        <v>117.683653468344</v>
      </c>
      <c r="P48" s="282" t="n">
        <v>4.5844924549017</v>
      </c>
      <c r="Q48" s="283" t="n">
        <v>4.48285255971641</v>
      </c>
      <c r="R48" s="284" t="n">
        <v>204.74343303591</v>
      </c>
      <c r="S48" s="284" t="n">
        <v>200.204195316935</v>
      </c>
      <c r="T48" s="158" t="n">
        <v>0.013</v>
      </c>
      <c r="U48" s="159" t="n">
        <v>0.0126817794116546</v>
      </c>
      <c r="V48" s="159" t="n">
        <v>0.021</v>
      </c>
      <c r="W48" s="159" t="n">
        <v>0.0204859513572883</v>
      </c>
      <c r="X48" s="159" t="n">
        <v>0.008</v>
      </c>
      <c r="Y48" s="159" t="n">
        <v>0.00780417194563362</v>
      </c>
      <c r="Z48" s="159" t="n">
        <v>0.044</v>
      </c>
      <c r="AA48" s="159" t="n">
        <v>0.0429229457009849</v>
      </c>
      <c r="AB48" s="159" t="n">
        <v>0.837</v>
      </c>
      <c r="AC48" s="159" t="n">
        <v>0.816511489811918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3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196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0°59.96'</v>
      </c>
      <c r="P9" s="36" t="s">
        <v>15</v>
      </c>
      <c r="Q9" s="189" t="n">
        <v>-0.999333333333333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216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-23°00.08'</v>
      </c>
      <c r="P10" s="36" t="s">
        <v>21</v>
      </c>
      <c r="Q10" s="189" t="n">
        <v>-23.0013333333333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0°59.96'</v>
      </c>
      <c r="O11" s="43" t="n">
        <f aca="false">IF(P9=M10,-1,1)</f>
        <v>1</v>
      </c>
      <c r="P11" s="44" t="s">
        <v>305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23°00.08'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25.2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4.88458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0.997073534657807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0.0199816937484829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52'!$P$18</f>
        <v>5.00674021337874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4.87903687980269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0.00499432589885179</v>
      </c>
      <c r="Q23" s="221" t="s">
        <v>38</v>
      </c>
      <c r="R23" s="166"/>
      <c r="T23" s="1" t="n">
        <v>4.8806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0.020525702948945</v>
      </c>
      <c r="Q25" s="221" t="s">
        <v>15</v>
      </c>
      <c r="R25" s="166"/>
      <c r="T25" s="1" t="n">
        <v>4.8848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4.8884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4.8884</v>
      </c>
    </row>
    <row r="28" customFormat="false" ht="15" hidden="false" customHeight="false" outlineLevel="0" collapsed="false">
      <c r="T28" s="1" t="n">
        <f aca="false">AVERAGE(T23:T27)</f>
        <v>4.88458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3166</v>
      </c>
      <c r="E36" s="136" t="n">
        <v>5.9</v>
      </c>
      <c r="F36" s="137" t="n">
        <v>5.6951</v>
      </c>
      <c r="G36" s="138" t="n">
        <v>34.96185</v>
      </c>
      <c r="H36" s="136" t="n">
        <v>2000</v>
      </c>
      <c r="I36" s="136" t="n">
        <v>2000</v>
      </c>
      <c r="J36" s="279" t="n">
        <v>115.58</v>
      </c>
      <c r="K36" s="280" t="n">
        <v>0.999946092114281</v>
      </c>
      <c r="L36" s="281" t="n">
        <v>0.000802860555108309</v>
      </c>
      <c r="M36" s="281" t="n">
        <v>-5.178863626E-006</v>
      </c>
      <c r="N36" s="281" t="n">
        <v>1.02753554224113</v>
      </c>
      <c r="O36" s="279" t="n">
        <v>115.56370322</v>
      </c>
      <c r="P36" s="282" t="n">
        <v>5.73569663996255</v>
      </c>
      <c r="Q36" s="283" t="n">
        <v>5.5819934242397</v>
      </c>
      <c r="R36" s="284" t="n">
        <v>256.156211940727</v>
      </c>
      <c r="S36" s="284" t="n">
        <v>249.291826326545</v>
      </c>
      <c r="T36" s="289" t="n">
        <v>0.00566666666666667</v>
      </c>
      <c r="U36" s="289" t="n">
        <v>0.00553001005385649</v>
      </c>
      <c r="V36" s="178" t="n">
        <v>20.937</v>
      </c>
      <c r="W36" s="178" t="n">
        <v>20.4320859701635</v>
      </c>
      <c r="X36" s="145" t="n">
        <v>20.9313333333333</v>
      </c>
      <c r="Y36" s="178" t="n">
        <v>20.4265559601096</v>
      </c>
      <c r="Z36" s="289" t="n">
        <v>1.494</v>
      </c>
      <c r="AA36" s="289" t="n">
        <v>1.45797088596381</v>
      </c>
      <c r="AB36" s="289" t="n">
        <v>21.843</v>
      </c>
      <c r="AC36" s="188" t="n">
        <v>21.3162369893624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3167</v>
      </c>
      <c r="E37" s="136" t="n">
        <v>6.3</v>
      </c>
      <c r="F37" s="137" t="n">
        <v>5.5701</v>
      </c>
      <c r="G37" s="138" t="n">
        <v>34.973</v>
      </c>
      <c r="H37" s="136" t="n">
        <v>1600</v>
      </c>
      <c r="I37" s="136" t="n">
        <v>1599</v>
      </c>
      <c r="J37" s="279" t="n">
        <v>117.58</v>
      </c>
      <c r="K37" s="280" t="n">
        <v>0.999932968155385</v>
      </c>
      <c r="L37" s="281" t="n">
        <v>0.000801562734868249</v>
      </c>
      <c r="M37" s="281" t="n">
        <v>-5.146030074E-006</v>
      </c>
      <c r="N37" s="281" t="n">
        <v>1.02749263679992</v>
      </c>
      <c r="O37" s="279" t="n">
        <v>117.56389154</v>
      </c>
      <c r="P37" s="282" t="n">
        <v>5.51227880195131</v>
      </c>
      <c r="Q37" s="283" t="n">
        <v>5.36478667050993</v>
      </c>
      <c r="R37" s="284" t="n">
        <v>246.178371295145</v>
      </c>
      <c r="S37" s="284" t="n">
        <v>239.591372704973</v>
      </c>
      <c r="T37" s="289" t="n">
        <v>0.00566666666666667</v>
      </c>
      <c r="U37" s="289" t="n">
        <v>0.00552996065515558</v>
      </c>
      <c r="V37" s="178" t="n">
        <v>21.491</v>
      </c>
      <c r="W37" s="178" t="n">
        <v>20.9725384305791</v>
      </c>
      <c r="X37" s="145" t="n">
        <v>21.4853333333333</v>
      </c>
      <c r="Y37" s="178" t="n">
        <v>20.967008469924</v>
      </c>
      <c r="Z37" s="289" t="n">
        <v>1.527</v>
      </c>
      <c r="AA37" s="289" t="n">
        <v>1.4901617506628</v>
      </c>
      <c r="AB37" s="289" t="n">
        <v>18.396</v>
      </c>
      <c r="AC37" s="188" t="n">
        <v>17.9522040374545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3230</v>
      </c>
      <c r="E38" s="136" t="n">
        <v>7.8</v>
      </c>
      <c r="F38" s="137" t="n">
        <v>3.3778</v>
      </c>
      <c r="G38" s="138" t="n">
        <v>34.50815</v>
      </c>
      <c r="H38" s="136" t="n">
        <v>750</v>
      </c>
      <c r="I38" s="136" t="n">
        <v>750</v>
      </c>
      <c r="J38" s="279" t="n">
        <v>115.77</v>
      </c>
      <c r="K38" s="280" t="n">
        <v>0.999862742696217</v>
      </c>
      <c r="L38" s="281" t="n">
        <v>0.00079687086098358</v>
      </c>
      <c r="M38" s="281" t="n">
        <v>-5.027619864E-006</v>
      </c>
      <c r="N38" s="281" t="n">
        <v>1.02691744495623</v>
      </c>
      <c r="O38" s="279" t="n">
        <v>115.75587606</v>
      </c>
      <c r="P38" s="282" t="n">
        <v>3.38799779808191</v>
      </c>
      <c r="Q38" s="283" t="n">
        <v>3.29919197957174</v>
      </c>
      <c r="R38" s="284" t="n">
        <v>151.307981662338</v>
      </c>
      <c r="S38" s="284" t="n">
        <v>147.341913807674</v>
      </c>
      <c r="T38" s="289" t="n">
        <v>0.0146666666666667</v>
      </c>
      <c r="U38" s="289" t="n">
        <v>0.0143178054625807</v>
      </c>
      <c r="V38" s="178" t="n">
        <v>35.943</v>
      </c>
      <c r="W38" s="178" t="n">
        <v>35.0880601187411</v>
      </c>
      <c r="X38" s="145" t="n">
        <v>35.9283333333333</v>
      </c>
      <c r="Y38" s="178" t="n">
        <v>35.0737423132785</v>
      </c>
      <c r="Z38" s="289" t="n">
        <v>2.63</v>
      </c>
      <c r="AA38" s="289" t="n">
        <v>2.56744284317639</v>
      </c>
      <c r="AB38" s="289" t="n">
        <v>29.899</v>
      </c>
      <c r="AC38" s="188" t="n">
        <v>29.1878226494795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3231</v>
      </c>
      <c r="E39" s="136" t="n">
        <v>8.1</v>
      </c>
      <c r="F39" s="137" t="n">
        <v>3.3306</v>
      </c>
      <c r="G39" s="138" t="n">
        <v>34.50525</v>
      </c>
      <c r="H39" s="136" t="n">
        <v>750</v>
      </c>
      <c r="I39" s="136" t="n">
        <v>749</v>
      </c>
      <c r="J39" s="279" t="n">
        <v>114.15</v>
      </c>
      <c r="K39" s="280" t="n">
        <v>0.999844802100673</v>
      </c>
      <c r="L39" s="281" t="n">
        <v>0.000795964835151469</v>
      </c>
      <c r="M39" s="281" t="n">
        <v>-5.004831306E-006</v>
      </c>
      <c r="N39" s="281" t="n">
        <v>1.02687058152713</v>
      </c>
      <c r="O39" s="279" t="n">
        <v>114.13641615</v>
      </c>
      <c r="P39" s="282" t="n">
        <v>3.38861726708968</v>
      </c>
      <c r="Q39" s="283" t="n">
        <v>3.2999458043196</v>
      </c>
      <c r="R39" s="284" t="n">
        <v>151.335647148225</v>
      </c>
      <c r="S39" s="284" t="n">
        <v>147.375579620913</v>
      </c>
      <c r="T39" s="289" t="n">
        <v>0.0146666666666667</v>
      </c>
      <c r="U39" s="289" t="n">
        <v>0.0143178001329509</v>
      </c>
      <c r="V39" s="178" t="n">
        <v>35.942</v>
      </c>
      <c r="W39" s="178" t="n">
        <v>35.0870708439902</v>
      </c>
      <c r="X39" s="145" t="n">
        <v>35.9273333333333</v>
      </c>
      <c r="Y39" s="178" t="n">
        <v>35.0727530438572</v>
      </c>
      <c r="Z39" s="289" t="n">
        <v>2.622</v>
      </c>
      <c r="AA39" s="289" t="n">
        <v>2.55963217831346</v>
      </c>
      <c r="AB39" s="289" t="n">
        <v>29.839</v>
      </c>
      <c r="AC39" s="188" t="n">
        <v>29.1292389659402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3232</v>
      </c>
      <c r="E40" s="136" t="n">
        <v>12.8</v>
      </c>
      <c r="F40" s="137" t="n">
        <v>2.1835</v>
      </c>
      <c r="G40" s="138" t="n">
        <v>34.9954</v>
      </c>
      <c r="H40" s="136" t="n">
        <v>300</v>
      </c>
      <c r="I40" s="136" t="n">
        <v>301</v>
      </c>
      <c r="J40" s="279" t="n">
        <v>115.71</v>
      </c>
      <c r="K40" s="280" t="n">
        <v>0.99940429498</v>
      </c>
      <c r="L40" s="281" t="n">
        <v>0.00078308104318208</v>
      </c>
      <c r="M40" s="281" t="n">
        <v>-4.686693664E-006</v>
      </c>
      <c r="N40" s="281" t="n">
        <v>1.02642997168949</v>
      </c>
      <c r="O40" s="279" t="n">
        <v>115.70166888</v>
      </c>
      <c r="P40" s="282" t="n">
        <v>2.18406531818995</v>
      </c>
      <c r="Q40" s="283" t="n">
        <v>2.12782691311615</v>
      </c>
      <c r="R40" s="284" t="n">
        <v>97.540357110363</v>
      </c>
      <c r="S40" s="284" t="n">
        <v>95.0287499397673</v>
      </c>
      <c r="T40" s="289" t="n">
        <v>0.0146666666666667</v>
      </c>
      <c r="U40" s="289" t="n">
        <v>0.0143124632430042</v>
      </c>
      <c r="V40" s="178" t="n">
        <v>29.983</v>
      </c>
      <c r="W40" s="178" t="n">
        <v>29.2589035510224</v>
      </c>
      <c r="X40" s="145" t="n">
        <v>29.9683333333333</v>
      </c>
      <c r="Y40" s="178" t="n">
        <v>29.2445910877794</v>
      </c>
      <c r="Z40" s="289" t="n">
        <v>2.054</v>
      </c>
      <c r="AA40" s="289" t="n">
        <v>2.00439542053164</v>
      </c>
      <c r="AB40" s="289" t="n">
        <v>12.721</v>
      </c>
      <c r="AC40" s="188" t="n">
        <v>12.4137848805175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3233</v>
      </c>
      <c r="E41" s="136" t="n">
        <v>15.4</v>
      </c>
      <c r="F41" s="137" t="n">
        <v>2.9509</v>
      </c>
      <c r="G41" s="138" t="n">
        <v>35.37655</v>
      </c>
      <c r="H41" s="136" t="n">
        <v>200</v>
      </c>
      <c r="I41" s="136" t="n">
        <v>201</v>
      </c>
      <c r="J41" s="279" t="n">
        <v>117.93</v>
      </c>
      <c r="K41" s="280" t="n">
        <v>0.999040328101057</v>
      </c>
      <c r="L41" s="281" t="n">
        <v>0.00077692768274054</v>
      </c>
      <c r="M41" s="281" t="n">
        <v>-4.542106936E-006</v>
      </c>
      <c r="N41" s="281" t="n">
        <v>1.02617427919441</v>
      </c>
      <c r="O41" s="279" t="n">
        <v>117.92457522</v>
      </c>
      <c r="P41" s="282" t="n">
        <v>2.90195828251441</v>
      </c>
      <c r="Q41" s="283" t="n">
        <v>2.82793901713515</v>
      </c>
      <c r="R41" s="284" t="n">
        <v>129.601456897093</v>
      </c>
      <c r="S41" s="284" t="n">
        <v>126.295756505256</v>
      </c>
      <c r="T41" s="289" t="n">
        <v>0.0176666666666667</v>
      </c>
      <c r="U41" s="289" t="n">
        <v>0.0172352739647517</v>
      </c>
      <c r="V41" s="178" t="n">
        <v>20.579</v>
      </c>
      <c r="W41" s="178" t="n">
        <v>20.0764926181486</v>
      </c>
      <c r="X41" s="145" t="n">
        <v>20.5613333333333</v>
      </c>
      <c r="Y41" s="178" t="n">
        <v>20.0592573441838</v>
      </c>
      <c r="Z41" s="289" t="n">
        <v>1.452</v>
      </c>
      <c r="AA41" s="289" t="n">
        <v>1.41654440359355</v>
      </c>
      <c r="AB41" s="289" t="n">
        <v>7.54</v>
      </c>
      <c r="AC41" s="188" t="n">
        <v>7.35588485061666</v>
      </c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3237</v>
      </c>
      <c r="E42" s="136" t="n">
        <v>17.7</v>
      </c>
      <c r="F42" s="137" t="n">
        <v>3.6563</v>
      </c>
      <c r="G42" s="138" t="n">
        <v>35.7585</v>
      </c>
      <c r="H42" s="136" t="n">
        <v>100</v>
      </c>
      <c r="I42" s="136" t="n">
        <v>100</v>
      </c>
      <c r="J42" s="279" t="n">
        <v>118.47</v>
      </c>
      <c r="K42" s="280" t="n">
        <v>0.998652536273819</v>
      </c>
      <c r="L42" s="281" t="n">
        <v>0.000772004830209229</v>
      </c>
      <c r="M42" s="281" t="n">
        <v>-4.432850634E-006</v>
      </c>
      <c r="N42" s="281" t="n">
        <v>1.02592817066178</v>
      </c>
      <c r="O42" s="279" t="n">
        <v>118.46727519</v>
      </c>
      <c r="P42" s="282" t="n">
        <v>3.58357139951905</v>
      </c>
      <c r="Q42" s="283" t="n">
        <v>3.49300419073924</v>
      </c>
      <c r="R42" s="284" t="n">
        <v>160.042298702521</v>
      </c>
      <c r="S42" s="284" t="n">
        <v>155.997567158415</v>
      </c>
      <c r="T42" s="289" t="n">
        <v>0.0486666666666667</v>
      </c>
      <c r="U42" s="289" t="n">
        <v>0.0474653377418652</v>
      </c>
      <c r="V42" s="178" t="n">
        <v>12.842</v>
      </c>
      <c r="W42" s="178" t="n">
        <v>12.5249972728979</v>
      </c>
      <c r="X42" s="145" t="n">
        <v>12.7933333333333</v>
      </c>
      <c r="Y42" s="178" t="n">
        <v>12.4775319351561</v>
      </c>
      <c r="Z42" s="289" t="n">
        <v>0.994</v>
      </c>
      <c r="AA42" s="289" t="n">
        <v>0.969463268124944</v>
      </c>
      <c r="AB42" s="289" t="n">
        <v>4.506</v>
      </c>
      <c r="AC42" s="188" t="n">
        <v>4.39477010681187</v>
      </c>
      <c r="AD42" s="160" t="n">
        <v>0.0237</v>
      </c>
      <c r="AE42" s="160" t="n">
        <v>0.0143</v>
      </c>
      <c r="AF42" s="160" t="n">
        <v>0.0024</v>
      </c>
      <c r="AG42" s="160" t="n">
        <v>0.0389</v>
      </c>
      <c r="AH42" s="160" t="n">
        <v>0.0091</v>
      </c>
      <c r="AI42" s="160" t="n">
        <v>-9999.9999</v>
      </c>
      <c r="AJ42" s="160" t="n">
        <v>0.0031</v>
      </c>
      <c r="AK42" s="160" t="n">
        <v>0.0023</v>
      </c>
      <c r="AL42" s="160" t="n">
        <v>0.0352</v>
      </c>
      <c r="AM42" s="160" t="n">
        <v>0.0024</v>
      </c>
      <c r="AN42" s="160" t="n">
        <v>0.0015</v>
      </c>
      <c r="AO42" s="160" t="n">
        <v>-9999.9999</v>
      </c>
      <c r="AP42" s="160" t="n">
        <v>0.0164</v>
      </c>
      <c r="AQ42" s="160"/>
      <c r="AR42" s="160" t="n">
        <v>0.1889</v>
      </c>
      <c r="AS42" s="160" t="n">
        <v>0.0263</v>
      </c>
      <c r="AT42" s="160" t="n">
        <v>0.2152</v>
      </c>
      <c r="AU42" s="160" t="n">
        <v>0.0204</v>
      </c>
      <c r="AV42" s="160" t="s">
        <v>167</v>
      </c>
      <c r="AW42" s="160" t="n">
        <v>-9999.9999</v>
      </c>
      <c r="AX42" s="160" t="n">
        <v>0.0522</v>
      </c>
      <c r="AY42" s="160" t="n">
        <v>0.0828</v>
      </c>
      <c r="AZ42" s="160" t="n">
        <v>0.135</v>
      </c>
      <c r="BA42" s="160" t="n">
        <v>0.0027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3238</v>
      </c>
      <c r="E43" s="136" t="n">
        <v>21.7</v>
      </c>
      <c r="F43" s="137" t="n">
        <v>3.5418</v>
      </c>
      <c r="G43" s="138" t="n">
        <v>36.2386</v>
      </c>
      <c r="H43" s="136" t="n">
        <v>80</v>
      </c>
      <c r="I43" s="136" t="n">
        <v>81</v>
      </c>
      <c r="J43" s="279" t="n">
        <v>117.73</v>
      </c>
      <c r="K43" s="280" t="n">
        <v>0.997840640156176</v>
      </c>
      <c r="L43" s="281" t="n">
        <v>0.000764503933838229</v>
      </c>
      <c r="M43" s="281" t="n">
        <v>-4.284535594E-006</v>
      </c>
      <c r="N43" s="281" t="n">
        <v>1.02524499378865</v>
      </c>
      <c r="O43" s="279" t="n">
        <v>117.73200141</v>
      </c>
      <c r="P43" s="282" t="n">
        <v>3.49278800338405</v>
      </c>
      <c r="Q43" s="283" t="n">
        <v>3.40678376831369</v>
      </c>
      <c r="R43" s="284" t="n">
        <v>155.987912231132</v>
      </c>
      <c r="S43" s="284" t="n">
        <v>152.14696309289</v>
      </c>
      <c r="T43" s="289" t="n">
        <v>0.588666666666667</v>
      </c>
      <c r="U43" s="289" t="n">
        <v>0.57393113692779</v>
      </c>
      <c r="V43" s="178" t="n">
        <v>6.658</v>
      </c>
      <c r="W43" s="178" t="n">
        <v>6.49133665288543</v>
      </c>
      <c r="X43" s="145" t="n">
        <v>6.06933333333333</v>
      </c>
      <c r="Y43" s="178" t="n">
        <v>5.91740551595764</v>
      </c>
      <c r="Z43" s="289" t="n">
        <v>0.689</v>
      </c>
      <c r="AA43" s="289" t="n">
        <v>0.671752921874146</v>
      </c>
      <c r="AB43" s="289" t="n">
        <v>2.628</v>
      </c>
      <c r="AC43" s="188" t="n">
        <v>2.56221578909326</v>
      </c>
      <c r="AD43" s="160" t="n">
        <v>0.0518</v>
      </c>
      <c r="AE43" s="160" t="n">
        <v>0.0346</v>
      </c>
      <c r="AF43" s="160" t="n">
        <v>0.0076</v>
      </c>
      <c r="AG43" s="160" t="n">
        <v>0.0834</v>
      </c>
      <c r="AH43" s="160" t="n">
        <v>0.0177</v>
      </c>
      <c r="AI43" s="160" t="n">
        <v>0.0083</v>
      </c>
      <c r="AJ43" s="160" t="n">
        <v>0.0066</v>
      </c>
      <c r="AK43" s="160" t="n">
        <v>0.0059</v>
      </c>
      <c r="AL43" s="160" t="n">
        <v>0.0869</v>
      </c>
      <c r="AM43" s="160" t="n">
        <v>0.007</v>
      </c>
      <c r="AN43" s="160" t="n">
        <v>0.0018</v>
      </c>
      <c r="AO43" s="160" t="n">
        <v>-9999.9999</v>
      </c>
      <c r="AP43" s="160" t="n">
        <v>0.0458</v>
      </c>
      <c r="AQ43" s="160"/>
      <c r="AR43" s="160" t="n">
        <v>0.3015</v>
      </c>
      <c r="AS43" s="160" t="n">
        <v>0.0798</v>
      </c>
      <c r="AT43" s="160" t="n">
        <v>0.3813</v>
      </c>
      <c r="AU43" s="160" t="s">
        <v>167</v>
      </c>
      <c r="AV43" s="160" t="n">
        <v>0.0356</v>
      </c>
      <c r="AW43" s="160" t="n">
        <v>-9999.9999</v>
      </c>
      <c r="AX43" s="160" t="n">
        <v>0.1227</v>
      </c>
      <c r="AY43" s="160" t="n">
        <v>0.2301</v>
      </c>
      <c r="AZ43" s="160" t="n">
        <v>0.3528</v>
      </c>
      <c r="BA43" s="160" t="n">
        <v>0.0051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3239</v>
      </c>
      <c r="E44" s="136" t="n">
        <v>26.9</v>
      </c>
      <c r="F44" s="137" t="n">
        <v>4.5211</v>
      </c>
      <c r="G44" s="138" t="n">
        <v>36.1601</v>
      </c>
      <c r="H44" s="136" t="n">
        <v>60</v>
      </c>
      <c r="I44" s="136" t="n">
        <v>60</v>
      </c>
      <c r="J44" s="279" t="n">
        <v>113.98</v>
      </c>
      <c r="K44" s="280" t="n">
        <v>0.996544091998748</v>
      </c>
      <c r="L44" s="281" t="n">
        <v>0.000756554656331409</v>
      </c>
      <c r="M44" s="281" t="n">
        <v>-4.170882106E-006</v>
      </c>
      <c r="N44" s="281" t="n">
        <v>1.02362598806668</v>
      </c>
      <c r="O44" s="279" t="n">
        <v>113.98786462</v>
      </c>
      <c r="P44" s="282" t="n">
        <v>4.61321455062776</v>
      </c>
      <c r="Q44" s="283" t="n">
        <v>4.50673840290117</v>
      </c>
      <c r="R44" s="284" t="n">
        <v>206.026161831036</v>
      </c>
      <c r="S44" s="284" t="n">
        <v>201.270937073566</v>
      </c>
      <c r="T44" s="289" t="n">
        <v>0.00866666666666667</v>
      </c>
      <c r="U44" s="289" t="n">
        <v>0.00845005495768207</v>
      </c>
      <c r="V44" s="178" t="n">
        <v>0.005</v>
      </c>
      <c r="W44" s="178" t="n">
        <v>0.00487503170635504</v>
      </c>
      <c r="X44" s="145" t="n">
        <v>-0.00366666666666667</v>
      </c>
      <c r="Y44" s="178" t="n">
        <v>-0.00357502325132703</v>
      </c>
      <c r="Z44" s="289" t="n">
        <v>0.074</v>
      </c>
      <c r="AA44" s="289" t="n">
        <v>0.0721504692540546</v>
      </c>
      <c r="AB44" s="289" t="n">
        <v>1.07</v>
      </c>
      <c r="AC44" s="159" t="n">
        <v>1.04325678515998</v>
      </c>
      <c r="AD44" s="160" t="n">
        <v>0.0312</v>
      </c>
      <c r="AE44" s="160" t="n">
        <v>0.0278</v>
      </c>
      <c r="AF44" s="160" t="n">
        <v>0.0112</v>
      </c>
      <c r="AG44" s="160" t="n">
        <v>0.0327</v>
      </c>
      <c r="AH44" s="160" t="n">
        <v>0.0148</v>
      </c>
      <c r="AI44" s="160" t="n">
        <v>-9999.9999</v>
      </c>
      <c r="AJ44" s="160" t="n">
        <v>-9999.9999</v>
      </c>
      <c r="AK44" s="160" t="n">
        <v>0.0026</v>
      </c>
      <c r="AL44" s="160" t="n">
        <v>0.1123</v>
      </c>
      <c r="AM44" s="160" t="n">
        <v>0.0087</v>
      </c>
      <c r="AN44" s="160" t="n">
        <v>-9999.9999</v>
      </c>
      <c r="AO44" s="160" t="n">
        <v>-9999.9999</v>
      </c>
      <c r="AP44" s="160" t="n">
        <v>0.0543</v>
      </c>
      <c r="AQ44" s="160"/>
      <c r="AR44" s="160" t="n">
        <v>0.0602</v>
      </c>
      <c r="AS44" s="160" t="n">
        <v>0.0211</v>
      </c>
      <c r="AT44" s="160" t="n">
        <v>0.0813</v>
      </c>
      <c r="AU44" s="160" t="n">
        <v>0.0229</v>
      </c>
      <c r="AV44" s="160" t="s">
        <v>167</v>
      </c>
      <c r="AW44" s="160" t="n">
        <v>-9999.9999</v>
      </c>
      <c r="AX44" s="160" t="n">
        <v>0.1187</v>
      </c>
      <c r="AY44" s="160" t="n">
        <v>0.185</v>
      </c>
      <c r="AZ44" s="160" t="n">
        <v>0.3037</v>
      </c>
      <c r="BA44" s="160" t="n">
        <v>0.0027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3240</v>
      </c>
      <c r="E45" s="136" t="n">
        <v>27.4</v>
      </c>
      <c r="F45" s="137" t="n">
        <v>4.6817</v>
      </c>
      <c r="G45" s="138" t="n">
        <v>36.1332</v>
      </c>
      <c r="H45" s="136" t="n">
        <v>40</v>
      </c>
      <c r="I45" s="136" t="n">
        <v>40</v>
      </c>
      <c r="J45" s="279" t="n">
        <v>117.01</v>
      </c>
      <c r="K45" s="280" t="n">
        <v>0.996405926771626</v>
      </c>
      <c r="L45" s="281" t="n">
        <v>0.00075588880506374</v>
      </c>
      <c r="M45" s="281" t="n">
        <v>-4.164669496E-006</v>
      </c>
      <c r="N45" s="281" t="n">
        <v>1.02344483382835</v>
      </c>
      <c r="O45" s="279" t="n">
        <v>117.01865874</v>
      </c>
      <c r="P45" s="282" t="n">
        <v>4.65191052019797</v>
      </c>
      <c r="Q45" s="283" t="n">
        <v>4.54534564681595</v>
      </c>
      <c r="R45" s="284" t="n">
        <v>207.754323832042</v>
      </c>
      <c r="S45" s="284" t="n">
        <v>202.9951365868</v>
      </c>
      <c r="T45" s="289" t="n">
        <v>0.0106666666666667</v>
      </c>
      <c r="U45" s="289" t="n">
        <v>0.0104003578981607</v>
      </c>
      <c r="V45" s="178" t="n">
        <v>0.01</v>
      </c>
      <c r="W45" s="178" t="n">
        <v>0.00975033552952561</v>
      </c>
      <c r="X45" s="145" t="n">
        <v>-0.000666666666666675</v>
      </c>
      <c r="Y45" s="178" t="n">
        <v>-0.000650022368635048</v>
      </c>
      <c r="Z45" s="289" t="n">
        <v>0.055</v>
      </c>
      <c r="AA45" s="289" t="n">
        <v>0.0536268454123908</v>
      </c>
      <c r="AB45" s="289" t="n">
        <v>1.011</v>
      </c>
      <c r="AC45" s="159" t="n">
        <v>0.985758922035039</v>
      </c>
      <c r="AD45" s="160" t="n">
        <v>0.0104</v>
      </c>
      <c r="AE45" s="160" t="n">
        <v>0.014</v>
      </c>
      <c r="AF45" s="160" t="n">
        <v>0.0094</v>
      </c>
      <c r="AG45" s="160" t="n">
        <v>0.014</v>
      </c>
      <c r="AH45" s="160" t="n">
        <v>0.0075</v>
      </c>
      <c r="AI45" s="160" t="n">
        <v>-9999.9999</v>
      </c>
      <c r="AJ45" s="160" t="n">
        <v>-9999.9999</v>
      </c>
      <c r="AK45" s="160" t="n">
        <v>0.0022</v>
      </c>
      <c r="AL45" s="160" t="n">
        <v>0.0499</v>
      </c>
      <c r="AM45" s="160" t="n">
        <v>0.0063</v>
      </c>
      <c r="AN45" s="160" t="n">
        <v>-9999.9999</v>
      </c>
      <c r="AO45" s="160" t="n">
        <v>-9999.9999</v>
      </c>
      <c r="AP45" s="160" t="n">
        <v>0.1196</v>
      </c>
      <c r="AQ45" s="160"/>
      <c r="AR45" s="160" t="n">
        <v>0.0395</v>
      </c>
      <c r="AS45" s="160" t="n">
        <v>0.0171</v>
      </c>
      <c r="AT45" s="160" t="n">
        <v>0.0566</v>
      </c>
      <c r="AU45" s="160" t="n">
        <v>0.0207</v>
      </c>
      <c r="AV45" s="160" t="s">
        <v>167</v>
      </c>
      <c r="AW45" s="160" t="n">
        <v>-9999.9999</v>
      </c>
      <c r="AX45" s="160" t="n">
        <v>0.0998</v>
      </c>
      <c r="AY45" s="160" t="n">
        <v>0.1016</v>
      </c>
      <c r="AZ45" s="160" t="n">
        <v>0.2014</v>
      </c>
      <c r="BA45" s="160" t="n">
        <v>0.0021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3243</v>
      </c>
      <c r="E46" s="136" t="n">
        <v>28</v>
      </c>
      <c r="F46" s="137" t="n">
        <v>4.6006</v>
      </c>
      <c r="G46" s="138" t="n">
        <v>35.72825</v>
      </c>
      <c r="H46" s="136" t="n">
        <v>20</v>
      </c>
      <c r="I46" s="136" t="n">
        <v>20</v>
      </c>
      <c r="J46" s="279" t="n">
        <v>116.66</v>
      </c>
      <c r="K46" s="280" t="n">
        <v>0.996237119054642</v>
      </c>
      <c r="L46" s="281" t="n">
        <v>0.00075511149536</v>
      </c>
      <c r="M46" s="281" t="n">
        <v>-4.1583064E-006</v>
      </c>
      <c r="N46" s="281" t="n">
        <v>1.02294462011903</v>
      </c>
      <c r="O46" s="279" t="n">
        <v>116.6693328</v>
      </c>
      <c r="P46" s="282" t="n">
        <v>4.58490903151396</v>
      </c>
      <c r="Q46" s="283" t="n">
        <v>4.4820696461363</v>
      </c>
      <c r="R46" s="284" t="n">
        <v>204.762037347413</v>
      </c>
      <c r="S46" s="284" t="n">
        <v>200.169230396447</v>
      </c>
      <c r="T46" s="289" t="n">
        <v>0.0106666666666667</v>
      </c>
      <c r="U46" s="289" t="n">
        <v>0.0104036520702026</v>
      </c>
      <c r="V46" s="178" t="n">
        <v>0.019</v>
      </c>
      <c r="W46" s="178" t="n">
        <v>0.0185315052500483</v>
      </c>
      <c r="X46" s="145" t="n">
        <v>0.00833333333333333</v>
      </c>
      <c r="Y46" s="178" t="n">
        <v>0.00812785317984575</v>
      </c>
      <c r="Z46" s="289" t="n">
        <v>0.027</v>
      </c>
      <c r="AA46" s="289" t="n">
        <v>0.0263342443027002</v>
      </c>
      <c r="AB46" s="289" t="n">
        <v>0.865</v>
      </c>
      <c r="AC46" s="285" t="n">
        <v>0.843671160067989</v>
      </c>
      <c r="AD46" s="160" t="n">
        <v>0.0026</v>
      </c>
      <c r="AE46" s="160" t="n">
        <v>0.0074</v>
      </c>
      <c r="AF46" s="160" t="n">
        <v>0.0041</v>
      </c>
      <c r="AG46" s="160" t="n">
        <v>0.0073</v>
      </c>
      <c r="AH46" s="160" t="n">
        <v>0.0074</v>
      </c>
      <c r="AI46" s="160" t="n">
        <v>-9999.9999</v>
      </c>
      <c r="AJ46" s="160" t="n">
        <v>-9999.9999</v>
      </c>
      <c r="AK46" s="160" t="n">
        <v>0.0025</v>
      </c>
      <c r="AL46" s="160" t="n">
        <v>0.0234</v>
      </c>
      <c r="AM46" s="160" t="n">
        <v>0.0062</v>
      </c>
      <c r="AN46" s="160" t="n">
        <v>-9999.9999</v>
      </c>
      <c r="AO46" s="160" t="n">
        <v>-9999.9999</v>
      </c>
      <c r="AP46" s="160" t="n">
        <v>0.1127</v>
      </c>
      <c r="AQ46" s="160"/>
      <c r="AR46" s="160" t="n">
        <v>0.0255</v>
      </c>
      <c r="AS46" s="160" t="n">
        <v>0.0105</v>
      </c>
      <c r="AT46" s="160" t="n">
        <v>0.036</v>
      </c>
      <c r="AU46" s="160" t="n">
        <v>0.0187</v>
      </c>
      <c r="AV46" s="160" t="s">
        <v>167</v>
      </c>
      <c r="AW46" s="160" t="n">
        <v>-9999.9999</v>
      </c>
      <c r="AX46" s="160" t="n">
        <v>0.0685</v>
      </c>
      <c r="AY46" s="160" t="n">
        <v>0.079</v>
      </c>
      <c r="AZ46" s="160" t="n">
        <v>0.1475</v>
      </c>
      <c r="BA46" s="160" t="n">
        <v>-9999.9999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3245</v>
      </c>
      <c r="E47" s="136" t="n">
        <v>28</v>
      </c>
      <c r="F47" s="137" t="n">
        <v>4.6856</v>
      </c>
      <c r="G47" s="138" t="n">
        <v>35.5182</v>
      </c>
      <c r="H47" s="136" t="n">
        <v>0</v>
      </c>
      <c r="I47" s="136" t="n">
        <v>3</v>
      </c>
      <c r="J47" s="279" t="n">
        <v>119.39</v>
      </c>
      <c r="K47" s="280" t="n">
        <v>0.996237119054642</v>
      </c>
      <c r="L47" s="281" t="n">
        <v>0.00075511149536</v>
      </c>
      <c r="M47" s="281" t="n">
        <v>-4.1583064E-006</v>
      </c>
      <c r="N47" s="281" t="n">
        <v>1.02278659842869</v>
      </c>
      <c r="O47" s="279" t="n">
        <v>119.3995512</v>
      </c>
      <c r="P47" s="282" t="n">
        <v>4.56138133283193</v>
      </c>
      <c r="Q47" s="283" t="n">
        <v>4.45975860442402</v>
      </c>
      <c r="R47" s="284" t="n">
        <v>203.711290324274</v>
      </c>
      <c r="S47" s="284" t="n">
        <v>199.172819273576</v>
      </c>
      <c r="T47" s="158" t="n">
        <v>0.0106666666666667</v>
      </c>
      <c r="U47" s="188" t="n">
        <v>0.0104050769833482</v>
      </c>
      <c r="V47" s="285" t="n">
        <v>0.012</v>
      </c>
      <c r="W47" s="285" t="n">
        <v>0.0117057116062667</v>
      </c>
      <c r="X47" s="285" t="n">
        <v>0.00133333333333333</v>
      </c>
      <c r="Y47" s="285" t="n">
        <v>0.00130063462291852</v>
      </c>
      <c r="Z47" s="188" t="n">
        <v>0.023</v>
      </c>
      <c r="AA47" s="188" t="n">
        <v>0.0224359472453446</v>
      </c>
      <c r="AB47" s="285" t="n">
        <v>0.853</v>
      </c>
      <c r="AC47" s="285" t="n">
        <v>0.832081000012128</v>
      </c>
      <c r="AD47" s="159" t="n">
        <v>0.0069</v>
      </c>
      <c r="AE47" s="159" t="n">
        <v>0.0076</v>
      </c>
      <c r="AF47" s="159" t="n">
        <v>0.0048</v>
      </c>
      <c r="AG47" s="159" t="n">
        <v>0.0082</v>
      </c>
      <c r="AH47" s="159" t="n">
        <v>0.0077</v>
      </c>
      <c r="AI47" s="159" t="n">
        <v>-9999.9999</v>
      </c>
      <c r="AJ47" s="159" t="n">
        <v>-9999.9999</v>
      </c>
      <c r="AK47" s="159" t="n">
        <v>0.0027</v>
      </c>
      <c r="AL47" s="159" t="n">
        <v>0.022</v>
      </c>
      <c r="AM47" s="159" t="n">
        <v>0.0061</v>
      </c>
      <c r="AN47" s="159" t="n">
        <v>-9999.9999</v>
      </c>
      <c r="AO47" s="159" t="n">
        <v>-9999.9999</v>
      </c>
      <c r="AP47" s="159" t="n">
        <v>0.1135</v>
      </c>
      <c r="AQ47" s="159"/>
      <c r="AR47" s="159" t="n">
        <v>0.0264</v>
      </c>
      <c r="AS47" s="159" t="n">
        <v>0.0095</v>
      </c>
      <c r="AT47" s="159" t="n">
        <v>0.0359</v>
      </c>
      <c r="AU47" s="159" t="n">
        <v>0.0192</v>
      </c>
      <c r="AV47" s="159" t="s">
        <v>167</v>
      </c>
      <c r="AW47" s="159" t="n">
        <v>-9999.9999</v>
      </c>
      <c r="AX47" s="159" t="n">
        <v>0.0816</v>
      </c>
      <c r="AY47" s="159" t="n">
        <v>0.0707</v>
      </c>
      <c r="AZ47" s="159" t="n">
        <v>0.1523</v>
      </c>
      <c r="BA47" s="159" t="n">
        <v>0.0017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235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0°29.98'</v>
      </c>
      <c r="P9" s="36" t="s">
        <v>15</v>
      </c>
      <c r="Q9" s="189" t="n">
        <v>-0.499666666666667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306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-23°00.10'</v>
      </c>
      <c r="P10" s="36" t="s">
        <v>21</v>
      </c>
      <c r="Q10" s="189" t="n">
        <v>-23.0016666666667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0°29.98'</v>
      </c>
      <c r="O11" s="43" t="n">
        <f aca="false">IF(P9=M10,-1,1)</f>
        <v>1</v>
      </c>
      <c r="P11" s="44" t="s">
        <v>307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23°00.10'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25.2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4.88458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0.997073534657807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0.0199816937484829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53'!$P$18</f>
        <v>5.00674021337874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4.87903687980269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0.00499432589885179</v>
      </c>
      <c r="Q23" s="221" t="s">
        <v>38</v>
      </c>
      <c r="R23" s="166"/>
      <c r="T23" s="1" t="n">
        <v>4.8806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4.8807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0.020525702948945</v>
      </c>
      <c r="Q25" s="221" t="s">
        <v>15</v>
      </c>
      <c r="R25" s="166"/>
      <c r="T25" s="1" t="n">
        <v>4.8848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4.8884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4.8884</v>
      </c>
    </row>
    <row r="28" customFormat="false" ht="15" hidden="false" customHeight="false" outlineLevel="0" collapsed="false">
      <c r="T28" s="1" t="n">
        <f aca="false">AVERAGE(T23:T27)</f>
        <v>4.88458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3246</v>
      </c>
      <c r="E36" s="136" t="n">
        <v>6.2</v>
      </c>
      <c r="F36" s="137" t="n">
        <v>5.6304</v>
      </c>
      <c r="G36" s="138" t="n">
        <v>34.9596</v>
      </c>
      <c r="H36" s="136" t="n">
        <v>2000</v>
      </c>
      <c r="I36" s="136" t="n">
        <v>2000</v>
      </c>
      <c r="J36" s="279" t="n">
        <v>114.22</v>
      </c>
      <c r="K36" s="280" t="n">
        <v>0.999936473843876</v>
      </c>
      <c r="L36" s="281" t="n">
        <v>0.00080188531551926</v>
      </c>
      <c r="M36" s="281" t="n">
        <v>-5.154188824E-006</v>
      </c>
      <c r="N36" s="281" t="n">
        <v>1.0274951512762</v>
      </c>
      <c r="O36" s="279" t="n">
        <v>114.20423764</v>
      </c>
      <c r="P36" s="282" t="n">
        <v>5.73900936682682</v>
      </c>
      <c r="Q36" s="283" t="n">
        <v>5.58543693339933</v>
      </c>
      <c r="R36" s="284" t="n">
        <v>256.304158322486</v>
      </c>
      <c r="S36" s="284" t="n">
        <v>249.445613445614</v>
      </c>
      <c r="T36" s="289" t="n">
        <v>0.00966666666666668</v>
      </c>
      <c r="U36" s="289" t="n">
        <v>0.00943356130952435</v>
      </c>
      <c r="V36" s="178" t="n">
        <v>20.884</v>
      </c>
      <c r="W36" s="178" t="n">
        <v>20.3803959711834</v>
      </c>
      <c r="X36" s="145" t="n">
        <v>20.8743333333333</v>
      </c>
      <c r="Y36" s="178" t="n">
        <v>20.3709624098739</v>
      </c>
      <c r="Z36" s="289" t="n">
        <v>1.457</v>
      </c>
      <c r="AA36" s="289" t="n">
        <v>1.42186539599762</v>
      </c>
      <c r="AB36" s="289" t="n">
        <v>22.317</v>
      </c>
      <c r="AC36" s="188" t="n">
        <v>21.778840111516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3248</v>
      </c>
      <c r="E37" s="136" t="n">
        <v>6.5</v>
      </c>
      <c r="F37" s="137" t="n">
        <v>5.6018</v>
      </c>
      <c r="G37" s="138" t="n">
        <v>34.9733</v>
      </c>
      <c r="H37" s="136" t="n">
        <v>1600</v>
      </c>
      <c r="I37" s="136" t="n">
        <v>2000</v>
      </c>
      <c r="J37" s="279" t="n">
        <v>118.49</v>
      </c>
      <c r="K37" s="280" t="n">
        <v>0.9999255100741</v>
      </c>
      <c r="L37" s="281" t="n">
        <v>0.000800921297525469</v>
      </c>
      <c r="M37" s="281" t="n">
        <v>-5.12981185E-006</v>
      </c>
      <c r="N37" s="281" t="n">
        <v>1.02746633679905</v>
      </c>
      <c r="O37" s="279" t="n">
        <v>118.47400385</v>
      </c>
      <c r="P37" s="282" t="n">
        <v>5.50044350150771</v>
      </c>
      <c r="Q37" s="283" t="n">
        <v>5.35340507470412</v>
      </c>
      <c r="R37" s="284" t="n">
        <v>245.649806777334</v>
      </c>
      <c r="S37" s="284" t="n">
        <v>239.083070636286</v>
      </c>
      <c r="T37" s="289" t="n">
        <v>0.00766666666666667</v>
      </c>
      <c r="U37" s="289" t="n">
        <v>0.00748179000410552</v>
      </c>
      <c r="V37" s="178" t="n">
        <v>21.576</v>
      </c>
      <c r="W37" s="178" t="n">
        <v>21.0557088428583</v>
      </c>
      <c r="X37" s="145" t="n">
        <v>21.5683333333333</v>
      </c>
      <c r="Y37" s="178" t="n">
        <v>21.0482270528542</v>
      </c>
      <c r="Z37" s="289" t="n">
        <v>1.538</v>
      </c>
      <c r="AA37" s="289" t="n">
        <v>1.50091213386708</v>
      </c>
      <c r="AB37" s="289" t="n">
        <v>18.707</v>
      </c>
      <c r="AC37" s="188" t="n">
        <v>18.255892905235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3249</v>
      </c>
      <c r="E38" s="136" t="n">
        <v>7.5</v>
      </c>
      <c r="F38" s="137" t="n">
        <v>3.5668</v>
      </c>
      <c r="G38" s="138" t="n">
        <v>34.5052</v>
      </c>
      <c r="H38" s="136" t="n">
        <v>750</v>
      </c>
      <c r="I38" s="136" t="n">
        <v>1600</v>
      </c>
      <c r="J38" s="279" t="n">
        <v>119.99</v>
      </c>
      <c r="K38" s="280" t="n">
        <v>0.999879400021043</v>
      </c>
      <c r="L38" s="281" t="n">
        <v>0.000797787526230469</v>
      </c>
      <c r="M38" s="281" t="n">
        <v>-5.05070625E-006</v>
      </c>
      <c r="N38" s="281" t="n">
        <v>1.02695873423265</v>
      </c>
      <c r="O38" s="279" t="n">
        <v>119.97500125</v>
      </c>
      <c r="P38" s="282" t="n">
        <v>3.45070272594905</v>
      </c>
      <c r="Q38" s="283" t="n">
        <v>3.36011819260433</v>
      </c>
      <c r="R38" s="284" t="n">
        <v>154.108383740885</v>
      </c>
      <c r="S38" s="284" t="n">
        <v>150.062878481709</v>
      </c>
      <c r="T38" s="289" t="n">
        <v>0.00866666666666667</v>
      </c>
      <c r="U38" s="289" t="n">
        <v>0.00845758940270694</v>
      </c>
      <c r="V38" s="178" t="n">
        <v>36.223</v>
      </c>
      <c r="W38" s="178" t="n">
        <v>35.3491454924138</v>
      </c>
      <c r="X38" s="145" t="n">
        <v>36.2143333333333</v>
      </c>
      <c r="Y38" s="178" t="n">
        <v>35.3406879030111</v>
      </c>
      <c r="Z38" s="289" t="n">
        <v>2.643</v>
      </c>
      <c r="AA38" s="289" t="n">
        <v>2.57923947592551</v>
      </c>
      <c r="AB38" s="289" t="n">
        <v>30.887</v>
      </c>
      <c r="AC38" s="188" t="n">
        <v>30.1418727555472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3250</v>
      </c>
      <c r="E39" s="136" t="n">
        <v>12.7</v>
      </c>
      <c r="F39" s="137" t="n">
        <v>2.0341</v>
      </c>
      <c r="G39" s="138" t="n">
        <v>35.04765</v>
      </c>
      <c r="H39" s="136" t="n">
        <v>300</v>
      </c>
      <c r="I39" s="136" t="n">
        <v>749</v>
      </c>
      <c r="J39" s="279" t="n">
        <v>117.21</v>
      </c>
      <c r="K39" s="280" t="n">
        <v>0.999416651170955</v>
      </c>
      <c r="L39" s="281" t="n">
        <v>0.000783330867936729</v>
      </c>
      <c r="M39" s="281" t="n">
        <v>-4.692701434E-006</v>
      </c>
      <c r="N39" s="281" t="n">
        <v>1.0264903475197</v>
      </c>
      <c r="O39" s="279" t="n">
        <v>117.20144367</v>
      </c>
      <c r="P39" s="282" t="n">
        <v>2.00678788478988</v>
      </c>
      <c r="Q39" s="283" t="n">
        <v>1.95499927460483</v>
      </c>
      <c r="R39" s="284" t="n">
        <v>89.623146934716</v>
      </c>
      <c r="S39" s="284" t="n">
        <v>87.3102676038519</v>
      </c>
      <c r="T39" s="289" t="n">
        <v>0.0136666666666667</v>
      </c>
      <c r="U39" s="289" t="n">
        <v>0.0133415984065165</v>
      </c>
      <c r="V39" s="178" t="n">
        <v>30.22</v>
      </c>
      <c r="W39" s="178" t="n">
        <v>29.5012027203607</v>
      </c>
      <c r="X39" s="145" t="n">
        <v>30.2063333333333</v>
      </c>
      <c r="Y39" s="178" t="n">
        <v>29.4878611219541</v>
      </c>
      <c r="Z39" s="289" t="n">
        <v>2.061</v>
      </c>
      <c r="AA39" s="289" t="n">
        <v>2.01197812067053</v>
      </c>
      <c r="AB39" s="289" t="n">
        <v>12.502</v>
      </c>
      <c r="AC39" s="188" t="n">
        <v>12.20463389841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3252</v>
      </c>
      <c r="E40" s="136" t="n">
        <v>12.8</v>
      </c>
      <c r="F40" s="137" t="n">
        <v>1.9622</v>
      </c>
      <c r="G40" s="138" t="n">
        <v>35.0484</v>
      </c>
      <c r="H40" s="136" t="n">
        <v>300</v>
      </c>
      <c r="I40" s="136" t="n">
        <v>300</v>
      </c>
      <c r="J40" s="279" t="n">
        <v>113.95</v>
      </c>
      <c r="K40" s="280" t="n">
        <v>0.99940429498</v>
      </c>
      <c r="L40" s="281" t="n">
        <v>0.00078308104318208</v>
      </c>
      <c r="M40" s="281" t="n">
        <v>-4.686693664E-006</v>
      </c>
      <c r="N40" s="281" t="n">
        <v>1.02647106358141</v>
      </c>
      <c r="O40" s="279" t="n">
        <v>113.9417956</v>
      </c>
      <c r="P40" s="282" t="n">
        <v>1.99150565854509</v>
      </c>
      <c r="Q40" s="283" t="n">
        <v>1.94014788063935</v>
      </c>
      <c r="R40" s="284" t="n">
        <v>88.9406427106238</v>
      </c>
      <c r="S40" s="284" t="n">
        <v>86.6470043493534</v>
      </c>
      <c r="T40" s="289" t="n">
        <v>0.0146666666666667</v>
      </c>
      <c r="U40" s="289" t="n">
        <v>0.0143120679788655</v>
      </c>
      <c r="V40" s="178" t="n">
        <v>30.206</v>
      </c>
      <c r="W40" s="178" t="n">
        <v>29.4757040024734</v>
      </c>
      <c r="X40" s="145" t="n">
        <v>30.1913333333333</v>
      </c>
      <c r="Y40" s="178" t="n">
        <v>29.4613919344945</v>
      </c>
      <c r="Z40" s="289" t="n">
        <v>2.054</v>
      </c>
      <c r="AA40" s="289" t="n">
        <v>2.00434006558566</v>
      </c>
      <c r="AB40" s="289" t="n">
        <v>12.461</v>
      </c>
      <c r="AC40" s="188" t="n">
        <v>12.1597281194074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3253</v>
      </c>
      <c r="E41" s="136" t="n">
        <v>15.3</v>
      </c>
      <c r="F41" s="137" t="n">
        <v>3.1522</v>
      </c>
      <c r="G41" s="138" t="n">
        <v>35.3866</v>
      </c>
      <c r="H41" s="136" t="n">
        <v>200</v>
      </c>
      <c r="I41" s="136" t="n">
        <v>300</v>
      </c>
      <c r="J41" s="279" t="n">
        <v>111.66</v>
      </c>
      <c r="K41" s="280" t="n">
        <v>0.999055815098909</v>
      </c>
      <c r="L41" s="281" t="n">
        <v>0.000777152507230549</v>
      </c>
      <c r="M41" s="281" t="n">
        <v>-4.547254314E-006</v>
      </c>
      <c r="N41" s="281" t="n">
        <v>1.02620438285631</v>
      </c>
      <c r="O41" s="279" t="n">
        <v>111.65475198</v>
      </c>
      <c r="P41" s="282" t="n">
        <v>3.2785809748441</v>
      </c>
      <c r="Q41" s="283" t="n">
        <v>3.19486159834805</v>
      </c>
      <c r="R41" s="284" t="n">
        <v>146.421426336537</v>
      </c>
      <c r="S41" s="284" t="n">
        <v>142.682518982224</v>
      </c>
      <c r="T41" s="289" t="n">
        <v>0.0186666666666667</v>
      </c>
      <c r="U41" s="289" t="n">
        <v>0.0182153429745287</v>
      </c>
      <c r="V41" s="178" t="n">
        <v>18.381</v>
      </c>
      <c r="W41" s="178" t="n">
        <v>17.9365831722221</v>
      </c>
      <c r="X41" s="145" t="n">
        <v>18.3623333333333</v>
      </c>
      <c r="Y41" s="178" t="n">
        <v>17.9183678292476</v>
      </c>
      <c r="Z41" s="289" t="n">
        <v>1.31</v>
      </c>
      <c r="AA41" s="289" t="n">
        <v>1.27832674803389</v>
      </c>
      <c r="AB41" s="289" t="n">
        <v>6.948</v>
      </c>
      <c r="AC41" s="188" t="n">
        <v>6.78001087430493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3254</v>
      </c>
      <c r="E42" s="136" t="n">
        <v>18.5</v>
      </c>
      <c r="F42" s="137" t="n">
        <v>3.8294</v>
      </c>
      <c r="G42" s="138" t="n">
        <v>35.9051</v>
      </c>
      <c r="H42" s="136" t="n">
        <v>100</v>
      </c>
      <c r="I42" s="136" t="n">
        <v>199</v>
      </c>
      <c r="J42" s="279" t="n">
        <v>115.36</v>
      </c>
      <c r="K42" s="280" t="n">
        <v>0.998503804726763</v>
      </c>
      <c r="L42" s="281" t="n">
        <v>0.000770400319460469</v>
      </c>
      <c r="M42" s="281" t="n">
        <v>-4.39895185E-006</v>
      </c>
      <c r="N42" s="281" t="n">
        <v>1.02584153889722</v>
      </c>
      <c r="O42" s="279" t="n">
        <v>115.3582696</v>
      </c>
      <c r="P42" s="282" t="n">
        <v>3.85711528663914</v>
      </c>
      <c r="Q42" s="283" t="n">
        <v>3.75995233219503</v>
      </c>
      <c r="R42" s="284" t="n">
        <v>172.258768701304</v>
      </c>
      <c r="S42" s="284" t="n">
        <v>167.91947115583</v>
      </c>
      <c r="T42" s="289" t="n">
        <v>0.0686666666666667</v>
      </c>
      <c r="U42" s="289" t="n">
        <v>0.0669894939698195</v>
      </c>
      <c r="V42" s="178" t="n">
        <v>9.99</v>
      </c>
      <c r="W42" s="178" t="n">
        <v>9.74599579745383</v>
      </c>
      <c r="X42" s="145" t="n">
        <v>9.92133333333333</v>
      </c>
      <c r="Y42" s="178" t="n">
        <v>9.67900630348401</v>
      </c>
      <c r="Z42" s="289" t="n">
        <v>0.798</v>
      </c>
      <c r="AA42" s="289" t="n">
        <v>0.778508973610426</v>
      </c>
      <c r="AB42" s="289" t="n">
        <v>3.752</v>
      </c>
      <c r="AC42" s="188" t="n">
        <v>3.66035798118586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3255</v>
      </c>
      <c r="E43" s="136" t="n">
        <v>21.4</v>
      </c>
      <c r="F43" s="137" t="n">
        <v>3.924</v>
      </c>
      <c r="G43" s="138" t="n">
        <v>36.305</v>
      </c>
      <c r="H43" s="136" t="n">
        <v>80</v>
      </c>
      <c r="I43" s="136" t="n">
        <v>99</v>
      </c>
      <c r="J43" s="279" t="n">
        <v>115.95</v>
      </c>
      <c r="K43" s="280" t="n">
        <v>0.99790733056523</v>
      </c>
      <c r="L43" s="281" t="n">
        <v>0.00076502254295414</v>
      </c>
      <c r="M43" s="281" t="n">
        <v>-4.293822616E-006</v>
      </c>
      <c r="N43" s="281" t="n">
        <v>1.02537900096813</v>
      </c>
      <c r="O43" s="279" t="n">
        <v>115.9516233</v>
      </c>
      <c r="P43" s="282" t="n">
        <v>3.93231249553203</v>
      </c>
      <c r="Q43" s="283" t="n">
        <v>3.83498442216905</v>
      </c>
      <c r="R43" s="284" t="n">
        <v>175.61707605046</v>
      </c>
      <c r="S43" s="284" t="n">
        <v>171.27040429407</v>
      </c>
      <c r="T43" s="289" t="n">
        <v>0.204666666666667</v>
      </c>
      <c r="U43" s="289" t="n">
        <v>0.199590925970842</v>
      </c>
      <c r="V43" s="178" t="n">
        <v>5.821</v>
      </c>
      <c r="W43" s="178" t="n">
        <v>5.67663899060066</v>
      </c>
      <c r="X43" s="145" t="n">
        <v>5.61633333333333</v>
      </c>
      <c r="Y43" s="178" t="n">
        <v>5.47704806462982</v>
      </c>
      <c r="Z43" s="289" t="n">
        <v>0.536</v>
      </c>
      <c r="AA43" s="289" t="n">
        <v>0.522707180718426</v>
      </c>
      <c r="AB43" s="289" t="n">
        <v>2.434</v>
      </c>
      <c r="AC43" s="188" t="n">
        <v>2.37363671244151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3256</v>
      </c>
      <c r="E44" s="136" t="n">
        <v>26.3</v>
      </c>
      <c r="F44" s="137" t="n">
        <v>4.669</v>
      </c>
      <c r="G44" s="138" t="n">
        <v>36.3115</v>
      </c>
      <c r="H44" s="136" t="n">
        <v>60</v>
      </c>
      <c r="I44" s="136" t="n">
        <v>80</v>
      </c>
      <c r="J44" s="279" t="n">
        <v>120.07</v>
      </c>
      <c r="K44" s="280" t="n">
        <v>0.996706850854433</v>
      </c>
      <c r="L44" s="281" t="n">
        <v>0.000757375658487249</v>
      </c>
      <c r="M44" s="281" t="n">
        <v>-4.179429274E-006</v>
      </c>
      <c r="N44" s="281" t="n">
        <v>1.02393083019874</v>
      </c>
      <c r="O44" s="279" t="n">
        <v>120.07756441</v>
      </c>
      <c r="P44" s="282" t="n">
        <v>4.51905406960534</v>
      </c>
      <c r="Q44" s="283" t="n">
        <v>4.41343686148039</v>
      </c>
      <c r="R44" s="284" t="n">
        <v>201.820954748574</v>
      </c>
      <c r="S44" s="284" t="n">
        <v>197.104090233714</v>
      </c>
      <c r="T44" s="0" t="n">
        <v>0.00966666666666668</v>
      </c>
      <c r="U44" s="0" t="n">
        <v>0.00942409617329274</v>
      </c>
      <c r="V44" s="0" t="n">
        <v>-0.026</v>
      </c>
      <c r="W44" s="0" t="n">
        <v>-0.0253475690178218</v>
      </c>
      <c r="X44" s="0" t="n">
        <v>-0.0356666666666667</v>
      </c>
      <c r="Y44" s="0" t="n">
        <v>-0.0347716651911146</v>
      </c>
      <c r="Z44" s="0" t="n">
        <v>0.082</v>
      </c>
      <c r="AA44" s="0" t="n">
        <v>0.0799423330562073</v>
      </c>
      <c r="AB44" s="0" t="n">
        <v>1.159</v>
      </c>
      <c r="AC44" s="159" t="n">
        <v>1.12991663429444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61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289"/>
      <c r="U45" s="289"/>
      <c r="V45" s="178"/>
      <c r="W45" s="178"/>
      <c r="X45" s="145"/>
      <c r="Y45" s="178"/>
      <c r="Z45" s="289"/>
      <c r="AA45" s="289"/>
      <c r="AB45" s="28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3260</v>
      </c>
      <c r="E46" s="136" t="n">
        <v>27.3</v>
      </c>
      <c r="F46" s="137" t="n">
        <v>4.6931</v>
      </c>
      <c r="G46" s="138" t="n">
        <v>36.1107</v>
      </c>
      <c r="H46" s="136" t="n">
        <v>40</v>
      </c>
      <c r="I46" s="136" t="n">
        <v>61</v>
      </c>
      <c r="J46" s="279" t="n">
        <v>118.33</v>
      </c>
      <c r="K46" s="280" t="n">
        <v>0.996433742949107</v>
      </c>
      <c r="L46" s="281" t="n">
        <v>0.000756020652891949</v>
      </c>
      <c r="M46" s="281" t="n">
        <v>-4.165845834E-006</v>
      </c>
      <c r="N46" s="281" t="n">
        <v>1.02346020779782</v>
      </c>
      <c r="O46" s="279" t="n">
        <v>118.33863809</v>
      </c>
      <c r="P46" s="282" t="n">
        <v>4.61037643052015</v>
      </c>
      <c r="Q46" s="283" t="n">
        <v>4.50469534173711</v>
      </c>
      <c r="R46" s="284" t="n">
        <v>205.89941138703</v>
      </c>
      <c r="S46" s="284" t="n">
        <v>201.179693961979</v>
      </c>
      <c r="T46" s="289" t="n">
        <v>0.0106666666666667</v>
      </c>
      <c r="U46" s="289" t="n">
        <v>0.0103989190922861</v>
      </c>
      <c r="V46" s="178" t="n">
        <v>-0.025</v>
      </c>
      <c r="W46" s="178" t="n">
        <v>-0.0243724666225456</v>
      </c>
      <c r="X46" s="145" t="n">
        <v>-0.0356666666666667</v>
      </c>
      <c r="Y46" s="178" t="n">
        <v>-0.0347713857148318</v>
      </c>
      <c r="Z46" s="289" t="n">
        <v>0.039</v>
      </c>
      <c r="AA46" s="289" t="n">
        <v>0.0380210479311712</v>
      </c>
      <c r="AB46" s="289" t="n">
        <v>1.093</v>
      </c>
      <c r="AC46" s="285" t="n">
        <v>1.06556424073769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3261</v>
      </c>
      <c r="E47" s="136" t="n">
        <v>27.8</v>
      </c>
      <c r="F47" s="137" t="n">
        <v>4.5983</v>
      </c>
      <c r="G47" s="138" t="n">
        <v>35.80145</v>
      </c>
      <c r="H47" s="136" t="n">
        <v>20</v>
      </c>
      <c r="I47" s="136" t="n">
        <v>40</v>
      </c>
      <c r="J47" s="279" t="n">
        <v>116.76</v>
      </c>
      <c r="K47" s="280" t="n">
        <v>0.996293751176098</v>
      </c>
      <c r="L47" s="281" t="n">
        <v>0.00075536798352758</v>
      </c>
      <c r="M47" s="281" t="n">
        <v>-4.160295064E-006</v>
      </c>
      <c r="N47" s="281" t="n">
        <v>1.0230650822257</v>
      </c>
      <c r="O47" s="279" t="n">
        <v>116.76910728</v>
      </c>
      <c r="P47" s="282" t="n">
        <v>4.57862307477141</v>
      </c>
      <c r="Q47" s="283" t="n">
        <v>4.47539765975644</v>
      </c>
      <c r="R47" s="284" t="n">
        <v>204.481306519291</v>
      </c>
      <c r="S47" s="284" t="n">
        <v>199.871259484722</v>
      </c>
      <c r="T47" s="289" t="n">
        <v>0.00966666666666668</v>
      </c>
      <c r="U47" s="289" t="n">
        <v>0.00942545902845065</v>
      </c>
      <c r="V47" s="178" t="n">
        <v>-0.029</v>
      </c>
      <c r="W47" s="178" t="n">
        <v>-0.0282763770853519</v>
      </c>
      <c r="X47" s="145" t="n">
        <v>-0.0386666666666667</v>
      </c>
      <c r="Y47" s="178" t="n">
        <v>-0.0377018361138026</v>
      </c>
      <c r="Z47" s="289" t="n">
        <v>0.00600000000000001</v>
      </c>
      <c r="AA47" s="289" t="n">
        <v>0.00585028491421075</v>
      </c>
      <c r="AB47" s="289" t="n">
        <v>1.002</v>
      </c>
      <c r="AC47" s="285" t="n">
        <v>0.976997580673194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3263</v>
      </c>
      <c r="E48" s="136" t="n">
        <v>28</v>
      </c>
      <c r="F48" s="137" t="n">
        <v>4.5249</v>
      </c>
      <c r="G48" s="138" t="n">
        <v>35.6695</v>
      </c>
      <c r="H48" s="136" t="n">
        <v>0</v>
      </c>
      <c r="I48" s="136" t="n">
        <v>20</v>
      </c>
      <c r="J48" s="279" t="n">
        <v>116.09</v>
      </c>
      <c r="K48" s="280" t="n">
        <v>0.996237119054642</v>
      </c>
      <c r="L48" s="281" t="n">
        <v>0.00075511149536</v>
      </c>
      <c r="M48" s="281" t="n">
        <v>-4.1583064E-006</v>
      </c>
      <c r="N48" s="281" t="n">
        <v>1.02290042022055</v>
      </c>
      <c r="O48" s="279" t="n">
        <v>116.0992872</v>
      </c>
      <c r="P48" s="282" t="n">
        <v>4.53166881856276</v>
      </c>
      <c r="Q48" s="283" t="n">
        <v>4.43021503264775</v>
      </c>
      <c r="R48" s="284" t="n">
        <v>202.384329437013</v>
      </c>
      <c r="S48" s="284" t="n">
        <v>197.853403358048</v>
      </c>
      <c r="T48" s="0" t="n">
        <v>0.00666666666666668</v>
      </c>
      <c r="U48" s="0" t="n">
        <v>0.00650181118434614</v>
      </c>
      <c r="V48" s="0" t="n">
        <v>-0.018</v>
      </c>
      <c r="W48" s="0" t="n">
        <v>-0.0175548901977346</v>
      </c>
      <c r="X48" s="0" t="n">
        <v>-0.0246666666666667</v>
      </c>
      <c r="Y48" s="0" t="n">
        <v>-0.0240567013820807</v>
      </c>
      <c r="Z48" s="0" t="n">
        <v>0.01</v>
      </c>
      <c r="AA48" s="0" t="n">
        <v>0.00975271677651919</v>
      </c>
      <c r="AB48" s="0" t="n">
        <v>0.956</v>
      </c>
      <c r="AC48" s="159" t="n">
        <v>0.932359723835235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4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4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 t="n">
        <v>4</v>
      </c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308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0°00.41'</v>
      </c>
      <c r="P9" s="36" t="s">
        <v>15</v>
      </c>
      <c r="Q9" s="189" t="n">
        <v>-0.00683333333333333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309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-22°59.60'</v>
      </c>
      <c r="P10" s="36" t="s">
        <v>21</v>
      </c>
      <c r="Q10" s="189" t="n">
        <v>-22.9933333333333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0°00.41'</v>
      </c>
      <c r="O11" s="43" t="n">
        <f aca="false">IF(P9=M10,-1,1)</f>
        <v>1</v>
      </c>
      <c r="P11" s="44" t="s">
        <v>310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22°59.60'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4.8801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0.996944698308382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0.0199791118240927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54'!$P$18</f>
        <v>5.00738724037302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4.87393209975356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0.0049936805595721</v>
      </c>
      <c r="Q23" s="221" t="s">
        <v>38</v>
      </c>
      <c r="R23" s="166"/>
      <c r="T23" s="1" t="n">
        <v>4.8884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4.8776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0.020547220155335</v>
      </c>
      <c r="Q25" s="221" t="s">
        <v>15</v>
      </c>
      <c r="R25" s="166"/>
      <c r="T25" s="1" t="n">
        <v>4.8765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4.8775</v>
      </c>
    </row>
    <row r="28" customFormat="false" ht="15" hidden="false" customHeight="false" outlineLevel="0" collapsed="false">
      <c r="T28" s="1" t="n">
        <f aca="false">AVERAGE(T23:T27)</f>
        <v>4.8801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2029</v>
      </c>
      <c r="E36" s="136" t="n">
        <v>8.2</v>
      </c>
      <c r="F36" s="137" t="n">
        <v>2.8612</v>
      </c>
      <c r="G36" s="138" t="n">
        <v>34.5918</v>
      </c>
      <c r="H36" s="136" t="n">
        <v>500</v>
      </c>
      <c r="I36" s="136" t="n">
        <v>500</v>
      </c>
      <c r="J36" s="279" t="n">
        <v>108.87</v>
      </c>
      <c r="K36" s="280" t="n">
        <v>0.999838538658805</v>
      </c>
      <c r="L36" s="281" t="n">
        <v>0.00079566517253126</v>
      </c>
      <c r="M36" s="281" t="n">
        <v>-4.997301304E-006</v>
      </c>
      <c r="N36" s="281" t="n">
        <v>1.02692344519165</v>
      </c>
      <c r="O36" s="279" t="n">
        <v>108.85715334</v>
      </c>
      <c r="P36" s="282" t="n">
        <v>3.05468023710011</v>
      </c>
      <c r="Q36" s="283" t="n">
        <v>2.97459392070849</v>
      </c>
      <c r="R36" s="284" t="n">
        <v>136.422019388891</v>
      </c>
      <c r="S36" s="284" t="n">
        <v>132.845364498841</v>
      </c>
      <c r="T36" s="145" t="n">
        <v>0.0143333333333333</v>
      </c>
      <c r="U36" s="145" t="n">
        <v>0.0139914851763245</v>
      </c>
      <c r="V36" s="146" t="n">
        <v>34.032</v>
      </c>
      <c r="W36" s="146" t="n">
        <v>33.2203411758612</v>
      </c>
      <c r="X36" s="145" t="n">
        <v>34.0176666666667</v>
      </c>
      <c r="Y36" s="146" t="n">
        <v>33.2063496906848</v>
      </c>
      <c r="Z36" s="145" t="n">
        <v>2.31833333333333</v>
      </c>
      <c r="AA36" s="145" t="n">
        <v>2.26304138142645</v>
      </c>
      <c r="AB36" s="145" t="n">
        <v>21.569</v>
      </c>
      <c r="AC36" s="188" t="n">
        <v>21.0545821233589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2030</v>
      </c>
      <c r="E37" s="136" t="n">
        <v>8.3</v>
      </c>
      <c r="F37" s="137" t="n">
        <v>2.896</v>
      </c>
      <c r="G37" s="138" t="n">
        <v>34.5928</v>
      </c>
      <c r="H37" s="136" t="n">
        <v>500</v>
      </c>
      <c r="I37" s="136" t="n">
        <v>500</v>
      </c>
      <c r="J37" s="279" t="n">
        <v>110.13</v>
      </c>
      <c r="K37" s="280" t="n">
        <v>0.999832134276928</v>
      </c>
      <c r="L37" s="281" t="n">
        <v>0.000795366676405149</v>
      </c>
      <c r="M37" s="281" t="n">
        <v>-4.989804394E-006</v>
      </c>
      <c r="N37" s="281" t="n">
        <v>1.02690902531607</v>
      </c>
      <c r="O37" s="279" t="n">
        <v>110.11711479</v>
      </c>
      <c r="P37" s="282" t="n">
        <v>3.05605812930705</v>
      </c>
      <c r="Q37" s="283" t="n">
        <v>2.9759774760636</v>
      </c>
      <c r="R37" s="284" t="n">
        <v>136.483556054853</v>
      </c>
      <c r="S37" s="284" t="n">
        <v>132.907154081</v>
      </c>
      <c r="T37" s="145" t="n">
        <v>0.0163333333333333</v>
      </c>
      <c r="U37" s="145" t="n">
        <v>0.0159437889943522</v>
      </c>
      <c r="V37" s="146" t="n">
        <v>34.038</v>
      </c>
      <c r="W37" s="146" t="n">
        <v>33.2262054973323</v>
      </c>
      <c r="X37" s="145" t="n">
        <v>34.0216666666667</v>
      </c>
      <c r="Y37" s="146" t="n">
        <v>33.210261708338</v>
      </c>
      <c r="Z37" s="145" t="n">
        <v>2.31933333333333</v>
      </c>
      <c r="AA37" s="145" t="n">
        <v>2.26401803719802</v>
      </c>
      <c r="AB37" s="145" t="n">
        <v>21.33</v>
      </c>
      <c r="AC37" s="188" t="n">
        <v>20.8212868928286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2031</v>
      </c>
      <c r="E38" s="136" t="n">
        <v>12.2</v>
      </c>
      <c r="F38" s="137" t="n">
        <v>1.8537</v>
      </c>
      <c r="G38" s="138" t="n">
        <v>35.0599</v>
      </c>
      <c r="H38" s="136" t="n">
        <v>300</v>
      </c>
      <c r="I38" s="296" t="n">
        <v>300</v>
      </c>
      <c r="J38" s="279" t="n">
        <v>107.83</v>
      </c>
      <c r="K38" s="280" t="n">
        <v>0.999476556944774</v>
      </c>
      <c r="L38" s="281" t="n">
        <v>0.00078459512769926</v>
      </c>
      <c r="M38" s="281" t="n">
        <v>-4.723236664E-006</v>
      </c>
      <c r="N38" s="281" t="n">
        <v>1.02659773937258</v>
      </c>
      <c r="O38" s="279" t="n">
        <v>107.82158926</v>
      </c>
      <c r="P38" s="282" t="n">
        <v>1.99084978271091</v>
      </c>
      <c r="Q38" s="283" t="n">
        <v>1.93926959543827</v>
      </c>
      <c r="R38" s="284" t="n">
        <v>88.9113512958691</v>
      </c>
      <c r="S38" s="284" t="n">
        <v>86.6077801322732</v>
      </c>
      <c r="T38" s="145" t="n">
        <v>0.0193333333333333</v>
      </c>
      <c r="U38" s="145" t="n">
        <v>0.0188656844973333</v>
      </c>
      <c r="V38" s="146" t="n">
        <v>30.054</v>
      </c>
      <c r="W38" s="146" t="n">
        <v>29.327031821527</v>
      </c>
      <c r="X38" s="145" t="n">
        <v>30.0346666666667</v>
      </c>
      <c r="Y38" s="146" t="n">
        <v>29.3081661370297</v>
      </c>
      <c r="Z38" s="145" t="n">
        <v>1.96433333333333</v>
      </c>
      <c r="AA38" s="145" t="n">
        <v>1.91681859901354</v>
      </c>
      <c r="AB38" s="145" t="n">
        <v>12.286</v>
      </c>
      <c r="AC38" s="188" t="n">
        <v>11.988817227633</v>
      </c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297" t="n">
        <v>100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0.0893333333333333</v>
      </c>
      <c r="U39" s="145" t="n">
        <v>0.0871014091927956</v>
      </c>
      <c r="V39" s="146" t="n">
        <v>7.296</v>
      </c>
      <c r="W39" s="146" t="n">
        <v>7.11371509108921</v>
      </c>
      <c r="X39" s="145" t="n">
        <v>7.20666666666667</v>
      </c>
      <c r="Y39" s="146" t="n">
        <v>7.02661368189642</v>
      </c>
      <c r="Z39" s="145" t="n">
        <v>0.644333333333333</v>
      </c>
      <c r="AA39" s="145" t="n">
        <v>0.628235164065947</v>
      </c>
      <c r="AB39" s="145" t="n">
        <v>2.796</v>
      </c>
      <c r="AC39" s="188" t="n">
        <v>2.72614410563123</v>
      </c>
      <c r="AD39" s="160" t="n">
        <v>0.0377</v>
      </c>
      <c r="AE39" s="160" t="n">
        <v>0.0239</v>
      </c>
      <c r="AF39" s="160" t="n">
        <v>0.0026</v>
      </c>
      <c r="AG39" s="160" t="n">
        <v>0.0663</v>
      </c>
      <c r="AH39" s="160" t="n">
        <v>0.0133</v>
      </c>
      <c r="AI39" s="160" t="n">
        <v>0.0022</v>
      </c>
      <c r="AJ39" s="160" t="n">
        <v>0.0026</v>
      </c>
      <c r="AK39" s="160" t="n">
        <v>0.0014</v>
      </c>
      <c r="AL39" s="160" t="n">
        <v>0.0564</v>
      </c>
      <c r="AM39" s="160" t="n">
        <v>0.0042</v>
      </c>
      <c r="AN39" s="160" t="n">
        <v>0.0015</v>
      </c>
      <c r="AO39" s="160" t="n">
        <v>-9999.9999</v>
      </c>
      <c r="AP39" s="160" t="n">
        <v>0.0312</v>
      </c>
      <c r="AQ39" s="160"/>
      <c r="AR39" s="160" t="n">
        <v>0.3284</v>
      </c>
      <c r="AS39" s="160" t="n">
        <v>0.0222</v>
      </c>
      <c r="AT39" s="160" t="n">
        <v>0.3506</v>
      </c>
      <c r="AU39" s="160" t="n">
        <v>0.0328</v>
      </c>
      <c r="AV39" s="160" t="s">
        <v>167</v>
      </c>
      <c r="AW39" s="160" t="n">
        <v>-9999.9999</v>
      </c>
      <c r="AX39" s="160" t="n">
        <v>0.0913</v>
      </c>
      <c r="AY39" s="160" t="n">
        <v>0.1374</v>
      </c>
      <c r="AZ39" s="160" t="n">
        <v>0.2287</v>
      </c>
      <c r="BA39" s="160" t="n">
        <v>0.004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297" t="n">
        <v>60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0.0103333333333333</v>
      </c>
      <c r="U40" s="145" t="n">
        <v>0.0100733816071036</v>
      </c>
      <c r="V40" s="146" t="n">
        <v>0.009</v>
      </c>
      <c r="W40" s="146" t="n">
        <v>0.00877359043199344</v>
      </c>
      <c r="X40" s="145" t="n">
        <v>-0.00133333333333333</v>
      </c>
      <c r="Y40" s="146" t="n">
        <v>-0.00129979117511014</v>
      </c>
      <c r="Z40" s="145" t="n">
        <v>0.147333333333333</v>
      </c>
      <c r="AA40" s="145" t="n">
        <v>0.14362692484967</v>
      </c>
      <c r="AB40" s="145" t="n">
        <v>0.988</v>
      </c>
      <c r="AC40" s="188" t="n">
        <v>0.963145260756613</v>
      </c>
      <c r="AD40" s="160" t="n">
        <v>0.0577</v>
      </c>
      <c r="AE40" s="160" t="n">
        <v>0.0507</v>
      </c>
      <c r="AF40" s="160" t="n">
        <v>0.0203</v>
      </c>
      <c r="AG40" s="160" t="n">
        <v>0.0705</v>
      </c>
      <c r="AH40" s="160" t="n">
        <v>0.0209</v>
      </c>
      <c r="AI40" s="160" t="n">
        <v>-9999.9999</v>
      </c>
      <c r="AJ40" s="160" t="n">
        <v>-9999.9999</v>
      </c>
      <c r="AK40" s="160" t="n">
        <v>0.003</v>
      </c>
      <c r="AL40" s="160" t="n">
        <v>0.1672</v>
      </c>
      <c r="AM40" s="160" t="n">
        <v>0.0142</v>
      </c>
      <c r="AN40" s="160" t="n">
        <v>0.0014</v>
      </c>
      <c r="AO40" s="160" t="n">
        <v>0.001</v>
      </c>
      <c r="AP40" s="160" t="n">
        <v>0.0507</v>
      </c>
      <c r="AQ40" s="160"/>
      <c r="AR40" s="160" t="n">
        <v>0.05</v>
      </c>
      <c r="AS40" s="160" t="n">
        <v>0.0289</v>
      </c>
      <c r="AT40" s="160" t="n">
        <v>0.0789</v>
      </c>
      <c r="AU40" s="160" t="n">
        <v>0.0231</v>
      </c>
      <c r="AV40" s="160" t="s">
        <v>167</v>
      </c>
      <c r="AW40" s="160" t="n">
        <v>-9999.9999</v>
      </c>
      <c r="AX40" s="160" t="n">
        <v>0.0946</v>
      </c>
      <c r="AY40" s="160" t="n">
        <v>0.286</v>
      </c>
      <c r="AZ40" s="160" t="n">
        <v>0.3806</v>
      </c>
      <c r="BA40" s="160" t="n">
        <v>-9999.9999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/>
      <c r="E41" s="136"/>
      <c r="F41" s="137"/>
      <c r="G41" s="138"/>
      <c r="H41" s="136"/>
      <c r="I41" s="296" t="n">
        <v>40</v>
      </c>
      <c r="J41" s="279"/>
      <c r="K41" s="280"/>
      <c r="L41" s="281"/>
      <c r="M41" s="281"/>
      <c r="N41" s="281"/>
      <c r="O41" s="279"/>
      <c r="P41" s="282"/>
      <c r="Q41" s="283"/>
      <c r="R41" s="284"/>
      <c r="S41" s="284"/>
      <c r="T41" s="145" t="n">
        <v>0.0103333333333333</v>
      </c>
      <c r="U41" s="145" t="n">
        <v>0.0100751922470278</v>
      </c>
      <c r="V41" s="146" t="n">
        <v>0.005</v>
      </c>
      <c r="W41" s="146" t="n">
        <v>0.00487509302275537</v>
      </c>
      <c r="X41" s="145" t="n">
        <v>-0.00533333333333333</v>
      </c>
      <c r="Y41" s="146" t="n">
        <v>-0.00520009922427239</v>
      </c>
      <c r="Z41" s="145" t="n">
        <v>0.104333333333333</v>
      </c>
      <c r="AA41" s="145" t="n">
        <v>0.101726941074829</v>
      </c>
      <c r="AB41" s="145" t="n">
        <v>1.123</v>
      </c>
      <c r="AC41" s="188" t="n">
        <v>1.09494589291086</v>
      </c>
      <c r="AD41" s="160" t="n">
        <v>0.0238</v>
      </c>
      <c r="AE41" s="160" t="n">
        <v>0.0237</v>
      </c>
      <c r="AF41" s="160" t="n">
        <v>0.0095</v>
      </c>
      <c r="AG41" s="160" t="n">
        <v>0.0291</v>
      </c>
      <c r="AH41" s="160" t="n">
        <v>0.011</v>
      </c>
      <c r="AI41" s="160" t="n">
        <v>-9999.9999</v>
      </c>
      <c r="AJ41" s="160" t="n">
        <v>-9999.9999</v>
      </c>
      <c r="AK41" s="160" t="n">
        <v>0.003</v>
      </c>
      <c r="AL41" s="160" t="n">
        <v>0.0786</v>
      </c>
      <c r="AM41" s="160" t="n">
        <v>0.0102</v>
      </c>
      <c r="AN41" s="160" t="n">
        <v>0.0013</v>
      </c>
      <c r="AO41" s="160" t="n">
        <v>0.0016</v>
      </c>
      <c r="AP41" s="160" t="n">
        <v>0.0851</v>
      </c>
      <c r="AQ41" s="160"/>
      <c r="AR41" s="160" t="n">
        <v>0.0278</v>
      </c>
      <c r="AS41" s="160" t="n">
        <v>0.0174</v>
      </c>
      <c r="AT41" s="160" t="n">
        <v>0.0452</v>
      </c>
      <c r="AU41" s="160" t="n">
        <v>0.0179</v>
      </c>
      <c r="AV41" s="160" t="s">
        <v>167</v>
      </c>
      <c r="AW41" s="160" t="n">
        <v>-9999.9999</v>
      </c>
      <c r="AX41" s="160" t="n">
        <v>0.0656</v>
      </c>
      <c r="AY41" s="160" t="n">
        <v>0.1585</v>
      </c>
      <c r="AZ41" s="160" t="n">
        <v>0.2241</v>
      </c>
      <c r="BA41" s="160" t="n">
        <v>-9999.9999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2032</v>
      </c>
      <c r="E42" s="136" t="n">
        <v>28.5</v>
      </c>
      <c r="F42" s="137" t="n">
        <v>4.3482</v>
      </c>
      <c r="G42" s="138" t="n">
        <v>35.6073</v>
      </c>
      <c r="H42" s="136" t="n">
        <v>0</v>
      </c>
      <c r="I42" s="136" t="n">
        <v>3</v>
      </c>
      <c r="J42" s="279" t="n">
        <v>111.3</v>
      </c>
      <c r="K42" s="280" t="n">
        <v>0.996093961161005</v>
      </c>
      <c r="L42" s="281" t="n">
        <v>0.000754481630047969</v>
      </c>
      <c r="M42" s="281" t="n">
        <v>-4.15391385E-006</v>
      </c>
      <c r="N42" s="281" t="n">
        <v>1.02268897403584</v>
      </c>
      <c r="O42" s="279" t="n">
        <v>111.3094605</v>
      </c>
      <c r="P42" s="282" t="n">
        <v>4.54890145305292</v>
      </c>
      <c r="Q42" s="283" t="n">
        <v>4.44798132036329</v>
      </c>
      <c r="R42" s="284" t="n">
        <v>203.153938893344</v>
      </c>
      <c r="S42" s="284" t="n">
        <v>198.646845767425</v>
      </c>
      <c r="T42" s="188" t="n">
        <v>0.0103333333333333</v>
      </c>
      <c r="U42" s="188" t="n">
        <v>0.0100792813705645</v>
      </c>
      <c r="V42" s="188" t="n">
        <v>0.012</v>
      </c>
      <c r="W42" s="188" t="n">
        <v>0.011704971914204</v>
      </c>
      <c r="X42" s="188" t="n">
        <v>0.00166666666666667</v>
      </c>
      <c r="Y42" s="188" t="n">
        <v>0.00162569054363944</v>
      </c>
      <c r="Z42" s="188" t="n">
        <v>0.0573333333333333</v>
      </c>
      <c r="AA42" s="188" t="n">
        <v>0.0559237547011967</v>
      </c>
      <c r="AB42" s="188" t="n">
        <v>0.9</v>
      </c>
      <c r="AC42" s="188" t="n">
        <v>0.877872893565297</v>
      </c>
      <c r="AD42" s="159" t="n">
        <v>0.0069</v>
      </c>
      <c r="AE42" s="159" t="n">
        <v>0.0072</v>
      </c>
      <c r="AF42" s="159" t="n">
        <v>0.0032</v>
      </c>
      <c r="AG42" s="159" t="n">
        <v>0.0073</v>
      </c>
      <c r="AH42" s="159" t="n">
        <v>0.0083</v>
      </c>
      <c r="AI42" s="159" t="n">
        <v>-9999.9999</v>
      </c>
      <c r="AJ42" s="159" t="n">
        <v>-9999.9999</v>
      </c>
      <c r="AK42" s="159" t="n">
        <v>0.0032</v>
      </c>
      <c r="AL42" s="159" t="n">
        <v>0.0222</v>
      </c>
      <c r="AM42" s="159" t="n">
        <v>0.0075</v>
      </c>
      <c r="AN42" s="159" t="n">
        <v>-9999.9999</v>
      </c>
      <c r="AO42" s="159" t="n">
        <v>0.0022</v>
      </c>
      <c r="AP42" s="159" t="n">
        <v>0.1271</v>
      </c>
      <c r="AQ42" s="159"/>
      <c r="AR42" s="159" t="n">
        <v>0.016</v>
      </c>
      <c r="AS42" s="159" t="n">
        <v>0.0093</v>
      </c>
      <c r="AT42" s="159" t="n">
        <v>0.0253</v>
      </c>
      <c r="AU42" s="159" t="n">
        <v>0.0159</v>
      </c>
      <c r="AV42" s="159" t="s">
        <v>167</v>
      </c>
      <c r="AW42" s="159" t="n">
        <v>-9999.9999</v>
      </c>
      <c r="AX42" s="159" t="n">
        <v>0.0496</v>
      </c>
      <c r="AY42" s="159" t="n">
        <v>0.0789</v>
      </c>
      <c r="AZ42" s="159" t="n">
        <v>0.1285</v>
      </c>
      <c r="BA42" s="159" t="n">
        <v>-9999.9999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252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0°00.57'</v>
      </c>
      <c r="P9" s="36" t="s">
        <v>15</v>
      </c>
      <c r="Q9" s="189" t="n">
        <v>-0.0095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311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-23°00.14'</v>
      </c>
      <c r="P10" s="36" t="s">
        <v>21</v>
      </c>
      <c r="Q10" s="189" t="n">
        <v>-23.0023333333333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0°00.57'</v>
      </c>
      <c r="O11" s="43" t="n">
        <f aca="false">IF(P9=M10,-1,1)</f>
        <v>1</v>
      </c>
      <c r="P11" s="44" t="s">
        <v>312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23°00.14'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4.8801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0.996944698308382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0.0199791118240927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55'!$P$18</f>
        <v>5.00738724037302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4.87393209975356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0.0049936805595721</v>
      </c>
      <c r="Q23" s="221" t="s">
        <v>38</v>
      </c>
      <c r="R23" s="166"/>
      <c r="T23" s="1" t="n">
        <v>4.8884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4.8776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0.020547220155335</v>
      </c>
      <c r="Q25" s="221" t="s">
        <v>15</v>
      </c>
      <c r="R25" s="166"/>
      <c r="T25" s="1" t="n">
        <v>4.8765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4.8775</v>
      </c>
    </row>
    <row r="28" customFormat="false" ht="15" hidden="false" customHeight="false" outlineLevel="0" collapsed="false">
      <c r="T28" s="1" t="n">
        <f aca="false">AVERAGE(T23:T27)</f>
        <v>4.8801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2033</v>
      </c>
      <c r="E36" s="136" t="n">
        <v>14.7</v>
      </c>
      <c r="F36" s="137" t="n">
        <v>3.1501</v>
      </c>
      <c r="G36" s="138" t="n">
        <v>35.3979</v>
      </c>
      <c r="H36" s="136" t="n">
        <v>200</v>
      </c>
      <c r="I36" s="136" t="n">
        <v>200</v>
      </c>
      <c r="J36" s="279" t="n">
        <v>110.79</v>
      </c>
      <c r="K36" s="280" t="n">
        <v>0.99914627575706</v>
      </c>
      <c r="L36" s="281" t="n">
        <v>0.000778520942907229</v>
      </c>
      <c r="M36" s="281" t="n">
        <v>-4.578833514E-006</v>
      </c>
      <c r="N36" s="281" t="n">
        <v>1.02634534229797</v>
      </c>
      <c r="O36" s="279" t="n">
        <v>110.78412813</v>
      </c>
      <c r="P36" s="282" t="n">
        <v>3.30565390233673</v>
      </c>
      <c r="Q36" s="283" t="n">
        <v>3.2208008027156</v>
      </c>
      <c r="R36" s="284" t="n">
        <v>147.630503278358</v>
      </c>
      <c r="S36" s="284" t="n">
        <v>143.840963849279</v>
      </c>
      <c r="T36" s="145" t="n">
        <v>0.0133333333333333</v>
      </c>
      <c r="U36" s="145" t="n">
        <v>0.0130075515781248</v>
      </c>
      <c r="V36" s="146" t="n">
        <v>17.974</v>
      </c>
      <c r="W36" s="146" t="n">
        <v>17.5348299048912</v>
      </c>
      <c r="X36" s="145" t="n">
        <v>17.9606666666667</v>
      </c>
      <c r="Y36" s="146" t="n">
        <v>17.5218223533131</v>
      </c>
      <c r="Z36" s="145" t="n">
        <v>1.27233333333333</v>
      </c>
      <c r="AA36" s="145" t="n">
        <v>1.24124560934256</v>
      </c>
      <c r="AB36" s="145" t="n">
        <v>6.775</v>
      </c>
      <c r="AC36" s="188" t="n">
        <v>6.60946214563469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2034</v>
      </c>
      <c r="E37" s="136" t="n">
        <v>14.8</v>
      </c>
      <c r="F37" s="137" t="n">
        <v>3.1096</v>
      </c>
      <c r="G37" s="138" t="n">
        <v>35.3979</v>
      </c>
      <c r="H37" s="136" t="n">
        <v>200</v>
      </c>
      <c r="I37" s="160" t="n">
        <v>200</v>
      </c>
      <c r="J37" s="279" t="n">
        <v>109.25</v>
      </c>
      <c r="K37" s="280" t="n">
        <v>0.999131493422424</v>
      </c>
      <c r="L37" s="281" t="n">
        <v>0.00077829053519648</v>
      </c>
      <c r="M37" s="281" t="n">
        <v>-4.573487584E-006</v>
      </c>
      <c r="N37" s="281" t="n">
        <v>1.02632352988752</v>
      </c>
      <c r="O37" s="279" t="n">
        <v>109.244319</v>
      </c>
      <c r="P37" s="282" t="n">
        <v>3.30973354600004</v>
      </c>
      <c r="Q37" s="283" t="n">
        <v>3.22484426169473</v>
      </c>
      <c r="R37" s="284" t="n">
        <v>147.812700164362</v>
      </c>
      <c r="S37" s="284" t="n">
        <v>144.021544727286</v>
      </c>
      <c r="T37" s="145" t="n">
        <v>0.0133333333333333</v>
      </c>
      <c r="U37" s="145" t="n">
        <v>0.0130075525463333</v>
      </c>
      <c r="V37" s="146" t="n">
        <v>17.935</v>
      </c>
      <c r="W37" s="146" t="n">
        <v>17.4967841188865</v>
      </c>
      <c r="X37" s="145" t="n">
        <v>17.9216666666667</v>
      </c>
      <c r="Y37" s="146" t="n">
        <v>17.4837765663402</v>
      </c>
      <c r="Z37" s="145" t="n">
        <v>1.27533333333333</v>
      </c>
      <c r="AA37" s="145" t="n">
        <v>1.24417240105678</v>
      </c>
      <c r="AB37" s="145" t="n">
        <v>6.758</v>
      </c>
      <c r="AC37" s="188" t="n">
        <v>6.59287800810901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2035</v>
      </c>
      <c r="E38" s="136" t="n">
        <v>19.3</v>
      </c>
      <c r="F38" s="137" t="n">
        <v>3.7596</v>
      </c>
      <c r="G38" s="138" t="n">
        <v>36.0839</v>
      </c>
      <c r="H38" s="136" t="n">
        <v>100</v>
      </c>
      <c r="I38" s="160" t="n">
        <v>99</v>
      </c>
      <c r="J38" s="279" t="n">
        <v>110.1</v>
      </c>
      <c r="K38" s="280" t="n">
        <v>0.998348132376428</v>
      </c>
      <c r="L38" s="281" t="n">
        <v>0.000768849230144349</v>
      </c>
      <c r="M38" s="281" t="n">
        <v>-4.367170954E-006</v>
      </c>
      <c r="N38" s="281" t="n">
        <v>1.02577367400762</v>
      </c>
      <c r="O38" s="279" t="n">
        <v>110.0992293</v>
      </c>
      <c r="P38" s="282" t="n">
        <v>3.97431876402743</v>
      </c>
      <c r="Q38" s="283" t="n">
        <v>3.87445970269451</v>
      </c>
      <c r="R38" s="284" t="n">
        <v>177.493076001465</v>
      </c>
      <c r="S38" s="284" t="n">
        <v>173.033370322337</v>
      </c>
      <c r="T38" s="145" t="n">
        <v>0.0873333333333333</v>
      </c>
      <c r="U38" s="145" t="n">
        <v>0.085159711657298</v>
      </c>
      <c r="V38" s="146" t="n">
        <v>7.863</v>
      </c>
      <c r="W38" s="146" t="n">
        <v>7.66729938276337</v>
      </c>
      <c r="X38" s="145" t="n">
        <v>7.77566666666667</v>
      </c>
      <c r="Y38" s="146" t="n">
        <v>7.58213967110607</v>
      </c>
      <c r="Z38" s="145" t="n">
        <v>0.676333333333333</v>
      </c>
      <c r="AA38" s="145" t="n">
        <v>0.659500209742968</v>
      </c>
      <c r="AB38" s="145" t="n">
        <v>2.988</v>
      </c>
      <c r="AC38" s="188" t="n">
        <v>2.91363227212221</v>
      </c>
      <c r="AD38" s="159" t="n">
        <v>0.0325</v>
      </c>
      <c r="AE38" s="159" t="n">
        <v>0.0207</v>
      </c>
      <c r="AF38" s="159" t="n">
        <v>0.002</v>
      </c>
      <c r="AG38" s="159" t="n">
        <v>0.0582</v>
      </c>
      <c r="AH38" s="159" t="n">
        <v>0.0112</v>
      </c>
      <c r="AI38" s="159" t="n">
        <v>0.002</v>
      </c>
      <c r="AJ38" s="159" t="n">
        <v>0.0031</v>
      </c>
      <c r="AK38" s="159" t="n">
        <v>-9999.9999</v>
      </c>
      <c r="AL38" s="159" t="n">
        <v>0.0443</v>
      </c>
      <c r="AM38" s="159" t="n">
        <v>0.0053</v>
      </c>
      <c r="AN38" s="159" t="n">
        <v>0.0011</v>
      </c>
      <c r="AO38" s="159" t="n">
        <v>-9999.9999</v>
      </c>
      <c r="AP38" s="159" t="n">
        <v>0.0255</v>
      </c>
      <c r="AQ38" s="159"/>
      <c r="AR38" s="159" t="n">
        <v>0.2792</v>
      </c>
      <c r="AS38" s="159" t="n">
        <v>0.0252</v>
      </c>
      <c r="AT38" s="159" t="n">
        <v>0.3044</v>
      </c>
      <c r="AU38" s="159" t="n">
        <v>0.0291</v>
      </c>
      <c r="AV38" s="159" t="s">
        <v>167</v>
      </c>
      <c r="AW38" s="159" t="n">
        <v>-9999.9999</v>
      </c>
      <c r="AX38" s="159" t="n">
        <v>0.0843</v>
      </c>
      <c r="AY38" s="159" t="n">
        <v>0.1063</v>
      </c>
      <c r="AZ38" s="159" t="n">
        <v>0.1906</v>
      </c>
      <c r="BA38" s="159" t="n">
        <v>0.0036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297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0.142333333333333</v>
      </c>
      <c r="U39" s="145" t="n">
        <v>0.138740513600374</v>
      </c>
      <c r="V39" s="146" t="n">
        <v>0.843</v>
      </c>
      <c r="W39" s="146" t="n">
        <v>0.82172074682751</v>
      </c>
      <c r="X39" s="145" t="n">
        <v>0.700666666666667</v>
      </c>
      <c r="Y39" s="146" t="n">
        <v>0.682980233227135</v>
      </c>
      <c r="Z39" s="145" t="n">
        <v>0.266333333333333</v>
      </c>
      <c r="AA39" s="145" t="n">
        <v>0.259610469242855</v>
      </c>
      <c r="AB39" s="145" t="n">
        <v>1.381</v>
      </c>
      <c r="AC39" s="188" t="n">
        <v>1.34614039308279</v>
      </c>
      <c r="AD39" s="159" t="n">
        <v>0.0819</v>
      </c>
      <c r="AE39" s="159" t="n">
        <v>0.066</v>
      </c>
      <c r="AF39" s="159" t="n">
        <v>0.0086</v>
      </c>
      <c r="AG39" s="159" t="n">
        <v>0.1148</v>
      </c>
      <c r="AH39" s="159" t="n">
        <v>0.0219</v>
      </c>
      <c r="AI39" s="159" t="n">
        <v>0.0126</v>
      </c>
      <c r="AJ39" s="159" t="n">
        <v>0.0109</v>
      </c>
      <c r="AK39" s="159" t="n">
        <v>0.0074</v>
      </c>
      <c r="AL39" s="159" t="n">
        <v>0.1962</v>
      </c>
      <c r="AM39" s="159" t="n">
        <v>0.0152</v>
      </c>
      <c r="AN39" s="159" t="n">
        <v>0.006</v>
      </c>
      <c r="AO39" s="159" t="n">
        <v>-9999.9999</v>
      </c>
      <c r="AP39" s="159" t="n">
        <v>0.1424</v>
      </c>
      <c r="AQ39" s="159"/>
      <c r="AR39" s="159" t="n">
        <v>0.3378</v>
      </c>
      <c r="AS39" s="159" t="n">
        <v>0.0964</v>
      </c>
      <c r="AT39" s="159" t="n">
        <v>0.4342</v>
      </c>
      <c r="AU39" s="159" t="n">
        <v>0.0638</v>
      </c>
      <c r="AV39" s="159" t="s">
        <v>167</v>
      </c>
      <c r="AW39" s="159" t="n">
        <v>-9999.9999</v>
      </c>
      <c r="AX39" s="159" t="n">
        <v>0.2725</v>
      </c>
      <c r="AY39" s="159" t="n">
        <v>0.4089</v>
      </c>
      <c r="AZ39" s="159" t="n">
        <v>0.6814</v>
      </c>
      <c r="BA39" s="159" t="n">
        <v>0.0087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296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0.00833333333333333</v>
      </c>
      <c r="U40" s="145" t="n">
        <v>0.00812512480284651</v>
      </c>
      <c r="V40" s="146" t="n">
        <v>-0.008</v>
      </c>
      <c r="W40" s="146" t="n">
        <v>-0.00780011981073265</v>
      </c>
      <c r="X40" s="145" t="n">
        <v>-0.0163333333333333</v>
      </c>
      <c r="Y40" s="146" t="n">
        <v>-0.0159252446135792</v>
      </c>
      <c r="Z40" s="145" t="n">
        <v>0.0873333333333333</v>
      </c>
      <c r="AA40" s="145" t="n">
        <v>0.0851513079338315</v>
      </c>
      <c r="AB40" s="145" t="n">
        <v>1.286</v>
      </c>
      <c r="AC40" s="188" t="n">
        <v>1.25386925957527</v>
      </c>
      <c r="AD40" s="159" t="n">
        <v>0.0168</v>
      </c>
      <c r="AE40" s="159" t="n">
        <v>0.0156</v>
      </c>
      <c r="AF40" s="159" t="n">
        <v>0.007</v>
      </c>
      <c r="AG40" s="159" t="n">
        <v>0.0189</v>
      </c>
      <c r="AH40" s="159" t="n">
        <v>0.0081</v>
      </c>
      <c r="AI40" s="159" t="n">
        <v>-9999.9999</v>
      </c>
      <c r="AJ40" s="159" t="n">
        <v>-9999.9999</v>
      </c>
      <c r="AK40" s="159" t="n">
        <v>0.0013</v>
      </c>
      <c r="AL40" s="159" t="n">
        <v>0.0555</v>
      </c>
      <c r="AM40" s="159" t="n">
        <v>0.0097</v>
      </c>
      <c r="AN40" s="159" t="n">
        <v>0.0011</v>
      </c>
      <c r="AO40" s="159" t="n">
        <v>-9999.9999</v>
      </c>
      <c r="AP40" s="159" t="n">
        <v>0.0955</v>
      </c>
      <c r="AQ40" s="159"/>
      <c r="AR40" s="159" t="n">
        <v>0.0207</v>
      </c>
      <c r="AS40" s="159" t="n">
        <v>0.0074</v>
      </c>
      <c r="AT40" s="159" t="n">
        <v>0.0281</v>
      </c>
      <c r="AU40" s="159" t="n">
        <v>0.0161</v>
      </c>
      <c r="AV40" s="159" t="s">
        <v>167</v>
      </c>
      <c r="AW40" s="159" t="n">
        <v>-9999.9999</v>
      </c>
      <c r="AX40" s="159" t="n">
        <v>0.0652</v>
      </c>
      <c r="AY40" s="159" t="n">
        <v>0.1145</v>
      </c>
      <c r="AZ40" s="159" t="n">
        <v>0.1797</v>
      </c>
      <c r="BA40" s="159" t="n">
        <v>-9999.9999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2036</v>
      </c>
      <c r="E41" s="136" t="n">
        <v>28.4</v>
      </c>
      <c r="F41" s="137" t="n">
        <v>4.3001</v>
      </c>
      <c r="G41" s="138" t="n">
        <v>35.632</v>
      </c>
      <c r="H41" s="136" t="n">
        <v>0</v>
      </c>
      <c r="I41" s="136" t="n">
        <v>4</v>
      </c>
      <c r="J41" s="279" t="n">
        <v>109.39</v>
      </c>
      <c r="K41" s="280" t="n">
        <v>0.996122772415965</v>
      </c>
      <c r="L41" s="281" t="n">
        <v>0.00075460631060384</v>
      </c>
      <c r="M41" s="281" t="n">
        <v>-4.154726176E-006</v>
      </c>
      <c r="N41" s="281" t="n">
        <v>1.02274062244005</v>
      </c>
      <c r="O41" s="279" t="n">
        <v>109.39918876</v>
      </c>
      <c r="P41" s="282" t="n">
        <v>4.57836171218187</v>
      </c>
      <c r="Q41" s="283" t="n">
        <v>4.4765619080025</v>
      </c>
      <c r="R41" s="284" t="n">
        <v>204.469634066042</v>
      </c>
      <c r="S41" s="284" t="n">
        <v>199.923254811391</v>
      </c>
      <c r="T41" s="188" t="n">
        <v>0.00633333333333334</v>
      </c>
      <c r="U41" s="188" t="n">
        <v>0.00617750221806808</v>
      </c>
      <c r="V41" s="188" t="n">
        <v>-0.006</v>
      </c>
      <c r="W41" s="188" t="n">
        <v>-0.00585237052238029</v>
      </c>
      <c r="X41" s="188" t="n">
        <v>-0.0123333333333333</v>
      </c>
      <c r="Y41" s="188" t="n">
        <v>-0.0120298727404484</v>
      </c>
      <c r="Z41" s="188" t="n">
        <v>0.0593333333333333</v>
      </c>
      <c r="AA41" s="188" t="n">
        <v>0.0578734418324273</v>
      </c>
      <c r="AB41" s="188" t="n">
        <v>0.905</v>
      </c>
      <c r="AC41" s="188" t="n">
        <v>0.88273255379236</v>
      </c>
      <c r="AD41" s="159" t="n">
        <v>0.0066</v>
      </c>
      <c r="AE41" s="159" t="n">
        <v>0.007</v>
      </c>
      <c r="AF41" s="159" t="n">
        <v>0.0027</v>
      </c>
      <c r="AG41" s="159" t="n">
        <v>0.0077</v>
      </c>
      <c r="AH41" s="159" t="n">
        <v>0.0076</v>
      </c>
      <c r="AI41" s="159" t="n">
        <v>-9999.9999</v>
      </c>
      <c r="AJ41" s="159" t="n">
        <v>-9999.9999</v>
      </c>
      <c r="AK41" s="159" t="n">
        <v>0.0012</v>
      </c>
      <c r="AL41" s="159" t="n">
        <v>0.0208</v>
      </c>
      <c r="AM41" s="159" t="n">
        <v>0.0087</v>
      </c>
      <c r="AN41" s="159" t="n">
        <v>-9999.9999</v>
      </c>
      <c r="AO41" s="159" t="n">
        <v>-9999.9999</v>
      </c>
      <c r="AP41" s="159" t="n">
        <v>0.1326</v>
      </c>
      <c r="AQ41" s="159"/>
      <c r="AR41" s="159" t="n">
        <v>0.0129</v>
      </c>
      <c r="AS41" s="159" t="n">
        <v>0.0041</v>
      </c>
      <c r="AT41" s="159" t="n">
        <v>0.017</v>
      </c>
      <c r="AU41" s="159" t="n">
        <v>0.0175</v>
      </c>
      <c r="AV41" s="159" t="s">
        <v>167</v>
      </c>
      <c r="AW41" s="159" t="n">
        <v>-9999.9999</v>
      </c>
      <c r="AX41" s="159" t="n">
        <v>0.0514</v>
      </c>
      <c r="AY41" s="159" t="n">
        <v>0.0753</v>
      </c>
      <c r="AZ41" s="159" t="n">
        <v>0.1267</v>
      </c>
      <c r="BA41" s="159" t="n">
        <v>-9999.9999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308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0°00.41'</v>
      </c>
      <c r="P9" s="36" t="s">
        <v>15</v>
      </c>
      <c r="Q9" s="189" t="n">
        <v>-0.00683333333333333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313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-23°00.18'</v>
      </c>
      <c r="P10" s="36" t="s">
        <v>21</v>
      </c>
      <c r="Q10" s="189" t="n">
        <v>-23.003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0°00.41'</v>
      </c>
      <c r="O11" s="43" t="n">
        <f aca="false">IF(P9=M10,-1,1)</f>
        <v>1</v>
      </c>
      <c r="P11" s="44" t="s">
        <v>314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23°00.18'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4.8801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0.996944698308382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0.0199791118240927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56'!$P$18</f>
        <v>5.00738724037302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4.87393209975356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0.0049936805595721</v>
      </c>
      <c r="Q23" s="221" t="s">
        <v>38</v>
      </c>
      <c r="R23" s="166"/>
      <c r="T23" s="1" t="n">
        <v>4.8884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4.8776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0.020547220155335</v>
      </c>
      <c r="Q25" s="221" t="s">
        <v>15</v>
      </c>
      <c r="R25" s="166"/>
      <c r="T25" s="1" t="n">
        <v>4.8765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4.8775</v>
      </c>
    </row>
    <row r="28" customFormat="false" ht="15" hidden="false" customHeight="false" outlineLevel="0" collapsed="false">
      <c r="T28" s="1" t="n">
        <f aca="false">AVERAGE(T23:T27)</f>
        <v>4.8801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2037</v>
      </c>
      <c r="E36" s="136" t="n">
        <v>14.8</v>
      </c>
      <c r="F36" s="137" t="n">
        <v>2.9234</v>
      </c>
      <c r="G36" s="138" t="n">
        <v>35.38</v>
      </c>
      <c r="H36" s="136" t="n">
        <v>200</v>
      </c>
      <c r="I36" s="136" t="n">
        <v>202</v>
      </c>
      <c r="J36" s="279" t="n">
        <v>110.47</v>
      </c>
      <c r="K36" s="280" t="n">
        <v>0.999131493422424</v>
      </c>
      <c r="L36" s="281" t="n">
        <v>0.00077829053519648</v>
      </c>
      <c r="M36" s="281" t="n">
        <v>-4.573487584E-006</v>
      </c>
      <c r="N36" s="281" t="n">
        <v>1.02630971689418</v>
      </c>
      <c r="O36" s="279" t="n">
        <v>110.46425556</v>
      </c>
      <c r="P36" s="282" t="n">
        <v>3.07529740560543</v>
      </c>
      <c r="Q36" s="283" t="n">
        <v>2.99646135565383</v>
      </c>
      <c r="R36" s="284" t="n">
        <v>137.342782134339</v>
      </c>
      <c r="S36" s="284" t="n">
        <v>133.8219641435</v>
      </c>
      <c r="T36" s="145" t="n">
        <v>0.0143333333333333</v>
      </c>
      <c r="U36" s="145" t="n">
        <v>0.0139832938471368</v>
      </c>
      <c r="V36" s="146" t="n">
        <v>19.625</v>
      </c>
      <c r="W36" s="146" t="n">
        <v>19.1457308197716</v>
      </c>
      <c r="X36" s="145" t="n">
        <v>19.6106666666667</v>
      </c>
      <c r="Y36" s="146" t="n">
        <v>19.1317475259245</v>
      </c>
      <c r="Z36" s="145" t="n">
        <v>1.34933333333333</v>
      </c>
      <c r="AA36" s="145" t="n">
        <v>1.31638077891186</v>
      </c>
      <c r="AB36" s="145" t="n">
        <v>7.286</v>
      </c>
      <c r="AC36" s="188" t="n">
        <v>7.10806597466782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2038</v>
      </c>
      <c r="E37" s="136" t="n">
        <v>14.9</v>
      </c>
      <c r="F37" s="137" t="n">
        <v>2.9395</v>
      </c>
      <c r="G37" s="138" t="n">
        <v>35.3804</v>
      </c>
      <c r="H37" s="136" t="n">
        <v>200</v>
      </c>
      <c r="I37" s="160" t="n">
        <v>202</v>
      </c>
      <c r="J37" s="279" t="n">
        <v>111.51</v>
      </c>
      <c r="K37" s="280" t="n">
        <v>0.999116592928217</v>
      </c>
      <c r="L37" s="281" t="n">
        <v>0.000778061065549209</v>
      </c>
      <c r="M37" s="281" t="n">
        <v>-4.568174746E-006</v>
      </c>
      <c r="N37" s="281" t="n">
        <v>1.02628812441529</v>
      </c>
      <c r="O37" s="279" t="n">
        <v>111.50431299</v>
      </c>
      <c r="P37" s="282" t="n">
        <v>3.06297870605557</v>
      </c>
      <c r="Q37" s="283" t="n">
        <v>2.98452124036869</v>
      </c>
      <c r="R37" s="284" t="n">
        <v>136.792629012442</v>
      </c>
      <c r="S37" s="284" t="n">
        <v>133.288718594866</v>
      </c>
      <c r="T37" s="145" t="n">
        <v>0.0143333333333333</v>
      </c>
      <c r="U37" s="145" t="n">
        <v>0.0139832948879774</v>
      </c>
      <c r="V37" s="146" t="n">
        <v>19.501</v>
      </c>
      <c r="W37" s="146" t="n">
        <v>19.0247604844498</v>
      </c>
      <c r="X37" s="145" t="n">
        <v>19.4866666666667</v>
      </c>
      <c r="Y37" s="146" t="n">
        <v>19.0107771895618</v>
      </c>
      <c r="Z37" s="145" t="n">
        <v>1.36533333333333</v>
      </c>
      <c r="AA37" s="145" t="n">
        <v>1.33199013630594</v>
      </c>
      <c r="AB37" s="145" t="n">
        <v>7.282</v>
      </c>
      <c r="AC37" s="188" t="n">
        <v>7.10416418890125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2039</v>
      </c>
      <c r="E38" s="136" t="n">
        <v>19.7</v>
      </c>
      <c r="F38" s="137" t="n">
        <v>3.8198</v>
      </c>
      <c r="G38" s="138" t="n">
        <v>35.114</v>
      </c>
      <c r="H38" s="136" t="n">
        <v>100</v>
      </c>
      <c r="I38" s="160" t="n">
        <v>101</v>
      </c>
      <c r="J38" s="279" t="n">
        <v>111.47</v>
      </c>
      <c r="K38" s="280" t="n">
        <v>0.998267730886094</v>
      </c>
      <c r="L38" s="281" t="n">
        <v>0.000768093315774729</v>
      </c>
      <c r="M38" s="281" t="n">
        <v>-4.352074714E-006</v>
      </c>
      <c r="N38" s="281" t="n">
        <v>1.02492870871124</v>
      </c>
      <c r="O38" s="279" t="n">
        <v>111.46966559</v>
      </c>
      <c r="P38" s="282" t="n">
        <v>3.98773894422388</v>
      </c>
      <c r="Q38" s="283" t="n">
        <v>3.89074762988942</v>
      </c>
      <c r="R38" s="284" t="n">
        <v>178.092421249039</v>
      </c>
      <c r="S38" s="284" t="n">
        <v>173.760789150861</v>
      </c>
      <c r="T38" s="145" t="n">
        <v>0.0943333333333333</v>
      </c>
      <c r="U38" s="145" t="n">
        <v>0.0919807527570724</v>
      </c>
      <c r="V38" s="146" t="n">
        <v>7.673</v>
      </c>
      <c r="W38" s="146" t="n">
        <v>7.48164292478816</v>
      </c>
      <c r="X38" s="145" t="n">
        <v>7.57866666666667</v>
      </c>
      <c r="Y38" s="146" t="n">
        <v>7.38966217203109</v>
      </c>
      <c r="Z38" s="145" t="n">
        <v>0.677333333333333</v>
      </c>
      <c r="AA38" s="145" t="n">
        <v>0.660441306015446</v>
      </c>
      <c r="AB38" s="145" t="n">
        <v>2.904</v>
      </c>
      <c r="AC38" s="188" t="n">
        <v>2.83157709547567</v>
      </c>
      <c r="AD38" s="159" t="n">
        <v>0.0323</v>
      </c>
      <c r="AE38" s="159" t="n">
        <v>0.0216</v>
      </c>
      <c r="AF38" s="159" t="n">
        <v>0.002</v>
      </c>
      <c r="AG38" s="159" t="n">
        <v>0.0578</v>
      </c>
      <c r="AH38" s="159" t="n">
        <v>0.0109</v>
      </c>
      <c r="AI38" s="159" t="n">
        <v>-9999.9999</v>
      </c>
      <c r="AJ38" s="159" t="n">
        <v>-9999.9999</v>
      </c>
      <c r="AK38" s="159" t="n">
        <v>0.0421</v>
      </c>
      <c r="AL38" s="159" t="n">
        <v>0.0052</v>
      </c>
      <c r="AM38" s="159" t="n">
        <v>-9999.9999</v>
      </c>
      <c r="AN38" s="159" t="n">
        <v>0.0011</v>
      </c>
      <c r="AO38" s="159" t="n">
        <v>-9999.9999</v>
      </c>
      <c r="AP38" s="159" t="n">
        <v>0.0236</v>
      </c>
      <c r="AQ38" s="159"/>
      <c r="AR38" s="159" t="n">
        <v>0.2658</v>
      </c>
      <c r="AS38" s="159" t="n">
        <v>0.0223</v>
      </c>
      <c r="AT38" s="159" t="n">
        <v>0.2881</v>
      </c>
      <c r="AU38" s="159" t="n">
        <v>0.0264</v>
      </c>
      <c r="AV38" s="159" t="s">
        <v>167</v>
      </c>
      <c r="AW38" s="159" t="n">
        <v>-9999.9999</v>
      </c>
      <c r="AX38" s="159" t="n">
        <v>0.08</v>
      </c>
      <c r="AY38" s="159" t="n">
        <v>0.1056</v>
      </c>
      <c r="AZ38" s="159" t="n">
        <v>0.1856</v>
      </c>
      <c r="BA38" s="159" t="n">
        <v>0.0025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296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0.00833333333333333</v>
      </c>
      <c r="U39" s="145" t="n">
        <v>0.00812392700232705</v>
      </c>
      <c r="V39" s="146" t="n">
        <v>0</v>
      </c>
      <c r="W39" s="146" t="n">
        <v>0</v>
      </c>
      <c r="X39" s="145" t="n">
        <v>-0.00833333333333333</v>
      </c>
      <c r="Y39" s="146" t="n">
        <v>-0.00812392700232705</v>
      </c>
      <c r="Z39" s="145" t="n">
        <v>0.140333333333333</v>
      </c>
      <c r="AA39" s="145" t="n">
        <v>0.136806930719188</v>
      </c>
      <c r="AB39" s="145" t="n">
        <v>0.96</v>
      </c>
      <c r="AC39" s="188" t="n">
        <v>0.935876390668077</v>
      </c>
      <c r="AD39" s="159" t="n">
        <v>0.0344</v>
      </c>
      <c r="AE39" s="159" t="n">
        <v>0.0272</v>
      </c>
      <c r="AF39" s="159" t="n">
        <v>0.0067</v>
      </c>
      <c r="AG39" s="159" t="n">
        <v>0.0437</v>
      </c>
      <c r="AH39" s="159" t="n">
        <v>0.0153</v>
      </c>
      <c r="AI39" s="159" t="n">
        <v>-9999.9999</v>
      </c>
      <c r="AJ39" s="159" t="n">
        <v>-9999.9999</v>
      </c>
      <c r="AK39" s="159" t="n">
        <v>0.0987</v>
      </c>
      <c r="AL39" s="159" t="n">
        <v>0.0116</v>
      </c>
      <c r="AM39" s="159" t="n">
        <v>-9999.9999</v>
      </c>
      <c r="AN39" s="159" t="n">
        <v>0.0011</v>
      </c>
      <c r="AO39" s="159" t="n">
        <v>-9999.9999</v>
      </c>
      <c r="AP39" s="159" t="n">
        <v>0.0587</v>
      </c>
      <c r="AQ39" s="159"/>
      <c r="AR39" s="159" t="n">
        <v>0.0394</v>
      </c>
      <c r="AS39" s="159" t="n">
        <v>0.0172</v>
      </c>
      <c r="AT39" s="159" t="n">
        <v>0.0566</v>
      </c>
      <c r="AU39" s="159" t="n">
        <v>0.0202</v>
      </c>
      <c r="AV39" s="159" t="s">
        <v>167</v>
      </c>
      <c r="AW39" s="159" t="n">
        <v>-9999.9999</v>
      </c>
      <c r="AX39" s="159" t="n">
        <v>0.0931</v>
      </c>
      <c r="AY39" s="159" t="n">
        <v>0.1751</v>
      </c>
      <c r="AZ39" s="159" t="n">
        <v>0.2682</v>
      </c>
      <c r="BA39" s="159" t="n">
        <v>0.0021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296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0.00633333333333334</v>
      </c>
      <c r="U40" s="145" t="n">
        <v>0.00617520239121505</v>
      </c>
      <c r="V40" s="146" t="n">
        <v>0.007</v>
      </c>
      <c r="W40" s="146" t="n">
        <v>0.00682522369555348</v>
      </c>
      <c r="X40" s="145" t="n">
        <v>0.000666666666666664</v>
      </c>
      <c r="Y40" s="146" t="n">
        <v>0.000650021304338423</v>
      </c>
      <c r="Z40" s="145" t="n">
        <v>0.110333333333333</v>
      </c>
      <c r="AA40" s="145" t="n">
        <v>0.10757852586801</v>
      </c>
      <c r="AB40" s="145" t="n">
        <v>1.24</v>
      </c>
      <c r="AC40" s="188" t="n">
        <v>1.20903962606947</v>
      </c>
      <c r="AD40" s="159" t="n">
        <v>0.0138</v>
      </c>
      <c r="AE40" s="159" t="n">
        <v>0.0133</v>
      </c>
      <c r="AF40" s="159" t="n">
        <v>0.0069</v>
      </c>
      <c r="AG40" s="159" t="n">
        <v>0.0157</v>
      </c>
      <c r="AH40" s="159" t="n">
        <v>0.0077</v>
      </c>
      <c r="AI40" s="159" t="n">
        <v>-9999.9999</v>
      </c>
      <c r="AJ40" s="159" t="n">
        <v>-9999.9999</v>
      </c>
      <c r="AK40" s="159" t="n">
        <v>-9999.9999</v>
      </c>
      <c r="AL40" s="159" t="n">
        <v>0.0405</v>
      </c>
      <c r="AM40" s="159" t="n">
        <v>0.0083</v>
      </c>
      <c r="AN40" s="159" t="n">
        <v>-9999.9999</v>
      </c>
      <c r="AO40" s="159" t="n">
        <v>-9999.9999</v>
      </c>
      <c r="AP40" s="159" t="n">
        <v>0.1008</v>
      </c>
      <c r="AQ40" s="159"/>
      <c r="AR40" s="159" t="n">
        <v>0.0187</v>
      </c>
      <c r="AS40" s="159" t="n">
        <v>0.0108</v>
      </c>
      <c r="AT40" s="159" t="n">
        <v>0.0295</v>
      </c>
      <c r="AU40" s="159" t="n">
        <v>0.0146</v>
      </c>
      <c r="AV40" s="159" t="s">
        <v>167</v>
      </c>
      <c r="AW40" s="159" t="n">
        <v>-9999.9999</v>
      </c>
      <c r="AX40" s="159" t="n">
        <v>0.0602</v>
      </c>
      <c r="AY40" s="159" t="n">
        <v>0.0912</v>
      </c>
      <c r="AZ40" s="159" t="n">
        <v>0.1514</v>
      </c>
      <c r="BA40" s="159" t="n">
        <v>-9999.9999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2040</v>
      </c>
      <c r="E41" s="136" t="n">
        <v>28.3</v>
      </c>
      <c r="F41" s="137" t="n">
        <v>4.3218</v>
      </c>
      <c r="G41" s="138" t="n">
        <v>35.685</v>
      </c>
      <c r="H41" s="136" t="n">
        <v>0</v>
      </c>
      <c r="I41" s="136" t="n">
        <v>3</v>
      </c>
      <c r="J41" s="279" t="n">
        <v>110.01</v>
      </c>
      <c r="K41" s="280" t="n">
        <v>0.996151493987156</v>
      </c>
      <c r="L41" s="281" t="n">
        <v>0.000754731636124149</v>
      </c>
      <c r="M41" s="281" t="n">
        <v>-4.155571594E-006</v>
      </c>
      <c r="N41" s="281" t="n">
        <v>1.02281348395903</v>
      </c>
      <c r="O41" s="279" t="n">
        <v>110.01913083</v>
      </c>
      <c r="P41" s="282" t="n">
        <v>4.57516350772227</v>
      </c>
      <c r="Q41" s="283" t="n">
        <v>4.473116144317</v>
      </c>
      <c r="R41" s="284" t="n">
        <v>204.326802254876</v>
      </c>
      <c r="S41" s="284" t="n">
        <v>199.769367005197</v>
      </c>
      <c r="T41" s="188" t="n">
        <v>0.00533333333333334</v>
      </c>
      <c r="U41" s="188" t="n">
        <v>0.00520192941112377</v>
      </c>
      <c r="V41" s="188" t="n">
        <v>0.005</v>
      </c>
      <c r="W41" s="188" t="n">
        <v>0.00487680882292853</v>
      </c>
      <c r="X41" s="188" t="n">
        <v>-0.000333333333333336</v>
      </c>
      <c r="Y41" s="188" t="n">
        <v>-0.000325120588195237</v>
      </c>
      <c r="Z41" s="188" t="n">
        <v>0.0673333333333333</v>
      </c>
      <c r="AA41" s="188" t="n">
        <v>0.0656743588154375</v>
      </c>
      <c r="AB41" s="188" t="n">
        <v>0.945</v>
      </c>
      <c r="AC41" s="188" t="n">
        <v>0.921716867533492</v>
      </c>
      <c r="AD41" s="159" t="n">
        <v>0.0073</v>
      </c>
      <c r="AE41" s="159" t="n">
        <v>0.0072</v>
      </c>
      <c r="AF41" s="159" t="n">
        <v>0.0031</v>
      </c>
      <c r="AG41" s="159" t="n">
        <v>0.0092</v>
      </c>
      <c r="AH41" s="159" t="n">
        <v>0.0078</v>
      </c>
      <c r="AI41" s="159" t="n">
        <v>-9999.9999</v>
      </c>
      <c r="AJ41" s="159" t="n">
        <v>-9999.9999</v>
      </c>
      <c r="AK41" s="159" t="n">
        <v>-9999.9999</v>
      </c>
      <c r="AL41" s="159" t="n">
        <v>0.0191</v>
      </c>
      <c r="AM41" s="159" t="n">
        <v>0.0079</v>
      </c>
      <c r="AN41" s="159" t="n">
        <v>-9999.9999</v>
      </c>
      <c r="AO41" s="159" t="n">
        <v>-9999.9999</v>
      </c>
      <c r="AP41" s="159" t="n">
        <v>0.1263</v>
      </c>
      <c r="AQ41" s="159"/>
      <c r="AR41" s="159" t="n">
        <v>0.0136</v>
      </c>
      <c r="AS41" s="159" t="n">
        <v>0.0067</v>
      </c>
      <c r="AT41" s="159" t="n">
        <v>0.0203</v>
      </c>
      <c r="AU41" s="159" t="s">
        <v>167</v>
      </c>
      <c r="AV41" s="159" t="n">
        <v>0.0187</v>
      </c>
      <c r="AW41" s="159" t="n">
        <v>-9999.9999</v>
      </c>
      <c r="AX41" s="159" t="n">
        <v>0.0558</v>
      </c>
      <c r="AY41" s="159" t="n">
        <v>0.0809</v>
      </c>
      <c r="AZ41" s="159" t="n">
        <v>0.1367</v>
      </c>
      <c r="BA41" s="159" t="n">
        <v>-9999.9999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315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0°00.42'</v>
      </c>
      <c r="P9" s="36" t="s">
        <v>15</v>
      </c>
      <c r="Q9" s="189" t="n">
        <v>-0.007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316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-22°59.54'</v>
      </c>
      <c r="P10" s="36" t="s">
        <v>21</v>
      </c>
      <c r="Q10" s="189" t="n">
        <v>-22.9923333333333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0°00.42'</v>
      </c>
      <c r="O11" s="43" t="n">
        <f aca="false">IF(P9=M10,-1,1)</f>
        <v>1</v>
      </c>
      <c r="P11" s="44" t="s">
        <v>317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22°59.54'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4.8801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0.996944698308382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0.0199791118240927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57'!$P$18</f>
        <v>5.00738724037302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4.87393209975356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0.0049936805595721</v>
      </c>
      <c r="Q23" s="221" t="s">
        <v>38</v>
      </c>
      <c r="R23" s="166"/>
      <c r="T23" s="1" t="n">
        <v>4.8884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4.8776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0.020547220155335</v>
      </c>
      <c r="Q25" s="221" t="s">
        <v>15</v>
      </c>
      <c r="R25" s="166"/>
      <c r="T25" s="1" t="n">
        <v>4.8765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4.8775</v>
      </c>
    </row>
    <row r="28" customFormat="false" ht="15" hidden="false" customHeight="false" outlineLevel="0" collapsed="false">
      <c r="T28" s="1" t="n">
        <f aca="false">AVERAGE(T23:T27)</f>
        <v>4.8801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2062</v>
      </c>
      <c r="E36" s="136" t="n">
        <v>14.7</v>
      </c>
      <c r="F36" s="137" t="n">
        <v>3.1306</v>
      </c>
      <c r="G36" s="138" t="n">
        <v>35.3871</v>
      </c>
      <c r="H36" s="136" t="n">
        <v>200</v>
      </c>
      <c r="I36" s="136" t="n">
        <v>199</v>
      </c>
      <c r="J36" s="279" t="n">
        <v>115.2638565</v>
      </c>
      <c r="K36" s="280" t="n">
        <v>0.99914627575706</v>
      </c>
      <c r="L36" s="281" t="n">
        <v>0.000778520942907229</v>
      </c>
      <c r="M36" s="281" t="n">
        <v>-4.578833514E-006</v>
      </c>
      <c r="N36" s="281" t="n">
        <v>1.02633700621331</v>
      </c>
      <c r="O36" s="279" t="n">
        <v>115.257747515606</v>
      </c>
      <c r="P36" s="282" t="n">
        <v>3.15530341410722</v>
      </c>
      <c r="Q36" s="283" t="n">
        <v>3.07433464349957</v>
      </c>
      <c r="R36" s="284" t="n">
        <v>140.915850474028</v>
      </c>
      <c r="S36" s="284" t="n">
        <v>137.299785178691</v>
      </c>
      <c r="T36" s="145" t="n">
        <v>0.0153333333333333</v>
      </c>
      <c r="U36" s="145" t="n">
        <v>0.0149588290628792</v>
      </c>
      <c r="V36" s="146" t="n">
        <v>19.087</v>
      </c>
      <c r="W36" s="146" t="n">
        <v>18.6208154558592</v>
      </c>
      <c r="X36" s="145" t="n">
        <v>19.0716666666667</v>
      </c>
      <c r="Y36" s="146" t="n">
        <v>18.6058566267963</v>
      </c>
      <c r="Z36" s="145" t="n">
        <v>1.34733333333333</v>
      </c>
      <c r="AA36" s="145" t="n">
        <v>1.31442580591647</v>
      </c>
      <c r="AB36" s="145" t="n">
        <v>7.039</v>
      </c>
      <c r="AC36" s="188" t="n">
        <v>6.86707811566999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2063</v>
      </c>
      <c r="E37" s="136" t="n">
        <v>14.8</v>
      </c>
      <c r="F37" s="137" t="n">
        <v>2.9334</v>
      </c>
      <c r="G37" s="138" t="n">
        <v>35.3862</v>
      </c>
      <c r="H37" s="136" t="n">
        <v>200</v>
      </c>
      <c r="I37" s="160" t="n">
        <v>199</v>
      </c>
      <c r="J37" s="279" t="n">
        <v>108.3525601</v>
      </c>
      <c r="K37" s="280" t="n">
        <v>0.999131493422424</v>
      </c>
      <c r="L37" s="281" t="n">
        <v>0.00077829053519648</v>
      </c>
      <c r="M37" s="281" t="n">
        <v>-4.573487584E-006</v>
      </c>
      <c r="N37" s="281" t="n">
        <v>1.0263145012688</v>
      </c>
      <c r="O37" s="279" t="n">
        <v>108.346925766875</v>
      </c>
      <c r="P37" s="282" t="n">
        <v>3.14732768182072</v>
      </c>
      <c r="Q37" s="283" t="n">
        <v>3.06663082118568</v>
      </c>
      <c r="R37" s="284" t="n">
        <v>140.559654270113</v>
      </c>
      <c r="S37" s="284" t="n">
        <v>136.955732474153</v>
      </c>
      <c r="T37" s="145" t="n">
        <v>0.0133333333333333</v>
      </c>
      <c r="U37" s="145" t="n">
        <v>0.0130076803506429</v>
      </c>
      <c r="V37" s="146" t="n">
        <v>18.972</v>
      </c>
      <c r="W37" s="146" t="n">
        <v>18.5086283709298</v>
      </c>
      <c r="X37" s="145" t="n">
        <v>18.9586666666667</v>
      </c>
      <c r="Y37" s="146" t="n">
        <v>18.4956206905791</v>
      </c>
      <c r="Z37" s="145" t="n">
        <v>1.36433333333333</v>
      </c>
      <c r="AA37" s="145" t="n">
        <v>1.33101089187953</v>
      </c>
      <c r="AB37" s="145" t="n">
        <v>7.019</v>
      </c>
      <c r="AC37" s="188" t="n">
        <v>6.84756812858719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2064</v>
      </c>
      <c r="E38" s="136" t="n">
        <v>19.2</v>
      </c>
      <c r="F38" s="137" t="n">
        <v>4.0323</v>
      </c>
      <c r="G38" s="138" t="n">
        <v>36.0566</v>
      </c>
      <c r="H38" s="136" t="n">
        <v>100</v>
      </c>
      <c r="I38" s="160" t="n">
        <v>102</v>
      </c>
      <c r="J38" s="279" t="n">
        <v>118.0602643</v>
      </c>
      <c r="K38" s="280" t="n">
        <v>0.99836796686895</v>
      </c>
      <c r="L38" s="281" t="n">
        <v>0.00076904023915776</v>
      </c>
      <c r="M38" s="281" t="n">
        <v>-4.371027744E-006</v>
      </c>
      <c r="N38" s="281" t="n">
        <v>1.02577869356688</v>
      </c>
      <c r="O38" s="279" t="n">
        <v>118.059319817886</v>
      </c>
      <c r="P38" s="282" t="n">
        <v>3.97165877148641</v>
      </c>
      <c r="Q38" s="283" t="n">
        <v>3.87184759870183</v>
      </c>
      <c r="R38" s="284" t="n">
        <v>177.374280734583</v>
      </c>
      <c r="S38" s="284" t="n">
        <v>172.916713758024</v>
      </c>
      <c r="T38" s="145" t="n">
        <v>0.0843333333333333</v>
      </c>
      <c r="U38" s="145" t="n">
        <v>0.0822318198057464</v>
      </c>
      <c r="V38" s="146" t="n">
        <v>8.064</v>
      </c>
      <c r="W38" s="146" t="n">
        <v>7.86305211359928</v>
      </c>
      <c r="X38" s="145" t="n">
        <v>7.97966666666667</v>
      </c>
      <c r="Y38" s="146" t="n">
        <v>7.78082029379353</v>
      </c>
      <c r="Z38" s="145" t="n">
        <v>0.694333333333333</v>
      </c>
      <c r="AA38" s="145" t="n">
        <v>0.677031148835454</v>
      </c>
      <c r="AB38" s="145" t="n">
        <v>2.948</v>
      </c>
      <c r="AC38" s="188" t="n">
        <v>2.87453839668783</v>
      </c>
      <c r="AD38" s="159" t="n">
        <v>0.027</v>
      </c>
      <c r="AE38" s="159" t="n">
        <v>0.0169</v>
      </c>
      <c r="AF38" s="159" t="n">
        <v>-9999.9999</v>
      </c>
      <c r="AG38" s="159" t="n">
        <v>0.0455</v>
      </c>
      <c r="AH38" s="159" t="n">
        <v>0.0094</v>
      </c>
      <c r="AI38" s="159" t="n">
        <v>-9999.9999</v>
      </c>
      <c r="AJ38" s="159" t="n">
        <v>-9999.9999</v>
      </c>
      <c r="AK38" s="159" t="n">
        <v>-9999.9999</v>
      </c>
      <c r="AL38" s="159" t="n">
        <v>0.0386</v>
      </c>
      <c r="AM38" s="159" t="n">
        <v>0.0042</v>
      </c>
      <c r="AN38" s="159" t="n">
        <v>0.0009</v>
      </c>
      <c r="AO38" s="159" t="n">
        <v>-9999.9999</v>
      </c>
      <c r="AP38" s="159" t="n">
        <v>0.0194</v>
      </c>
      <c r="AQ38" s="159"/>
      <c r="AR38" s="159" t="n">
        <v>0.2279</v>
      </c>
      <c r="AS38" s="159" t="n">
        <v>0.0223</v>
      </c>
      <c r="AT38" s="159" t="n">
        <v>0.2502</v>
      </c>
      <c r="AU38" s="159" t="n">
        <v>0.0231</v>
      </c>
      <c r="AV38" s="159" t="s">
        <v>167</v>
      </c>
      <c r="AW38" s="159" t="n">
        <v>-9999.9999</v>
      </c>
      <c r="AX38" s="159" t="n">
        <v>0.0684</v>
      </c>
      <c r="AY38" s="159" t="n">
        <v>0.0856</v>
      </c>
      <c r="AZ38" s="159" t="n">
        <v>0.154</v>
      </c>
      <c r="BA38" s="159" t="n">
        <v>0.0023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61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0.00733333333333333</v>
      </c>
      <c r="U39" s="145" t="n">
        <v>0.00714831946883696</v>
      </c>
      <c r="V39" s="146" t="n">
        <v>0.033</v>
      </c>
      <c r="W39" s="146" t="n">
        <v>0.0321674376097663</v>
      </c>
      <c r="X39" s="145" t="n">
        <v>0.0256666666666667</v>
      </c>
      <c r="Y39" s="146" t="n">
        <v>0.0250191181409294</v>
      </c>
      <c r="Z39" s="145" t="n">
        <v>0.185333333333333</v>
      </c>
      <c r="AA39" s="145" t="n">
        <v>0.180657528394243</v>
      </c>
      <c r="AB39" s="145" t="n">
        <v>1.03</v>
      </c>
      <c r="AC39" s="188" t="n">
        <v>1.00401396175937</v>
      </c>
      <c r="AD39" s="159" t="n">
        <v>0.0372</v>
      </c>
      <c r="AE39" s="159" t="n">
        <v>0.0328</v>
      </c>
      <c r="AF39" s="159" t="n">
        <v>0.0065</v>
      </c>
      <c r="AG39" s="159" t="n">
        <v>0.0473</v>
      </c>
      <c r="AH39" s="159" t="n">
        <v>0.012</v>
      </c>
      <c r="AI39" s="159" t="n">
        <v>0.0048</v>
      </c>
      <c r="AJ39" s="159" t="n">
        <v>0.0041</v>
      </c>
      <c r="AK39" s="159" t="n">
        <v>0.0046</v>
      </c>
      <c r="AL39" s="159" t="n">
        <v>0.1012</v>
      </c>
      <c r="AM39" s="159" t="n">
        <v>0.0106</v>
      </c>
      <c r="AN39" s="159" t="n">
        <v>0.0027</v>
      </c>
      <c r="AO39" s="159" t="n">
        <v>-9999.9999</v>
      </c>
      <c r="AP39" s="159" t="n">
        <v>0.1203</v>
      </c>
      <c r="AQ39" s="159"/>
      <c r="AR39" s="159" t="n">
        <v>0.1349</v>
      </c>
      <c r="AS39" s="159" t="n">
        <v>0.0694</v>
      </c>
      <c r="AT39" s="159" t="n">
        <v>0.2043</v>
      </c>
      <c r="AU39" s="159" t="n">
        <v>0.0368</v>
      </c>
      <c r="AV39" s="159" t="s">
        <v>167</v>
      </c>
      <c r="AW39" s="159" t="n">
        <v>-9999.9999</v>
      </c>
      <c r="AX39" s="159" t="n">
        <v>0.1641</v>
      </c>
      <c r="AY39" s="159" t="n">
        <v>0.1998</v>
      </c>
      <c r="AZ39" s="159" t="n">
        <v>0.3639</v>
      </c>
      <c r="BA39" s="159" t="n">
        <v>0.0036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0.00433333333333334</v>
      </c>
      <c r="U40" s="145" t="n">
        <v>0.00422507181525726</v>
      </c>
      <c r="V40" s="146" t="n">
        <v>0.002</v>
      </c>
      <c r="W40" s="146" t="n">
        <v>0.00195003314550335</v>
      </c>
      <c r="X40" s="145" t="n">
        <v>-0.00233333333333333</v>
      </c>
      <c r="Y40" s="146" t="n">
        <v>-0.00227503866975391</v>
      </c>
      <c r="Z40" s="145" t="n">
        <v>0.0713333333333333</v>
      </c>
      <c r="AA40" s="145" t="n">
        <v>0.0695511821896195</v>
      </c>
      <c r="AB40" s="145" t="n">
        <v>0.994</v>
      </c>
      <c r="AC40" s="188" t="n">
        <v>0.969166473315165</v>
      </c>
      <c r="AD40" s="159" t="n">
        <v>0.0145</v>
      </c>
      <c r="AE40" s="159" t="n">
        <v>0.0136</v>
      </c>
      <c r="AF40" s="159" t="n">
        <v>0.0072</v>
      </c>
      <c r="AG40" s="159" t="n">
        <v>0.0172</v>
      </c>
      <c r="AH40" s="159" t="n">
        <v>0.0086</v>
      </c>
      <c r="AI40" s="159" t="n">
        <v>-9999.9999</v>
      </c>
      <c r="AJ40" s="159" t="n">
        <v>-9999.9999</v>
      </c>
      <c r="AK40" s="159" t="n">
        <v>0.0439</v>
      </c>
      <c r="AL40" s="159" t="n">
        <v>0.0087</v>
      </c>
      <c r="AM40" s="159" t="n">
        <v>-9999.9999</v>
      </c>
      <c r="AN40" s="159" t="n">
        <v>0.001</v>
      </c>
      <c r="AO40" s="159" t="n">
        <v>-9999.9999</v>
      </c>
      <c r="AP40" s="159" t="n">
        <v>0.1101</v>
      </c>
      <c r="AQ40" s="159"/>
      <c r="AR40" s="159" t="n">
        <v>0.0218</v>
      </c>
      <c r="AS40" s="159" t="n">
        <v>0.0112</v>
      </c>
      <c r="AT40" s="159" t="n">
        <v>0.033</v>
      </c>
      <c r="AU40" s="159" t="n">
        <v>0.0156</v>
      </c>
      <c r="AV40" s="159" t="s">
        <v>167</v>
      </c>
      <c r="AW40" s="159" t="n">
        <v>-9999.9999</v>
      </c>
      <c r="AX40" s="159" t="n">
        <v>0.0699</v>
      </c>
      <c r="AY40" s="159" t="n">
        <v>0.0956</v>
      </c>
      <c r="AZ40" s="159" t="n">
        <v>0.1655</v>
      </c>
      <c r="BA40" s="159" t="n">
        <v>0.0013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2066</v>
      </c>
      <c r="E41" s="136" t="n">
        <v>28.2</v>
      </c>
      <c r="F41" s="137" t="n">
        <v>4.3031</v>
      </c>
      <c r="G41" s="138" t="n">
        <v>35.6933</v>
      </c>
      <c r="H41" s="136" t="n">
        <v>0</v>
      </c>
      <c r="I41" s="136" t="n">
        <v>2</v>
      </c>
      <c r="J41" s="279" t="n">
        <v>109.6324375</v>
      </c>
      <c r="K41" s="280" t="n">
        <v>0.996180125720464</v>
      </c>
      <c r="L41" s="281" t="n">
        <v>0.00075485760789126</v>
      </c>
      <c r="M41" s="281" t="n">
        <v>-4.156450104E-006</v>
      </c>
      <c r="N41" s="281" t="n">
        <v>1.02285266612793</v>
      </c>
      <c r="O41" s="279" t="n">
        <v>109.641427359875</v>
      </c>
      <c r="P41" s="282" t="n">
        <v>4.57126015226929</v>
      </c>
      <c r="Q41" s="283" t="n">
        <v>4.46912864740731</v>
      </c>
      <c r="R41" s="284" t="n">
        <v>204.152478400346</v>
      </c>
      <c r="S41" s="284" t="n">
        <v>199.59128539321</v>
      </c>
      <c r="T41" s="188" t="n">
        <v>0.00433333333333334</v>
      </c>
      <c r="U41" s="188" t="n">
        <v>0.00422648176606037</v>
      </c>
      <c r="V41" s="188" t="n">
        <v>0.015</v>
      </c>
      <c r="W41" s="188" t="n">
        <v>0.014630129190209</v>
      </c>
      <c r="X41" s="188" t="n">
        <v>0.0106666666666667</v>
      </c>
      <c r="Y41" s="188" t="n">
        <v>0.0104036474241486</v>
      </c>
      <c r="Z41" s="188" t="n">
        <v>0.0453333333333333</v>
      </c>
      <c r="AA41" s="188" t="n">
        <v>0.0442155015526316</v>
      </c>
      <c r="AB41" s="188" t="n">
        <v>0.941</v>
      </c>
      <c r="AC41" s="188" t="n">
        <v>0.91779677119911</v>
      </c>
      <c r="AD41" s="159" t="n">
        <v>0.0065</v>
      </c>
      <c r="AE41" s="159" t="n">
        <v>0.0064</v>
      </c>
      <c r="AF41" s="159" t="n">
        <v>0.0028</v>
      </c>
      <c r="AG41" s="159" t="n">
        <v>0.0088</v>
      </c>
      <c r="AH41" s="159" t="n">
        <v>0.0075</v>
      </c>
      <c r="AI41" s="159" t="n">
        <v>-9999.9999</v>
      </c>
      <c r="AJ41" s="159" t="n">
        <v>-9999.9999</v>
      </c>
      <c r="AK41" s="159" t="n">
        <v>0.0175</v>
      </c>
      <c r="AL41" s="159" t="n">
        <v>0.0072</v>
      </c>
      <c r="AM41" s="159" t="n">
        <v>-9999.9999</v>
      </c>
      <c r="AN41" s="159" t="n">
        <v>-9999.9999</v>
      </c>
      <c r="AO41" s="159" t="n">
        <v>-9999.9999</v>
      </c>
      <c r="AP41" s="159" t="n">
        <v>0.1212</v>
      </c>
      <c r="AQ41" s="159"/>
      <c r="AR41" s="159" t="n">
        <v>0.0122</v>
      </c>
      <c r="AS41" s="159" t="n">
        <v>0.0072</v>
      </c>
      <c r="AT41" s="159" t="n">
        <v>0.0194</v>
      </c>
      <c r="AU41" s="159" t="s">
        <v>167</v>
      </c>
      <c r="AV41" s="159" t="n">
        <v>0.0174</v>
      </c>
      <c r="AW41" s="159" t="n">
        <v>-9999.9999</v>
      </c>
      <c r="AX41" s="159" t="n">
        <v>0.0568</v>
      </c>
      <c r="AY41" s="159" t="n">
        <v>0.0896</v>
      </c>
      <c r="AZ41" s="159" t="n">
        <v>0.1464</v>
      </c>
      <c r="BA41" s="159" t="n">
        <v>0.0012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318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0°00.46'</v>
      </c>
      <c r="P9" s="36" t="s">
        <v>15</v>
      </c>
      <c r="Q9" s="189" t="n">
        <v>-0.00766666666666667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319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-22°59.23'</v>
      </c>
      <c r="P10" s="36" t="s">
        <v>21</v>
      </c>
      <c r="Q10" s="189" t="n">
        <v>-22.9871666666667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0°00.46'</v>
      </c>
      <c r="O11" s="43" t="n">
        <f aca="false">IF(P9=M10,-1,1)</f>
        <v>1</v>
      </c>
      <c r="P11" s="44" t="s">
        <v>320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22°59.23'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4.8801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0.996944698308382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0.0199791118240927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58'!$P$18</f>
        <v>5.00738724037302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4.87393209975356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0.0049936805595721</v>
      </c>
      <c r="Q23" s="221" t="s">
        <v>38</v>
      </c>
      <c r="R23" s="166"/>
      <c r="T23" s="1" t="n">
        <v>4.8884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4.8776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0.020547220155335</v>
      </c>
      <c r="Q25" s="221" t="s">
        <v>15</v>
      </c>
      <c r="R25" s="166"/>
      <c r="T25" s="1" t="n">
        <v>4.8765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4.8775</v>
      </c>
    </row>
    <row r="28" customFormat="false" ht="15" hidden="false" customHeight="false" outlineLevel="0" collapsed="false">
      <c r="T28" s="1" t="n">
        <f aca="false">AVERAGE(T23:T27)</f>
        <v>4.8801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2067</v>
      </c>
      <c r="E36" s="136" t="n">
        <v>14.5</v>
      </c>
      <c r="F36" s="137" t="n">
        <v>2.7985</v>
      </c>
      <c r="G36" s="138" t="n">
        <v>35.3818</v>
      </c>
      <c r="H36" s="136" t="n">
        <v>200</v>
      </c>
      <c r="I36" s="136" t="n">
        <v>200</v>
      </c>
      <c r="J36" s="279" t="n">
        <v>106.4551049</v>
      </c>
      <c r="K36" s="280" t="n">
        <v>0.999175484786779</v>
      </c>
      <c r="L36" s="281" t="n">
        <v>0.000778984584695469</v>
      </c>
      <c r="M36" s="281" t="n">
        <v>-4.58962465E-006</v>
      </c>
      <c r="N36" s="281" t="n">
        <v>1.02637625778014</v>
      </c>
      <c r="O36" s="279" t="n">
        <v>106.44924986923</v>
      </c>
      <c r="P36" s="282" t="n">
        <v>3.05614053423172</v>
      </c>
      <c r="Q36" s="283" t="n">
        <v>2.97760252253066</v>
      </c>
      <c r="R36" s="284" t="n">
        <v>136.487236258789</v>
      </c>
      <c r="S36" s="284" t="n">
        <v>132.979728656219</v>
      </c>
      <c r="T36" s="145" t="n">
        <v>0.0143333333333333</v>
      </c>
      <c r="U36" s="145" t="n">
        <v>0.0139832834387364</v>
      </c>
      <c r="V36" s="146" t="n">
        <v>19.538</v>
      </c>
      <c r="W36" s="146" t="n">
        <v>19.0608412901883</v>
      </c>
      <c r="X36" s="145" t="n">
        <v>19.5236666666667</v>
      </c>
      <c r="Y36" s="146" t="n">
        <v>19.0468580067495</v>
      </c>
      <c r="Z36" s="145" t="n">
        <v>1.40933333333333</v>
      </c>
      <c r="AA36" s="145" t="n">
        <v>1.37491447392971</v>
      </c>
      <c r="AB36" s="145" t="n">
        <v>7.275</v>
      </c>
      <c r="AC36" s="188" t="n">
        <v>7.097329326754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2068</v>
      </c>
      <c r="E37" s="136" t="n">
        <v>14.5</v>
      </c>
      <c r="F37" s="137" t="n">
        <v>2.9294</v>
      </c>
      <c r="G37" s="138" t="n">
        <v>35.3813</v>
      </c>
      <c r="H37" s="136" t="n">
        <v>200</v>
      </c>
      <c r="I37" s="160" t="n">
        <v>201</v>
      </c>
      <c r="J37" s="279" t="n">
        <v>111.39105</v>
      </c>
      <c r="K37" s="280" t="n">
        <v>0.999175484786779</v>
      </c>
      <c r="L37" s="281" t="n">
        <v>0.000778984584695469</v>
      </c>
      <c r="M37" s="281" t="n">
        <v>-4.58962465E-006</v>
      </c>
      <c r="N37" s="281" t="n">
        <v>1.02637587166874</v>
      </c>
      <c r="O37" s="279" t="n">
        <v>111.38492349225</v>
      </c>
      <c r="P37" s="282" t="n">
        <v>3.05571463437637</v>
      </c>
      <c r="Q37" s="283" t="n">
        <v>2.97718868761812</v>
      </c>
      <c r="R37" s="284" t="n">
        <v>136.468215571249</v>
      </c>
      <c r="S37" s="284" t="n">
        <v>132.961246789025</v>
      </c>
      <c r="T37" s="145" t="n">
        <v>0.0133333333333333</v>
      </c>
      <c r="U37" s="145" t="n">
        <v>0.0130077084290749</v>
      </c>
      <c r="V37" s="146" t="n">
        <v>19.493</v>
      </c>
      <c r="W37" s="146" t="n">
        <v>19.0169445305967</v>
      </c>
      <c r="X37" s="145" t="n">
        <v>19.4796666666667</v>
      </c>
      <c r="Y37" s="146" t="n">
        <v>19.0039368221677</v>
      </c>
      <c r="Z37" s="145" t="n">
        <v>1.41433333333333</v>
      </c>
      <c r="AA37" s="145" t="n">
        <v>1.37979267161412</v>
      </c>
      <c r="AB37" s="145" t="n">
        <v>7.257</v>
      </c>
      <c r="AC37" s="188" t="n">
        <v>7.07977050523473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2069</v>
      </c>
      <c r="E38" s="136" t="n">
        <v>18.5</v>
      </c>
      <c r="F38" s="137" t="n">
        <v>3.6913</v>
      </c>
      <c r="G38" s="138" t="n">
        <v>35.9573</v>
      </c>
      <c r="H38" s="136" t="n">
        <v>100</v>
      </c>
      <c r="I38" s="160" t="n">
        <v>100</v>
      </c>
      <c r="J38" s="279" t="n">
        <v>108.8191709</v>
      </c>
      <c r="K38" s="280" t="n">
        <v>0.998503804726763</v>
      </c>
      <c r="L38" s="281" t="n">
        <v>0.000770400319460469</v>
      </c>
      <c r="M38" s="281" t="n">
        <v>-4.39895185E-006</v>
      </c>
      <c r="N38" s="281" t="n">
        <v>1.0258815015052</v>
      </c>
      <c r="O38" s="279" t="n">
        <v>108.817538612437</v>
      </c>
      <c r="P38" s="282" t="n">
        <v>3.94855223282287</v>
      </c>
      <c r="Q38" s="283" t="n">
        <v>3.84893599019912</v>
      </c>
      <c r="R38" s="284" t="n">
        <v>176.342342717869</v>
      </c>
      <c r="S38" s="284" t="n">
        <v>171.893481322293</v>
      </c>
      <c r="T38" s="145" t="n">
        <v>0.0683333333333333</v>
      </c>
      <c r="U38" s="145" t="n">
        <v>0.0666357628508214</v>
      </c>
      <c r="V38" s="146" t="n">
        <v>9.012</v>
      </c>
      <c r="W38" s="146" t="n">
        <v>8.78811943626736</v>
      </c>
      <c r="X38" s="145" t="n">
        <v>8.94366666666667</v>
      </c>
      <c r="Y38" s="146" t="n">
        <v>8.72148367341654</v>
      </c>
      <c r="Z38" s="145" t="n">
        <v>0.781333333333333</v>
      </c>
      <c r="AA38" s="145" t="n">
        <v>0.761923064011344</v>
      </c>
      <c r="AB38" s="145" t="n">
        <v>3.358</v>
      </c>
      <c r="AC38" s="188" t="n">
        <v>3.27457890223988</v>
      </c>
      <c r="AD38" s="160" t="n">
        <v>0.0262</v>
      </c>
      <c r="AE38" s="160" t="n">
        <v>0.0153</v>
      </c>
      <c r="AF38" s="160" t="n">
        <v>-9999.9999</v>
      </c>
      <c r="AG38" s="160" t="n">
        <v>0.0423</v>
      </c>
      <c r="AH38" s="160" t="n">
        <v>0.0089</v>
      </c>
      <c r="AI38" s="160" t="n">
        <v>-9999.9999</v>
      </c>
      <c r="AJ38" s="160" t="n">
        <v>-9999.9999</v>
      </c>
      <c r="AK38" s="160" t="n">
        <v>-9999.9999</v>
      </c>
      <c r="AL38" s="160" t="n">
        <v>0.0392</v>
      </c>
      <c r="AM38" s="160" t="n">
        <v>0.0024</v>
      </c>
      <c r="AN38" s="160" t="n">
        <v>-9999.9999</v>
      </c>
      <c r="AO38" s="160" t="n">
        <v>-9999.9999</v>
      </c>
      <c r="AP38" s="160" t="n">
        <v>0.0173</v>
      </c>
      <c r="AQ38" s="160"/>
      <c r="AR38" s="160" t="n">
        <v>0.2073</v>
      </c>
      <c r="AS38" s="160" t="n">
        <v>0.0179</v>
      </c>
      <c r="AT38" s="160" t="n">
        <v>0.2252</v>
      </c>
      <c r="AU38" s="160" t="n">
        <v>0.022</v>
      </c>
      <c r="AV38" s="160" t="s">
        <v>167</v>
      </c>
      <c r="AW38" s="160" t="n">
        <v>-9999.9999</v>
      </c>
      <c r="AX38" s="160" t="n">
        <v>0.0598</v>
      </c>
      <c r="AY38" s="160" t="n">
        <v>0.08</v>
      </c>
      <c r="AZ38" s="160" t="n">
        <v>0.1398</v>
      </c>
      <c r="BA38" s="160" t="n">
        <v>0.0032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0.408333333333333</v>
      </c>
      <c r="U39" s="145" t="n">
        <v>0.39801519305693</v>
      </c>
      <c r="V39" s="146" t="n">
        <v>2.907</v>
      </c>
      <c r="W39" s="146" t="n">
        <v>2.83354326420366</v>
      </c>
      <c r="X39" s="145" t="n">
        <v>2.49866666666667</v>
      </c>
      <c r="Y39" s="146" t="n">
        <v>2.43552807114673</v>
      </c>
      <c r="Z39" s="145" t="n">
        <v>0.408333333333333</v>
      </c>
      <c r="AA39" s="145" t="n">
        <v>0.39801519305693</v>
      </c>
      <c r="AB39" s="145" t="n">
        <v>1.689</v>
      </c>
      <c r="AC39" s="188" t="n">
        <v>1.64632080262813</v>
      </c>
      <c r="AD39" s="160" t="n">
        <v>0.0741</v>
      </c>
      <c r="AE39" s="160" t="n">
        <v>0.0545</v>
      </c>
      <c r="AF39" s="160" t="n">
        <v>0.0093</v>
      </c>
      <c r="AG39" s="160" t="n">
        <v>0.1005</v>
      </c>
      <c r="AH39" s="160" t="n">
        <v>0.0243</v>
      </c>
      <c r="AI39" s="160" t="n">
        <v>0.0102</v>
      </c>
      <c r="AJ39" s="160" t="n">
        <v>0.0104</v>
      </c>
      <c r="AK39" s="160" t="n">
        <v>0.0043</v>
      </c>
      <c r="AL39" s="160" t="n">
        <v>0.1483</v>
      </c>
      <c r="AM39" s="160" t="n">
        <v>0.0126</v>
      </c>
      <c r="AN39" s="160" t="n">
        <v>0.0081</v>
      </c>
      <c r="AO39" s="160" t="n">
        <v>-9999.9999</v>
      </c>
      <c r="AP39" s="160" t="n">
        <v>0.0685</v>
      </c>
      <c r="AQ39" s="160"/>
      <c r="AR39" s="160" t="n">
        <v>0.2923</v>
      </c>
      <c r="AS39" s="160" t="n">
        <v>0.0939</v>
      </c>
      <c r="AT39" s="160" t="n">
        <v>0.3862</v>
      </c>
      <c r="AU39" s="160" t="n">
        <v>0.048</v>
      </c>
      <c r="AV39" s="160" t="s">
        <v>167</v>
      </c>
      <c r="AW39" s="160" t="n">
        <v>-9999.9999</v>
      </c>
      <c r="AX39" s="160" t="n">
        <v>0.1586</v>
      </c>
      <c r="AY39" s="160" t="n">
        <v>0.3464</v>
      </c>
      <c r="AZ39" s="160" t="n">
        <v>0.505</v>
      </c>
      <c r="BA39" s="160" t="n">
        <v>0.007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0.00533333333333334</v>
      </c>
      <c r="U40" s="145" t="n">
        <v>0.00519990030594132</v>
      </c>
      <c r="V40" s="146" t="n">
        <v>-0.002</v>
      </c>
      <c r="W40" s="146" t="n">
        <v>-0.00194996261472799</v>
      </c>
      <c r="X40" s="145" t="n">
        <v>-0.00733333333333334</v>
      </c>
      <c r="Y40" s="146" t="n">
        <v>-0.00714986292066931</v>
      </c>
      <c r="Z40" s="145" t="n">
        <v>0.123333333333333</v>
      </c>
      <c r="AA40" s="145" t="n">
        <v>0.120247694574893</v>
      </c>
      <c r="AB40" s="145" t="n">
        <v>1.252</v>
      </c>
      <c r="AC40" s="188" t="n">
        <v>1.22067659681972</v>
      </c>
      <c r="AD40" s="160" t="n">
        <v>0.014</v>
      </c>
      <c r="AE40" s="160" t="n">
        <v>0.0138</v>
      </c>
      <c r="AF40" s="160" t="n">
        <v>0.0067</v>
      </c>
      <c r="AG40" s="160" t="n">
        <v>0.0159</v>
      </c>
      <c r="AH40" s="160" t="n">
        <v>0.0087</v>
      </c>
      <c r="AI40" s="160" t="n">
        <v>-9999.9999</v>
      </c>
      <c r="AJ40" s="160" t="n">
        <v>-9999.9999</v>
      </c>
      <c r="AK40" s="160" t="n">
        <v>-9999.9999</v>
      </c>
      <c r="AL40" s="160" t="n">
        <v>0.0441</v>
      </c>
      <c r="AM40" s="160" t="n">
        <v>0.0086</v>
      </c>
      <c r="AN40" s="160" t="n">
        <v>0.0009</v>
      </c>
      <c r="AO40" s="160" t="n">
        <v>-9999.9999</v>
      </c>
      <c r="AP40" s="160" t="n">
        <v>0.1193</v>
      </c>
      <c r="AQ40" s="160"/>
      <c r="AR40" s="160" t="n">
        <v>0.0259</v>
      </c>
      <c r="AS40" s="160" t="n">
        <v>0.0128</v>
      </c>
      <c r="AT40" s="160" t="n">
        <v>0.0387</v>
      </c>
      <c r="AU40" s="160" t="n">
        <v>0.0194</v>
      </c>
      <c r="AV40" s="160" t="s">
        <v>167</v>
      </c>
      <c r="AW40" s="160" t="n">
        <v>-9999.9999</v>
      </c>
      <c r="AX40" s="160" t="n">
        <v>0.0819</v>
      </c>
      <c r="AY40" s="160" t="n">
        <v>0.0975</v>
      </c>
      <c r="AZ40" s="160" t="n">
        <v>0.1794</v>
      </c>
      <c r="BA40" s="160" t="n">
        <v>0.003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2070</v>
      </c>
      <c r="E41" s="136" t="n">
        <v>28.1</v>
      </c>
      <c r="F41" s="137" t="n">
        <v>4.2437</v>
      </c>
      <c r="G41" s="138" t="n">
        <v>35.7337</v>
      </c>
      <c r="H41" s="136" t="n">
        <v>0</v>
      </c>
      <c r="I41" s="136" t="n">
        <v>4</v>
      </c>
      <c r="J41" s="279" t="n">
        <v>108.2729721</v>
      </c>
      <c r="K41" s="280" t="n">
        <v>0.996208667461312</v>
      </c>
      <c r="L41" s="281" t="n">
        <v>0.000754984227200469</v>
      </c>
      <c r="M41" s="281" t="n">
        <v>-4.157361706E-006</v>
      </c>
      <c r="N41" s="281" t="n">
        <v>1.02291592288107</v>
      </c>
      <c r="O41" s="279" t="n">
        <v>108.28174221074</v>
      </c>
      <c r="P41" s="282" t="n">
        <v>4.56553690783852</v>
      </c>
      <c r="Q41" s="283" t="n">
        <v>4.46325724892383</v>
      </c>
      <c r="R41" s="284" t="n">
        <v>203.896878304068</v>
      </c>
      <c r="S41" s="284" t="n">
        <v>199.329068736938</v>
      </c>
      <c r="T41" s="188" t="n">
        <v>0.00533333333333334</v>
      </c>
      <c r="U41" s="188" t="n">
        <v>0.0052017141441178</v>
      </c>
      <c r="V41" s="188" t="n">
        <v>-0.002</v>
      </c>
      <c r="W41" s="188" t="n">
        <v>-0.00195064280404417</v>
      </c>
      <c r="X41" s="188" t="n">
        <v>-0.00733333333333334</v>
      </c>
      <c r="Y41" s="188" t="n">
        <v>-0.00715235694816197</v>
      </c>
      <c r="Z41" s="188" t="n">
        <v>0.100333333333333</v>
      </c>
      <c r="AA41" s="188" t="n">
        <v>0.097857247336216</v>
      </c>
      <c r="AB41" s="188" t="n">
        <v>0.909</v>
      </c>
      <c r="AC41" s="188" t="n">
        <v>0.886567154438077</v>
      </c>
      <c r="AD41" s="159" t="n">
        <v>0.0066</v>
      </c>
      <c r="AE41" s="159" t="n">
        <v>0.0074</v>
      </c>
      <c r="AF41" s="159" t="n">
        <v>0.0033</v>
      </c>
      <c r="AG41" s="159" t="n">
        <v>0.0085</v>
      </c>
      <c r="AH41" s="159" t="n">
        <v>0.0075</v>
      </c>
      <c r="AI41" s="159" t="n">
        <v>-9999.9999</v>
      </c>
      <c r="AJ41" s="159" t="n">
        <v>-9999.9999</v>
      </c>
      <c r="AK41" s="159" t="n">
        <v>-9999.9999</v>
      </c>
      <c r="AL41" s="159" t="n">
        <v>0.0196</v>
      </c>
      <c r="AM41" s="159" t="n">
        <v>0.0096</v>
      </c>
      <c r="AN41" s="159" t="n">
        <v>-9999.9999</v>
      </c>
      <c r="AO41" s="159" t="n">
        <v>-9999.9999</v>
      </c>
      <c r="AP41" s="159" t="n">
        <v>0.1248</v>
      </c>
      <c r="AQ41" s="159"/>
      <c r="AR41" s="159" t="n">
        <v>0.0137</v>
      </c>
      <c r="AS41" s="159" t="n">
        <v>0.0074</v>
      </c>
      <c r="AT41" s="159" t="n">
        <v>0.0211</v>
      </c>
      <c r="AU41" s="159" t="s">
        <v>167</v>
      </c>
      <c r="AV41" s="159" t="n">
        <v>0.0223</v>
      </c>
      <c r="AW41" s="159" t="n">
        <v>-9999.9999</v>
      </c>
      <c r="AX41" s="159" t="n">
        <v>0.0654</v>
      </c>
      <c r="AY41" s="159" t="n">
        <v>0.1182</v>
      </c>
      <c r="AZ41" s="159" t="n">
        <v>0.1836</v>
      </c>
      <c r="BA41" s="159" t="n">
        <v>0.0014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321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0°00.55'</v>
      </c>
      <c r="P9" s="36" t="s">
        <v>15</v>
      </c>
      <c r="Q9" s="189" t="n">
        <v>-0.00916666666666667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322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-22°59.35'</v>
      </c>
      <c r="P10" s="36" t="s">
        <v>21</v>
      </c>
      <c r="Q10" s="189" t="n">
        <v>-22.9891666666667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0°00.55'</v>
      </c>
      <c r="O11" s="43" t="n">
        <f aca="false">IF(P9=M10,-1,1)</f>
        <v>1</v>
      </c>
      <c r="P11" s="44" t="s">
        <v>323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22°59.35'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4.8801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0.996944698308382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0.0199791118240927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59'!$P$18</f>
        <v>5.00738724037302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4.87393209975356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0.0049936805595721</v>
      </c>
      <c r="Q23" s="221" t="s">
        <v>38</v>
      </c>
      <c r="R23" s="166"/>
      <c r="T23" s="1" t="n">
        <v>4.8884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4.8776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0.020547220155335</v>
      </c>
      <c r="Q25" s="221" t="s">
        <v>15</v>
      </c>
      <c r="R25" s="166"/>
      <c r="T25" s="1" t="n">
        <v>4.8765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4.8775</v>
      </c>
    </row>
    <row r="28" customFormat="false" ht="15" hidden="false" customHeight="false" outlineLevel="0" collapsed="false">
      <c r="T28" s="1" t="n">
        <f aca="false">AVERAGE(T23:T27)</f>
        <v>4.8801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2071</v>
      </c>
      <c r="E36" s="136" t="n">
        <v>14.7</v>
      </c>
      <c r="F36" s="137" t="n">
        <v>3.2482</v>
      </c>
      <c r="G36" s="138" t="n">
        <v>35.3934</v>
      </c>
      <c r="H36" s="136" t="n">
        <v>200</v>
      </c>
      <c r="I36" s="136" t="n">
        <v>201</v>
      </c>
      <c r="J36" s="279" t="n">
        <v>116.8526278</v>
      </c>
      <c r="K36" s="280" t="n">
        <v>0.99914627575706</v>
      </c>
      <c r="L36" s="281" t="n">
        <v>0.000778520942907229</v>
      </c>
      <c r="M36" s="281" t="n">
        <v>-4.578833514E-006</v>
      </c>
      <c r="N36" s="281" t="n">
        <v>1.02634186892385</v>
      </c>
      <c r="O36" s="279" t="n">
        <v>116.846434610727</v>
      </c>
      <c r="P36" s="282" t="n">
        <v>3.22928793545172</v>
      </c>
      <c r="Q36" s="283" t="n">
        <v>3.14640572817879</v>
      </c>
      <c r="R36" s="284" t="n">
        <v>144.219999197274</v>
      </c>
      <c r="S36" s="284" t="n">
        <v>140.518479820465</v>
      </c>
      <c r="T36" s="145" t="n">
        <v>0.0143333333333333</v>
      </c>
      <c r="U36" s="145" t="n">
        <v>0.0139831793552703</v>
      </c>
      <c r="V36" s="146" t="n">
        <v>18.431</v>
      </c>
      <c r="W36" s="146" t="n">
        <v>17.9807426997898</v>
      </c>
      <c r="X36" s="145" t="n">
        <v>18.4166666666667</v>
      </c>
      <c r="Y36" s="146" t="n">
        <v>17.9667595204346</v>
      </c>
      <c r="Z36" s="145" t="n">
        <v>1.33833333333333</v>
      </c>
      <c r="AA36" s="145" t="n">
        <v>1.30563872352117</v>
      </c>
      <c r="AB36" s="145" t="n">
        <v>6.942</v>
      </c>
      <c r="AC36" s="188" t="n">
        <v>6.77241147099675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2072</v>
      </c>
      <c r="E37" s="136" t="n">
        <v>14.8</v>
      </c>
      <c r="F37" s="137" t="n">
        <v>3.2089</v>
      </c>
      <c r="G37" s="138" t="n">
        <v>35.393</v>
      </c>
      <c r="H37" s="136" t="n">
        <v>200</v>
      </c>
      <c r="I37" s="160" t="n">
        <v>202</v>
      </c>
      <c r="J37" s="279" t="n">
        <v>116.2550494</v>
      </c>
      <c r="K37" s="280" t="n">
        <v>0.999131493422424</v>
      </c>
      <c r="L37" s="281" t="n">
        <v>0.00077829053519648</v>
      </c>
      <c r="M37" s="281" t="n">
        <v>-4.573487584E-006</v>
      </c>
      <c r="N37" s="281" t="n">
        <v>1.02631974866464</v>
      </c>
      <c r="O37" s="279" t="n">
        <v>116.249004137431</v>
      </c>
      <c r="P37" s="282" t="n">
        <v>3.2066581637642</v>
      </c>
      <c r="Q37" s="283" t="n">
        <v>3.12442410655786</v>
      </c>
      <c r="R37" s="284" t="n">
        <v>143.209353593709</v>
      </c>
      <c r="S37" s="284" t="n">
        <v>139.536780598874</v>
      </c>
      <c r="T37" s="145" t="n">
        <v>0.0123333333333333</v>
      </c>
      <c r="U37" s="145" t="n">
        <v>0.0120320434234716</v>
      </c>
      <c r="V37" s="146" t="n">
        <v>18.466</v>
      </c>
      <c r="W37" s="146" t="n">
        <v>18.0148957182021</v>
      </c>
      <c r="X37" s="145" t="n">
        <v>18.4536666666667</v>
      </c>
      <c r="Y37" s="146" t="n">
        <v>18.0028636747786</v>
      </c>
      <c r="Z37" s="145" t="n">
        <v>1.34733333333333</v>
      </c>
      <c r="AA37" s="145" t="n">
        <v>1.31441944642357</v>
      </c>
      <c r="AB37" s="145" t="n">
        <v>6.966</v>
      </c>
      <c r="AC37" s="188" t="n">
        <v>6.79582820172186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2073</v>
      </c>
      <c r="E38" s="136" t="n">
        <v>18.3</v>
      </c>
      <c r="F38" s="137" t="n">
        <v>3.6363</v>
      </c>
      <c r="G38" s="138" t="n">
        <v>35.9143</v>
      </c>
      <c r="H38" s="136" t="n">
        <v>100</v>
      </c>
      <c r="I38" s="160" t="n">
        <v>100</v>
      </c>
      <c r="J38" s="279" t="n">
        <v>107.345932</v>
      </c>
      <c r="K38" s="280" t="n">
        <v>0.998541643085094</v>
      </c>
      <c r="L38" s="281" t="n">
        <v>0.000770796387639649</v>
      </c>
      <c r="M38" s="281" t="n">
        <v>-4.407227994E-006</v>
      </c>
      <c r="N38" s="281" t="n">
        <v>1.02589886363545</v>
      </c>
      <c r="O38" s="279" t="n">
        <v>107.344107119156</v>
      </c>
      <c r="P38" s="282" t="n">
        <v>3.94380240200537</v>
      </c>
      <c r="Q38" s="283" t="n">
        <v>3.84424093036794</v>
      </c>
      <c r="R38" s="284" t="n">
        <v>176.13021527356</v>
      </c>
      <c r="S38" s="284" t="n">
        <v>171.683799950232</v>
      </c>
      <c r="T38" s="145" t="n">
        <v>0.0593333333333333</v>
      </c>
      <c r="U38" s="145" t="n">
        <v>0.0578611539669322</v>
      </c>
      <c r="V38" s="146" t="n">
        <v>9.292</v>
      </c>
      <c r="W38" s="146" t="n">
        <v>9.06144678641687</v>
      </c>
      <c r="X38" s="145" t="n">
        <v>9.23266666666667</v>
      </c>
      <c r="Y38" s="146" t="n">
        <v>9.00358563244994</v>
      </c>
      <c r="Z38" s="145" t="n">
        <v>0.783333333333333</v>
      </c>
      <c r="AA38" s="145" t="n">
        <v>0.7638972574286</v>
      </c>
      <c r="AB38" s="145" t="n">
        <v>3.496</v>
      </c>
      <c r="AC38" s="188" t="n">
        <v>3.4092572067707</v>
      </c>
      <c r="AD38" s="160" t="n">
        <v>0.0259</v>
      </c>
      <c r="AE38" s="160" t="n">
        <v>0.0148</v>
      </c>
      <c r="AF38" s="160" t="n">
        <v>-9999.9999</v>
      </c>
      <c r="AG38" s="160" t="n">
        <v>0.04</v>
      </c>
      <c r="AH38" s="160" t="n">
        <v>0.0086</v>
      </c>
      <c r="AI38" s="160" t="n">
        <v>-9999.9999</v>
      </c>
      <c r="AJ38" s="160" t="n">
        <v>-9999.9999</v>
      </c>
      <c r="AK38" s="160" t="n">
        <v>-9999.9999</v>
      </c>
      <c r="AL38" s="160" t="n">
        <v>0.0367</v>
      </c>
      <c r="AM38" s="160" t="n">
        <v>0.003</v>
      </c>
      <c r="AN38" s="160" t="n">
        <v>-9999.9999</v>
      </c>
      <c r="AO38" s="160" t="n">
        <v>-9999.9999</v>
      </c>
      <c r="AP38" s="160" t="n">
        <v>0.0139</v>
      </c>
      <c r="AQ38" s="160"/>
      <c r="AR38" s="160" t="n">
        <v>0.1765</v>
      </c>
      <c r="AS38" s="160" t="n">
        <v>0.0173</v>
      </c>
      <c r="AT38" s="160" t="n">
        <v>0.1938</v>
      </c>
      <c r="AU38" s="160" t="n">
        <v>0.0203</v>
      </c>
      <c r="AV38" s="160" t="s">
        <v>167</v>
      </c>
      <c r="AW38" s="160" t="n">
        <v>-9999.9999</v>
      </c>
      <c r="AX38" s="160" t="n">
        <v>0.0489</v>
      </c>
      <c r="AY38" s="160" t="n">
        <v>0.0763</v>
      </c>
      <c r="AZ38" s="160" t="n">
        <v>0.1252</v>
      </c>
      <c r="BA38" s="160" t="n">
        <v>0.0031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0.187333333333333</v>
      </c>
      <c r="U39" s="145" t="n">
        <v>0.18259610382945</v>
      </c>
      <c r="V39" s="146" t="n">
        <v>0.865</v>
      </c>
      <c r="W39" s="146" t="n">
        <v>0.843126137789009</v>
      </c>
      <c r="X39" s="145" t="n">
        <v>0.677666666666667</v>
      </c>
      <c r="Y39" s="146" t="n">
        <v>0.660530033959559</v>
      </c>
      <c r="Z39" s="145" t="n">
        <v>0.266333333333333</v>
      </c>
      <c r="AA39" s="145" t="n">
        <v>0.259598375373186</v>
      </c>
      <c r="AB39" s="145" t="n">
        <v>1.416</v>
      </c>
      <c r="AC39" s="188" t="n">
        <v>1.38019261399912</v>
      </c>
      <c r="AD39" s="160" t="n">
        <v>0.0769</v>
      </c>
      <c r="AE39" s="160" t="n">
        <v>0.0618</v>
      </c>
      <c r="AF39" s="160" t="n">
        <v>0.0086</v>
      </c>
      <c r="AG39" s="160" t="n">
        <v>0.0995</v>
      </c>
      <c r="AH39" s="160" t="n">
        <v>0.0229</v>
      </c>
      <c r="AI39" s="160" t="n">
        <v>0.0106</v>
      </c>
      <c r="AJ39" s="160" t="n">
        <v>0.0104</v>
      </c>
      <c r="AK39" s="160" t="n">
        <v>0.0072</v>
      </c>
      <c r="AL39" s="160" t="n">
        <v>0.1693</v>
      </c>
      <c r="AM39" s="160" t="n">
        <v>0.0121</v>
      </c>
      <c r="AN39" s="160" t="n">
        <v>0.0088</v>
      </c>
      <c r="AO39" s="160" t="n">
        <v>-9999.9999</v>
      </c>
      <c r="AP39" s="160" t="n">
        <v>0.1099</v>
      </c>
      <c r="AQ39" s="160"/>
      <c r="AR39" s="160" t="n">
        <v>0.3001</v>
      </c>
      <c r="AS39" s="160" t="n">
        <v>0.1327</v>
      </c>
      <c r="AT39" s="160" t="n">
        <v>0.4328</v>
      </c>
      <c r="AU39" s="160" t="n">
        <v>0.0565</v>
      </c>
      <c r="AV39" s="160" t="s">
        <v>167</v>
      </c>
      <c r="AW39" s="160" t="n">
        <v>-9999.9999</v>
      </c>
      <c r="AX39" s="160" t="n">
        <v>0.2214</v>
      </c>
      <c r="AY39" s="160" t="n">
        <v>0.3691</v>
      </c>
      <c r="AZ39" s="160" t="n">
        <v>0.5905</v>
      </c>
      <c r="BA39" s="160" t="n">
        <v>0.0094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0.00433333333333334</v>
      </c>
      <c r="U40" s="145" t="n">
        <v>0.00422510231653443</v>
      </c>
      <c r="V40" s="146" t="n">
        <v>-0.009</v>
      </c>
      <c r="W40" s="146" t="n">
        <v>-0.0087752125035715</v>
      </c>
      <c r="X40" s="145" t="n">
        <v>-0.0133333333333333</v>
      </c>
      <c r="Y40" s="146" t="n">
        <v>-0.0130003148201059</v>
      </c>
      <c r="Z40" s="145" t="n">
        <v>0.0983333333333333</v>
      </c>
      <c r="AA40" s="145" t="n">
        <v>0.0958773217982812</v>
      </c>
      <c r="AB40" s="145" t="n">
        <v>1.187</v>
      </c>
      <c r="AC40" s="188" t="n">
        <v>1.15735302685993</v>
      </c>
      <c r="AD40" s="160" t="n">
        <v>0.0136</v>
      </c>
      <c r="AE40" s="160" t="n">
        <v>0.0142</v>
      </c>
      <c r="AF40" s="160" t="n">
        <v>0.0066</v>
      </c>
      <c r="AG40" s="160" t="n">
        <v>0.0149</v>
      </c>
      <c r="AH40" s="160" t="n">
        <v>0.0089</v>
      </c>
      <c r="AI40" s="160" t="n">
        <v>-9999.9999</v>
      </c>
      <c r="AJ40" s="160" t="n">
        <v>-9999.9999</v>
      </c>
      <c r="AK40" s="160" t="n">
        <v>-9999.9999</v>
      </c>
      <c r="AL40" s="160" t="n">
        <v>0.0395</v>
      </c>
      <c r="AM40" s="160" t="n">
        <v>0.0074</v>
      </c>
      <c r="AN40" s="160" t="n">
        <v>-9999.9999</v>
      </c>
      <c r="AO40" s="160" t="n">
        <v>-9999.9999</v>
      </c>
      <c r="AP40" s="160" t="n">
        <v>0.1115</v>
      </c>
      <c r="AQ40" s="160"/>
      <c r="AR40" s="160" t="n">
        <v>0.0213</v>
      </c>
      <c r="AS40" s="160" t="n">
        <v>0.0131</v>
      </c>
      <c r="AT40" s="160" t="n">
        <v>0.0344</v>
      </c>
      <c r="AU40" s="160" t="n">
        <v>0.0181</v>
      </c>
      <c r="AV40" s="160" t="s">
        <v>167</v>
      </c>
      <c r="AW40" s="160" t="n">
        <v>-9999.9999</v>
      </c>
      <c r="AX40" s="160" t="n">
        <v>0.0751</v>
      </c>
      <c r="AY40" s="160" t="n">
        <v>0.0975</v>
      </c>
      <c r="AZ40" s="160" t="n">
        <v>0.1726</v>
      </c>
      <c r="BA40" s="160" t="n">
        <v>0.0028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2074</v>
      </c>
      <c r="E41" s="136" t="n">
        <v>28.2</v>
      </c>
      <c r="F41" s="137" t="n">
        <v>4.3456</v>
      </c>
      <c r="G41" s="138" t="n">
        <v>35.7551</v>
      </c>
      <c r="H41" s="136" t="n">
        <v>0</v>
      </c>
      <c r="I41" s="136" t="n">
        <v>3</v>
      </c>
      <c r="J41" s="279" t="n">
        <v>110.7909</v>
      </c>
      <c r="K41" s="280" t="n">
        <v>0.996180125720464</v>
      </c>
      <c r="L41" s="281" t="n">
        <v>0.00075485760789126</v>
      </c>
      <c r="M41" s="281" t="n">
        <v>-4.156450104E-006</v>
      </c>
      <c r="N41" s="281" t="n">
        <v>1.02289914669324</v>
      </c>
      <c r="O41" s="279" t="n">
        <v>110.7999848538</v>
      </c>
      <c r="P41" s="282" t="n">
        <v>4.56745726268213</v>
      </c>
      <c r="Q41" s="283" t="n">
        <v>4.46520781393503</v>
      </c>
      <c r="R41" s="284" t="n">
        <v>203.982641351384</v>
      </c>
      <c r="S41" s="284" t="n">
        <v>199.416180970339</v>
      </c>
      <c r="T41" s="188" t="n">
        <v>0.00333333333333333</v>
      </c>
      <c r="U41" s="188" t="n">
        <v>0.00325101883192437</v>
      </c>
      <c r="V41" s="188" t="n">
        <v>-0.002</v>
      </c>
      <c r="W41" s="188" t="n">
        <v>-0.00195061129915462</v>
      </c>
      <c r="X41" s="188" t="n">
        <v>-0.00533333333333333</v>
      </c>
      <c r="Y41" s="188" t="n">
        <v>-0.00520163013107899</v>
      </c>
      <c r="Z41" s="188" t="n">
        <v>0.0563333333333333</v>
      </c>
      <c r="AA41" s="188" t="n">
        <v>0.0549422182595218</v>
      </c>
      <c r="AB41" s="188" t="n">
        <v>0.961</v>
      </c>
      <c r="AC41" s="188" t="n">
        <v>0.937268729243795</v>
      </c>
      <c r="AD41" s="159" t="n">
        <v>0.0071</v>
      </c>
      <c r="AE41" s="159" t="n">
        <v>0.0079</v>
      </c>
      <c r="AF41" s="159" t="n">
        <v>0.0028</v>
      </c>
      <c r="AG41" s="159" t="n">
        <v>0.0088</v>
      </c>
      <c r="AH41" s="159" t="n">
        <v>0.007</v>
      </c>
      <c r="AI41" s="159" t="n">
        <v>-9999.9999</v>
      </c>
      <c r="AJ41" s="159" t="n">
        <v>-9999.9999</v>
      </c>
      <c r="AK41" s="159" t="n">
        <v>-9999.9999</v>
      </c>
      <c r="AL41" s="159" t="n">
        <v>0.0199</v>
      </c>
      <c r="AM41" s="159" t="n">
        <v>0.006</v>
      </c>
      <c r="AN41" s="159" t="n">
        <v>-9999.9999</v>
      </c>
      <c r="AO41" s="159" t="n">
        <v>-9999.9999</v>
      </c>
      <c r="AP41" s="159" t="n">
        <v>0.0876</v>
      </c>
      <c r="AQ41" s="159"/>
      <c r="AR41" s="159" t="n">
        <v>0.0108</v>
      </c>
      <c r="AS41" s="159" t="n">
        <v>0.0077</v>
      </c>
      <c r="AT41" s="159" t="n">
        <v>0.0185</v>
      </c>
      <c r="AU41" s="159" t="s">
        <v>167</v>
      </c>
      <c r="AV41" s="159" t="n">
        <v>0.018</v>
      </c>
      <c r="AW41" s="159" t="n">
        <v>-9999.9999</v>
      </c>
      <c r="AX41" s="159" t="n">
        <v>0.0549</v>
      </c>
      <c r="AY41" s="159" t="n">
        <v>0.093</v>
      </c>
      <c r="AZ41" s="159" t="n">
        <v>0.1479</v>
      </c>
      <c r="BA41" s="159" t="n">
        <v>0.0025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324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0°00.51'</v>
      </c>
      <c r="P9" s="36" t="s">
        <v>15</v>
      </c>
      <c r="Q9" s="189" t="n">
        <v>-0.0085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325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-22°59.07'</v>
      </c>
      <c r="P10" s="36" t="s">
        <v>21</v>
      </c>
      <c r="Q10" s="189" t="n">
        <v>-22.9845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0°00.51'</v>
      </c>
      <c r="O11" s="43" t="n">
        <f aca="false">IF(P9=M10,-1,1)</f>
        <v>1</v>
      </c>
      <c r="P11" s="44" t="s">
        <v>326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22°59.07'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4.8801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0.996944698308382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0.0199791118240927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60'!$P$18</f>
        <v>5.00738724037302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4.87393209975356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0.0049936805595721</v>
      </c>
      <c r="Q23" s="221" t="s">
        <v>38</v>
      </c>
      <c r="R23" s="166"/>
      <c r="T23" s="1" t="n">
        <v>4.8884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4.8776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0.020547220155335</v>
      </c>
      <c r="Q25" s="221" t="s">
        <v>15</v>
      </c>
      <c r="R25" s="166"/>
      <c r="T25" s="1" t="n">
        <v>4.8765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4.8775</v>
      </c>
    </row>
    <row r="28" customFormat="false" ht="15" hidden="false" customHeight="false" outlineLevel="0" collapsed="false">
      <c r="T28" s="1" t="n">
        <f aca="false">AVERAGE(T23:T27)</f>
        <v>4.8801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3166</v>
      </c>
      <c r="E36" s="136" t="n">
        <v>15.4</v>
      </c>
      <c r="F36" s="137" t="n">
        <v>2.9884</v>
      </c>
      <c r="G36" s="138" t="n">
        <v>35.3792</v>
      </c>
      <c r="H36" s="136" t="n">
        <v>200</v>
      </c>
      <c r="I36" s="136" t="n">
        <v>202</v>
      </c>
      <c r="J36" s="279" t="n">
        <v>115.58</v>
      </c>
      <c r="K36" s="280" t="n">
        <v>0.999040328101057</v>
      </c>
      <c r="L36" s="281" t="n">
        <v>0.00077692768274054</v>
      </c>
      <c r="M36" s="281" t="n">
        <v>-4.542106936E-006</v>
      </c>
      <c r="N36" s="281" t="n">
        <v>1.0261763212537</v>
      </c>
      <c r="O36" s="279" t="n">
        <v>115.57468332</v>
      </c>
      <c r="P36" s="282" t="n">
        <v>3.00266662668921</v>
      </c>
      <c r="Q36" s="283" t="n">
        <v>2.9260728049355</v>
      </c>
      <c r="R36" s="284" t="n">
        <v>134.09909154794</v>
      </c>
      <c r="S36" s="284" t="n">
        <v>130.678411468419</v>
      </c>
      <c r="T36" s="145" t="n">
        <v>0.0143333333333333</v>
      </c>
      <c r="U36" s="145" t="n">
        <v>0.0139833052963886</v>
      </c>
      <c r="V36" s="146" t="n">
        <v>19.862</v>
      </c>
      <c r="W36" s="146" t="n">
        <v>19.3769588230374</v>
      </c>
      <c r="X36" s="145" t="n">
        <v>19.8476666666667</v>
      </c>
      <c r="Y36" s="146" t="n">
        <v>19.362975517741</v>
      </c>
      <c r="Z36" s="145" t="n">
        <v>1.44333333333333</v>
      </c>
      <c r="AA36" s="145" t="n">
        <v>1.40808632403168</v>
      </c>
      <c r="AB36" s="145" t="n">
        <v>7.293</v>
      </c>
      <c r="AC36" s="188" t="n">
        <v>7.11490085069035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3167</v>
      </c>
      <c r="E37" s="136" t="n">
        <v>15.6</v>
      </c>
      <c r="F37" s="137" t="n">
        <v>3.0081</v>
      </c>
      <c r="G37" s="138" t="n">
        <v>35.3775</v>
      </c>
      <c r="H37" s="136" t="n">
        <v>200</v>
      </c>
      <c r="I37" s="160" t="n">
        <v>202</v>
      </c>
      <c r="J37" s="279" t="n">
        <v>117.58</v>
      </c>
      <c r="K37" s="280" t="n">
        <v>0.999009005027412</v>
      </c>
      <c r="L37" s="281" t="n">
        <v>0.00077648079108</v>
      </c>
      <c r="M37" s="281" t="n">
        <v>-4.531911456E-006</v>
      </c>
      <c r="N37" s="281" t="n">
        <v>1.02613002362086</v>
      </c>
      <c r="O37" s="279" t="n">
        <v>117.57482648</v>
      </c>
      <c r="P37" s="282" t="n">
        <v>2.97028356039691</v>
      </c>
      <c r="Q37" s="283" t="n">
        <v>2.89464638205965</v>
      </c>
      <c r="R37" s="284" t="n">
        <v>132.652863807326</v>
      </c>
      <c r="S37" s="284" t="n">
        <v>129.274907422784</v>
      </c>
      <c r="T37" s="145" t="n">
        <v>0.0133333333333333</v>
      </c>
      <c r="U37" s="145" t="n">
        <v>0.0130077326346811</v>
      </c>
      <c r="V37" s="146" t="n">
        <v>20.079</v>
      </c>
      <c r="W37" s="146" t="n">
        <v>19.5886697678821</v>
      </c>
      <c r="X37" s="145" t="n">
        <v>20.0656666666667</v>
      </c>
      <c r="Y37" s="146" t="n">
        <v>19.5756620352475</v>
      </c>
      <c r="Z37" s="145" t="n">
        <v>1.43333333333333</v>
      </c>
      <c r="AA37" s="145" t="n">
        <v>1.39833125822822</v>
      </c>
      <c r="AB37" s="145" t="n">
        <v>7.351</v>
      </c>
      <c r="AC37" s="188" t="n">
        <v>7.17148819481556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3231</v>
      </c>
      <c r="E38" s="136" t="n">
        <v>18.8</v>
      </c>
      <c r="F38" s="137" t="n">
        <v>3.8588</v>
      </c>
      <c r="G38" s="138" t="n">
        <v>35.9008</v>
      </c>
      <c r="H38" s="136" t="n">
        <v>100</v>
      </c>
      <c r="I38" s="160" t="n">
        <v>100</v>
      </c>
      <c r="J38" s="279" t="n">
        <v>114.15</v>
      </c>
      <c r="K38" s="280" t="n">
        <v>0.998446234452763</v>
      </c>
      <c r="L38" s="281" t="n">
        <v>0.00076981247066528</v>
      </c>
      <c r="M38" s="281" t="n">
        <v>-4.386785824E-006</v>
      </c>
      <c r="N38" s="281" t="n">
        <v>1.0257621895</v>
      </c>
      <c r="O38" s="279" t="n">
        <v>114.1486302</v>
      </c>
      <c r="P38" s="282" t="n">
        <v>3.93243045776147</v>
      </c>
      <c r="Q38" s="283" t="n">
        <v>3.83366680699967</v>
      </c>
      <c r="R38" s="284" t="n">
        <v>175.622344243627</v>
      </c>
      <c r="S38" s="284" t="n">
        <v>171.211559600605</v>
      </c>
      <c r="T38" s="145" t="n">
        <v>0.0553333333333333</v>
      </c>
      <c r="U38" s="145" t="n">
        <v>0.0539603859496977</v>
      </c>
      <c r="V38" s="146" t="n">
        <v>9.39</v>
      </c>
      <c r="W38" s="146" t="n">
        <v>9.1570124831505</v>
      </c>
      <c r="X38" s="145" t="n">
        <v>9.33466666666667</v>
      </c>
      <c r="Y38" s="146" t="n">
        <v>9.1030520972008</v>
      </c>
      <c r="Z38" s="145" t="n">
        <v>0.834333333333333</v>
      </c>
      <c r="AA38" s="145" t="n">
        <v>0.813631602602971</v>
      </c>
      <c r="AB38" s="145" t="n">
        <v>3.392</v>
      </c>
      <c r="AC38" s="188" t="n">
        <v>3.30783667122966</v>
      </c>
      <c r="AD38" s="160" t="n">
        <v>0.0226</v>
      </c>
      <c r="AE38" s="160" t="n">
        <v>0.0137</v>
      </c>
      <c r="AF38" s="160" t="n">
        <v>-9999.9999</v>
      </c>
      <c r="AG38" s="160" t="n">
        <v>0.0365</v>
      </c>
      <c r="AH38" s="160" t="n">
        <v>0.0087</v>
      </c>
      <c r="AI38" s="160" t="n">
        <v>-9999.9999</v>
      </c>
      <c r="AJ38" s="160" t="n">
        <v>0.0017</v>
      </c>
      <c r="AK38" s="160" t="n">
        <v>-9999.9999</v>
      </c>
      <c r="AL38" s="160" t="n">
        <v>0.0373</v>
      </c>
      <c r="AM38" s="160" t="n">
        <v>0.0027</v>
      </c>
      <c r="AN38" s="160" t="n">
        <v>-9999.9999</v>
      </c>
      <c r="AO38" s="160" t="n">
        <v>-9999.9999</v>
      </c>
      <c r="AP38" s="160" t="n">
        <v>0.0125</v>
      </c>
      <c r="AQ38" s="160"/>
      <c r="AR38" s="160" t="n">
        <v>0.1705</v>
      </c>
      <c r="AS38" s="160" t="n">
        <v>0.0128</v>
      </c>
      <c r="AT38" s="160" t="n">
        <v>0.1833</v>
      </c>
      <c r="AU38" s="160" t="n">
        <v>0.0196</v>
      </c>
      <c r="AV38" s="160" t="s">
        <v>167</v>
      </c>
      <c r="AW38" s="160" t="n">
        <v>-9999.9999</v>
      </c>
      <c r="AX38" s="160" t="n">
        <v>0.046</v>
      </c>
      <c r="AY38" s="160" t="n">
        <v>0.0664</v>
      </c>
      <c r="AZ38" s="160" t="n">
        <v>0.1124</v>
      </c>
      <c r="BA38" s="160" t="n">
        <v>0.004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0.0123333333333333</v>
      </c>
      <c r="U39" s="145" t="n">
        <v>0.0120221897563175</v>
      </c>
      <c r="V39" s="146" t="n">
        <v>0.023</v>
      </c>
      <c r="W39" s="146" t="n">
        <v>0.0224197592752948</v>
      </c>
      <c r="X39" s="145" t="n">
        <v>0.0106666666666667</v>
      </c>
      <c r="Y39" s="146" t="n">
        <v>0.0103975695189773</v>
      </c>
      <c r="Z39" s="145" t="n">
        <v>0.233333333333333</v>
      </c>
      <c r="AA39" s="145" t="n">
        <v>0.227446833227629</v>
      </c>
      <c r="AB39" s="145" t="n">
        <v>1.279</v>
      </c>
      <c r="AC39" s="188" t="n">
        <v>1.24673357013487</v>
      </c>
      <c r="AD39" s="160" t="n">
        <v>0.048</v>
      </c>
      <c r="AE39" s="160" t="n">
        <v>0.0466</v>
      </c>
      <c r="AF39" s="160" t="n">
        <v>0.007</v>
      </c>
      <c r="AG39" s="160" t="n">
        <v>0.0635</v>
      </c>
      <c r="AH39" s="160" t="n">
        <v>0.0158</v>
      </c>
      <c r="AI39" s="160" t="n">
        <v>0.0075</v>
      </c>
      <c r="AJ39" s="160" t="n">
        <v>0.0059</v>
      </c>
      <c r="AK39" s="160" t="n">
        <v>0.0054</v>
      </c>
      <c r="AL39" s="160" t="n">
        <v>0.1272</v>
      </c>
      <c r="AM39" s="160" t="n">
        <v>0.0106</v>
      </c>
      <c r="AN39" s="160" t="n">
        <v>0.0051</v>
      </c>
      <c r="AO39" s="160" t="n">
        <v>-9999.9999</v>
      </c>
      <c r="AP39" s="160" t="n">
        <v>0.1525</v>
      </c>
      <c r="AQ39" s="160"/>
      <c r="AR39" s="160" t="n">
        <v>0.1742</v>
      </c>
      <c r="AS39" s="160" t="n">
        <v>0.132</v>
      </c>
      <c r="AT39" s="160" t="n">
        <v>0.3062</v>
      </c>
      <c r="AU39" s="160" t="n">
        <v>0.0538</v>
      </c>
      <c r="AV39" s="160" t="s">
        <v>167</v>
      </c>
      <c r="AW39" s="160" t="n">
        <v>-9999.9999</v>
      </c>
      <c r="AX39" s="160" t="n">
        <v>0.2441</v>
      </c>
      <c r="AY39" s="160" t="n">
        <v>0.2704</v>
      </c>
      <c r="AZ39" s="160" t="n">
        <v>0.5145</v>
      </c>
      <c r="BA39" s="160" t="n">
        <v>0.0065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0.000333333333333331</v>
      </c>
      <c r="U40" s="145" t="n">
        <v>0.000325004218098792</v>
      </c>
      <c r="V40" s="146" t="n">
        <v>-0.021</v>
      </c>
      <c r="W40" s="146" t="n">
        <v>-0.020475265740224</v>
      </c>
      <c r="X40" s="145" t="n">
        <v>-0.0213333333333333</v>
      </c>
      <c r="Y40" s="146" t="n">
        <v>-0.0208002699583228</v>
      </c>
      <c r="Z40" s="145" t="n">
        <v>0.109333333333333</v>
      </c>
      <c r="AA40" s="145" t="n">
        <v>0.106601383536404</v>
      </c>
      <c r="AB40" s="145" t="n">
        <v>1.18</v>
      </c>
      <c r="AC40" s="188" t="n">
        <v>1.15051493206973</v>
      </c>
      <c r="AD40" s="160" t="n">
        <v>0.0139</v>
      </c>
      <c r="AE40" s="160" t="n">
        <v>0.0169</v>
      </c>
      <c r="AF40" s="160" t="n">
        <v>0.0086</v>
      </c>
      <c r="AG40" s="160" t="n">
        <v>0.0172</v>
      </c>
      <c r="AH40" s="160" t="n">
        <v>0.0102</v>
      </c>
      <c r="AI40" s="160" t="n">
        <v>-9999.9999</v>
      </c>
      <c r="AJ40" s="160" t="n">
        <v>-9999.9999</v>
      </c>
      <c r="AK40" s="160" t="n">
        <v>-9999.9999</v>
      </c>
      <c r="AL40" s="160" t="n">
        <v>0.0439</v>
      </c>
      <c r="AM40" s="160" t="n">
        <v>0.0082</v>
      </c>
      <c r="AN40" s="160" t="n">
        <v>-9999.9999</v>
      </c>
      <c r="AO40" s="160" t="n">
        <v>-9999.9999</v>
      </c>
      <c r="AP40" s="160" t="n">
        <v>0.1313</v>
      </c>
      <c r="AQ40" s="160"/>
      <c r="AR40" s="160" t="n">
        <v>0.03</v>
      </c>
      <c r="AS40" s="160" t="n">
        <v>0.0118</v>
      </c>
      <c r="AT40" s="160" t="n">
        <v>0.0418</v>
      </c>
      <c r="AU40" s="160" t="n">
        <v>0.0224</v>
      </c>
      <c r="AV40" s="160" t="s">
        <v>167</v>
      </c>
      <c r="AW40" s="160" t="n">
        <v>-9999.9999</v>
      </c>
      <c r="AX40" s="160" t="n">
        <v>0.0978</v>
      </c>
      <c r="AY40" s="160" t="n">
        <v>0.1131</v>
      </c>
      <c r="AZ40" s="160" t="n">
        <v>0.2109</v>
      </c>
      <c r="BA40" s="160" t="n">
        <v>0.0032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3230</v>
      </c>
      <c r="E41" s="136" t="n">
        <v>28.3</v>
      </c>
      <c r="F41" s="137" t="n">
        <v>4.558</v>
      </c>
      <c r="G41" s="138" t="n">
        <v>35.7569</v>
      </c>
      <c r="H41" s="136" t="n">
        <v>0</v>
      </c>
      <c r="I41" s="136" t="n">
        <v>3</v>
      </c>
      <c r="J41" s="279" t="n">
        <v>115.77</v>
      </c>
      <c r="K41" s="280" t="n">
        <v>0.996151493987156</v>
      </c>
      <c r="L41" s="281" t="n">
        <v>0.000754731636124149</v>
      </c>
      <c r="M41" s="281" t="n">
        <v>-4.155571594E-006</v>
      </c>
      <c r="N41" s="281" t="n">
        <v>1.0228675522677</v>
      </c>
      <c r="O41" s="279" t="n">
        <v>115.77960891</v>
      </c>
      <c r="P41" s="282" t="n">
        <v>4.58201047693387</v>
      </c>
      <c r="Q41" s="283" t="n">
        <v>4.4795735936442</v>
      </c>
      <c r="R41" s="284" t="n">
        <v>204.632587899867</v>
      </c>
      <c r="S41" s="284" t="n">
        <v>200.05775669215</v>
      </c>
      <c r="T41" s="188" t="n">
        <v>0.00333333333333333</v>
      </c>
      <c r="U41" s="188" t="n">
        <v>0.00325102076768973</v>
      </c>
      <c r="V41" s="188" t="n">
        <v>0.001</v>
      </c>
      <c r="W41" s="188" t="n">
        <v>0.00097530623030692</v>
      </c>
      <c r="X41" s="188" t="n">
        <v>-0.00233333333333333</v>
      </c>
      <c r="Y41" s="188" t="n">
        <v>-0.00227571453738281</v>
      </c>
      <c r="Z41" s="188" t="n">
        <v>0.0703333333333333</v>
      </c>
      <c r="AA41" s="188" t="n">
        <v>0.0685965381982534</v>
      </c>
      <c r="AB41" s="188" t="n">
        <v>0.962</v>
      </c>
      <c r="AC41" s="188" t="n">
        <v>0.938244593555257</v>
      </c>
      <c r="AD41" s="159" t="n">
        <v>0.0075</v>
      </c>
      <c r="AE41" s="159" t="n">
        <v>0.0074</v>
      </c>
      <c r="AF41" s="159" t="n">
        <v>0.0027</v>
      </c>
      <c r="AG41" s="159" t="n">
        <v>0.0089</v>
      </c>
      <c r="AH41" s="159" t="n">
        <v>0.0075</v>
      </c>
      <c r="AI41" s="159" t="n">
        <v>-9999.9999</v>
      </c>
      <c r="AJ41" s="159" t="n">
        <v>-9999.9999</v>
      </c>
      <c r="AK41" s="159" t="n">
        <v>-9999.9999</v>
      </c>
      <c r="AL41" s="159" t="n">
        <v>0.0203</v>
      </c>
      <c r="AM41" s="159" t="n">
        <v>0.0102</v>
      </c>
      <c r="AN41" s="159" t="n">
        <v>-9999.9999</v>
      </c>
      <c r="AO41" s="159" t="n">
        <v>0.0046</v>
      </c>
      <c r="AP41" s="159" t="n">
        <v>0.1268</v>
      </c>
      <c r="AQ41" s="159"/>
      <c r="AR41" s="159" t="n">
        <v>0.0128</v>
      </c>
      <c r="AS41" s="159" t="n">
        <v>0.005</v>
      </c>
      <c r="AT41" s="159" t="n">
        <v>0.0178</v>
      </c>
      <c r="AU41" s="159" t="s">
        <v>167</v>
      </c>
      <c r="AV41" s="159" t="n">
        <v>0.0226</v>
      </c>
      <c r="AW41" s="159" t="n">
        <v>-9999.9999</v>
      </c>
      <c r="AX41" s="159" t="n">
        <v>0.0642</v>
      </c>
      <c r="AY41" s="159" t="n">
        <v>0.1075</v>
      </c>
      <c r="AZ41" s="159" t="n">
        <v>0.1717</v>
      </c>
      <c r="BA41" s="159" t="n">
        <v>0.0027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308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0°00.41'</v>
      </c>
      <c r="P9" s="36" t="s">
        <v>15</v>
      </c>
      <c r="Q9" s="189" t="n">
        <v>-0.00683333333333333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327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-22°59.26'</v>
      </c>
      <c r="P10" s="36" t="s">
        <v>21</v>
      </c>
      <c r="Q10" s="189" t="n">
        <v>-22.9876666666667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0°00.41'</v>
      </c>
      <c r="O11" s="43" t="n">
        <f aca="false">IF(P9=M10,-1,1)</f>
        <v>1</v>
      </c>
      <c r="P11" s="44" t="s">
        <v>328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22°59.26'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25.4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4.8801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0.996944698308382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0.0199791118240927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61'!$P$18</f>
        <v>5.00738724037302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4.87393209975356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0.0049936805595721</v>
      </c>
      <c r="Q23" s="221" t="s">
        <v>38</v>
      </c>
      <c r="R23" s="166"/>
      <c r="T23" s="1" t="n">
        <v>4.8884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4.8776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0.020547220155335</v>
      </c>
      <c r="Q25" s="221" t="s">
        <v>15</v>
      </c>
      <c r="R25" s="166"/>
      <c r="T25" s="1" t="n">
        <v>4.8765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4.8805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4.8775</v>
      </c>
    </row>
    <row r="28" customFormat="false" ht="15" hidden="false" customHeight="false" outlineLevel="0" collapsed="false">
      <c r="T28" s="1" t="n">
        <f aca="false">AVERAGE(T23:T27)</f>
        <v>4.8801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5" t="s">
        <v>154</v>
      </c>
      <c r="U35" s="145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5" t="s">
        <v>154</v>
      </c>
      <c r="AA35" s="145" t="s">
        <v>155</v>
      </c>
      <c r="AB35" s="145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3232</v>
      </c>
      <c r="E36" s="136" t="n">
        <v>14.8</v>
      </c>
      <c r="F36" s="137" t="n">
        <v>2.8437</v>
      </c>
      <c r="G36" s="138" t="n">
        <v>35.37135</v>
      </c>
      <c r="H36" s="136" t="n">
        <v>200</v>
      </c>
      <c r="I36" s="136" t="n">
        <v>201</v>
      </c>
      <c r="J36" s="279" t="n">
        <v>115.71</v>
      </c>
      <c r="K36" s="280" t="n">
        <v>0.999131493422424</v>
      </c>
      <c r="L36" s="281" t="n">
        <v>0.00077829053519648</v>
      </c>
      <c r="M36" s="281" t="n">
        <v>-4.573487584E-006</v>
      </c>
      <c r="N36" s="281" t="n">
        <v>1.02630304194494</v>
      </c>
      <c r="O36" s="279" t="n">
        <v>115.70398308</v>
      </c>
      <c r="P36" s="282" t="n">
        <v>2.85305810211313</v>
      </c>
      <c r="Q36" s="283" t="n">
        <v>2.7799372948426</v>
      </c>
      <c r="R36" s="284" t="n">
        <v>127.417574840373</v>
      </c>
      <c r="S36" s="284" t="n">
        <v>124.15199958767</v>
      </c>
      <c r="T36" s="145" t="n">
        <v>0.0143333333333333</v>
      </c>
      <c r="U36" s="145" t="n">
        <v>0.0139833864823314</v>
      </c>
      <c r="V36" s="146" t="n">
        <v>20.794</v>
      </c>
      <c r="W36" s="146" t="n">
        <v>20.2863166404837</v>
      </c>
      <c r="X36" s="145" t="n">
        <v>20.7796666666667</v>
      </c>
      <c r="Y36" s="146" t="n">
        <v>20.2723332540014</v>
      </c>
      <c r="Z36" s="145" t="n">
        <v>1.51933333333333</v>
      </c>
      <c r="AA36" s="145" t="n">
        <v>1.48223896712713</v>
      </c>
      <c r="AB36" s="145" t="n">
        <v>7.718</v>
      </c>
      <c r="AC36" s="188" t="n">
        <v>7.52956582818377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3233</v>
      </c>
      <c r="E37" s="136" t="n">
        <v>14.8</v>
      </c>
      <c r="F37" s="137" t="n">
        <v>2.8673</v>
      </c>
      <c r="G37" s="138" t="n">
        <v>35.3706</v>
      </c>
      <c r="H37" s="136" t="n">
        <v>200</v>
      </c>
      <c r="I37" s="160" t="n">
        <v>201</v>
      </c>
      <c r="J37" s="279" t="n">
        <v>117.93</v>
      </c>
      <c r="K37" s="280" t="n">
        <v>0.999131493422424</v>
      </c>
      <c r="L37" s="281" t="n">
        <v>0.00077829053519648</v>
      </c>
      <c r="M37" s="281" t="n">
        <v>-4.573487584E-006</v>
      </c>
      <c r="N37" s="281" t="n">
        <v>1.02630246319348</v>
      </c>
      <c r="O37" s="279" t="n">
        <v>117.92386764</v>
      </c>
      <c r="P37" s="282" t="n">
        <v>2.82181052726192</v>
      </c>
      <c r="Q37" s="283" t="n">
        <v>2.74949211218051</v>
      </c>
      <c r="R37" s="284" t="n">
        <v>126.022058147517</v>
      </c>
      <c r="S37" s="284" t="n">
        <v>122.792317729982</v>
      </c>
      <c r="T37" s="145" t="n">
        <v>0.00933333333333333</v>
      </c>
      <c r="U37" s="145" t="n">
        <v>0.00910547045391744</v>
      </c>
      <c r="V37" s="146" t="n">
        <v>20.878</v>
      </c>
      <c r="W37" s="146" t="n">
        <v>20.3682870146666</v>
      </c>
      <c r="X37" s="145" t="n">
        <v>20.8686666666667</v>
      </c>
      <c r="Y37" s="146" t="n">
        <v>20.3591815442127</v>
      </c>
      <c r="Z37" s="145" t="n">
        <v>1.49833333333333</v>
      </c>
      <c r="AA37" s="145" t="n">
        <v>1.4617532032271</v>
      </c>
      <c r="AB37" s="145" t="n">
        <v>7.73</v>
      </c>
      <c r="AC37" s="188" t="n">
        <v>7.54128070808377</v>
      </c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3237</v>
      </c>
      <c r="E38" s="136" t="n">
        <v>19.6</v>
      </c>
      <c r="F38" s="137" t="n">
        <v>4.0461</v>
      </c>
      <c r="G38" s="138" t="n">
        <v>36.10355</v>
      </c>
      <c r="H38" s="136" t="n">
        <v>100</v>
      </c>
      <c r="I38" s="160" t="n">
        <v>99</v>
      </c>
      <c r="J38" s="279" t="n">
        <v>118.47</v>
      </c>
      <c r="K38" s="280" t="n">
        <v>0.99828799033367</v>
      </c>
      <c r="L38" s="281" t="n">
        <v>0.0007682810809808</v>
      </c>
      <c r="M38" s="281" t="n">
        <v>-4.355799136E-006</v>
      </c>
      <c r="N38" s="281" t="n">
        <v>1.02571050655594</v>
      </c>
      <c r="O38" s="279" t="n">
        <v>118.46952612</v>
      </c>
      <c r="P38" s="282" t="n">
        <v>3.97128198979511</v>
      </c>
      <c r="Q38" s="283" t="n">
        <v>3.87173765347263</v>
      </c>
      <c r="R38" s="284" t="n">
        <v>177.35745366425</v>
      </c>
      <c r="S38" s="284" t="n">
        <v>172.911803604088</v>
      </c>
      <c r="T38" s="145" t="n">
        <v>0.0973333333333333</v>
      </c>
      <c r="U38" s="145" t="n">
        <v>0.0949058368205903</v>
      </c>
      <c r="V38" s="146" t="n">
        <v>7.777</v>
      </c>
      <c r="W38" s="146" t="n">
        <v>7.58304136596298</v>
      </c>
      <c r="X38" s="145" t="n">
        <v>7.67966666666667</v>
      </c>
      <c r="Y38" s="146" t="n">
        <v>7.48813552914239</v>
      </c>
      <c r="Z38" s="145" t="n">
        <v>0.726333333333333</v>
      </c>
      <c r="AA38" s="145" t="n">
        <v>0.708218556274199</v>
      </c>
      <c r="AB38" s="145" t="n">
        <v>3</v>
      </c>
      <c r="AC38" s="188" t="n">
        <v>2.92517990200449</v>
      </c>
      <c r="AD38" s="160" t="n">
        <v>0.032</v>
      </c>
      <c r="AE38" s="160" t="n">
        <v>0.0206</v>
      </c>
      <c r="AF38" s="160" t="n">
        <v>0.0018</v>
      </c>
      <c r="AG38" s="160" t="n">
        <v>0.054</v>
      </c>
      <c r="AH38" s="160" t="n">
        <v>0.0117</v>
      </c>
      <c r="AI38" s="160" t="n">
        <v>-9999.9999</v>
      </c>
      <c r="AJ38" s="160" t="n">
        <v>0.0015</v>
      </c>
      <c r="AK38" s="160" t="n">
        <v>0.0013</v>
      </c>
      <c r="AL38" s="160" t="n">
        <v>0.0459</v>
      </c>
      <c r="AM38" s="160" t="n">
        <v>0.0048</v>
      </c>
      <c r="AN38" s="160" t="n">
        <v>-9999.9999</v>
      </c>
      <c r="AO38" s="160" t="n">
        <v>-9999.9999</v>
      </c>
      <c r="AP38" s="160" t="n">
        <v>0.0196</v>
      </c>
      <c r="AQ38" s="160"/>
      <c r="AR38" s="160" t="n">
        <v>0.095</v>
      </c>
      <c r="AS38" s="160" t="n">
        <v>0.0278</v>
      </c>
      <c r="AT38" s="160" t="n">
        <v>0.1228</v>
      </c>
      <c r="AU38" s="160" t="n">
        <v>0.0236</v>
      </c>
      <c r="AV38" s="160" t="s">
        <v>167</v>
      </c>
      <c r="AW38" s="160" t="n">
        <v>-9999.9999</v>
      </c>
      <c r="AX38" s="160" t="n">
        <v>0.0654</v>
      </c>
      <c r="AY38" s="160" t="n">
        <v>0.1031</v>
      </c>
      <c r="AZ38" s="160" t="n">
        <v>0.1685</v>
      </c>
      <c r="BA38" s="160" t="n">
        <v>0.0024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61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5" t="n">
        <v>0.342333333333333</v>
      </c>
      <c r="U39" s="145" t="n">
        <v>0.333665882375381</v>
      </c>
      <c r="V39" s="146" t="n">
        <v>1.089</v>
      </c>
      <c r="W39" s="146" t="n">
        <v>1.06142788482996</v>
      </c>
      <c r="X39" s="145" t="n">
        <v>0.746666666666667</v>
      </c>
      <c r="Y39" s="146" t="n">
        <v>0.72776200245458</v>
      </c>
      <c r="Z39" s="145" t="n">
        <v>0.265333333333333</v>
      </c>
      <c r="AA39" s="145" t="n">
        <v>0.258615425872253</v>
      </c>
      <c r="AB39" s="145" t="n">
        <v>1.536</v>
      </c>
      <c r="AC39" s="188" t="n">
        <v>1.49711040504942</v>
      </c>
      <c r="AD39" s="146" t="n">
        <v>0.0952</v>
      </c>
      <c r="AE39" s="146" t="n">
        <v>0.0801</v>
      </c>
      <c r="AF39" s="146" t="n">
        <v>0.0128</v>
      </c>
      <c r="AG39" s="146" t="n">
        <v>0.1254</v>
      </c>
      <c r="AH39" s="146" t="n">
        <v>0.0338</v>
      </c>
      <c r="AI39" s="146" t="n">
        <v>0.0149</v>
      </c>
      <c r="AJ39" s="146" t="n">
        <v>0.0136</v>
      </c>
      <c r="AK39" s="146" t="n">
        <v>0.0094</v>
      </c>
      <c r="AL39" s="146" t="n">
        <v>0.2224</v>
      </c>
      <c r="AM39" s="146" t="n">
        <v>0.0164</v>
      </c>
      <c r="AN39" s="146" t="n">
        <v>0.0075</v>
      </c>
      <c r="AO39" s="146" t="n">
        <v>-9999.9999</v>
      </c>
      <c r="AP39" s="146" t="n">
        <v>0.1242</v>
      </c>
      <c r="AQ39" s="146"/>
      <c r="AR39" s="146" t="n">
        <v>0.1994</v>
      </c>
      <c r="AS39" s="146" t="n">
        <v>0.1875</v>
      </c>
      <c r="AT39" s="146" t="n">
        <v>0.3869</v>
      </c>
      <c r="AU39" s="146" t="n">
        <v>0.0701</v>
      </c>
      <c r="AV39" s="146" t="s">
        <v>167</v>
      </c>
      <c r="AW39" s="146" t="n">
        <v>-9999.9999</v>
      </c>
      <c r="AX39" s="146" t="n">
        <v>0.2471</v>
      </c>
      <c r="AY39" s="146" t="n">
        <v>0.4855</v>
      </c>
      <c r="AZ39" s="146" t="n">
        <v>0.7326</v>
      </c>
      <c r="BA39" s="146" t="n">
        <v>0.007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5" t="n">
        <v>0.00233333333333333</v>
      </c>
      <c r="U40" s="145" t="n">
        <v>0.00227485767954184</v>
      </c>
      <c r="V40" s="146" t="n">
        <v>-0.009</v>
      </c>
      <c r="W40" s="146" t="n">
        <v>-0.00877445104966139</v>
      </c>
      <c r="X40" s="145" t="n">
        <v>-0.0113333333333333</v>
      </c>
      <c r="Y40" s="146" t="n">
        <v>-0.0110493087292032</v>
      </c>
      <c r="Z40" s="145" t="n">
        <v>0.0993333333333333</v>
      </c>
      <c r="AA40" s="145" t="n">
        <v>0.0968439412147813</v>
      </c>
      <c r="AB40" s="145" t="n">
        <v>1.07</v>
      </c>
      <c r="AC40" s="188" t="n">
        <v>1.04318473590419</v>
      </c>
      <c r="AD40" s="146" t="n">
        <v>0.0133</v>
      </c>
      <c r="AE40" s="146" t="n">
        <v>0.0144</v>
      </c>
      <c r="AF40" s="146" t="n">
        <v>0.0082</v>
      </c>
      <c r="AG40" s="146" t="n">
        <v>0.0152</v>
      </c>
      <c r="AH40" s="146" t="n">
        <v>0.0104</v>
      </c>
      <c r="AI40" s="146" t="n">
        <v>-9999.9999</v>
      </c>
      <c r="AJ40" s="146" t="n">
        <v>-9999.9999</v>
      </c>
      <c r="AK40" s="146" t="n">
        <v>0.0027</v>
      </c>
      <c r="AL40" s="146" t="n">
        <v>0.0452</v>
      </c>
      <c r="AM40" s="146" t="n">
        <v>0.0093</v>
      </c>
      <c r="AN40" s="146" t="n">
        <v>-9999.9999</v>
      </c>
      <c r="AO40" s="146" t="n">
        <v>-9999.9999</v>
      </c>
      <c r="AP40" s="146" t="n">
        <v>0.1158</v>
      </c>
      <c r="AQ40" s="146"/>
      <c r="AR40" s="146" t="n">
        <v>0.0069</v>
      </c>
      <c r="AS40" s="146" t="n">
        <v>0.0145</v>
      </c>
      <c r="AT40" s="146" t="n">
        <v>0.0214</v>
      </c>
      <c r="AU40" s="146" t="n">
        <v>0.0156</v>
      </c>
      <c r="AV40" s="146" t="s">
        <v>167</v>
      </c>
      <c r="AW40" s="146" t="n">
        <v>-9999.9999</v>
      </c>
      <c r="AX40" s="146" t="n">
        <v>0.0778</v>
      </c>
      <c r="AY40" s="146" t="n">
        <v>0.1018</v>
      </c>
      <c r="AZ40" s="146" t="n">
        <v>0.1796</v>
      </c>
      <c r="BA40" s="146" t="n">
        <v>-9999.9999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3238</v>
      </c>
      <c r="E41" s="136" t="n">
        <v>28.4</v>
      </c>
      <c r="F41" s="137" t="n">
        <v>4.626</v>
      </c>
      <c r="G41" s="138" t="n">
        <v>35.76385</v>
      </c>
      <c r="H41" s="136" t="n">
        <v>0</v>
      </c>
      <c r="I41" s="136" t="n">
        <v>3</v>
      </c>
      <c r="J41" s="279" t="n">
        <v>117.73</v>
      </c>
      <c r="K41" s="280" t="n">
        <v>0.996122772415965</v>
      </c>
      <c r="L41" s="281" t="n">
        <v>0.00075460631060384</v>
      </c>
      <c r="M41" s="281" t="n">
        <v>-4.154726176E-006</v>
      </c>
      <c r="N41" s="281" t="n">
        <v>1.02283975586424</v>
      </c>
      <c r="O41" s="279" t="n">
        <v>117.73988932</v>
      </c>
      <c r="P41" s="282" t="n">
        <v>4.57189880341621</v>
      </c>
      <c r="Q41" s="283" t="n">
        <v>4.46980944688956</v>
      </c>
      <c r="R41" s="284" t="n">
        <v>204.181000560568</v>
      </c>
      <c r="S41" s="284" t="n">
        <v>199.621689898088</v>
      </c>
      <c r="T41" s="188" t="n">
        <v>0.00333333333333333</v>
      </c>
      <c r="U41" s="188" t="n">
        <v>0.0032509970546639</v>
      </c>
      <c r="V41" s="188" t="n">
        <v>-0.004</v>
      </c>
      <c r="W41" s="188" t="n">
        <v>-0.00390119646559667</v>
      </c>
      <c r="X41" s="188" t="n">
        <v>-0.00733333333333333</v>
      </c>
      <c r="Y41" s="188" t="n">
        <v>-0.00715219352026057</v>
      </c>
      <c r="Z41" s="188" t="n">
        <v>0.0553333333333333</v>
      </c>
      <c r="AA41" s="188" t="n">
        <v>0.0539665511074207</v>
      </c>
      <c r="AB41" s="188" t="n">
        <v>0.958</v>
      </c>
      <c r="AC41" s="188" t="n">
        <v>0.934336553510403</v>
      </c>
      <c r="AD41" s="159" t="n">
        <v>0.0061</v>
      </c>
      <c r="AE41" s="159" t="n">
        <v>0.006</v>
      </c>
      <c r="AF41" s="159" t="n">
        <v>0.003</v>
      </c>
      <c r="AG41" s="159" t="n">
        <v>0.0082</v>
      </c>
      <c r="AH41" s="159" t="n">
        <v>0.007</v>
      </c>
      <c r="AI41" s="159" t="n">
        <v>-9999.9999</v>
      </c>
      <c r="AJ41" s="159" t="n">
        <v>-9999.9999</v>
      </c>
      <c r="AK41" s="159" t="n">
        <v>0.0023</v>
      </c>
      <c r="AL41" s="159" t="n">
        <v>0.0199</v>
      </c>
      <c r="AM41" s="159" t="n">
        <v>0.011</v>
      </c>
      <c r="AN41" s="159" t="n">
        <v>-9999.9999</v>
      </c>
      <c r="AO41" s="159" t="n">
        <v>0.0049</v>
      </c>
      <c r="AP41" s="159" t="n">
        <v>0.1183</v>
      </c>
      <c r="AQ41" s="159"/>
      <c r="AR41" s="159" t="n">
        <v>0.0038</v>
      </c>
      <c r="AS41" s="159" t="n">
        <v>0.0053</v>
      </c>
      <c r="AT41" s="159" t="n">
        <v>0.0091</v>
      </c>
      <c r="AU41" s="159" t="n">
        <v>0.0148</v>
      </c>
      <c r="AV41" s="159" t="s">
        <v>167</v>
      </c>
      <c r="AW41" s="159" t="n">
        <v>-9999.9999</v>
      </c>
      <c r="AX41" s="159" t="n">
        <v>0.0593</v>
      </c>
      <c r="AY41" s="159" t="n">
        <v>0.0673</v>
      </c>
      <c r="AZ41" s="159" t="n">
        <v>0.1266</v>
      </c>
      <c r="BA41" s="159" t="n">
        <v>0.0012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315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0°00.42'</v>
      </c>
      <c r="P9" s="36" t="s">
        <v>15</v>
      </c>
      <c r="Q9" s="189" t="n">
        <v>-0.007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327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-22°59.26'</v>
      </c>
      <c r="P10" s="36" t="s">
        <v>21</v>
      </c>
      <c r="Q10" s="189" t="n">
        <v>-22.9876666666667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0°00.42'</v>
      </c>
      <c r="O11" s="43" t="n">
        <f aca="false">IF(P9=M10,-1,1)</f>
        <v>1</v>
      </c>
      <c r="P11" s="44" t="s">
        <v>329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22°59.26'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4.87804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0.996970655352168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0.0199796320121044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62'!$P$18</f>
        <v>5.00725686846172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4.87200155038393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0.00499381057800257</v>
      </c>
      <c r="Q23" s="221" t="s">
        <v>38</v>
      </c>
      <c r="R23" s="166"/>
      <c r="T23" s="1" t="n">
        <v>4.8757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4.8766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0.0205553709733646</v>
      </c>
      <c r="Q25" s="221" t="s">
        <v>15</v>
      </c>
      <c r="R25" s="166"/>
      <c r="T25" s="1" t="n">
        <v>4.8853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4.8763</v>
      </c>
    </row>
    <row r="28" customFormat="false" ht="15" hidden="false" customHeight="false" outlineLevel="0" collapsed="false">
      <c r="T28" s="1" t="n">
        <f aca="false">AVERAGE(T23:T27)</f>
        <v>4.87804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3239</v>
      </c>
      <c r="E36" s="136" t="n">
        <v>14.6</v>
      </c>
      <c r="F36" s="137" t="n">
        <v>2.7694</v>
      </c>
      <c r="G36" s="138" t="n">
        <v>35.3688</v>
      </c>
      <c r="H36" s="136" t="n">
        <v>200</v>
      </c>
      <c r="I36" s="136" t="n">
        <v>200</v>
      </c>
      <c r="J36" s="279" t="n">
        <v>113.98</v>
      </c>
      <c r="K36" s="280" t="n">
        <v>0.999160939642299</v>
      </c>
      <c r="L36" s="281" t="n">
        <v>0.0007787522917223</v>
      </c>
      <c r="M36" s="281" t="n">
        <v>-4.584212536E-006</v>
      </c>
      <c r="N36" s="281" t="n">
        <v>1.02634459625381</v>
      </c>
      <c r="O36" s="279" t="n">
        <v>113.97384508</v>
      </c>
      <c r="P36" s="282" t="n">
        <v>2.82211336461468</v>
      </c>
      <c r="Q36" s="283" t="n">
        <v>2.74967430521434</v>
      </c>
      <c r="R36" s="284" t="n">
        <v>126.035582863692</v>
      </c>
      <c r="S36" s="284" t="n">
        <v>122.800454470872</v>
      </c>
      <c r="T36" s="146" t="n">
        <v>0.023</v>
      </c>
      <c r="U36" s="146" t="n">
        <v>0.0224385191761301</v>
      </c>
      <c r="V36" s="146" t="n">
        <v>20.984</v>
      </c>
      <c r="W36" s="146" t="n">
        <v>20.4717341909528</v>
      </c>
      <c r="X36" s="145" t="n">
        <v>20.961</v>
      </c>
      <c r="Y36" s="146" t="n">
        <v>20.4492956717766</v>
      </c>
      <c r="Z36" s="146" t="n">
        <v>1.386</v>
      </c>
      <c r="AA36" s="146" t="n">
        <v>1.3521646773094</v>
      </c>
      <c r="AB36" s="146" t="n">
        <v>7.745</v>
      </c>
      <c r="AC36" s="188" t="n">
        <v>7.55592743561424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3240</v>
      </c>
      <c r="E37" s="136" t="n">
        <v>14.6</v>
      </c>
      <c r="F37" s="137" t="n">
        <v>2.8268</v>
      </c>
      <c r="G37" s="138" t="n">
        <v>35.3685</v>
      </c>
      <c r="H37" s="136" t="n">
        <v>200</v>
      </c>
      <c r="I37" s="160" t="n">
        <v>199</v>
      </c>
      <c r="J37" s="279" t="n">
        <v>117.01</v>
      </c>
      <c r="K37" s="280" t="n">
        <v>0.999160939642299</v>
      </c>
      <c r="L37" s="281" t="n">
        <v>0.0007787522917223</v>
      </c>
      <c r="M37" s="281" t="n">
        <v>-4.584212536E-006</v>
      </c>
      <c r="N37" s="281" t="n">
        <v>1.02634436464368</v>
      </c>
      <c r="O37" s="279" t="n">
        <v>117.00368146</v>
      </c>
      <c r="P37" s="282" t="n">
        <v>2.80512469779967</v>
      </c>
      <c r="Q37" s="283" t="n">
        <v>2.73312232661164</v>
      </c>
      <c r="R37" s="284" t="n">
        <v>125.276869003733</v>
      </c>
      <c r="S37" s="284" t="n">
        <v>122.061243106476</v>
      </c>
      <c r="T37" s="146" t="n">
        <v>0.024</v>
      </c>
      <c r="U37" s="146" t="n">
        <v>0.0234141052235733</v>
      </c>
      <c r="V37" s="146" t="n">
        <v>20.892</v>
      </c>
      <c r="W37" s="146" t="n">
        <v>20.3819785971206</v>
      </c>
      <c r="X37" s="145" t="n">
        <v>20.868</v>
      </c>
      <c r="Y37" s="146" t="n">
        <v>20.358564491897</v>
      </c>
      <c r="Z37" s="146" t="n">
        <v>1.389</v>
      </c>
      <c r="AA37" s="146" t="n">
        <v>1.35509133981431</v>
      </c>
      <c r="AB37" s="146" t="n">
        <v>7.759</v>
      </c>
      <c r="AC37" s="188" t="n">
        <v>7.56958510123772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3243</v>
      </c>
      <c r="E38" s="136" t="n">
        <v>18.2</v>
      </c>
      <c r="F38" s="137" t="n">
        <v>3.9437</v>
      </c>
      <c r="G38" s="138" t="n">
        <v>35.91375</v>
      </c>
      <c r="H38" s="136" t="n">
        <v>100</v>
      </c>
      <c r="I38" s="160" t="n">
        <v>100</v>
      </c>
      <c r="J38" s="279" t="n">
        <v>116.66</v>
      </c>
      <c r="K38" s="280" t="n">
        <v>0.998560399001334</v>
      </c>
      <c r="L38" s="281" t="n">
        <v>0.00077099568011126</v>
      </c>
      <c r="M38" s="281" t="n">
        <v>-4.411415704E-006</v>
      </c>
      <c r="N38" s="281" t="n">
        <v>1.02592345436015</v>
      </c>
      <c r="O38" s="279" t="n">
        <v>116.65790012</v>
      </c>
      <c r="P38" s="282" t="n">
        <v>3.93310100820584</v>
      </c>
      <c r="Q38" s="283" t="n">
        <v>3.83371779979323</v>
      </c>
      <c r="R38" s="284" t="n">
        <v>175.652291026473</v>
      </c>
      <c r="S38" s="284" t="n">
        <v>171.213836938765</v>
      </c>
      <c r="T38" s="146" t="n">
        <v>0.057</v>
      </c>
      <c r="U38" s="146" t="n">
        <v>0.0555858973592209</v>
      </c>
      <c r="V38" s="146" t="n">
        <v>9.181</v>
      </c>
      <c r="W38" s="146" t="n">
        <v>8.95323023956152</v>
      </c>
      <c r="X38" s="145" t="n">
        <v>9.124</v>
      </c>
      <c r="Y38" s="146" t="n">
        <v>8.8976443422023</v>
      </c>
      <c r="Z38" s="146" t="n">
        <v>0.737</v>
      </c>
      <c r="AA38" s="146" t="n">
        <v>0.718715900942908</v>
      </c>
      <c r="AB38" s="146" t="n">
        <v>3.507</v>
      </c>
      <c r="AC38" s="188" t="n">
        <v>3.41999547436469</v>
      </c>
      <c r="AD38" s="146" t="n">
        <v>0.0239</v>
      </c>
      <c r="AE38" s="146" t="n">
        <v>0.0144</v>
      </c>
      <c r="AF38" s="146" t="n">
        <v>0.0016</v>
      </c>
      <c r="AG38" s="146" t="n">
        <v>0.0381</v>
      </c>
      <c r="AH38" s="146" t="n">
        <v>0.0084</v>
      </c>
      <c r="AI38" s="146" t="n">
        <v>-9999.9999</v>
      </c>
      <c r="AJ38" s="146" t="n">
        <v>-9999.9999</v>
      </c>
      <c r="AK38" s="146" t="n">
        <v>0.0012</v>
      </c>
      <c r="AL38" s="146" t="n">
        <v>0.0379</v>
      </c>
      <c r="AM38" s="146" t="n">
        <v>0.003</v>
      </c>
      <c r="AN38" s="146" t="n">
        <v>-9999.9999</v>
      </c>
      <c r="AO38" s="146" t="n">
        <v>-9999.9999</v>
      </c>
      <c r="AP38" s="146" t="n">
        <v>0.0145</v>
      </c>
      <c r="AQ38" s="146"/>
      <c r="AR38" s="146" t="n">
        <v>0.0792</v>
      </c>
      <c r="AS38" s="146" t="n">
        <v>0.0144</v>
      </c>
      <c r="AT38" s="146" t="n">
        <v>0.0936</v>
      </c>
      <c r="AU38" s="146" t="n">
        <v>0.0211</v>
      </c>
      <c r="AV38" s="146" t="s">
        <v>167</v>
      </c>
      <c r="AW38" s="146" t="n">
        <v>-9999.9999</v>
      </c>
      <c r="AX38" s="146" t="n">
        <v>0.0515</v>
      </c>
      <c r="AY38" s="146" t="n">
        <v>0.0738</v>
      </c>
      <c r="AZ38" s="146" t="n">
        <v>0.1253</v>
      </c>
      <c r="BA38" s="146" t="n">
        <v>0.0015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6" t="n">
        <v>0.313</v>
      </c>
      <c r="U39" s="146" t="n">
        <v>0.305083882208065</v>
      </c>
      <c r="V39" s="146" t="n">
        <v>2.231</v>
      </c>
      <c r="W39" s="146" t="n">
        <v>2.1745755310102</v>
      </c>
      <c r="X39" s="145" t="n">
        <v>1.918</v>
      </c>
      <c r="Y39" s="146" t="n">
        <v>1.86949164880213</v>
      </c>
      <c r="Z39" s="146" t="n">
        <v>0.291</v>
      </c>
      <c r="AA39" s="146" t="n">
        <v>0.283640286653504</v>
      </c>
      <c r="AB39" s="146" t="n">
        <v>1.609</v>
      </c>
      <c r="AC39" s="188" t="n">
        <v>1.56830660214944</v>
      </c>
      <c r="AD39" s="146" t="n">
        <v>0.0971</v>
      </c>
      <c r="AE39" s="146" t="n">
        <v>0.0782</v>
      </c>
      <c r="AF39" s="146" t="n">
        <v>0.0102</v>
      </c>
      <c r="AG39" s="146" t="n">
        <v>0.1314</v>
      </c>
      <c r="AH39" s="146" t="n">
        <v>0.0331</v>
      </c>
      <c r="AI39" s="146" t="n">
        <v>0.0108</v>
      </c>
      <c r="AJ39" s="146" t="n">
        <v>0.013</v>
      </c>
      <c r="AK39" s="146" t="n">
        <v>0.0066</v>
      </c>
      <c r="AL39" s="146" t="n">
        <v>0.2175</v>
      </c>
      <c r="AM39" s="146" t="n">
        <v>0.0169</v>
      </c>
      <c r="AN39" s="146" t="n">
        <v>0.0075</v>
      </c>
      <c r="AO39" s="146" t="n">
        <v>-9999.9999</v>
      </c>
      <c r="AP39" s="146" t="n">
        <v>0.092</v>
      </c>
      <c r="AQ39" s="146"/>
      <c r="AR39" s="146" t="n">
        <v>0.1369</v>
      </c>
      <c r="AS39" s="146" t="n">
        <v>0.1433</v>
      </c>
      <c r="AT39" s="146" t="n">
        <v>0.2802</v>
      </c>
      <c r="AU39" s="146" t="n">
        <v>0.0594</v>
      </c>
      <c r="AV39" s="146" t="s">
        <v>167</v>
      </c>
      <c r="AW39" s="146" t="n">
        <v>-9999.9999</v>
      </c>
      <c r="AX39" s="146" t="n">
        <v>0.2086</v>
      </c>
      <c r="AY39" s="146" t="n">
        <v>0.6527</v>
      </c>
      <c r="AZ39" s="146" t="n">
        <v>0.8613</v>
      </c>
      <c r="BA39" s="146" t="n">
        <v>0.0118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6" t="n">
        <v>0.016</v>
      </c>
      <c r="U40" s="146" t="n">
        <v>0.015599329411641</v>
      </c>
      <c r="V40" s="146" t="n">
        <v>0.018</v>
      </c>
      <c r="W40" s="146" t="n">
        <v>0.0175492455880961</v>
      </c>
      <c r="X40" s="145" t="n">
        <v>0.002</v>
      </c>
      <c r="Y40" s="146" t="n">
        <v>0.00194991617645512</v>
      </c>
      <c r="Z40" s="146" t="n">
        <v>0.098</v>
      </c>
      <c r="AA40" s="146" t="n">
        <v>0.0955458926463011</v>
      </c>
      <c r="AB40" s="146" t="n">
        <v>1.105</v>
      </c>
      <c r="AC40" s="188" t="n">
        <v>1.07732868749146</v>
      </c>
      <c r="AD40" s="146" t="n">
        <v>0.0148</v>
      </c>
      <c r="AE40" s="146" t="n">
        <v>0.016</v>
      </c>
      <c r="AF40" s="146" t="n">
        <v>0.0089</v>
      </c>
      <c r="AG40" s="146" t="n">
        <v>0.0169</v>
      </c>
      <c r="AH40" s="146" t="n">
        <v>0.0109</v>
      </c>
      <c r="AI40" s="146" t="n">
        <v>-9999.9999</v>
      </c>
      <c r="AJ40" s="146" t="n">
        <v>-9999.9999</v>
      </c>
      <c r="AK40" s="146" t="n">
        <v>0.0018</v>
      </c>
      <c r="AL40" s="146" t="n">
        <v>0.0472</v>
      </c>
      <c r="AM40" s="146" t="n">
        <v>0.0092</v>
      </c>
      <c r="AN40" s="146" t="n">
        <v>-9999.9999</v>
      </c>
      <c r="AO40" s="146" t="n">
        <v>-9999.9999</v>
      </c>
      <c r="AP40" s="146" t="n">
        <v>0.1371</v>
      </c>
      <c r="AQ40" s="146"/>
      <c r="AR40" s="146" t="n">
        <v>0.0111</v>
      </c>
      <c r="AS40" s="146" t="n">
        <v>0.0158</v>
      </c>
      <c r="AT40" s="146" t="n">
        <v>0.0269</v>
      </c>
      <c r="AU40" s="146" t="n">
        <v>0.0196</v>
      </c>
      <c r="AV40" s="146" t="s">
        <v>167</v>
      </c>
      <c r="AW40" s="146" t="n">
        <v>-9999.9999</v>
      </c>
      <c r="AX40" s="146" t="n">
        <v>0.0886</v>
      </c>
      <c r="AY40" s="146" t="n">
        <v>0.1089</v>
      </c>
      <c r="AZ40" s="146" t="n">
        <v>0.1975</v>
      </c>
      <c r="BA40" s="146" t="n">
        <v>0.002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3245</v>
      </c>
      <c r="E41" s="136" t="n">
        <v>28.3</v>
      </c>
      <c r="F41" s="137" t="n">
        <v>4.7067</v>
      </c>
      <c r="G41" s="138" t="n">
        <v>35.78525</v>
      </c>
      <c r="H41" s="136" t="n">
        <v>0</v>
      </c>
      <c r="I41" s="136" t="n">
        <v>4</v>
      </c>
      <c r="J41" s="279" t="n">
        <v>119.39</v>
      </c>
      <c r="K41" s="280" t="n">
        <v>0.996151493987156</v>
      </c>
      <c r="L41" s="281" t="n">
        <v>0.000754731636124149</v>
      </c>
      <c r="M41" s="281" t="n">
        <v>-4.155571594E-006</v>
      </c>
      <c r="N41" s="281" t="n">
        <v>1.02288887190628</v>
      </c>
      <c r="O41" s="279" t="n">
        <v>119.39990937</v>
      </c>
      <c r="P41" s="282" t="n">
        <v>4.58816402622522</v>
      </c>
      <c r="Q41" s="283" t="n">
        <v>4.48549608099127</v>
      </c>
      <c r="R41" s="284" t="n">
        <v>204.907405411218</v>
      </c>
      <c r="S41" s="284" t="n">
        <v>200.32225497707</v>
      </c>
      <c r="T41" s="188" t="n">
        <v>0.011</v>
      </c>
      <c r="U41" s="188" t="n">
        <v>0.0107281313811294</v>
      </c>
      <c r="V41" s="188" t="n">
        <v>0.006</v>
      </c>
      <c r="W41" s="188" t="n">
        <v>0.0058517080260706</v>
      </c>
      <c r="X41" s="188" t="n">
        <v>-0.005</v>
      </c>
      <c r="Y41" s="188" t="n">
        <v>-0.00487642335505884</v>
      </c>
      <c r="Z41" s="188" t="n">
        <v>0.053</v>
      </c>
      <c r="AA41" s="188" t="n">
        <v>0.0516900875636237</v>
      </c>
      <c r="AB41" s="188" t="n">
        <v>0.982</v>
      </c>
      <c r="AC41" s="188" t="n">
        <v>0.957729546933556</v>
      </c>
      <c r="AD41" s="159" t="n">
        <v>0.0072</v>
      </c>
      <c r="AE41" s="159" t="n">
        <v>0.0076</v>
      </c>
      <c r="AF41" s="159" t="n">
        <v>0.0038</v>
      </c>
      <c r="AG41" s="159" t="n">
        <v>0.0089</v>
      </c>
      <c r="AH41" s="159" t="n">
        <v>0.0086</v>
      </c>
      <c r="AI41" s="159" t="n">
        <v>-9999.9999</v>
      </c>
      <c r="AJ41" s="159" t="n">
        <v>-9999.9999</v>
      </c>
      <c r="AK41" s="159" t="n">
        <v>0.0019</v>
      </c>
      <c r="AL41" s="159" t="n">
        <v>0.0221</v>
      </c>
      <c r="AM41" s="159" t="n">
        <v>0.0093</v>
      </c>
      <c r="AN41" s="159" t="n">
        <v>-9999.9999</v>
      </c>
      <c r="AO41" s="159" t="n">
        <v>0.0009</v>
      </c>
      <c r="AP41" s="159" t="n">
        <v>0.1312</v>
      </c>
      <c r="AQ41" s="159"/>
      <c r="AR41" s="159" t="n">
        <v>0.0051</v>
      </c>
      <c r="AS41" s="159" t="n">
        <v>0.0081</v>
      </c>
      <c r="AT41" s="159" t="n">
        <v>0.0132</v>
      </c>
      <c r="AU41" s="159" t="s">
        <v>167</v>
      </c>
      <c r="AV41" s="159" t="n">
        <v>0.0181</v>
      </c>
      <c r="AW41" s="159" t="n">
        <v>-9999.9999</v>
      </c>
      <c r="AX41" s="159" t="n">
        <v>0.0598</v>
      </c>
      <c r="AY41" s="159" t="n">
        <v>0.096</v>
      </c>
      <c r="AZ41" s="159" t="n">
        <v>0.1558</v>
      </c>
      <c r="BA41" s="159" t="n">
        <v>0.0015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330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0°00.49'</v>
      </c>
      <c r="P9" s="36" t="s">
        <v>15</v>
      </c>
      <c r="Q9" s="189" t="n">
        <v>-0.00816666666666667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331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-22°59.31'</v>
      </c>
      <c r="P10" s="36" t="s">
        <v>21</v>
      </c>
      <c r="Q10" s="189" t="n">
        <v>-22.9885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0°00.49'</v>
      </c>
      <c r="O11" s="43" t="n">
        <f aca="false">IF(P9=M10,-1,1)</f>
        <v>1</v>
      </c>
      <c r="P11" s="44" t="s">
        <v>332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22°59.31'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4.87804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0.996970655352168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0.0199796320121044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63'!$P$18</f>
        <v>5.00725686846172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4.87200155038393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0.00499381057800257</v>
      </c>
      <c r="Q23" s="221" t="s">
        <v>38</v>
      </c>
      <c r="R23" s="166"/>
      <c r="T23" s="1" t="n">
        <v>4.8757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4.8766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0.0205553709733646</v>
      </c>
      <c r="Q25" s="221" t="s">
        <v>15</v>
      </c>
      <c r="R25" s="166"/>
      <c r="T25" s="1" t="n">
        <v>4.8853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4.8763</v>
      </c>
    </row>
    <row r="28" customFormat="false" ht="15" hidden="false" customHeight="false" outlineLevel="0" collapsed="false">
      <c r="T28" s="1" t="n">
        <f aca="false">AVERAGE(T23:T27)</f>
        <v>4.87804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3008</v>
      </c>
      <c r="E36" s="136" t="n">
        <v>14.6</v>
      </c>
      <c r="F36" s="137" t="n">
        <v>2.8493</v>
      </c>
      <c r="G36" s="138" t="n">
        <v>35.3725</v>
      </c>
      <c r="H36" s="136" t="n">
        <v>200</v>
      </c>
      <c r="I36" s="136" t="n">
        <v>201</v>
      </c>
      <c r="J36" s="279" t="n">
        <v>116</v>
      </c>
      <c r="K36" s="280" t="n">
        <v>0.999160939642299</v>
      </c>
      <c r="L36" s="281" t="n">
        <v>0.0007787522917223</v>
      </c>
      <c r="M36" s="281" t="n">
        <v>-4.584212536E-006</v>
      </c>
      <c r="N36" s="281" t="n">
        <v>1.02634745278166</v>
      </c>
      <c r="O36" s="279" t="n">
        <v>115.993736</v>
      </c>
      <c r="P36" s="282" t="n">
        <v>2.85266125504923</v>
      </c>
      <c r="Q36" s="283" t="n">
        <v>2.77943034526738</v>
      </c>
      <c r="R36" s="284" t="n">
        <v>127.399851650499</v>
      </c>
      <c r="S36" s="284" t="n">
        <v>124.129359219641</v>
      </c>
      <c r="T36" s="146" t="n">
        <v>0.021</v>
      </c>
      <c r="U36" s="146" t="n">
        <v>0.0204872856468228</v>
      </c>
      <c r="V36" s="146" t="n">
        <v>20.678</v>
      </c>
      <c r="W36" s="146" t="n">
        <v>20.1731472669049</v>
      </c>
      <c r="X36" s="145" t="n">
        <v>20.657</v>
      </c>
      <c r="Y36" s="146" t="n">
        <v>20.1526599812581</v>
      </c>
      <c r="Z36" s="146" t="n">
        <v>1.354</v>
      </c>
      <c r="AA36" s="146" t="n">
        <v>1.32094213170467</v>
      </c>
      <c r="AB36" s="146" t="n">
        <v>7.797</v>
      </c>
      <c r="AC36" s="188" t="n">
        <v>7.60663648515608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3009</v>
      </c>
      <c r="E37" s="136" t="n">
        <v>14.7</v>
      </c>
      <c r="F37" s="137" t="n">
        <v>2.8755</v>
      </c>
      <c r="G37" s="138" t="n">
        <v>35.3717</v>
      </c>
      <c r="H37" s="136" t="n">
        <v>200</v>
      </c>
      <c r="I37" s="160" t="n">
        <v>202</v>
      </c>
      <c r="J37" s="279" t="n">
        <v>117.65</v>
      </c>
      <c r="K37" s="280" t="n">
        <v>0.99914627575706</v>
      </c>
      <c r="L37" s="281" t="n">
        <v>0.000778520942907229</v>
      </c>
      <c r="M37" s="281" t="n">
        <v>-4.578833514E-006</v>
      </c>
      <c r="N37" s="281" t="n">
        <v>1.02632511965255</v>
      </c>
      <c r="O37" s="279" t="n">
        <v>117.64376455</v>
      </c>
      <c r="P37" s="282" t="n">
        <v>2.83799641275877</v>
      </c>
      <c r="Q37" s="283" t="n">
        <v>2.76520213567369</v>
      </c>
      <c r="R37" s="284" t="n">
        <v>126.744919793807</v>
      </c>
      <c r="S37" s="284" t="n">
        <v>123.493927379187</v>
      </c>
      <c r="T37" s="146" t="n">
        <v>0.022</v>
      </c>
      <c r="U37" s="146" t="n">
        <v>0.0214628882510394</v>
      </c>
      <c r="V37" s="146" t="n">
        <v>20.69</v>
      </c>
      <c r="W37" s="146" t="n">
        <v>20.184870814273</v>
      </c>
      <c r="X37" s="145" t="n">
        <v>20.668</v>
      </c>
      <c r="Y37" s="146" t="n">
        <v>20.163407926022</v>
      </c>
      <c r="Z37" s="146" t="n">
        <v>1.36</v>
      </c>
      <c r="AA37" s="146" t="n">
        <v>1.32679672824607</v>
      </c>
      <c r="AB37" s="146" t="n">
        <v>7.736</v>
      </c>
      <c r="AC37" s="188" t="n">
        <v>7.54713197772914</v>
      </c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3010</v>
      </c>
      <c r="E38" s="136" t="n">
        <v>19.1</v>
      </c>
      <c r="F38" s="137" t="n">
        <v>4.0231</v>
      </c>
      <c r="G38" s="138" t="n">
        <v>36.0284</v>
      </c>
      <c r="H38" s="136" t="n">
        <v>100</v>
      </c>
      <c r="I38" s="160" t="n">
        <v>100</v>
      </c>
      <c r="J38" s="279" t="n">
        <v>117.32</v>
      </c>
      <c r="K38" s="280" t="n">
        <v>0.998387694553484</v>
      </c>
      <c r="L38" s="281" t="n">
        <v>0.000769232065238169</v>
      </c>
      <c r="M38" s="281" t="n">
        <v>-4.374917626E-006</v>
      </c>
      <c r="N38" s="281" t="n">
        <v>1.02578293219039</v>
      </c>
      <c r="O38" s="279" t="n">
        <v>117.31894412</v>
      </c>
      <c r="P38" s="282" t="n">
        <v>3.98968506109116</v>
      </c>
      <c r="Q38" s="283" t="n">
        <v>3.88940480084986</v>
      </c>
      <c r="R38" s="284" t="n">
        <v>178.179334828331</v>
      </c>
      <c r="S38" s="284" t="n">
        <v>173.700818405955</v>
      </c>
      <c r="T38" s="146" t="n">
        <v>0.082</v>
      </c>
      <c r="U38" s="146" t="n">
        <v>0.0799590055103607</v>
      </c>
      <c r="V38" s="146" t="n">
        <v>8.251</v>
      </c>
      <c r="W38" s="146" t="n">
        <v>8.04563115202422</v>
      </c>
      <c r="X38" s="145" t="n">
        <v>8.169</v>
      </c>
      <c r="Y38" s="146" t="n">
        <v>7.96567214651386</v>
      </c>
      <c r="Z38" s="146" t="n">
        <v>0.693</v>
      </c>
      <c r="AA38" s="146" t="n">
        <v>0.675751107544878</v>
      </c>
      <c r="AB38" s="146" t="n">
        <v>3.123</v>
      </c>
      <c r="AC38" s="188" t="n">
        <v>3.04526797815679</v>
      </c>
      <c r="AD38" s="146" t="n">
        <v>0.0287</v>
      </c>
      <c r="AE38" s="146" t="n">
        <v>0.0182</v>
      </c>
      <c r="AF38" s="146" t="n">
        <v>0.0018</v>
      </c>
      <c r="AG38" s="146" t="n">
        <v>0.0485</v>
      </c>
      <c r="AH38" s="146" t="n">
        <v>0.01</v>
      </c>
      <c r="AI38" s="146" t="n">
        <v>-9999.9999</v>
      </c>
      <c r="AJ38" s="146" t="n">
        <v>0.0019</v>
      </c>
      <c r="AK38" s="146" t="n">
        <v>0.0012</v>
      </c>
      <c r="AL38" s="146" t="n">
        <v>0.0438</v>
      </c>
      <c r="AM38" s="146" t="n">
        <v>0.0035</v>
      </c>
      <c r="AN38" s="146" t="n">
        <v>-9999.9999</v>
      </c>
      <c r="AO38" s="146" t="n">
        <v>-9999.9999</v>
      </c>
      <c r="AP38" s="146" t="n">
        <v>0.0196</v>
      </c>
      <c r="AQ38" s="146"/>
      <c r="AR38" s="146" t="n">
        <v>0.0963</v>
      </c>
      <c r="AS38" s="146" t="n">
        <v>0.0184</v>
      </c>
      <c r="AT38" s="146" t="n">
        <v>0.1147</v>
      </c>
      <c r="AU38" s="146" t="n">
        <v>0.0238</v>
      </c>
      <c r="AV38" s="146" t="s">
        <v>167</v>
      </c>
      <c r="AW38" s="146" t="n">
        <v>-9999.9999</v>
      </c>
      <c r="AX38" s="146" t="n">
        <v>0.0633</v>
      </c>
      <c r="AY38" s="146" t="n">
        <v>0.0905</v>
      </c>
      <c r="AZ38" s="146" t="n">
        <v>0.1538</v>
      </c>
      <c r="BA38" s="146" t="n">
        <v>0.0027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6" t="n">
        <v>0.339</v>
      </c>
      <c r="U39" s="146" t="n">
        <v>0.330414535184504</v>
      </c>
      <c r="V39" s="146" t="n">
        <v>1.778</v>
      </c>
      <c r="W39" s="146" t="n">
        <v>1.73297062996474</v>
      </c>
      <c r="X39" s="145" t="n">
        <v>1.439</v>
      </c>
      <c r="Y39" s="146" t="n">
        <v>1.40255609478024</v>
      </c>
      <c r="Z39" s="146" t="n">
        <v>0.278</v>
      </c>
      <c r="AA39" s="146" t="n">
        <v>0.270959412334195</v>
      </c>
      <c r="AB39" s="146" t="n">
        <v>1.441</v>
      </c>
      <c r="AC39" s="188" t="n">
        <v>1.40450544307041</v>
      </c>
      <c r="AD39" s="146" t="n">
        <v>0.0831</v>
      </c>
      <c r="AE39" s="146" t="n">
        <v>0.0683</v>
      </c>
      <c r="AF39" s="146" t="n">
        <v>0.01</v>
      </c>
      <c r="AG39" s="146" t="n">
        <v>0.1196</v>
      </c>
      <c r="AH39" s="146" t="n">
        <v>0.0271</v>
      </c>
      <c r="AI39" s="146" t="n">
        <v>0.012</v>
      </c>
      <c r="AJ39" s="146" t="n">
        <v>0.0143</v>
      </c>
      <c r="AK39" s="146" t="n">
        <v>0.0071</v>
      </c>
      <c r="AL39" s="146" t="n">
        <v>0.1853</v>
      </c>
      <c r="AM39" s="146" t="n">
        <v>0.0156</v>
      </c>
      <c r="AN39" s="146" t="n">
        <v>0.0063</v>
      </c>
      <c r="AO39" s="146" t="n">
        <v>-9999.9999</v>
      </c>
      <c r="AP39" s="146" t="n">
        <v>0.1097</v>
      </c>
      <c r="AQ39" s="146"/>
      <c r="AR39" s="146" t="n">
        <v>0.1428</v>
      </c>
      <c r="AS39" s="146" t="n">
        <v>0.1746</v>
      </c>
      <c r="AT39" s="146" t="n">
        <v>0.3174</v>
      </c>
      <c r="AU39" s="146" t="n">
        <v>0.0609</v>
      </c>
      <c r="AV39" s="146" t="s">
        <v>167</v>
      </c>
      <c r="AW39" s="146" t="n">
        <v>-9999.9999</v>
      </c>
      <c r="AX39" s="146" t="n">
        <v>0.2036</v>
      </c>
      <c r="AY39" s="146" t="n">
        <v>0.4142</v>
      </c>
      <c r="AZ39" s="146" t="n">
        <v>0.6178</v>
      </c>
      <c r="BA39" s="146" t="n">
        <v>0.0075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6" t="n">
        <v>0.017</v>
      </c>
      <c r="U40" s="146" t="n">
        <v>0.0165746945605438</v>
      </c>
      <c r="V40" s="146" t="n">
        <v>0.016</v>
      </c>
      <c r="W40" s="146" t="n">
        <v>0.0155997125275706</v>
      </c>
      <c r="X40" s="145" t="n">
        <v>-0.001</v>
      </c>
      <c r="Y40" s="146" t="n">
        <v>-0.000974982032973166</v>
      </c>
      <c r="Z40" s="146" t="n">
        <v>0.072</v>
      </c>
      <c r="AA40" s="146" t="n">
        <v>0.0701987063740678</v>
      </c>
      <c r="AB40" s="146" t="n">
        <v>1.086</v>
      </c>
      <c r="AC40" s="188" t="n">
        <v>1.05883048780886</v>
      </c>
      <c r="AD40" s="146" t="n">
        <v>0.0142</v>
      </c>
      <c r="AE40" s="146" t="n">
        <v>0.015</v>
      </c>
      <c r="AF40" s="146" t="n">
        <v>0.009</v>
      </c>
      <c r="AG40" s="146" t="n">
        <v>0.0168</v>
      </c>
      <c r="AH40" s="146" t="n">
        <v>0.0104</v>
      </c>
      <c r="AI40" s="146" t="n">
        <v>-9999.9999</v>
      </c>
      <c r="AJ40" s="146" t="n">
        <v>-9999.9999</v>
      </c>
      <c r="AK40" s="146" t="n">
        <v>0.002</v>
      </c>
      <c r="AL40" s="146" t="n">
        <v>0.0445</v>
      </c>
      <c r="AM40" s="146" t="n">
        <v>0.0101</v>
      </c>
      <c r="AN40" s="146" t="n">
        <v>-9999.9999</v>
      </c>
      <c r="AO40" s="146" t="n">
        <v>-9999.9999</v>
      </c>
      <c r="AP40" s="146" t="n">
        <v>0.1359</v>
      </c>
      <c r="AQ40" s="146"/>
      <c r="AR40" s="146" t="n">
        <v>0.0108</v>
      </c>
      <c r="AS40" s="146" t="n">
        <v>0.0144</v>
      </c>
      <c r="AT40" s="146" t="n">
        <v>0.0252</v>
      </c>
      <c r="AU40" s="146" t="n">
        <v>0.0173</v>
      </c>
      <c r="AV40" s="146" t="s">
        <v>167</v>
      </c>
      <c r="AW40" s="146" t="n">
        <v>-9999.9999</v>
      </c>
      <c r="AX40" s="146" t="n">
        <v>0.0456</v>
      </c>
      <c r="AY40" s="146" t="n">
        <v>0.1283</v>
      </c>
      <c r="AZ40" s="146" t="n">
        <v>0.1739</v>
      </c>
      <c r="BA40" s="146" t="n">
        <v>0.002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3011</v>
      </c>
      <c r="E41" s="136" t="n">
        <v>25.2</v>
      </c>
      <c r="F41" s="137" t="n">
        <v>4.5812</v>
      </c>
      <c r="G41" s="138" t="n">
        <v>35.81245</v>
      </c>
      <c r="H41" s="136" t="n">
        <v>0</v>
      </c>
      <c r="I41" s="136" t="n">
        <v>4</v>
      </c>
      <c r="J41" s="279" t="n">
        <v>116.23</v>
      </c>
      <c r="K41" s="280" t="n">
        <v>0.99699651768164</v>
      </c>
      <c r="L41" s="281" t="n">
        <v>0.00075894415529376</v>
      </c>
      <c r="M41" s="281" t="n">
        <v>-4.198193184E-006</v>
      </c>
      <c r="N41" s="281" t="n">
        <v>1.02389607697598</v>
      </c>
      <c r="O41" s="279" t="n">
        <v>116.23604396</v>
      </c>
      <c r="P41" s="282" t="n">
        <v>4.58897860815288</v>
      </c>
      <c r="Q41" s="283" t="n">
        <v>4.48187927597707</v>
      </c>
      <c r="R41" s="284" t="n">
        <v>204.943784640108</v>
      </c>
      <c r="S41" s="284" t="n">
        <v>200.160728465136</v>
      </c>
      <c r="T41" s="188" t="n">
        <v>0.016</v>
      </c>
      <c r="U41" s="188" t="n">
        <v>0.0156042272179921</v>
      </c>
      <c r="V41" s="188" t="n">
        <v>0.016</v>
      </c>
      <c r="W41" s="188" t="n">
        <v>0.0156042272179921</v>
      </c>
      <c r="X41" s="188" t="n">
        <v>0</v>
      </c>
      <c r="Y41" s="188" t="n">
        <v>0</v>
      </c>
      <c r="Z41" s="188" t="n">
        <v>0.063</v>
      </c>
      <c r="AA41" s="188" t="n">
        <v>0.0614416446708437</v>
      </c>
      <c r="AB41" s="188" t="n">
        <v>0.969</v>
      </c>
      <c r="AC41" s="188" t="n">
        <v>0.945031010889644</v>
      </c>
      <c r="AD41" s="159" t="n">
        <v>0.0072</v>
      </c>
      <c r="AE41" s="159" t="n">
        <v>0.0075</v>
      </c>
      <c r="AF41" s="159" t="n">
        <v>0.004</v>
      </c>
      <c r="AG41" s="159" t="n">
        <v>0.0088</v>
      </c>
      <c r="AH41" s="159" t="n">
        <v>0.0084</v>
      </c>
      <c r="AI41" s="159" t="n">
        <v>-9999.9999</v>
      </c>
      <c r="AJ41" s="159" t="n">
        <v>-9999.9999</v>
      </c>
      <c r="AK41" s="159" t="n">
        <v>0.0015</v>
      </c>
      <c r="AL41" s="159" t="n">
        <v>0.0219</v>
      </c>
      <c r="AM41" s="159" t="n">
        <v>0.0083</v>
      </c>
      <c r="AN41" s="159" t="n">
        <v>-9999.9999</v>
      </c>
      <c r="AO41" s="159" t="n">
        <v>-9999.9999</v>
      </c>
      <c r="AP41" s="159" t="n">
        <v>0.1354</v>
      </c>
      <c r="AQ41" s="159"/>
      <c r="AR41" s="159" t="n">
        <v>0.0058</v>
      </c>
      <c r="AS41" s="159" t="n">
        <v>0.0053</v>
      </c>
      <c r="AT41" s="159" t="n">
        <v>0.0111</v>
      </c>
      <c r="AU41" s="159" t="n">
        <v>0.0196</v>
      </c>
      <c r="AV41" s="159" t="s">
        <v>167</v>
      </c>
      <c r="AW41" s="159" t="n">
        <v>-9999.9999</v>
      </c>
      <c r="AX41" s="159" t="n">
        <v>0.0601</v>
      </c>
      <c r="AY41" s="159" t="n">
        <v>0.0946</v>
      </c>
      <c r="AZ41" s="159" t="n">
        <v>0.1547</v>
      </c>
      <c r="BA41" s="159" t="n">
        <v>0.0011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333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0°00.09'</v>
      </c>
      <c r="P9" s="36" t="s">
        <v>15</v>
      </c>
      <c r="Q9" s="189" t="n">
        <v>0.0015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334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-22°59.28'</v>
      </c>
      <c r="P10" s="36" t="s">
        <v>21</v>
      </c>
      <c r="Q10" s="189" t="n">
        <v>-22.988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0°00.09'</v>
      </c>
      <c r="O11" s="43" t="n">
        <f aca="false">IF(P9=M10,-1,1)</f>
        <v>1</v>
      </c>
      <c r="P11" s="44" t="s">
        <v>335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22°59.28'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4.87804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0.996970655352168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0.0199796320121044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64'!$P$18</f>
        <v>5.00725686846172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4.87200155038393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0.00499381057800257</v>
      </c>
      <c r="Q23" s="221" t="s">
        <v>38</v>
      </c>
      <c r="R23" s="166"/>
      <c r="T23" s="1" t="n">
        <v>4.8757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4.8766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0.0205553709733646</v>
      </c>
      <c r="Q25" s="221" t="s">
        <v>15</v>
      </c>
      <c r="R25" s="166"/>
      <c r="T25" s="1" t="n">
        <v>4.8853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4.8763</v>
      </c>
    </row>
    <row r="28" customFormat="false" ht="15" hidden="false" customHeight="false" outlineLevel="0" collapsed="false">
      <c r="T28" s="1" t="n">
        <f aca="false">AVERAGE(T23:T27)</f>
        <v>4.87804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3013</v>
      </c>
      <c r="E36" s="136" t="n">
        <v>14.5</v>
      </c>
      <c r="F36" s="137" t="n">
        <v>2.7768</v>
      </c>
      <c r="G36" s="138" t="n">
        <v>35.3621</v>
      </c>
      <c r="H36" s="136" t="n">
        <v>200</v>
      </c>
      <c r="I36" s="136" t="n">
        <v>200</v>
      </c>
      <c r="J36" s="279" t="n">
        <v>117.17</v>
      </c>
      <c r="K36" s="280" t="n">
        <v>0.999175484786779</v>
      </c>
      <c r="L36" s="281" t="n">
        <v>0.000778984584695469</v>
      </c>
      <c r="M36" s="281" t="n">
        <v>-4.58962465E-006</v>
      </c>
      <c r="N36" s="281" t="n">
        <v>1.02636104506445</v>
      </c>
      <c r="O36" s="279" t="n">
        <v>117.16355565</v>
      </c>
      <c r="P36" s="282" t="n">
        <v>2.75133343340659</v>
      </c>
      <c r="Q36" s="283" t="n">
        <v>2.68066821771652</v>
      </c>
      <c r="R36" s="284" t="n">
        <v>122.874551135938</v>
      </c>
      <c r="S36" s="284" t="n">
        <v>119.71864260322</v>
      </c>
      <c r="T36" s="146" t="n">
        <v>0.068</v>
      </c>
      <c r="U36" s="146" t="n">
        <v>0.066340241328804</v>
      </c>
      <c r="V36" s="146" t="n">
        <v>21.316</v>
      </c>
      <c r="W36" s="146" t="n">
        <v>20.7957144730116</v>
      </c>
      <c r="X36" s="145" t="n">
        <v>21.248</v>
      </c>
      <c r="Y36" s="146" t="n">
        <v>20.7293742316828</v>
      </c>
      <c r="Z36" s="146" t="n">
        <v>1.362</v>
      </c>
      <c r="AA36" s="146" t="n">
        <v>1.32875601014458</v>
      </c>
      <c r="AB36" s="146" t="n">
        <v>7.955</v>
      </c>
      <c r="AC36" s="188" t="n">
        <v>7.76083264368583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3026</v>
      </c>
      <c r="E37" s="136" t="n">
        <v>14.6</v>
      </c>
      <c r="F37" s="137" t="n">
        <v>2.7852</v>
      </c>
      <c r="G37" s="138" t="n">
        <v>35.3627</v>
      </c>
      <c r="H37" s="136" t="n">
        <v>200</v>
      </c>
      <c r="I37" s="160" t="n">
        <v>199</v>
      </c>
      <c r="J37" s="279" t="n">
        <v>117.7</v>
      </c>
      <c r="K37" s="280" t="n">
        <v>0.999160939642299</v>
      </c>
      <c r="L37" s="281" t="n">
        <v>0.0007787522917223</v>
      </c>
      <c r="M37" s="281" t="n">
        <v>-4.584212536E-006</v>
      </c>
      <c r="N37" s="281" t="n">
        <v>1.02633988685463</v>
      </c>
      <c r="O37" s="279" t="n">
        <v>117.6936442</v>
      </c>
      <c r="P37" s="282" t="n">
        <v>2.74707159562978</v>
      </c>
      <c r="Q37" s="283" t="n">
        <v>2.67657101786095</v>
      </c>
      <c r="R37" s="284" t="n">
        <v>122.684217460826</v>
      </c>
      <c r="S37" s="284" t="n">
        <v>119.53566165767</v>
      </c>
      <c r="T37" s="146" t="n">
        <v>0.018</v>
      </c>
      <c r="U37" s="146" t="n">
        <v>0.0175606455808282</v>
      </c>
      <c r="V37" s="146" t="n">
        <v>21.201</v>
      </c>
      <c r="W37" s="146" t="n">
        <v>20.6835137199521</v>
      </c>
      <c r="X37" s="145" t="n">
        <v>21.183</v>
      </c>
      <c r="Y37" s="146" t="n">
        <v>20.6659530743713</v>
      </c>
      <c r="Z37" s="146" t="n">
        <v>1.366</v>
      </c>
      <c r="AA37" s="146" t="n">
        <v>1.33265788130063</v>
      </c>
      <c r="AB37" s="146" t="n">
        <v>8.091</v>
      </c>
      <c r="AC37" s="188" t="n">
        <v>7.89351018858226</v>
      </c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3027</v>
      </c>
      <c r="E38" s="136" t="n">
        <v>18.9</v>
      </c>
      <c r="F38" s="137" t="n">
        <v>3.9588</v>
      </c>
      <c r="G38" s="138" t="n">
        <v>35.98825</v>
      </c>
      <c r="H38" s="136" t="n">
        <v>100</v>
      </c>
      <c r="I38" s="160" t="n">
        <v>100</v>
      </c>
      <c r="J38" s="279" t="n">
        <v>116.45</v>
      </c>
      <c r="K38" s="280" t="n">
        <v>0.998426828577222</v>
      </c>
      <c r="L38" s="281" t="n">
        <v>0.000769618178500609</v>
      </c>
      <c r="M38" s="281" t="n">
        <v>-4.382796666E-006</v>
      </c>
      <c r="N38" s="281" t="n">
        <v>1.02580356012298</v>
      </c>
      <c r="O38" s="279" t="n">
        <v>116.44871905</v>
      </c>
      <c r="P38" s="282" t="n">
        <v>3.95545268518802</v>
      </c>
      <c r="Q38" s="283" t="n">
        <v>3.85595531050196</v>
      </c>
      <c r="R38" s="284" t="n">
        <v>176.650516920497</v>
      </c>
      <c r="S38" s="284" t="n">
        <v>172.206964167017</v>
      </c>
      <c r="T38" s="146" t="n">
        <v>0.072</v>
      </c>
      <c r="U38" s="146" t="n">
        <v>0.0702100235422364</v>
      </c>
      <c r="V38" s="146" t="n">
        <v>8.597</v>
      </c>
      <c r="W38" s="146" t="n">
        <v>8.3832718387862</v>
      </c>
      <c r="X38" s="145" t="n">
        <v>8.525</v>
      </c>
      <c r="Y38" s="146" t="n">
        <v>8.31306181524396</v>
      </c>
      <c r="Z38" s="146" t="n">
        <v>0.669</v>
      </c>
      <c r="AA38" s="146" t="n">
        <v>0.65236813541328</v>
      </c>
      <c r="AB38" s="146" t="n">
        <v>3.252</v>
      </c>
      <c r="AC38" s="188" t="n">
        <v>3.17115272999101</v>
      </c>
      <c r="AD38" s="146" t="n">
        <v>0.0269</v>
      </c>
      <c r="AE38" s="146" t="n">
        <v>0.0167</v>
      </c>
      <c r="AF38" s="146" t="n">
        <v>0.0018</v>
      </c>
      <c r="AG38" s="146" t="n">
        <v>0.0445</v>
      </c>
      <c r="AH38" s="146" t="n">
        <v>0.0091</v>
      </c>
      <c r="AI38" s="146" t="n">
        <v>-9999.9999</v>
      </c>
      <c r="AJ38" s="146" t="n">
        <v>0.0016</v>
      </c>
      <c r="AK38" s="146" t="n">
        <v>0.0011</v>
      </c>
      <c r="AL38" s="146" t="n">
        <v>0.0404</v>
      </c>
      <c r="AM38" s="146" t="n">
        <v>0.0033</v>
      </c>
      <c r="AN38" s="146" t="n">
        <v>-9999.9999</v>
      </c>
      <c r="AO38" s="146" t="n">
        <v>-9999.9999</v>
      </c>
      <c r="AP38" s="146" t="n">
        <v>0.0186</v>
      </c>
      <c r="AQ38" s="146"/>
      <c r="AR38" s="146" t="n">
        <v>0.0969</v>
      </c>
      <c r="AS38" s="146" t="n">
        <v>0.0179</v>
      </c>
      <c r="AT38" s="146" t="n">
        <v>0.1148</v>
      </c>
      <c r="AU38" s="146" t="n">
        <v>0.0231</v>
      </c>
      <c r="AV38" s="146" t="s">
        <v>167</v>
      </c>
      <c r="AW38" s="146" t="n">
        <v>-9999.9999</v>
      </c>
      <c r="AX38" s="146" t="n">
        <v>0.0656</v>
      </c>
      <c r="AY38" s="146" t="n">
        <v>0.0813</v>
      </c>
      <c r="AZ38" s="146" t="n">
        <v>0.1469</v>
      </c>
      <c r="BA38" s="146" t="n">
        <v>0.0023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59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6" t="n">
        <v>0.351</v>
      </c>
      <c r="U39" s="146" t="n">
        <v>0.342116531441559</v>
      </c>
      <c r="V39" s="146" t="n">
        <v>1.948</v>
      </c>
      <c r="W39" s="146" t="n">
        <v>1.89869801495201</v>
      </c>
      <c r="X39" s="145" t="n">
        <v>1.597</v>
      </c>
      <c r="Y39" s="146" t="n">
        <v>1.55658148351045</v>
      </c>
      <c r="Z39" s="146" t="n">
        <v>0.282</v>
      </c>
      <c r="AA39" s="146" t="n">
        <v>0.274862854320569</v>
      </c>
      <c r="AB39" s="146" t="n">
        <v>1.491</v>
      </c>
      <c r="AC39" s="188" t="n">
        <v>1.45326424039705</v>
      </c>
      <c r="AD39" s="146" t="n">
        <v>0.0807</v>
      </c>
      <c r="AE39" s="146" t="n">
        <v>0.0585</v>
      </c>
      <c r="AF39" s="146" t="n">
        <v>0.0089</v>
      </c>
      <c r="AG39" s="146" t="n">
        <v>0.1092</v>
      </c>
      <c r="AH39" s="146" t="n">
        <v>0.0246</v>
      </c>
      <c r="AI39" s="146" t="n">
        <v>0.012</v>
      </c>
      <c r="AJ39" s="146" t="n">
        <v>0.0128</v>
      </c>
      <c r="AK39" s="146" t="n">
        <v>0.0058</v>
      </c>
      <c r="AL39" s="146" t="n">
        <v>0.1686</v>
      </c>
      <c r="AM39" s="146" t="n">
        <v>0.0134</v>
      </c>
      <c r="AN39" s="146" t="n">
        <v>0.0059</v>
      </c>
      <c r="AO39" s="146" t="n">
        <v>-9999.9999</v>
      </c>
      <c r="AP39" s="146" t="n">
        <v>0.095</v>
      </c>
      <c r="AQ39" s="146"/>
      <c r="AR39" s="146" t="n">
        <v>0.1241</v>
      </c>
      <c r="AS39" s="146" t="n">
        <v>0.132</v>
      </c>
      <c r="AT39" s="146" t="n">
        <v>0.2561</v>
      </c>
      <c r="AU39" s="146" t="n">
        <v>0.0548</v>
      </c>
      <c r="AV39" s="146" t="s">
        <v>167</v>
      </c>
      <c r="AW39" s="146" t="n">
        <v>-9999.9999</v>
      </c>
      <c r="AX39" s="146" t="n">
        <v>0.1948</v>
      </c>
      <c r="AY39" s="146" t="n">
        <v>0.3761</v>
      </c>
      <c r="AZ39" s="146" t="n">
        <v>0.5709</v>
      </c>
      <c r="BA39" s="146" t="n">
        <v>0.0064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6" t="n">
        <v>0.016</v>
      </c>
      <c r="U40" s="146" t="n">
        <v>0.0155999226658554</v>
      </c>
      <c r="V40" s="146" t="n">
        <v>0.013</v>
      </c>
      <c r="W40" s="146" t="n">
        <v>0.0126749371660075</v>
      </c>
      <c r="X40" s="145" t="n">
        <v>-0.003</v>
      </c>
      <c r="Y40" s="146" t="n">
        <v>-0.0029249854998479</v>
      </c>
      <c r="Z40" s="146" t="n">
        <v>0.064</v>
      </c>
      <c r="AA40" s="146" t="n">
        <v>0.0623996906634217</v>
      </c>
      <c r="AB40" s="146" t="n">
        <v>1.099</v>
      </c>
      <c r="AC40" s="188" t="n">
        <v>1.07151968811095</v>
      </c>
      <c r="AD40" s="160" t="n">
        <v>0.0123</v>
      </c>
      <c r="AE40" s="160" t="n">
        <v>0.0125</v>
      </c>
      <c r="AF40" s="160" t="n">
        <v>0.0073</v>
      </c>
      <c r="AG40" s="160" t="n">
        <v>0.0149</v>
      </c>
      <c r="AH40" s="160" t="n">
        <v>0.009</v>
      </c>
      <c r="AI40" s="160" t="n">
        <v>-9999.9999</v>
      </c>
      <c r="AJ40" s="160" t="n">
        <v>-9999.9999</v>
      </c>
      <c r="AK40" s="160" t="n">
        <v>0.0017</v>
      </c>
      <c r="AL40" s="160" t="n">
        <v>0.0395</v>
      </c>
      <c r="AM40" s="160" t="n">
        <v>0.0069</v>
      </c>
      <c r="AN40" s="160" t="n">
        <v>0.0008</v>
      </c>
      <c r="AO40" s="160" t="n">
        <v>-9999.9999</v>
      </c>
      <c r="AP40" s="160" t="n">
        <v>0.133</v>
      </c>
      <c r="AQ40" s="160"/>
      <c r="AR40" s="160" t="n">
        <v>0.0105</v>
      </c>
      <c r="AS40" s="160" t="n">
        <v>0.0118</v>
      </c>
      <c r="AT40" s="160" t="n">
        <v>0.0223</v>
      </c>
      <c r="AU40" s="160" t="n">
        <v>0.0193</v>
      </c>
      <c r="AV40" s="160" t="s">
        <v>167</v>
      </c>
      <c r="AW40" s="160" t="n">
        <v>-9999.9999</v>
      </c>
      <c r="AX40" s="160" t="n">
        <v>0.0823</v>
      </c>
      <c r="AY40" s="160" t="n">
        <v>0.091</v>
      </c>
      <c r="AZ40" s="160" t="n">
        <v>0.1733</v>
      </c>
      <c r="BA40" s="160" t="n">
        <v>0.0016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3028</v>
      </c>
      <c r="E41" s="136" t="n">
        <v>28.1</v>
      </c>
      <c r="F41" s="137" t="n">
        <v>4.5681</v>
      </c>
      <c r="G41" s="138" t="n">
        <v>35.8398</v>
      </c>
      <c r="H41" s="136" t="n">
        <v>0</v>
      </c>
      <c r="I41" s="136" t="n">
        <v>3</v>
      </c>
      <c r="J41" s="279" t="n">
        <v>115.96</v>
      </c>
      <c r="K41" s="280" t="n">
        <v>0.996208667461312</v>
      </c>
      <c r="L41" s="281" t="n">
        <v>0.000754984227200469</v>
      </c>
      <c r="M41" s="281" t="n">
        <v>-4.157361706E-006</v>
      </c>
      <c r="N41" s="281" t="n">
        <v>1.02299573755888</v>
      </c>
      <c r="O41" s="279" t="n">
        <v>115.96939276</v>
      </c>
      <c r="P41" s="282" t="n">
        <v>4.58650530533718</v>
      </c>
      <c r="Q41" s="283" t="n">
        <v>4.48340607584712</v>
      </c>
      <c r="R41" s="284" t="n">
        <v>204.833326936359</v>
      </c>
      <c r="S41" s="284" t="n">
        <v>200.228915347332</v>
      </c>
      <c r="T41" s="188" t="n">
        <v>0.014</v>
      </c>
      <c r="U41" s="188" t="n">
        <v>0.0136534213906438</v>
      </c>
      <c r="V41" s="188" t="n">
        <v>0.017</v>
      </c>
      <c r="W41" s="188" t="n">
        <v>0.0165791545457818</v>
      </c>
      <c r="X41" s="188" t="n">
        <v>0.003</v>
      </c>
      <c r="Y41" s="188" t="n">
        <v>0.00292573315513796</v>
      </c>
      <c r="Z41" s="188" t="n">
        <v>0.039</v>
      </c>
      <c r="AA41" s="188" t="n">
        <v>0.0380345310167935</v>
      </c>
      <c r="AB41" s="188" t="n">
        <v>0.972</v>
      </c>
      <c r="AC41" s="188" t="n">
        <v>0.947937542264699</v>
      </c>
      <c r="AD41" s="159" t="n">
        <v>0.0074</v>
      </c>
      <c r="AE41" s="159" t="n">
        <v>0.0071</v>
      </c>
      <c r="AF41" s="159" t="n">
        <v>0.0041</v>
      </c>
      <c r="AG41" s="159" t="n">
        <v>0.0091</v>
      </c>
      <c r="AH41" s="159" t="n">
        <v>0.0081</v>
      </c>
      <c r="AI41" s="159" t="n">
        <v>-9999.9999</v>
      </c>
      <c r="AJ41" s="159" t="n">
        <v>-9999.9999</v>
      </c>
      <c r="AK41" s="159" t="n">
        <v>0.0015</v>
      </c>
      <c r="AL41" s="159" t="n">
        <v>0.0227</v>
      </c>
      <c r="AM41" s="159" t="n">
        <v>0.0058</v>
      </c>
      <c r="AN41" s="159" t="n">
        <v>-9999.9999</v>
      </c>
      <c r="AO41" s="159" t="n">
        <v>-9999.9999</v>
      </c>
      <c r="AP41" s="159" t="n">
        <v>0.1221</v>
      </c>
      <c r="AQ41" s="159"/>
      <c r="AR41" s="159" t="n">
        <v>0.0058</v>
      </c>
      <c r="AS41" s="159" t="n">
        <v>0.0071</v>
      </c>
      <c r="AT41" s="159" t="n">
        <v>0.0129</v>
      </c>
      <c r="AU41" s="159" t="s">
        <v>167</v>
      </c>
      <c r="AV41" s="159" t="n">
        <v>0.0186</v>
      </c>
      <c r="AW41" s="159" t="n">
        <v>-9999.9999</v>
      </c>
      <c r="AX41" s="159" t="n">
        <v>0.0505</v>
      </c>
      <c r="AY41" s="159" t="n">
        <v>0.0939</v>
      </c>
      <c r="AZ41" s="159" t="n">
        <v>0.1444</v>
      </c>
      <c r="BA41" s="159" t="n">
        <v>0.0014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216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0°00.08'</v>
      </c>
      <c r="P9" s="36" t="s">
        <v>15</v>
      </c>
      <c r="Q9" s="189" t="n">
        <v>0.00133333333333333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336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-22°59.19'</v>
      </c>
      <c r="P10" s="36" t="s">
        <v>21</v>
      </c>
      <c r="Q10" s="189" t="n">
        <v>-22.9865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0°00.08'</v>
      </c>
      <c r="O11" s="43" t="n">
        <f aca="false">IF(P9=M10,-1,1)</f>
        <v>1</v>
      </c>
      <c r="P11" s="44" t="s">
        <v>337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22°59.19'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4.87804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0.996970655352168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0.0199796320121044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65'!$P$18</f>
        <v>5.00725686846172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4.87200155038393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0.00499381057800257</v>
      </c>
      <c r="Q23" s="221" t="s">
        <v>38</v>
      </c>
      <c r="R23" s="166"/>
      <c r="T23" s="1" t="n">
        <v>4.8757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4.8766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0.0205553709733646</v>
      </c>
      <c r="Q25" s="221" t="s">
        <v>15</v>
      </c>
      <c r="R25" s="166"/>
      <c r="T25" s="1" t="n">
        <v>4.8853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4.8763</v>
      </c>
    </row>
    <row r="28" customFormat="false" ht="15" hidden="false" customHeight="false" outlineLevel="0" collapsed="false">
      <c r="T28" s="1" t="n">
        <f aca="false">AVERAGE(T23:T27)</f>
        <v>4.87804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3034</v>
      </c>
      <c r="E36" s="136" t="n">
        <v>14.5</v>
      </c>
      <c r="F36" s="137" t="n">
        <v>2.6366</v>
      </c>
      <c r="G36" s="138" t="n">
        <v>35.35755</v>
      </c>
      <c r="H36" s="136" t="n">
        <v>200</v>
      </c>
      <c r="I36" s="136" t="n">
        <v>199</v>
      </c>
      <c r="J36" s="279" t="n">
        <v>116.21</v>
      </c>
      <c r="K36" s="280" t="n">
        <v>0.999175484786779</v>
      </c>
      <c r="L36" s="281" t="n">
        <v>0.000778984584695469</v>
      </c>
      <c r="M36" s="281" t="n">
        <v>-4.58962465E-006</v>
      </c>
      <c r="N36" s="281" t="n">
        <v>1.02635753148906</v>
      </c>
      <c r="O36" s="279" t="n">
        <v>116.20360845</v>
      </c>
      <c r="P36" s="282" t="n">
        <v>2.63337250283425</v>
      </c>
      <c r="Q36" s="283" t="n">
        <v>2.56574577770546</v>
      </c>
      <c r="R36" s="284" t="n">
        <v>117.606415976578</v>
      </c>
      <c r="S36" s="284" t="n">
        <v>114.586206432326</v>
      </c>
      <c r="T36" s="146" t="n">
        <v>0.019</v>
      </c>
      <c r="U36" s="146" t="n">
        <v>0.0185363197867189</v>
      </c>
      <c r="V36" s="146" t="n">
        <v>21.888</v>
      </c>
      <c r="W36" s="146" t="n">
        <v>21.3538403943001</v>
      </c>
      <c r="X36" s="145" t="n">
        <v>21.869</v>
      </c>
      <c r="Y36" s="146" t="n">
        <v>21.3353040745134</v>
      </c>
      <c r="Z36" s="146" t="n">
        <v>1.391</v>
      </c>
      <c r="AA36" s="146" t="n">
        <v>1.35705372754347</v>
      </c>
      <c r="AB36" s="146" t="n">
        <v>8.085</v>
      </c>
      <c r="AC36" s="188" t="n">
        <v>7.887691867138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3038</v>
      </c>
      <c r="E37" s="136" t="n">
        <v>14.6</v>
      </c>
      <c r="F37" s="137" t="n">
        <v>2.6508</v>
      </c>
      <c r="G37" s="138" t="n">
        <v>35.3564</v>
      </c>
      <c r="H37" s="136" t="n">
        <v>200</v>
      </c>
      <c r="I37" s="160" t="n">
        <v>200</v>
      </c>
      <c r="J37" s="279" t="n">
        <v>115.95</v>
      </c>
      <c r="K37" s="280" t="n">
        <v>0.999160939642299</v>
      </c>
      <c r="L37" s="281" t="n">
        <v>0.0007787522917223</v>
      </c>
      <c r="M37" s="281" t="n">
        <v>-4.584212536E-006</v>
      </c>
      <c r="N37" s="281" t="n">
        <v>1.02633502306407</v>
      </c>
      <c r="O37" s="279" t="n">
        <v>115.9437387</v>
      </c>
      <c r="P37" s="282" t="n">
        <v>2.65370087304698</v>
      </c>
      <c r="Q37" s="283" t="n">
        <v>2.58560880551897</v>
      </c>
      <c r="R37" s="284" t="n">
        <v>118.514280990278</v>
      </c>
      <c r="S37" s="284" t="n">
        <v>115.473289254477</v>
      </c>
      <c r="T37" s="146" t="n">
        <v>0.023</v>
      </c>
      <c r="U37" s="146" t="n">
        <v>0.0224387028997123</v>
      </c>
      <c r="V37" s="146" t="n">
        <v>21.838</v>
      </c>
      <c r="W37" s="146" t="n">
        <v>21.3050606053877</v>
      </c>
      <c r="X37" s="145" t="n">
        <v>21.815</v>
      </c>
      <c r="Y37" s="146" t="n">
        <v>21.282621902488</v>
      </c>
      <c r="Z37" s="146" t="n">
        <v>1.391</v>
      </c>
      <c r="AA37" s="146" t="n">
        <v>1.35705372754347</v>
      </c>
      <c r="AB37" s="146" t="n">
        <v>8.087</v>
      </c>
      <c r="AC37" s="188" t="n">
        <v>7.8896430586945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3039</v>
      </c>
      <c r="E38" s="136" t="n">
        <v>18.4</v>
      </c>
      <c r="F38" s="137" t="n">
        <v>3.9339</v>
      </c>
      <c r="G38" s="138" t="n">
        <v>35.9225</v>
      </c>
      <c r="H38" s="136" t="n">
        <v>100</v>
      </c>
      <c r="I38" s="160" t="n">
        <v>100</v>
      </c>
      <c r="J38" s="279" t="n">
        <v>116.46</v>
      </c>
      <c r="K38" s="280" t="n">
        <v>0.998522778246976</v>
      </c>
      <c r="L38" s="281" t="n">
        <v>0.00077059793494784</v>
      </c>
      <c r="M38" s="281" t="n">
        <v>-4.403073376E-006</v>
      </c>
      <c r="N38" s="281" t="n">
        <v>1.0258800446268</v>
      </c>
      <c r="O38" s="279" t="n">
        <v>116.45813664</v>
      </c>
      <c r="P38" s="282" t="n">
        <v>3.93012533511887</v>
      </c>
      <c r="Q38" s="283" t="n">
        <v>3.83097941684654</v>
      </c>
      <c r="R38" s="284" t="n">
        <v>175.519397466409</v>
      </c>
      <c r="S38" s="284" t="n">
        <v>171.091540756367</v>
      </c>
      <c r="T38" s="146" t="n">
        <v>0.06</v>
      </c>
      <c r="U38" s="146" t="n">
        <v>0.0585106217207134</v>
      </c>
      <c r="V38" s="146" t="n">
        <v>9.186</v>
      </c>
      <c r="W38" s="146" t="n">
        <v>8.95797618544122</v>
      </c>
      <c r="X38" s="145" t="n">
        <v>9.126</v>
      </c>
      <c r="Y38" s="146" t="n">
        <v>8.8994655637205</v>
      </c>
      <c r="Z38" s="146" t="n">
        <v>0.713</v>
      </c>
      <c r="AA38" s="146" t="n">
        <v>0.695301221447811</v>
      </c>
      <c r="AB38" s="146" t="n">
        <v>3.443</v>
      </c>
      <c r="AC38" s="188" t="n">
        <v>3.35753450974027</v>
      </c>
      <c r="AD38" s="160" t="n">
        <v>0.0233</v>
      </c>
      <c r="AE38" s="160" t="n">
        <v>0.0142</v>
      </c>
      <c r="AF38" s="160" t="n">
        <v>0.0017</v>
      </c>
      <c r="AG38" s="160" t="n">
        <v>0.0389</v>
      </c>
      <c r="AH38" s="160" t="n">
        <v>0.0085</v>
      </c>
      <c r="AI38" s="160" t="n">
        <v>-9999.9999</v>
      </c>
      <c r="AJ38" s="160" t="n">
        <v>-9999.9999</v>
      </c>
      <c r="AK38" s="160" t="n">
        <v>-9999.9999</v>
      </c>
      <c r="AL38" s="160" t="n">
        <v>0.0388</v>
      </c>
      <c r="AM38" s="160" t="n">
        <v>0.0037</v>
      </c>
      <c r="AN38" s="160" t="n">
        <v>-9999.9999</v>
      </c>
      <c r="AO38" s="160" t="n">
        <v>-9999.9999</v>
      </c>
      <c r="AP38" s="160" t="n">
        <v>0.0147</v>
      </c>
      <c r="AQ38" s="160"/>
      <c r="AR38" s="160" t="n">
        <v>0.0118</v>
      </c>
      <c r="AS38" s="160" t="n">
        <v>-9999.9999</v>
      </c>
      <c r="AT38" s="160" t="n">
        <v>0.0118</v>
      </c>
      <c r="AU38" s="160" t="n">
        <v>0.0189</v>
      </c>
      <c r="AV38" s="160" t="s">
        <v>167</v>
      </c>
      <c r="AW38" s="160" t="n">
        <v>-9999.9999</v>
      </c>
      <c r="AX38" s="160" t="n">
        <v>0.0485</v>
      </c>
      <c r="AY38" s="160" t="n">
        <v>0.0718</v>
      </c>
      <c r="AZ38" s="160" t="n">
        <v>0.1203</v>
      </c>
      <c r="BA38" s="160" t="n">
        <v>0.0023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61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6" t="n">
        <v>0.304</v>
      </c>
      <c r="U39" s="146" t="n">
        <v>0.29631198732673</v>
      </c>
      <c r="V39" s="146" t="n">
        <v>2.092</v>
      </c>
      <c r="W39" s="146" t="n">
        <v>2.03909433384052</v>
      </c>
      <c r="X39" s="145" t="n">
        <v>1.788</v>
      </c>
      <c r="Y39" s="146" t="n">
        <v>1.74278234651379</v>
      </c>
      <c r="Z39" s="146" t="n">
        <v>0.287</v>
      </c>
      <c r="AA39" s="146" t="n">
        <v>0.279741909088064</v>
      </c>
      <c r="AB39" s="146" t="n">
        <v>1.537</v>
      </c>
      <c r="AC39" s="188" t="n">
        <v>1.49813001487232</v>
      </c>
      <c r="AD39" s="160" t="n">
        <v>0.0747</v>
      </c>
      <c r="AE39" s="160" t="n">
        <v>0.0522</v>
      </c>
      <c r="AF39" s="160" t="n">
        <v>0.0085</v>
      </c>
      <c r="AG39" s="160" t="n">
        <v>0.101</v>
      </c>
      <c r="AH39" s="160" t="n">
        <v>0.0229</v>
      </c>
      <c r="AI39" s="160" t="n">
        <v>0.01</v>
      </c>
      <c r="AJ39" s="160" t="n">
        <v>0.0121</v>
      </c>
      <c r="AK39" s="160" t="n">
        <v>0.0045</v>
      </c>
      <c r="AL39" s="160" t="n">
        <v>0.1508</v>
      </c>
      <c r="AM39" s="160" t="n">
        <v>0.0128</v>
      </c>
      <c r="AN39" s="160" t="n">
        <v>0.0066</v>
      </c>
      <c r="AO39" s="160" t="n">
        <v>-9999.9999</v>
      </c>
      <c r="AP39" s="160" t="n">
        <v>0.0775</v>
      </c>
      <c r="AQ39" s="160"/>
      <c r="AR39" s="160" t="n">
        <v>0.1477</v>
      </c>
      <c r="AS39" s="160" t="n">
        <v>0.0998</v>
      </c>
      <c r="AT39" s="160" t="n">
        <v>0.2475</v>
      </c>
      <c r="AU39" s="160" t="n">
        <v>0.0528</v>
      </c>
      <c r="AV39" s="160" t="s">
        <v>167</v>
      </c>
      <c r="AW39" s="160" t="n">
        <v>-9999.9999</v>
      </c>
      <c r="AX39" s="160" t="n">
        <v>0.1887</v>
      </c>
      <c r="AY39" s="160" t="n">
        <v>0.3242</v>
      </c>
      <c r="AZ39" s="160" t="n">
        <v>0.5129</v>
      </c>
      <c r="BA39" s="160" t="n">
        <v>0.007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41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6" t="n">
        <v>0.013</v>
      </c>
      <c r="U40" s="146" t="n">
        <v>0.0126742683825353</v>
      </c>
      <c r="V40" s="146" t="n">
        <v>0.012</v>
      </c>
      <c r="W40" s="146" t="n">
        <v>0.0116993246608018</v>
      </c>
      <c r="X40" s="145" t="n">
        <v>-0.001</v>
      </c>
      <c r="Y40" s="146" t="n">
        <v>-0.000974943721733486</v>
      </c>
      <c r="Z40" s="146" t="n">
        <v>0.08</v>
      </c>
      <c r="AA40" s="146" t="n">
        <v>0.0779954977386788</v>
      </c>
      <c r="AB40" s="146" t="n">
        <v>1.088</v>
      </c>
      <c r="AC40" s="188" t="n">
        <v>1.06073876924603</v>
      </c>
      <c r="AD40" s="146" t="n">
        <v>0.013</v>
      </c>
      <c r="AE40" s="146" t="n">
        <v>0.0148</v>
      </c>
      <c r="AF40" s="146" t="n">
        <v>0.0114</v>
      </c>
      <c r="AG40" s="146" t="n">
        <v>0.0152</v>
      </c>
      <c r="AH40" s="146" t="n">
        <v>0.0096</v>
      </c>
      <c r="AI40" s="146" t="n">
        <v>-9999.9999</v>
      </c>
      <c r="AJ40" s="146" t="n">
        <v>-9999.9999</v>
      </c>
      <c r="AK40" s="146" t="n">
        <v>0.0017</v>
      </c>
      <c r="AL40" s="146" t="n">
        <v>0.0425</v>
      </c>
      <c r="AM40" s="146" t="n">
        <v>0.0086</v>
      </c>
      <c r="AN40" s="146" t="n">
        <v>0.0007</v>
      </c>
      <c r="AO40" s="146" t="n">
        <v>-9999.9999</v>
      </c>
      <c r="AP40" s="146" t="n">
        <v>0.1142</v>
      </c>
      <c r="AQ40" s="146"/>
      <c r="AR40" s="146" t="n">
        <v>0.011</v>
      </c>
      <c r="AS40" s="146" t="n">
        <v>0.0121</v>
      </c>
      <c r="AT40" s="146" t="n">
        <v>0.0231</v>
      </c>
      <c r="AU40" s="146" t="n">
        <v>0.0182</v>
      </c>
      <c r="AV40" s="146" t="s">
        <v>167</v>
      </c>
      <c r="AW40" s="146" t="n">
        <v>-9999.9999</v>
      </c>
      <c r="AX40" s="146" t="n">
        <v>0.0817</v>
      </c>
      <c r="AY40" s="146" t="n">
        <v>0.1024</v>
      </c>
      <c r="AZ40" s="146" t="n">
        <v>0.1841</v>
      </c>
      <c r="BA40" s="146" t="n">
        <v>0.0022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3042</v>
      </c>
      <c r="E41" s="136" t="n">
        <v>28</v>
      </c>
      <c r="F41" s="137" t="n">
        <v>4.6345</v>
      </c>
      <c r="G41" s="138" t="n">
        <v>35.8679</v>
      </c>
      <c r="H41" s="136" t="n">
        <v>0</v>
      </c>
      <c r="I41" s="136" t="n">
        <v>3</v>
      </c>
      <c r="J41" s="279" t="n">
        <v>117.21</v>
      </c>
      <c r="K41" s="280" t="n">
        <v>0.996237119054642</v>
      </c>
      <c r="L41" s="281" t="n">
        <v>0.00075511149536</v>
      </c>
      <c r="M41" s="281" t="n">
        <v>-4.1583064E-006</v>
      </c>
      <c r="N41" s="281" t="n">
        <v>1.02304969037893</v>
      </c>
      <c r="O41" s="279" t="n">
        <v>117.2193768</v>
      </c>
      <c r="P41" s="282" t="n">
        <v>4.60297877409834</v>
      </c>
      <c r="Q41" s="283" t="n">
        <v>4.49927194874906</v>
      </c>
      <c r="R41" s="284" t="n">
        <v>205.569032051232</v>
      </c>
      <c r="S41" s="284" t="n">
        <v>200.937485231133</v>
      </c>
      <c r="T41" s="188" t="n">
        <v>0.013</v>
      </c>
      <c r="U41" s="188" t="n">
        <v>0.0126779146852226</v>
      </c>
      <c r="V41" s="188" t="n">
        <v>0.02</v>
      </c>
      <c r="W41" s="188" t="n">
        <v>0.0195044841311117</v>
      </c>
      <c r="X41" s="188" t="n">
        <v>0.007</v>
      </c>
      <c r="Y41" s="188" t="n">
        <v>0.00682656944588908</v>
      </c>
      <c r="Z41" s="188" t="n">
        <v>0.051</v>
      </c>
      <c r="AA41" s="188" t="n">
        <v>0.0497364345343347</v>
      </c>
      <c r="AB41" s="188" t="n">
        <v>1.003</v>
      </c>
      <c r="AC41" s="188" t="n">
        <v>0.97814987917525</v>
      </c>
      <c r="AD41" s="159" t="n">
        <v>0.0069</v>
      </c>
      <c r="AE41" s="159" t="n">
        <v>0.0068</v>
      </c>
      <c r="AF41" s="159" t="n">
        <v>0.0041</v>
      </c>
      <c r="AG41" s="159" t="n">
        <v>0.0089</v>
      </c>
      <c r="AH41" s="159" t="n">
        <v>0.0073</v>
      </c>
      <c r="AI41" s="159" t="n">
        <v>-9999.9999</v>
      </c>
      <c r="AJ41" s="159" t="n">
        <v>-9999.9999</v>
      </c>
      <c r="AK41" s="159" t="n">
        <v>0.0014</v>
      </c>
      <c r="AL41" s="159" t="n">
        <v>0.0216</v>
      </c>
      <c r="AM41" s="159" t="n">
        <v>0.0061</v>
      </c>
      <c r="AN41" s="159" t="n">
        <v>-9999.9999</v>
      </c>
      <c r="AO41" s="159" t="n">
        <v>-9999.9999</v>
      </c>
      <c r="AP41" s="159" t="n">
        <v>0.1216</v>
      </c>
      <c r="AQ41" s="159"/>
      <c r="AR41" s="159" t="n">
        <v>0.0062</v>
      </c>
      <c r="AS41" s="159" t="n">
        <v>0.0076</v>
      </c>
      <c r="AT41" s="159" t="n">
        <v>0.0138</v>
      </c>
      <c r="AU41" s="159" t="s">
        <v>167</v>
      </c>
      <c r="AV41" s="159" t="n">
        <v>0.0177</v>
      </c>
      <c r="AW41" s="159" t="n">
        <v>-9999.9999</v>
      </c>
      <c r="AX41" s="159" t="n">
        <v>0.0592</v>
      </c>
      <c r="AY41" s="159" t="n">
        <v>0.0952</v>
      </c>
      <c r="AZ41" s="159" t="n">
        <v>0.1544</v>
      </c>
      <c r="BA41" s="159" t="n">
        <v>0.0016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338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0°00.43'</v>
      </c>
      <c r="P9" s="36" t="s">
        <v>15</v>
      </c>
      <c r="Q9" s="189" t="n">
        <v>-0.00716666666666667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339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-22°59.12'</v>
      </c>
      <c r="P10" s="36" t="s">
        <v>21</v>
      </c>
      <c r="Q10" s="189" t="n">
        <v>-22.9853333333333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0°00.43'</v>
      </c>
      <c r="O11" s="43" t="n">
        <f aca="false">IF(P9=M10,-1,1)</f>
        <v>1</v>
      </c>
      <c r="P11" s="44" t="s">
        <v>340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22°59.12'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4.87804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0.996970655352168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0.0199796320121044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66'!$P$18</f>
        <v>5.00725686846172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4.87200155038393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0.00499381057800257</v>
      </c>
      <c r="Q23" s="221" t="s">
        <v>38</v>
      </c>
      <c r="R23" s="166"/>
      <c r="T23" s="1" t="n">
        <v>4.8757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4.8766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0.0205553709733646</v>
      </c>
      <c r="Q25" s="221" t="s">
        <v>15</v>
      </c>
      <c r="R25" s="166"/>
      <c r="T25" s="1" t="n">
        <v>4.8853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4.8763</v>
      </c>
    </row>
    <row r="28" customFormat="false" ht="15" hidden="false" customHeight="false" outlineLevel="0" collapsed="false">
      <c r="T28" s="1" t="n">
        <f aca="false">AVERAGE(T23:T27)</f>
        <v>4.87804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3045</v>
      </c>
      <c r="E36" s="136" t="n">
        <v>14.6</v>
      </c>
      <c r="F36" s="137" t="n">
        <v>2.8828</v>
      </c>
      <c r="G36" s="138" t="n">
        <v>35.36915</v>
      </c>
      <c r="H36" s="136" t="n">
        <v>200</v>
      </c>
      <c r="I36" s="136" t="n">
        <v>200</v>
      </c>
      <c r="J36" s="279" t="n">
        <v>118.7</v>
      </c>
      <c r="K36" s="280" t="n">
        <v>0.999160939642299</v>
      </c>
      <c r="L36" s="281" t="n">
        <v>0.0007787522917223</v>
      </c>
      <c r="M36" s="281" t="n">
        <v>-4.584212536E-006</v>
      </c>
      <c r="N36" s="281" t="n">
        <v>1.02634486646568</v>
      </c>
      <c r="O36" s="279" t="n">
        <v>118.6935902</v>
      </c>
      <c r="P36" s="282" t="n">
        <v>2.81965403598166</v>
      </c>
      <c r="Q36" s="283" t="n">
        <v>2.74727738025468</v>
      </c>
      <c r="R36" s="284" t="n">
        <v>125.925749246941</v>
      </c>
      <c r="S36" s="284" t="n">
        <v>122.693407802174</v>
      </c>
      <c r="T36" s="146" t="n">
        <v>0.024</v>
      </c>
      <c r="U36" s="146" t="n">
        <v>0.0234141575083438</v>
      </c>
      <c r="V36" s="146" t="n">
        <v>20.902</v>
      </c>
      <c r="W36" s="146" t="n">
        <v>20.3917800099751</v>
      </c>
      <c r="X36" s="145" t="n">
        <v>20.878</v>
      </c>
      <c r="Y36" s="146" t="n">
        <v>20.3683658524668</v>
      </c>
      <c r="Z36" s="146" t="n">
        <v>1.368</v>
      </c>
      <c r="AA36" s="146" t="n">
        <v>1.3346069779756</v>
      </c>
      <c r="AB36" s="146" t="n">
        <v>7.681</v>
      </c>
      <c r="AC36" s="188" t="n">
        <v>7.4935059925662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3049</v>
      </c>
      <c r="E37" s="136" t="n">
        <v>14.5</v>
      </c>
      <c r="F37" s="137" t="n">
        <v>2.7521</v>
      </c>
      <c r="G37" s="138" t="n">
        <v>35.3671</v>
      </c>
      <c r="H37" s="136" t="n">
        <v>200</v>
      </c>
      <c r="I37" s="160" t="n">
        <v>200</v>
      </c>
      <c r="J37" s="279" t="n">
        <v>115.27</v>
      </c>
      <c r="K37" s="280" t="n">
        <v>0.999175484786779</v>
      </c>
      <c r="L37" s="281" t="n">
        <v>0.000778984584695469</v>
      </c>
      <c r="M37" s="281" t="n">
        <v>-4.58962465E-006</v>
      </c>
      <c r="N37" s="281" t="n">
        <v>1.02636490614556</v>
      </c>
      <c r="O37" s="279" t="n">
        <v>115.26366015</v>
      </c>
      <c r="P37" s="282" t="n">
        <v>2.77242193476352</v>
      </c>
      <c r="Q37" s="283" t="n">
        <v>2.7012049205532</v>
      </c>
      <c r="R37" s="284" t="n">
        <v>123.816363606539</v>
      </c>
      <c r="S37" s="284" t="n">
        <v>120.635811751906</v>
      </c>
      <c r="T37" s="146" t="n">
        <v>0.022</v>
      </c>
      <c r="U37" s="146" t="n">
        <v>0.0214629745207972</v>
      </c>
      <c r="V37" s="146" t="n">
        <v>20.992</v>
      </c>
      <c r="W37" s="146" t="n">
        <v>20.4795800518443</v>
      </c>
      <c r="X37" s="145" t="n">
        <v>20.97</v>
      </c>
      <c r="Y37" s="146" t="n">
        <v>20.4581170773235</v>
      </c>
      <c r="Z37" s="146" t="n">
        <v>1.365</v>
      </c>
      <c r="AA37" s="146" t="n">
        <v>1.33168001004037</v>
      </c>
      <c r="AB37" s="146" t="n">
        <v>7.728</v>
      </c>
      <c r="AC37" s="188" t="n">
        <v>7.53935759530549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3050</v>
      </c>
      <c r="E38" s="136" t="n">
        <v>19.1</v>
      </c>
      <c r="F38" s="137" t="n">
        <v>3.9762</v>
      </c>
      <c r="G38" s="138" t="n">
        <v>36.04935</v>
      </c>
      <c r="H38" s="136" t="n">
        <v>100</v>
      </c>
      <c r="I38" s="160" t="n">
        <v>100</v>
      </c>
      <c r="J38" s="279" t="n">
        <v>116.74</v>
      </c>
      <c r="K38" s="280" t="n">
        <v>0.998387694553484</v>
      </c>
      <c r="L38" s="281" t="n">
        <v>0.000769232065238169</v>
      </c>
      <c r="M38" s="281" t="n">
        <v>-4.374917626E-006</v>
      </c>
      <c r="N38" s="281" t="n">
        <v>1.02579895182152</v>
      </c>
      <c r="O38" s="279" t="n">
        <v>116.73894934</v>
      </c>
      <c r="P38" s="282" t="n">
        <v>3.96287587804067</v>
      </c>
      <c r="Q38" s="283" t="n">
        <v>3.86320913177357</v>
      </c>
      <c r="R38" s="284" t="n">
        <v>176.982036713296</v>
      </c>
      <c r="S38" s="284" t="n">
        <v>172.530919825008</v>
      </c>
      <c r="T38" s="146" t="n">
        <v>0.073</v>
      </c>
      <c r="U38" s="146" t="n">
        <v>0.0711823760681618</v>
      </c>
      <c r="V38" s="146" t="n">
        <v>8.041</v>
      </c>
      <c r="W38" s="146" t="n">
        <v>7.84078747896012</v>
      </c>
      <c r="X38" s="145" t="n">
        <v>7.968</v>
      </c>
      <c r="Y38" s="146" t="n">
        <v>7.76960510289196</v>
      </c>
      <c r="Z38" s="146" t="n">
        <v>0.653</v>
      </c>
      <c r="AA38" s="146" t="n">
        <v>0.636740980445338</v>
      </c>
      <c r="AB38" s="146" t="n">
        <v>3.072</v>
      </c>
      <c r="AC38" s="188" t="n">
        <v>2.99551040111497</v>
      </c>
      <c r="AD38" s="160" t="n">
        <v>0.0315</v>
      </c>
      <c r="AE38" s="160" t="n">
        <v>0.0188</v>
      </c>
      <c r="AF38" s="160" t="n">
        <v>0.0018</v>
      </c>
      <c r="AG38" s="160" t="n">
        <v>0.0527</v>
      </c>
      <c r="AH38" s="160" t="n">
        <v>0.0104</v>
      </c>
      <c r="AI38" s="160" t="n">
        <v>0.0013</v>
      </c>
      <c r="AJ38" s="160" t="n">
        <v>0.0031</v>
      </c>
      <c r="AK38" s="160" t="n">
        <v>0.0024</v>
      </c>
      <c r="AL38" s="160" t="n">
        <v>0.0501</v>
      </c>
      <c r="AM38" s="160" t="n">
        <v>0.0047</v>
      </c>
      <c r="AN38" s="160" t="n">
        <v>-9999.9999</v>
      </c>
      <c r="AO38" s="160" t="n">
        <v>-9999.9999</v>
      </c>
      <c r="AP38" s="160" t="n">
        <v>0.021</v>
      </c>
      <c r="AQ38" s="160"/>
      <c r="AR38" s="160" t="n">
        <v>0.1004</v>
      </c>
      <c r="AS38" s="160" t="n">
        <v>0.0159</v>
      </c>
      <c r="AT38" s="160" t="n">
        <v>0.1163</v>
      </c>
      <c r="AU38" s="160" t="n">
        <v>0.0229</v>
      </c>
      <c r="AV38" s="160" t="s">
        <v>167</v>
      </c>
      <c r="AW38" s="160" t="n">
        <v>-9999.9999</v>
      </c>
      <c r="AX38" s="160" t="n">
        <v>0.0815</v>
      </c>
      <c r="AY38" s="160" t="n">
        <v>0.1009</v>
      </c>
      <c r="AZ38" s="160" t="n">
        <v>0.1824</v>
      </c>
      <c r="BA38" s="160" t="n">
        <v>0.0032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6" t="n">
        <v>0.297</v>
      </c>
      <c r="U39" s="146" t="n">
        <v>0.289480612276382</v>
      </c>
      <c r="V39" s="146" t="n">
        <v>1.302</v>
      </c>
      <c r="W39" s="146" t="n">
        <v>1.26903621947424</v>
      </c>
      <c r="X39" s="145" t="n">
        <v>1.005</v>
      </c>
      <c r="Y39" s="146" t="n">
        <v>0.979555607197859</v>
      </c>
      <c r="Z39" s="146" t="n">
        <v>0.245</v>
      </c>
      <c r="AA39" s="146" t="n">
        <v>0.23879713807311</v>
      </c>
      <c r="AB39" s="146" t="n">
        <v>1.445</v>
      </c>
      <c r="AC39" s="188" t="n">
        <v>1.40841577353324</v>
      </c>
      <c r="AD39" s="160" t="n">
        <v>0.0713</v>
      </c>
      <c r="AE39" s="160" t="n">
        <v>0.0507</v>
      </c>
      <c r="AF39" s="160" t="n">
        <v>0.0109</v>
      </c>
      <c r="AG39" s="160" t="n">
        <v>0.1045</v>
      </c>
      <c r="AH39" s="160" t="n">
        <v>0.0226</v>
      </c>
      <c r="AI39" s="160" t="n">
        <v>0.0087</v>
      </c>
      <c r="AJ39" s="160" t="n">
        <v>0.0133</v>
      </c>
      <c r="AK39" s="160" t="n">
        <v>0.0069</v>
      </c>
      <c r="AL39" s="160" t="n">
        <v>0.1749</v>
      </c>
      <c r="AM39" s="160" t="n">
        <v>0.015</v>
      </c>
      <c r="AN39" s="160" t="n">
        <v>0.0062</v>
      </c>
      <c r="AO39" s="160" t="n">
        <v>-9999.9999</v>
      </c>
      <c r="AP39" s="160" t="n">
        <v>0.0915</v>
      </c>
      <c r="AQ39" s="160"/>
      <c r="AR39" s="160" t="n">
        <v>0.1239</v>
      </c>
      <c r="AS39" s="160" t="n">
        <v>0.0981</v>
      </c>
      <c r="AT39" s="160" t="n">
        <v>0.222</v>
      </c>
      <c r="AU39" s="160" t="n">
        <v>0.0509</v>
      </c>
      <c r="AV39" s="160" t="s">
        <v>167</v>
      </c>
      <c r="AW39" s="160" t="n">
        <v>-9999.9999</v>
      </c>
      <c r="AX39" s="160" t="n">
        <v>0.2004</v>
      </c>
      <c r="AY39" s="160" t="n">
        <v>0.3579</v>
      </c>
      <c r="AZ39" s="160" t="n">
        <v>0.5583</v>
      </c>
      <c r="BA39" s="160" t="n">
        <v>0.0054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6" t="n">
        <v>0.011</v>
      </c>
      <c r="U40" s="146" t="n">
        <v>0.0107246746563837</v>
      </c>
      <c r="V40" s="146" t="n">
        <v>0.048</v>
      </c>
      <c r="W40" s="146" t="n">
        <v>0.0467985803187653</v>
      </c>
      <c r="X40" s="145" t="n">
        <v>0.037</v>
      </c>
      <c r="Y40" s="146" t="n">
        <v>0.0360739056623816</v>
      </c>
      <c r="Z40" s="146" t="n">
        <v>0.071</v>
      </c>
      <c r="AA40" s="146" t="n">
        <v>0.0692229000548403</v>
      </c>
      <c r="AB40" s="146" t="n">
        <v>1.131</v>
      </c>
      <c r="AC40" s="188" t="n">
        <v>1.10269154876091</v>
      </c>
      <c r="AD40" s="160" t="n">
        <v>0.0121</v>
      </c>
      <c r="AE40" s="160" t="n">
        <v>0.0127</v>
      </c>
      <c r="AF40" s="160" t="n">
        <v>0.0081</v>
      </c>
      <c r="AG40" s="160" t="n">
        <v>0.0144</v>
      </c>
      <c r="AH40" s="160" t="n">
        <v>0.0094</v>
      </c>
      <c r="AI40" s="160" t="n">
        <v>-9999.9999</v>
      </c>
      <c r="AJ40" s="160" t="n">
        <v>-9999.9999</v>
      </c>
      <c r="AK40" s="160" t="n">
        <v>-9999.9999</v>
      </c>
      <c r="AL40" s="160" t="n">
        <v>0.0384</v>
      </c>
      <c r="AM40" s="160" t="n">
        <v>0.0073</v>
      </c>
      <c r="AN40" s="160" t="n">
        <v>-9999.9999</v>
      </c>
      <c r="AO40" s="160" t="n">
        <v>-9999.9999</v>
      </c>
      <c r="AP40" s="160" t="n">
        <v>0.1373</v>
      </c>
      <c r="AQ40" s="160"/>
      <c r="AR40" s="160" t="n">
        <v>0.011</v>
      </c>
      <c r="AS40" s="160" t="n">
        <v>0.0116</v>
      </c>
      <c r="AT40" s="160" t="n">
        <v>0.0226</v>
      </c>
      <c r="AU40" s="160" t="n">
        <v>0.0192</v>
      </c>
      <c r="AV40" s="160" t="s">
        <v>167</v>
      </c>
      <c r="AW40" s="160" t="n">
        <v>-9999.9999</v>
      </c>
      <c r="AX40" s="160" t="n">
        <v>0.0859</v>
      </c>
      <c r="AY40" s="160" t="n">
        <v>0.0879</v>
      </c>
      <c r="AZ40" s="160" t="n">
        <v>0.1738</v>
      </c>
      <c r="BA40" s="160" t="n">
        <v>0.0017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3051</v>
      </c>
      <c r="E41" s="136" t="n">
        <v>28</v>
      </c>
      <c r="F41" s="137" t="n">
        <v>4.6041</v>
      </c>
      <c r="G41" s="138" t="n">
        <v>35.87785</v>
      </c>
      <c r="H41" s="136" t="n">
        <v>0</v>
      </c>
      <c r="I41" s="136" t="n">
        <v>3</v>
      </c>
      <c r="J41" s="279" t="n">
        <v>117.34</v>
      </c>
      <c r="K41" s="280" t="n">
        <v>0.996237119054642</v>
      </c>
      <c r="L41" s="281" t="n">
        <v>0.00075511149536</v>
      </c>
      <c r="M41" s="281" t="n">
        <v>-4.1583064E-006</v>
      </c>
      <c r="N41" s="281" t="n">
        <v>1.02305717691928</v>
      </c>
      <c r="O41" s="279" t="n">
        <v>117.3493872</v>
      </c>
      <c r="P41" s="282" t="n">
        <v>4.56750219672153</v>
      </c>
      <c r="Q41" s="283" t="n">
        <v>4.46456200080192</v>
      </c>
      <c r="R41" s="284" t="n">
        <v>203.984648105583</v>
      </c>
      <c r="S41" s="284" t="n">
        <v>199.387338955814</v>
      </c>
      <c r="T41" s="188" t="n">
        <v>0.017</v>
      </c>
      <c r="U41" s="188" t="n">
        <v>0.016578711564269</v>
      </c>
      <c r="V41" s="188" t="n">
        <v>0.147</v>
      </c>
      <c r="W41" s="188" t="n">
        <v>0.143357094114561</v>
      </c>
      <c r="X41" s="188" t="n">
        <v>0.13</v>
      </c>
      <c r="Y41" s="188" t="n">
        <v>0.126778382550292</v>
      </c>
      <c r="Z41" s="188" t="n">
        <v>0.049</v>
      </c>
      <c r="AA41" s="188" t="n">
        <v>0.047785698038187</v>
      </c>
      <c r="AB41" s="188" t="n">
        <v>0.945</v>
      </c>
      <c r="AC41" s="188" t="n">
        <v>0.921581319307893</v>
      </c>
      <c r="AD41" s="159" t="n">
        <v>0.006</v>
      </c>
      <c r="AE41" s="159" t="n">
        <v>0.0083</v>
      </c>
      <c r="AF41" s="159" t="n">
        <v>0.0045</v>
      </c>
      <c r="AG41" s="159" t="n">
        <v>0.0098</v>
      </c>
      <c r="AH41" s="159" t="n">
        <v>0.0082</v>
      </c>
      <c r="AI41" s="159" t="n">
        <v>-9999.9999</v>
      </c>
      <c r="AJ41" s="159" t="n">
        <v>-9999.9999</v>
      </c>
      <c r="AK41" s="159" t="n">
        <v>-9999.9999</v>
      </c>
      <c r="AL41" s="159" t="n">
        <v>0.0238</v>
      </c>
      <c r="AM41" s="159" t="n">
        <v>0.0058</v>
      </c>
      <c r="AN41" s="159" t="n">
        <v>-9999.9999</v>
      </c>
      <c r="AO41" s="159" t="n">
        <v>-9999.9999</v>
      </c>
      <c r="AP41" s="159" t="n">
        <v>0.1269</v>
      </c>
      <c r="AQ41" s="159"/>
      <c r="AR41" s="159" t="n">
        <v>0.0072</v>
      </c>
      <c r="AS41" s="159" t="n">
        <v>0.0113</v>
      </c>
      <c r="AT41" s="159" t="n">
        <v>0.0185</v>
      </c>
      <c r="AU41" s="159" t="s">
        <v>167</v>
      </c>
      <c r="AV41" s="159" t="n">
        <v>0.0186</v>
      </c>
      <c r="AW41" s="159" t="n">
        <v>-9999.9999</v>
      </c>
      <c r="AX41" s="159" t="n">
        <v>0.0663</v>
      </c>
      <c r="AY41" s="159" t="n">
        <v>0.0931</v>
      </c>
      <c r="AZ41" s="159" t="n">
        <v>0.1594</v>
      </c>
      <c r="BA41" s="159" t="n">
        <v>0.0027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341</v>
      </c>
      <c r="K9" s="186" t="s">
        <v>23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0°00.50'</v>
      </c>
      <c r="P9" s="36" t="s">
        <v>15</v>
      </c>
      <c r="Q9" s="189" t="n">
        <v>-0.00833333333333333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342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-22°59.22'</v>
      </c>
      <c r="P10" s="36" t="s">
        <v>21</v>
      </c>
      <c r="Q10" s="189" t="n">
        <v>-22.987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0°00.50'</v>
      </c>
      <c r="O11" s="43" t="n">
        <f aca="false">IF(P9=M10,-1,1)</f>
        <v>1</v>
      </c>
      <c r="P11" s="44" t="s">
        <v>343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22°59.22'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4.87804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0.996970655352168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0.0199796320121044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67'!$P$18</f>
        <v>5.00725686846172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4.87200155038393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0.00499381057800257</v>
      </c>
      <c r="Q23" s="221" t="s">
        <v>38</v>
      </c>
      <c r="R23" s="166"/>
      <c r="T23" s="1" t="n">
        <v>4.8757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4.8766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0.0205553709733646</v>
      </c>
      <c r="Q25" s="221" t="s">
        <v>15</v>
      </c>
      <c r="R25" s="166"/>
      <c r="T25" s="1" t="n">
        <v>4.8853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4.8763</v>
      </c>
    </row>
    <row r="28" customFormat="false" ht="15" hidden="false" customHeight="false" outlineLevel="0" collapsed="false">
      <c r="T28" s="1" t="n">
        <f aca="false">AVERAGE(T23:T27)</f>
        <v>4.87804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2001</v>
      </c>
      <c r="E36" s="136" t="n">
        <v>14.5</v>
      </c>
      <c r="F36" s="137" t="n">
        <v>2.8833</v>
      </c>
      <c r="G36" s="138" t="n">
        <v>35.37835</v>
      </c>
      <c r="H36" s="136" t="n">
        <v>200</v>
      </c>
      <c r="I36" s="136" t="n">
        <v>200</v>
      </c>
      <c r="J36" s="279" t="n">
        <v>110.84</v>
      </c>
      <c r="K36" s="280" t="n">
        <v>0.999175484786779</v>
      </c>
      <c r="L36" s="281" t="n">
        <v>0.000778984584695469</v>
      </c>
      <c r="M36" s="281" t="n">
        <v>-4.58962465E-006</v>
      </c>
      <c r="N36" s="281" t="n">
        <v>1.02637359361348</v>
      </c>
      <c r="O36" s="279" t="n">
        <v>110.8339038</v>
      </c>
      <c r="P36" s="282" t="n">
        <v>3.02380971693983</v>
      </c>
      <c r="Q36" s="283" t="n">
        <v>2.94611020368725</v>
      </c>
      <c r="R36" s="284" t="n">
        <v>135.043341958533</v>
      </c>
      <c r="S36" s="284" t="n">
        <v>131.573281696673</v>
      </c>
      <c r="T36" s="146" t="n">
        <v>0.077</v>
      </c>
      <c r="U36" s="146" t="n">
        <v>0.0751197398378667</v>
      </c>
      <c r="V36" s="146" t="n">
        <v>19.781</v>
      </c>
      <c r="W36" s="146" t="n">
        <v>19.2979684900369</v>
      </c>
      <c r="X36" s="145" t="n">
        <v>19.704</v>
      </c>
      <c r="Y36" s="146" t="n">
        <v>19.222848750199</v>
      </c>
      <c r="Z36" s="146" t="n">
        <v>1.275</v>
      </c>
      <c r="AA36" s="146" t="n">
        <v>1.24386582199065</v>
      </c>
      <c r="AB36" s="146" t="n">
        <v>7.445</v>
      </c>
      <c r="AC36" s="188" t="n">
        <v>7.26320081938854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2002</v>
      </c>
      <c r="E37" s="136" t="n">
        <v>14.6</v>
      </c>
      <c r="F37" s="137" t="n">
        <v>2.7657</v>
      </c>
      <c r="G37" s="138" t="n">
        <v>35.3779</v>
      </c>
      <c r="H37" s="136" t="n">
        <v>200</v>
      </c>
      <c r="I37" s="160" t="n">
        <v>200</v>
      </c>
      <c r="J37" s="279" t="n">
        <v>108.59</v>
      </c>
      <c r="K37" s="280" t="n">
        <v>0.999160939642299</v>
      </c>
      <c r="L37" s="281" t="n">
        <v>0.0007787522917223</v>
      </c>
      <c r="M37" s="281" t="n">
        <v>-4.584212536E-006</v>
      </c>
      <c r="N37" s="281" t="n">
        <v>1.0263516217778</v>
      </c>
      <c r="O37" s="279" t="n">
        <v>108.58413614</v>
      </c>
      <c r="P37" s="282" t="n">
        <v>2.96083139550819</v>
      </c>
      <c r="Q37" s="283" t="n">
        <v>2.88481192281801</v>
      </c>
      <c r="R37" s="284" t="n">
        <v>132.230730123396</v>
      </c>
      <c r="S37" s="284" t="n">
        <v>128.835700473052</v>
      </c>
      <c r="T37" s="146" t="n">
        <v>0.026</v>
      </c>
      <c r="U37" s="146" t="n">
        <v>0.025365108846283</v>
      </c>
      <c r="V37" s="146" t="n">
        <v>19.776</v>
      </c>
      <c r="W37" s="146" t="n">
        <v>19.2930920209266</v>
      </c>
      <c r="X37" s="145" t="n">
        <v>19.75</v>
      </c>
      <c r="Y37" s="146" t="n">
        <v>19.2677269120803</v>
      </c>
      <c r="Z37" s="146" t="n">
        <v>1.275</v>
      </c>
      <c r="AA37" s="146" t="n">
        <v>1.24386591457734</v>
      </c>
      <c r="AB37" s="146" t="n">
        <v>7.473</v>
      </c>
      <c r="AC37" s="188" t="n">
        <v>7.29051763108741</v>
      </c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2004</v>
      </c>
      <c r="E38" s="136" t="n">
        <v>18.2</v>
      </c>
      <c r="F38" s="137" t="n">
        <v>3.7224</v>
      </c>
      <c r="G38" s="138" t="n">
        <v>35.9078</v>
      </c>
      <c r="H38" s="136" t="n">
        <v>100</v>
      </c>
      <c r="I38" s="160" t="n">
        <v>100</v>
      </c>
      <c r="J38" s="279" t="n">
        <v>110.33</v>
      </c>
      <c r="K38" s="280" t="n">
        <v>0.998560399001334</v>
      </c>
      <c r="L38" s="281" t="n">
        <v>0.00077099568011126</v>
      </c>
      <c r="M38" s="281" t="n">
        <v>-4.411415704E-006</v>
      </c>
      <c r="N38" s="281" t="n">
        <v>1.02591889641004</v>
      </c>
      <c r="O38" s="279" t="n">
        <v>110.32801406</v>
      </c>
      <c r="P38" s="282" t="n">
        <v>3.92814237713615</v>
      </c>
      <c r="Q38" s="283" t="n">
        <v>3.82890147640495</v>
      </c>
      <c r="R38" s="284" t="n">
        <v>175.4308385629</v>
      </c>
      <c r="S38" s="284" t="n">
        <v>170.998739936245</v>
      </c>
      <c r="T38" s="146" t="n">
        <v>0.058</v>
      </c>
      <c r="U38" s="146" t="n">
        <v>0.0565615347678846</v>
      </c>
      <c r="V38" s="146" t="n">
        <v>9.293</v>
      </c>
      <c r="W38" s="146" t="n">
        <v>9.06252314824054</v>
      </c>
      <c r="X38" s="145" t="n">
        <v>9.235</v>
      </c>
      <c r="Y38" s="146" t="n">
        <v>9.00596161347266</v>
      </c>
      <c r="Z38" s="146" t="n">
        <v>0.701</v>
      </c>
      <c r="AA38" s="146" t="n">
        <v>0.683614411591157</v>
      </c>
      <c r="AB38" s="146" t="n">
        <v>3.536</v>
      </c>
      <c r="AC38" s="188" t="n">
        <v>3.44830322309034</v>
      </c>
      <c r="AD38" s="160" t="n">
        <v>0.0244</v>
      </c>
      <c r="AE38" s="160" t="n">
        <v>0.014</v>
      </c>
      <c r="AF38" s="160" t="n">
        <v>-9999.9999</v>
      </c>
      <c r="AG38" s="160" t="n">
        <v>0.0372</v>
      </c>
      <c r="AH38" s="160" t="n">
        <v>0.0088</v>
      </c>
      <c r="AI38" s="160" t="n">
        <v>-9999.9999</v>
      </c>
      <c r="AJ38" s="160" t="n">
        <v>-9999.9999</v>
      </c>
      <c r="AK38" s="160" t="n">
        <v>-9999.9999</v>
      </c>
      <c r="AL38" s="160" t="n">
        <v>0.0387</v>
      </c>
      <c r="AM38" s="160" t="n">
        <v>0.0034</v>
      </c>
      <c r="AN38" s="160" t="n">
        <v>-9999.9999</v>
      </c>
      <c r="AO38" s="160" t="n">
        <v>-9999.9999</v>
      </c>
      <c r="AP38" s="160" t="n">
        <v>0.0127</v>
      </c>
      <c r="AQ38" s="160"/>
      <c r="AR38" s="160" t="n">
        <v>0.0609</v>
      </c>
      <c r="AS38" s="160" t="n">
        <v>0.0204</v>
      </c>
      <c r="AT38" s="160" t="n">
        <v>0.0813</v>
      </c>
      <c r="AU38" s="160" t="n">
        <v>0.0172</v>
      </c>
      <c r="AV38" s="160" t="s">
        <v>167</v>
      </c>
      <c r="AW38" s="160" t="n">
        <v>-9999.9999</v>
      </c>
      <c r="AX38" s="160" t="n">
        <v>0.0432</v>
      </c>
      <c r="AY38" s="160" t="n">
        <v>0.07</v>
      </c>
      <c r="AZ38" s="160" t="n">
        <v>0.1132</v>
      </c>
      <c r="BA38" s="160" t="n">
        <v>0.0038</v>
      </c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61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6" t="n">
        <v>0.329</v>
      </c>
      <c r="U39" s="146" t="n">
        <v>0.320663355228706</v>
      </c>
      <c r="V39" s="146" t="n">
        <v>0.941</v>
      </c>
      <c r="W39" s="146" t="n">
        <v>0.91715567559335</v>
      </c>
      <c r="X39" s="145" t="n">
        <v>0.612</v>
      </c>
      <c r="Y39" s="146" t="n">
        <v>0.596492320364644</v>
      </c>
      <c r="Z39" s="146" t="n">
        <v>0.2</v>
      </c>
      <c r="AA39" s="146" t="n">
        <v>0.194932130838119</v>
      </c>
      <c r="AB39" s="146" t="n">
        <v>1.597</v>
      </c>
      <c r="AC39" s="188" t="n">
        <v>1.55653306474238</v>
      </c>
      <c r="AD39" s="160" t="n">
        <v>0.0715</v>
      </c>
      <c r="AE39" s="160" t="n">
        <v>0.052</v>
      </c>
      <c r="AF39" s="160" t="n">
        <v>0.0093</v>
      </c>
      <c r="AG39" s="160" t="n">
        <v>0.0869</v>
      </c>
      <c r="AH39" s="160" t="n">
        <v>0.0213</v>
      </c>
      <c r="AI39" s="160" t="n">
        <v>0.0082</v>
      </c>
      <c r="AJ39" s="160" t="n">
        <v>0.0094</v>
      </c>
      <c r="AK39" s="160" t="n">
        <v>0.0053</v>
      </c>
      <c r="AL39" s="160" t="n">
        <v>0.159</v>
      </c>
      <c r="AM39" s="160" t="n">
        <v>0.0112</v>
      </c>
      <c r="AN39" s="160" t="n">
        <v>0.0041</v>
      </c>
      <c r="AO39" s="160" t="n">
        <v>-9999.9999</v>
      </c>
      <c r="AP39" s="160" t="n">
        <v>0.0774</v>
      </c>
      <c r="AQ39" s="160"/>
      <c r="AR39" s="160" t="n">
        <v>0.1085</v>
      </c>
      <c r="AS39" s="160" t="n">
        <v>0.113</v>
      </c>
      <c r="AT39" s="160" t="n">
        <v>0.2215</v>
      </c>
      <c r="AU39" s="160" t="n">
        <v>0.0473</v>
      </c>
      <c r="AV39" s="160" t="s">
        <v>167</v>
      </c>
      <c r="AW39" s="160" t="n">
        <v>-9999.9999</v>
      </c>
      <c r="AX39" s="160" t="n">
        <v>0.1895</v>
      </c>
      <c r="AY39" s="160" t="n">
        <v>0.3151</v>
      </c>
      <c r="AZ39" s="160" t="n">
        <v>0.5046</v>
      </c>
      <c r="BA39" s="160" t="n">
        <v>0.0082</v>
      </c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6" t="n">
        <v>0.016</v>
      </c>
      <c r="U40" s="146" t="n">
        <v>0.0156008155028493</v>
      </c>
      <c r="V40" s="146" t="n">
        <v>0.008</v>
      </c>
      <c r="W40" s="146" t="n">
        <v>0.00780040775142463</v>
      </c>
      <c r="X40" s="145" t="n">
        <v>-0.008</v>
      </c>
      <c r="Y40" s="146" t="n">
        <v>-0.00780040775142463</v>
      </c>
      <c r="Z40" s="146" t="n">
        <v>0.045</v>
      </c>
      <c r="AA40" s="146" t="n">
        <v>0.0438772936017635</v>
      </c>
      <c r="AB40" s="146" t="n">
        <v>1.093</v>
      </c>
      <c r="AC40" s="188" t="n">
        <v>1.06573070903839</v>
      </c>
      <c r="AD40" s="160" t="n">
        <v>0.0113</v>
      </c>
      <c r="AE40" s="160" t="n">
        <v>0.0128</v>
      </c>
      <c r="AF40" s="160" t="n">
        <v>0.0069</v>
      </c>
      <c r="AG40" s="160" t="n">
        <v>0.0132</v>
      </c>
      <c r="AH40" s="160" t="n">
        <v>0.0091</v>
      </c>
      <c r="AI40" s="160" t="n">
        <v>-9999.9999</v>
      </c>
      <c r="AJ40" s="160" t="n">
        <v>-9999.9999</v>
      </c>
      <c r="AK40" s="160" t="n">
        <v>0.0029</v>
      </c>
      <c r="AL40" s="160" t="n">
        <v>0.037</v>
      </c>
      <c r="AM40" s="160" t="n">
        <v>0.0063</v>
      </c>
      <c r="AN40" s="160" t="n">
        <v>-9999.9999</v>
      </c>
      <c r="AO40" s="160" t="n">
        <v>-9999.9999</v>
      </c>
      <c r="AP40" s="160" t="n">
        <v>0.1141</v>
      </c>
      <c r="AQ40" s="160"/>
      <c r="AR40" s="160" t="n">
        <v>0.0089</v>
      </c>
      <c r="AS40" s="160" t="n">
        <v>0.0142</v>
      </c>
      <c r="AT40" s="160" t="n">
        <v>0.0231</v>
      </c>
      <c r="AU40" s="160" t="n">
        <v>0.0177</v>
      </c>
      <c r="AV40" s="160" t="s">
        <v>167</v>
      </c>
      <c r="AW40" s="160" t="n">
        <v>-9999.9999</v>
      </c>
      <c r="AX40" s="160" t="n">
        <v>0.0665</v>
      </c>
      <c r="AY40" s="160" t="n">
        <v>0.0884</v>
      </c>
      <c r="AZ40" s="160" t="n">
        <v>0.1549</v>
      </c>
      <c r="BA40" s="160" t="n">
        <v>0.0036</v>
      </c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2006</v>
      </c>
      <c r="E41" s="136" t="n">
        <v>28</v>
      </c>
      <c r="F41" s="137" t="n">
        <v>4.267</v>
      </c>
      <c r="G41" s="138" t="n">
        <v>35.89015</v>
      </c>
      <c r="H41" s="136" t="n">
        <v>0</v>
      </c>
      <c r="I41" s="136" t="n">
        <v>4</v>
      </c>
      <c r="J41" s="279" t="n">
        <v>108.87</v>
      </c>
      <c r="K41" s="280" t="n">
        <v>0.996237119054642</v>
      </c>
      <c r="L41" s="281" t="n">
        <v>0.00075511149536</v>
      </c>
      <c r="M41" s="281" t="n">
        <v>-4.1583064E-006</v>
      </c>
      <c r="N41" s="281" t="n">
        <v>1.02306643169849</v>
      </c>
      <c r="O41" s="279" t="n">
        <v>108.8787096</v>
      </c>
      <c r="P41" s="282" t="n">
        <v>4.56701666590538</v>
      </c>
      <c r="Q41" s="283" t="n">
        <v>4.4640470299893</v>
      </c>
      <c r="R41" s="284" t="n">
        <v>203.962964299334</v>
      </c>
      <c r="S41" s="284" t="n">
        <v>199.364340359322</v>
      </c>
      <c r="T41" s="188" t="n">
        <v>0.016</v>
      </c>
      <c r="U41" s="188" t="n">
        <v>0.0156033039419251</v>
      </c>
      <c r="V41" s="188" t="n">
        <v>0.02</v>
      </c>
      <c r="W41" s="188" t="n">
        <v>0.0195041299274063</v>
      </c>
      <c r="X41" s="188" t="n">
        <v>0.004</v>
      </c>
      <c r="Y41" s="188" t="n">
        <v>0.00390082598548126</v>
      </c>
      <c r="Z41" s="188" t="n">
        <v>0.042</v>
      </c>
      <c r="AA41" s="188" t="n">
        <v>0.0409586728475533</v>
      </c>
      <c r="AB41" s="188" t="n">
        <v>1.014</v>
      </c>
      <c r="AC41" s="188" t="n">
        <v>0.988859387319501</v>
      </c>
      <c r="AD41" s="159" t="n">
        <v>0.0079</v>
      </c>
      <c r="AE41" s="159" t="n">
        <v>0.0089</v>
      </c>
      <c r="AF41" s="159" t="n">
        <v>0.004</v>
      </c>
      <c r="AG41" s="159" t="n">
        <v>0.0095</v>
      </c>
      <c r="AH41" s="159" t="n">
        <v>0.0081</v>
      </c>
      <c r="AI41" s="159" t="n">
        <v>-9999.9999</v>
      </c>
      <c r="AJ41" s="159" t="n">
        <v>-9999.9999</v>
      </c>
      <c r="AK41" s="159" t="n">
        <v>0.0031</v>
      </c>
      <c r="AL41" s="159" t="n">
        <v>0.0268</v>
      </c>
      <c r="AM41" s="159" t="n">
        <v>0.0072</v>
      </c>
      <c r="AN41" s="159" t="n">
        <v>-9999.9999</v>
      </c>
      <c r="AO41" s="159" t="n">
        <v>-9999.9999</v>
      </c>
      <c r="AP41" s="159" t="n">
        <v>0.1034</v>
      </c>
      <c r="AQ41" s="159"/>
      <c r="AR41" s="159" t="n">
        <v>0.0073</v>
      </c>
      <c r="AS41" s="159" t="n">
        <v>0.0121</v>
      </c>
      <c r="AT41" s="159" t="n">
        <v>0.0194</v>
      </c>
      <c r="AU41" s="159" t="s">
        <v>167</v>
      </c>
      <c r="AV41" s="159" t="n">
        <v>0.0184</v>
      </c>
      <c r="AW41" s="159" t="n">
        <v>-9999.9999</v>
      </c>
      <c r="AX41" s="159" t="n">
        <v>0.0604</v>
      </c>
      <c r="AY41" s="159" t="n">
        <v>0.0877</v>
      </c>
      <c r="AZ41" s="159" t="n">
        <v>0.1481</v>
      </c>
      <c r="BA41" s="159" t="n">
        <v>0.0036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U25" colorId="64" zoomScale="85" zoomScaleNormal="85" zoomScalePageLayoutView="100" workbookViewId="0">
      <selection pane="topLeft" activeCell="AD38" activeCellId="0" sqref="AD38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344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0°00.34'</v>
      </c>
      <c r="P9" s="36" t="s">
        <v>15</v>
      </c>
      <c r="Q9" s="189" t="n">
        <v>0.00566666666666667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309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-22°59.60'</v>
      </c>
      <c r="P10" s="36" t="s">
        <v>21</v>
      </c>
      <c r="Q10" s="189" t="n">
        <v>-22.9933333333333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0°00.34'</v>
      </c>
      <c r="O11" s="43" t="n">
        <f aca="false">IF(P9=M10,-1,1)</f>
        <v>1</v>
      </c>
      <c r="P11" s="44" t="s">
        <v>345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22°59.60'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4.87804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0.996970655352168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0.0199796320121044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68'!$P$18</f>
        <v>5.00725686846172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4.87200155038393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0.00499381057800257</v>
      </c>
      <c r="Q23" s="221" t="s">
        <v>38</v>
      </c>
      <c r="R23" s="166"/>
      <c r="T23" s="1" t="n">
        <v>4.8757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4.8766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0.0205553709733646</v>
      </c>
      <c r="Q25" s="221" t="s">
        <v>15</v>
      </c>
      <c r="R25" s="166"/>
      <c r="T25" s="1" t="n">
        <v>4.8853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4.8763</v>
      </c>
    </row>
    <row r="28" customFormat="false" ht="15" hidden="false" customHeight="false" outlineLevel="0" collapsed="false">
      <c r="T28" s="1" t="n">
        <f aca="false">AVERAGE(T23:T27)</f>
        <v>4.87804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2007</v>
      </c>
      <c r="E36" s="136" t="n">
        <v>14.4</v>
      </c>
      <c r="F36" s="137" t="n">
        <v>2.5053</v>
      </c>
      <c r="G36" s="138" t="n">
        <v>35.357</v>
      </c>
      <c r="H36" s="136" t="n">
        <v>200</v>
      </c>
      <c r="I36" s="136" t="n">
        <v>199</v>
      </c>
      <c r="J36" s="279" t="n">
        <v>109.77</v>
      </c>
      <c r="K36" s="280" t="n">
        <v>0.999189910897595</v>
      </c>
      <c r="L36" s="281" t="n">
        <v>0.00077921782489344</v>
      </c>
      <c r="M36" s="281" t="n">
        <v>-4.595069856E-006</v>
      </c>
      <c r="N36" s="281" t="n">
        <v>1.02637863476198</v>
      </c>
      <c r="O36" s="279" t="n">
        <v>109.76385288</v>
      </c>
      <c r="P36" s="282" t="n">
        <v>2.65071062233481</v>
      </c>
      <c r="Q36" s="283" t="n">
        <v>2.58258554159161</v>
      </c>
      <c r="R36" s="284" t="n">
        <v>118.380736393473</v>
      </c>
      <c r="S36" s="284" t="n">
        <v>115.338270287481</v>
      </c>
      <c r="T36" s="146" t="n">
        <v>0.023</v>
      </c>
      <c r="U36" s="146" t="n">
        <v>0.0224386895379332</v>
      </c>
      <c r="V36" s="146" t="n">
        <v>21.738</v>
      </c>
      <c r="W36" s="146" t="n">
        <v>21.2074883989388</v>
      </c>
      <c r="X36" s="145" t="n">
        <v>21.715</v>
      </c>
      <c r="Y36" s="146" t="n">
        <v>21.1850497094008</v>
      </c>
      <c r="Z36" s="146" t="n">
        <v>1.39</v>
      </c>
      <c r="AA36" s="146" t="n">
        <v>1.35607732424901</v>
      </c>
      <c r="AB36" s="146" t="n">
        <v>8.142</v>
      </c>
      <c r="AC36" s="188" t="n">
        <v>7.94329609642835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2008</v>
      </c>
      <c r="E37" s="136" t="n">
        <v>14.6</v>
      </c>
      <c r="F37" s="137" t="n">
        <v>2.4884</v>
      </c>
      <c r="G37" s="138" t="n">
        <v>35.3567</v>
      </c>
      <c r="H37" s="136" t="n">
        <v>200</v>
      </c>
      <c r="I37" s="160" t="n">
        <v>200</v>
      </c>
      <c r="J37" s="279" t="n">
        <v>108.85</v>
      </c>
      <c r="K37" s="280" t="n">
        <v>0.999160939642299</v>
      </c>
      <c r="L37" s="281" t="n">
        <v>0.0007787522917223</v>
      </c>
      <c r="M37" s="281" t="n">
        <v>-4.584212536E-006</v>
      </c>
      <c r="N37" s="281" t="n">
        <v>1.0263352546728</v>
      </c>
      <c r="O37" s="279" t="n">
        <v>108.8441221</v>
      </c>
      <c r="P37" s="282" t="n">
        <v>2.65534992183246</v>
      </c>
      <c r="Q37" s="283" t="n">
        <v>2.5872149570454</v>
      </c>
      <c r="R37" s="284" t="n">
        <v>118.587927509038</v>
      </c>
      <c r="S37" s="284" t="n">
        <v>115.545019981647</v>
      </c>
      <c r="T37" s="146" t="n">
        <v>0.018</v>
      </c>
      <c r="U37" s="146" t="n">
        <v>0.0175607161656864</v>
      </c>
      <c r="V37" s="146" t="n">
        <v>21.665</v>
      </c>
      <c r="W37" s="146" t="n">
        <v>21.1362730960886</v>
      </c>
      <c r="X37" s="145" t="n">
        <v>21.647</v>
      </c>
      <c r="Y37" s="146" t="n">
        <v>21.1187123799229</v>
      </c>
      <c r="Z37" s="146" t="n">
        <v>1.381</v>
      </c>
      <c r="AA37" s="146" t="n">
        <v>1.34729716804516</v>
      </c>
      <c r="AB37" s="146" t="n">
        <v>8.108</v>
      </c>
      <c r="AC37" s="188" t="n">
        <v>7.91012703729917</v>
      </c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2009</v>
      </c>
      <c r="E38" s="136" t="n">
        <v>18.6</v>
      </c>
      <c r="F38" s="137" t="n">
        <v>3.7015</v>
      </c>
      <c r="G38" s="138" t="n">
        <v>35.95975</v>
      </c>
      <c r="H38" s="136" t="n">
        <v>100</v>
      </c>
      <c r="I38" s="160" t="n">
        <v>100</v>
      </c>
      <c r="J38" s="279" t="n">
        <v>109.15</v>
      </c>
      <c r="K38" s="280" t="n">
        <v>0.998484722762994</v>
      </c>
      <c r="L38" s="281" t="n">
        <v>0.0007702035386151</v>
      </c>
      <c r="M38" s="281" t="n">
        <v>-4.394863416E-006</v>
      </c>
      <c r="N38" s="281" t="n">
        <v>1.02585810064004</v>
      </c>
      <c r="O38" s="279" t="n">
        <v>109.1484719</v>
      </c>
      <c r="P38" s="282" t="n">
        <v>3.948968107452</v>
      </c>
      <c r="Q38" s="283" t="n">
        <v>3.84942918030106</v>
      </c>
      <c r="R38" s="284" t="n">
        <v>176.360915678806</v>
      </c>
      <c r="S38" s="284" t="n">
        <v>171.915507192245</v>
      </c>
      <c r="T38" s="146" t="n">
        <v>0.055</v>
      </c>
      <c r="U38" s="146" t="n">
        <v>0.0536342216313924</v>
      </c>
      <c r="V38" s="146" t="n">
        <v>8.759</v>
      </c>
      <c r="W38" s="146" t="n">
        <v>8.54149358671574</v>
      </c>
      <c r="X38" s="145" t="n">
        <v>8.704</v>
      </c>
      <c r="Y38" s="146" t="n">
        <v>8.48785936508435</v>
      </c>
      <c r="Z38" s="146" t="n">
        <v>0.674</v>
      </c>
      <c r="AA38" s="146" t="n">
        <v>0.657263006901063</v>
      </c>
      <c r="AB38" s="146" t="n">
        <v>3.329</v>
      </c>
      <c r="AC38" s="188" t="n">
        <v>3.24633316019827</v>
      </c>
      <c r="AD38" s="146" t="n">
        <v>0.0255</v>
      </c>
      <c r="AE38" s="146" t="n">
        <v>0.0155</v>
      </c>
      <c r="AF38" s="146" t="n">
        <v>0.0022</v>
      </c>
      <c r="AG38" s="146" t="n">
        <v>0.04</v>
      </c>
      <c r="AH38" s="146" t="n">
        <v>0.0099</v>
      </c>
      <c r="AI38" s="146" t="n">
        <v>-9999.9999</v>
      </c>
      <c r="AJ38" s="146" t="n">
        <v>0.0014</v>
      </c>
      <c r="AK38" s="146" t="n">
        <v>-9999.9999</v>
      </c>
      <c r="AL38" s="146" t="n">
        <v>0.0414</v>
      </c>
      <c r="AM38" s="146" t="n">
        <v>0.0032</v>
      </c>
      <c r="AN38" s="146" t="n">
        <v>-9999.9999</v>
      </c>
      <c r="AO38" s="146" t="n">
        <v>-9999.9999</v>
      </c>
      <c r="AP38" s="146" t="n">
        <v>0.0149</v>
      </c>
      <c r="AQ38" s="146"/>
      <c r="AR38" s="146" t="n">
        <v>0.0795</v>
      </c>
      <c r="AS38" s="146" t="n">
        <v>0.0217</v>
      </c>
      <c r="AT38" s="146" t="n">
        <v>0.1012</v>
      </c>
      <c r="AU38" s="146" t="n">
        <v>0.0198</v>
      </c>
      <c r="AV38" s="146" t="s">
        <v>167</v>
      </c>
      <c r="AW38" s="146" t="n">
        <v>-9999.9999</v>
      </c>
      <c r="AX38" s="146" t="n">
        <v>0.05</v>
      </c>
      <c r="AY38" s="146" t="n">
        <v>0.0763</v>
      </c>
      <c r="AZ38" s="146" t="n">
        <v>0.1263</v>
      </c>
      <c r="BA38" s="146" t="n">
        <v>0.0039</v>
      </c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6" t="n">
        <v>0.342</v>
      </c>
      <c r="U39" s="146" t="n">
        <v>0.333345180918698</v>
      </c>
      <c r="V39" s="146" t="n">
        <v>2.008</v>
      </c>
      <c r="W39" s="146" t="n">
        <v>1.95718457100803</v>
      </c>
      <c r="X39" s="145" t="n">
        <v>1.666</v>
      </c>
      <c r="Y39" s="146" t="n">
        <v>1.62383939008933</v>
      </c>
      <c r="Z39" s="146" t="n">
        <v>0.274</v>
      </c>
      <c r="AA39" s="146" t="n">
        <v>0.267066022139541</v>
      </c>
      <c r="AB39" s="146" t="n">
        <v>1.462</v>
      </c>
      <c r="AC39" s="188" t="n">
        <v>1.42500191375186</v>
      </c>
      <c r="AD39" s="146" t="n">
        <v>0.0722</v>
      </c>
      <c r="AE39" s="146" t="n">
        <v>0.0542</v>
      </c>
      <c r="AF39" s="146" t="n">
        <v>0.0091</v>
      </c>
      <c r="AG39" s="146" t="n">
        <v>0.0913</v>
      </c>
      <c r="AH39" s="146" t="n">
        <v>0.0238</v>
      </c>
      <c r="AI39" s="146" t="n">
        <v>0.0094</v>
      </c>
      <c r="AJ39" s="146" t="n">
        <v>0.0095</v>
      </c>
      <c r="AK39" s="146" t="n">
        <v>0.0057</v>
      </c>
      <c r="AL39" s="146" t="n">
        <v>0.1522</v>
      </c>
      <c r="AM39" s="146" t="n">
        <v>0.0098</v>
      </c>
      <c r="AN39" s="146" t="n">
        <v>0.0058</v>
      </c>
      <c r="AO39" s="146" t="n">
        <v>-9999.9999</v>
      </c>
      <c r="AP39" s="146" t="n">
        <v>0.0742</v>
      </c>
      <c r="AQ39" s="146"/>
      <c r="AR39" s="146" t="n">
        <v>0.1497</v>
      </c>
      <c r="AS39" s="146" t="n">
        <v>0.1034</v>
      </c>
      <c r="AT39" s="146" t="n">
        <v>0.2531</v>
      </c>
      <c r="AU39" s="146" t="n">
        <v>0.0519</v>
      </c>
      <c r="AV39" s="146" t="s">
        <v>167</v>
      </c>
      <c r="AW39" s="146" t="n">
        <v>-9999.9999</v>
      </c>
      <c r="AX39" s="146" t="n">
        <v>0.1815</v>
      </c>
      <c r="AY39" s="146" t="n">
        <v>0.3104</v>
      </c>
      <c r="AZ39" s="146" t="n">
        <v>0.4919</v>
      </c>
      <c r="BA39" s="146" t="n">
        <v>0.0082</v>
      </c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41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6" t="n">
        <v>0.014</v>
      </c>
      <c r="U40" s="146" t="n">
        <v>0.0136489581563878</v>
      </c>
      <c r="V40" s="146" t="n">
        <v>-0.014</v>
      </c>
      <c r="W40" s="146" t="n">
        <v>-0.0136489581563878</v>
      </c>
      <c r="X40" s="145" t="n">
        <v>-0.028</v>
      </c>
      <c r="Y40" s="146" t="n">
        <v>-0.0272979163127756</v>
      </c>
      <c r="Z40" s="146" t="n">
        <v>0.057</v>
      </c>
      <c r="AA40" s="146" t="n">
        <v>0.0555707582081503</v>
      </c>
      <c r="AB40" s="146" t="n">
        <v>1.002</v>
      </c>
      <c r="AC40" s="188" t="n">
        <v>0.976875433764326</v>
      </c>
      <c r="AD40" s="160" t="n">
        <v>0.017</v>
      </c>
      <c r="AE40" s="160" t="n">
        <v>0.017</v>
      </c>
      <c r="AF40" s="160" t="n">
        <v>0.0072</v>
      </c>
      <c r="AG40" s="160" t="n">
        <v>0.0165</v>
      </c>
      <c r="AH40" s="160" t="n">
        <v>0.0093</v>
      </c>
      <c r="AI40" s="160" t="n">
        <v>-9999.9999</v>
      </c>
      <c r="AJ40" s="160" t="n">
        <v>-9999.9999</v>
      </c>
      <c r="AK40" s="160" t="n">
        <v>0.0024</v>
      </c>
      <c r="AL40" s="160" t="n">
        <v>0.0529</v>
      </c>
      <c r="AM40" s="160" t="n">
        <v>0.0073</v>
      </c>
      <c r="AN40" s="160" t="n">
        <v>-9999.9999</v>
      </c>
      <c r="AO40" s="160" t="n">
        <v>-9999.9999</v>
      </c>
      <c r="AP40" s="160" t="n">
        <v>0.1345</v>
      </c>
      <c r="AQ40" s="160"/>
      <c r="AR40" s="160" t="n">
        <v>0.0168</v>
      </c>
      <c r="AS40" s="160" t="n">
        <v>0.0198</v>
      </c>
      <c r="AT40" s="160" t="n">
        <v>0.0366</v>
      </c>
      <c r="AU40" s="160" t="n">
        <v>0.0258</v>
      </c>
      <c r="AV40" s="160" t="s">
        <v>167</v>
      </c>
      <c r="AW40" s="160" t="n">
        <v>-9999.9999</v>
      </c>
      <c r="AX40" s="160" t="n">
        <v>0.1222</v>
      </c>
      <c r="AY40" s="160" t="n">
        <v>0.1095</v>
      </c>
      <c r="AZ40" s="160" t="n">
        <v>0.2317</v>
      </c>
      <c r="BA40" s="160" t="n">
        <v>0.0047</v>
      </c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2010</v>
      </c>
      <c r="E41" s="136" t="n">
        <v>28.1</v>
      </c>
      <c r="F41" s="137" t="n">
        <v>4.3085</v>
      </c>
      <c r="G41" s="138" t="n">
        <v>35.90435</v>
      </c>
      <c r="H41" s="136" t="n">
        <v>0</v>
      </c>
      <c r="I41" s="136" t="n">
        <v>4</v>
      </c>
      <c r="J41" s="279" t="n">
        <v>109.42</v>
      </c>
      <c r="K41" s="280" t="n">
        <v>0.996208667461312</v>
      </c>
      <c r="L41" s="281" t="n">
        <v>0.000754984227200469</v>
      </c>
      <c r="M41" s="281" t="n">
        <v>-4.157361706E-006</v>
      </c>
      <c r="N41" s="281" t="n">
        <v>1.02304429832892</v>
      </c>
      <c r="O41" s="279" t="n">
        <v>109.42886302</v>
      </c>
      <c r="P41" s="282" t="n">
        <v>4.58802490215364</v>
      </c>
      <c r="Q41" s="283" t="n">
        <v>4.48467862989697</v>
      </c>
      <c r="R41" s="284" t="n">
        <v>204.901192130182</v>
      </c>
      <c r="S41" s="284" t="n">
        <v>200.285747611198</v>
      </c>
      <c r="T41" s="188" t="n">
        <v>0.012</v>
      </c>
      <c r="U41" s="188" t="n">
        <v>0.0117027209638097</v>
      </c>
      <c r="V41" s="188" t="n">
        <v>0.005</v>
      </c>
      <c r="W41" s="188" t="n">
        <v>0.00487613373492072</v>
      </c>
      <c r="X41" s="188" t="n">
        <v>-0.007</v>
      </c>
      <c r="Y41" s="188" t="n">
        <v>-0.00682658722888901</v>
      </c>
      <c r="Z41" s="188" t="n">
        <v>0.034</v>
      </c>
      <c r="AA41" s="188" t="n">
        <v>0.0331577093974609</v>
      </c>
      <c r="AB41" s="188" t="n">
        <v>0.984</v>
      </c>
      <c r="AC41" s="188" t="n">
        <v>0.959623119032397</v>
      </c>
      <c r="AD41" s="159" t="n">
        <v>0.008</v>
      </c>
      <c r="AE41" s="159" t="n">
        <v>0.0084</v>
      </c>
      <c r="AF41" s="159" t="n">
        <v>0.0045</v>
      </c>
      <c r="AG41" s="159" t="n">
        <v>0.0093</v>
      </c>
      <c r="AH41" s="159" t="n">
        <v>0.008</v>
      </c>
      <c r="AI41" s="159" t="n">
        <v>-9999.9999</v>
      </c>
      <c r="AJ41" s="159" t="n">
        <v>-9999.9999</v>
      </c>
      <c r="AK41" s="159" t="n">
        <v>0.0031</v>
      </c>
      <c r="AL41" s="159" t="n">
        <v>0.0207</v>
      </c>
      <c r="AM41" s="159" t="n">
        <v>0.0129</v>
      </c>
      <c r="AN41" s="159" t="n">
        <v>-9999.9999</v>
      </c>
      <c r="AO41" s="159" t="n">
        <v>0.002</v>
      </c>
      <c r="AP41" s="159" t="n">
        <v>0.1299</v>
      </c>
      <c r="AQ41" s="159"/>
      <c r="AR41" s="159" t="n">
        <v>0.0072</v>
      </c>
      <c r="AS41" s="159" t="n">
        <v>0.0112</v>
      </c>
      <c r="AT41" s="159" t="n">
        <v>0.0184</v>
      </c>
      <c r="AU41" s="159" t="n">
        <v>0.0195</v>
      </c>
      <c r="AV41" s="159" t="s">
        <v>167</v>
      </c>
      <c r="AW41" s="159" t="n">
        <v>-9999.9999</v>
      </c>
      <c r="AX41" s="159" t="n">
        <v>0.0666</v>
      </c>
      <c r="AY41" s="159" t="n">
        <v>0.0881</v>
      </c>
      <c r="AZ41" s="159" t="n">
        <v>0.1547</v>
      </c>
      <c r="BA41" s="159" t="n">
        <v>0.0038</v>
      </c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T31" colorId="64" zoomScale="85" zoomScaleNormal="85" zoomScalePageLayoutView="100" workbookViewId="0">
      <selection pane="topLeft" activeCell="AD38" activeCellId="0" sqref="AD38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false" hidden="true" outlineLevel="0" max="12" min="12" style="0" width="11.43"/>
    <col collapsed="false" customWidth="true" hidden="true" outlineLevel="0" max="13" min="13" style="0" width="20.43"/>
    <col collapsed="false" customWidth="true" hidden="tru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346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0°00.06'</v>
      </c>
      <c r="P9" s="36" t="s">
        <v>15</v>
      </c>
      <c r="Q9" s="189" t="n">
        <v>0.001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347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-22°59.20'</v>
      </c>
      <c r="P10" s="36" t="s">
        <v>21</v>
      </c>
      <c r="Q10" s="189" t="n">
        <v>-22.9866666666667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0°00.06'</v>
      </c>
      <c r="O11" s="43" t="n">
        <f aca="false">IF(P9=M10,-1,1)</f>
        <v>1</v>
      </c>
      <c r="P11" s="44" t="s">
        <v>348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22°59.20'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25.3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25.6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4.87804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0.996970655352168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0.0199796320121044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69'!$P$18</f>
        <v>5.00725686846172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4.87200155038393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0.00499381057800257</v>
      </c>
      <c r="Q23" s="221" t="s">
        <v>38</v>
      </c>
      <c r="R23" s="166"/>
      <c r="T23" s="1" t="n">
        <v>4.8757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4.8766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0.0205553709733646</v>
      </c>
      <c r="Q25" s="221" t="s">
        <v>15</v>
      </c>
      <c r="R25" s="166"/>
      <c r="T25" s="1" t="n">
        <v>4.8853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4.8763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4.8763</v>
      </c>
    </row>
    <row r="28" customFormat="false" ht="15" hidden="false" customHeight="false" outlineLevel="0" collapsed="false">
      <c r="T28" s="1" t="n">
        <f aca="false">AVERAGE(T23:T27)</f>
        <v>4.87804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146" t="s">
        <v>154</v>
      </c>
      <c r="U35" s="146" t="s">
        <v>155</v>
      </c>
      <c r="V35" s="146" t="s">
        <v>154</v>
      </c>
      <c r="W35" s="146" t="s">
        <v>155</v>
      </c>
      <c r="X35" s="145" t="s">
        <v>154</v>
      </c>
      <c r="Y35" s="146" t="s">
        <v>155</v>
      </c>
      <c r="Z35" s="146" t="s">
        <v>154</v>
      </c>
      <c r="AA35" s="146" t="s">
        <v>155</v>
      </c>
      <c r="AB35" s="146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2011</v>
      </c>
      <c r="E36" s="136" t="n">
        <v>14.5</v>
      </c>
      <c r="F36" s="137" t="n">
        <v>2.5399</v>
      </c>
      <c r="G36" s="138" t="n">
        <v>35.35815</v>
      </c>
      <c r="H36" s="136" t="n">
        <v>200</v>
      </c>
      <c r="I36" s="136" t="n">
        <v>201</v>
      </c>
      <c r="J36" s="279" t="n">
        <v>110.81</v>
      </c>
      <c r="K36" s="280" t="n">
        <v>0.999175484786779</v>
      </c>
      <c r="L36" s="281" t="n">
        <v>0.000778984584695469</v>
      </c>
      <c r="M36" s="281" t="n">
        <v>-4.58962465E-006</v>
      </c>
      <c r="N36" s="281" t="n">
        <v>1.02635799481722</v>
      </c>
      <c r="O36" s="279" t="n">
        <v>110.80390545</v>
      </c>
      <c r="P36" s="282" t="n">
        <v>2.66191958907248</v>
      </c>
      <c r="Q36" s="283" t="n">
        <v>2.59355858532239</v>
      </c>
      <c r="R36" s="284" t="n">
        <v>118.881328847977</v>
      </c>
      <c r="S36" s="284" t="n">
        <v>115.828326420498</v>
      </c>
      <c r="T36" s="146" t="n">
        <v>0.024</v>
      </c>
      <c r="U36" s="146" t="n">
        <v>0.0234142707925191</v>
      </c>
      <c r="V36" s="146" t="n">
        <v>21.795</v>
      </c>
      <c r="W36" s="146" t="n">
        <v>21.2630846634564</v>
      </c>
      <c r="X36" s="145" t="n">
        <v>21.771</v>
      </c>
      <c r="Y36" s="146" t="n">
        <v>21.2396703926639</v>
      </c>
      <c r="Z36" s="146" t="n">
        <v>1.382</v>
      </c>
      <c r="AA36" s="146" t="n">
        <v>1.34827175980256</v>
      </c>
      <c r="AB36" s="146" t="n">
        <v>8.091</v>
      </c>
      <c r="AC36" s="188" t="n">
        <v>7.89353604092799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2012</v>
      </c>
      <c r="E37" s="136" t="n">
        <v>14.5</v>
      </c>
      <c r="F37" s="137" t="n">
        <v>2.5143</v>
      </c>
      <c r="G37" s="138" t="n">
        <v>35.3575</v>
      </c>
      <c r="H37" s="136" t="n">
        <v>200</v>
      </c>
      <c r="I37" s="160" t="n">
        <v>201</v>
      </c>
      <c r="J37" s="279" t="n">
        <v>110.46</v>
      </c>
      <c r="K37" s="280" t="n">
        <v>0.999175484786779</v>
      </c>
      <c r="L37" s="281" t="n">
        <v>0.000778984584695469</v>
      </c>
      <c r="M37" s="281" t="n">
        <v>-4.58962465E-006</v>
      </c>
      <c r="N37" s="281" t="n">
        <v>1.02635749287838</v>
      </c>
      <c r="O37" s="279" t="n">
        <v>110.4539247</v>
      </c>
      <c r="P37" s="282" t="n">
        <v>2.64338177753758</v>
      </c>
      <c r="Q37" s="283" t="n">
        <v>2.57549810458762</v>
      </c>
      <c r="R37" s="284" t="n">
        <v>118.053430184828</v>
      </c>
      <c r="S37" s="284" t="n">
        <v>115.021745350883</v>
      </c>
      <c r="T37" s="146" t="n">
        <v>0.022</v>
      </c>
      <c r="U37" s="146" t="n">
        <v>0.0214630815598091</v>
      </c>
      <c r="V37" s="146" t="n">
        <v>21.718</v>
      </c>
      <c r="W37" s="146" t="n">
        <v>21.187963877997</v>
      </c>
      <c r="X37" s="145" t="n">
        <v>21.696</v>
      </c>
      <c r="Y37" s="146" t="n">
        <v>21.1665007964372</v>
      </c>
      <c r="Z37" s="146" t="n">
        <v>1.371</v>
      </c>
      <c r="AA37" s="146" t="n">
        <v>1.33754021902265</v>
      </c>
      <c r="AB37" s="146" t="n">
        <v>8.1</v>
      </c>
      <c r="AC37" s="188" t="n">
        <v>7.90231639247519</v>
      </c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2013</v>
      </c>
      <c r="E38" s="136" t="n">
        <v>18.4</v>
      </c>
      <c r="F38" s="137" t="n">
        <v>3.7035</v>
      </c>
      <c r="G38" s="138" t="n">
        <v>35.9389</v>
      </c>
      <c r="H38" s="136" t="n">
        <v>100</v>
      </c>
      <c r="I38" s="160" t="n">
        <v>100</v>
      </c>
      <c r="J38" s="279" t="n">
        <v>109.83</v>
      </c>
      <c r="K38" s="280" t="n">
        <v>0.998522778246976</v>
      </c>
      <c r="L38" s="281" t="n">
        <v>0.00077059793494784</v>
      </c>
      <c r="M38" s="281" t="n">
        <v>-4.403073376E-006</v>
      </c>
      <c r="N38" s="281" t="n">
        <v>1.02589260255864</v>
      </c>
      <c r="O38" s="279" t="n">
        <v>109.82824272</v>
      </c>
      <c r="P38" s="282" t="n">
        <v>3.92620468130891</v>
      </c>
      <c r="Q38" s="283" t="n">
        <v>3.82711082185085</v>
      </c>
      <c r="R38" s="284" t="n">
        <v>175.344301067256</v>
      </c>
      <c r="S38" s="284" t="n">
        <v>170.918769303859</v>
      </c>
      <c r="T38" s="146" t="n">
        <v>0.055</v>
      </c>
      <c r="U38" s="146" t="n">
        <v>0.0536349082273427</v>
      </c>
      <c r="V38" s="146" t="n">
        <v>8.982</v>
      </c>
      <c r="W38" s="146" t="n">
        <v>8.75906810359985</v>
      </c>
      <c r="X38" s="145" t="n">
        <v>8.927</v>
      </c>
      <c r="Y38" s="146" t="n">
        <v>8.70543319537251</v>
      </c>
      <c r="Z38" s="146" t="n">
        <v>0.679</v>
      </c>
      <c r="AA38" s="146" t="n">
        <v>0.662147321570285</v>
      </c>
      <c r="AB38" s="146" t="n">
        <v>3.405</v>
      </c>
      <c r="AC38" s="188" t="n">
        <v>3.3204884093473</v>
      </c>
      <c r="AD38" s="146" t="n">
        <v>0.0252</v>
      </c>
      <c r="AE38" s="146" t="n">
        <v>0.0152</v>
      </c>
      <c r="AF38" s="146" t="n">
        <v>0.0021</v>
      </c>
      <c r="AG38" s="146" t="n">
        <v>0.0387</v>
      </c>
      <c r="AH38" s="146" t="n">
        <v>0.0098</v>
      </c>
      <c r="AI38" s="146" t="n">
        <v>-9999.9999</v>
      </c>
      <c r="AJ38" s="146" t="n">
        <v>-9999.9999</v>
      </c>
      <c r="AK38" s="146" t="n">
        <v>-9999.9999</v>
      </c>
      <c r="AL38" s="146" t="n">
        <v>0.0367</v>
      </c>
      <c r="AM38" s="146" t="n">
        <v>0.0032</v>
      </c>
      <c r="AN38" s="146" t="n">
        <v>-9999.9999</v>
      </c>
      <c r="AO38" s="146" t="n">
        <v>-9999.9999</v>
      </c>
      <c r="AP38" s="146" t="n">
        <v>0.0142</v>
      </c>
      <c r="AQ38" s="146"/>
      <c r="AR38" s="146" t="n">
        <v>0.0702</v>
      </c>
      <c r="AS38" s="146" t="n">
        <v>0.026</v>
      </c>
      <c r="AT38" s="146" t="n">
        <v>0.0962</v>
      </c>
      <c r="AU38" s="146" t="n">
        <v>0.0187</v>
      </c>
      <c r="AV38" s="146" t="s">
        <v>167</v>
      </c>
      <c r="AW38" s="146" t="n">
        <v>-9999.9999</v>
      </c>
      <c r="AX38" s="146" t="n">
        <v>0.0468</v>
      </c>
      <c r="AY38" s="146" t="n">
        <v>0.0747</v>
      </c>
      <c r="AZ38" s="146" t="n">
        <v>0.1215</v>
      </c>
      <c r="BA38" s="146" t="n">
        <v>0.002</v>
      </c>
    </row>
    <row r="39" customFormat="false" ht="15.75" hidden="false" customHeight="false" outlineLevel="0" collapsed="false">
      <c r="A39" s="276"/>
      <c r="B39" s="277"/>
      <c r="C39" s="278" t="n">
        <v>4</v>
      </c>
      <c r="D39" s="136"/>
      <c r="E39" s="136"/>
      <c r="F39" s="137"/>
      <c r="G39" s="138"/>
      <c r="H39" s="136"/>
      <c r="I39" s="160" t="n">
        <v>60</v>
      </c>
      <c r="J39" s="279"/>
      <c r="K39" s="280"/>
      <c r="L39" s="281"/>
      <c r="M39" s="281"/>
      <c r="N39" s="281"/>
      <c r="O39" s="279"/>
      <c r="P39" s="282"/>
      <c r="Q39" s="283"/>
      <c r="R39" s="284"/>
      <c r="S39" s="284"/>
      <c r="T39" s="146" t="n">
        <v>0.218</v>
      </c>
      <c r="U39" s="146" t="n">
        <v>0.212477587986411</v>
      </c>
      <c r="V39" s="146" t="n">
        <v>0.938</v>
      </c>
      <c r="W39" s="146" t="n">
        <v>0.914238429042446</v>
      </c>
      <c r="X39" s="145" t="n">
        <v>0.72</v>
      </c>
      <c r="Y39" s="146" t="n">
        <v>0.701760841056035</v>
      </c>
      <c r="Z39" s="146" t="n">
        <v>0.201</v>
      </c>
      <c r="AA39" s="146" t="n">
        <v>0.19590823479481</v>
      </c>
      <c r="AB39" s="146" t="n">
        <v>1.365</v>
      </c>
      <c r="AC39" s="188" t="n">
        <v>1.33042159450207</v>
      </c>
      <c r="AD39" s="146" t="n">
        <v>0.0901</v>
      </c>
      <c r="AE39" s="146" t="n">
        <v>0.0758</v>
      </c>
      <c r="AF39" s="146" t="n">
        <v>0.0127</v>
      </c>
      <c r="AG39" s="146" t="n">
        <v>0.1122</v>
      </c>
      <c r="AH39" s="146" t="n">
        <v>0.0336</v>
      </c>
      <c r="AI39" s="146" t="n">
        <v>0.0131</v>
      </c>
      <c r="AJ39" s="146" t="n">
        <v>0.0155</v>
      </c>
      <c r="AK39" s="146" t="n">
        <v>0.0081</v>
      </c>
      <c r="AL39" s="146" t="n">
        <v>0.2069</v>
      </c>
      <c r="AM39" s="146" t="n">
        <v>0.0167</v>
      </c>
      <c r="AN39" s="146" t="n">
        <v>0.007</v>
      </c>
      <c r="AO39" s="146" t="n">
        <v>-9999.9999</v>
      </c>
      <c r="AP39" s="146" t="n">
        <v>0.1037</v>
      </c>
      <c r="AQ39" s="146"/>
      <c r="AR39" s="146" t="n">
        <v>0.16</v>
      </c>
      <c r="AS39" s="146" t="n">
        <v>0.1615</v>
      </c>
      <c r="AT39" s="146" t="n">
        <v>0.3215</v>
      </c>
      <c r="AU39" s="146" t="n">
        <v>0.0688</v>
      </c>
      <c r="AV39" s="146" t="s">
        <v>167</v>
      </c>
      <c r="AW39" s="146" t="n">
        <v>-9999.9999</v>
      </c>
      <c r="AX39" s="146" t="n">
        <v>0.2378</v>
      </c>
      <c r="AY39" s="146" t="n">
        <v>0.4271</v>
      </c>
      <c r="AZ39" s="146" t="n">
        <v>0.6649</v>
      </c>
      <c r="BA39" s="146" t="n">
        <v>0.0078</v>
      </c>
    </row>
    <row r="40" customFormat="false" ht="15.75" hidden="false" customHeight="false" outlineLevel="0" collapsed="false">
      <c r="A40" s="276"/>
      <c r="B40" s="277"/>
      <c r="C40" s="278" t="n">
        <v>5</v>
      </c>
      <c r="D40" s="136"/>
      <c r="E40" s="136"/>
      <c r="F40" s="137"/>
      <c r="G40" s="138"/>
      <c r="H40" s="136"/>
      <c r="I40" s="160" t="n">
        <v>40</v>
      </c>
      <c r="J40" s="279"/>
      <c r="K40" s="280"/>
      <c r="L40" s="281"/>
      <c r="M40" s="281"/>
      <c r="N40" s="281"/>
      <c r="O40" s="279"/>
      <c r="P40" s="282"/>
      <c r="Q40" s="283"/>
      <c r="R40" s="284"/>
      <c r="S40" s="284"/>
      <c r="T40" s="146" t="n">
        <v>0.011</v>
      </c>
      <c r="U40" s="146" t="n">
        <v>0.0107245102372983</v>
      </c>
      <c r="V40" s="146" t="n">
        <v>0.003</v>
      </c>
      <c r="W40" s="146" t="n">
        <v>0.00292486642835407</v>
      </c>
      <c r="X40" s="145" t="n">
        <v>-0.008</v>
      </c>
      <c r="Y40" s="146" t="n">
        <v>-0.0077996438089442</v>
      </c>
      <c r="Z40" s="146" t="n">
        <v>0.06</v>
      </c>
      <c r="AA40" s="146" t="n">
        <v>0.0584973285670815</v>
      </c>
      <c r="AB40" s="146" t="n">
        <v>1.064</v>
      </c>
      <c r="AC40" s="188" t="n">
        <v>1.03735262658958</v>
      </c>
      <c r="AD40" s="146" t="n">
        <v>0.0132</v>
      </c>
      <c r="AE40" s="146" t="n">
        <v>0.014</v>
      </c>
      <c r="AF40" s="146" t="n">
        <v>0.0068</v>
      </c>
      <c r="AG40" s="146" t="n">
        <v>0.0137</v>
      </c>
      <c r="AH40" s="146" t="n">
        <v>0.0099</v>
      </c>
      <c r="AI40" s="146" t="n">
        <v>-9999.9999</v>
      </c>
      <c r="AJ40" s="146" t="n">
        <v>-9999.9999</v>
      </c>
      <c r="AK40" s="146" t="n">
        <v>-9999.9999</v>
      </c>
      <c r="AL40" s="146" t="n">
        <v>0.0432</v>
      </c>
      <c r="AM40" s="146" t="n">
        <v>0.0092</v>
      </c>
      <c r="AN40" s="146" t="n">
        <v>-9999.9999</v>
      </c>
      <c r="AO40" s="146" t="n">
        <v>0.0018</v>
      </c>
      <c r="AP40" s="146" t="n">
        <v>0.1301</v>
      </c>
      <c r="AQ40" s="146"/>
      <c r="AR40" s="146" t="n">
        <v>0.017</v>
      </c>
      <c r="AS40" s="146" t="n">
        <v>0.0154</v>
      </c>
      <c r="AT40" s="146" t="n">
        <v>0.0324</v>
      </c>
      <c r="AU40" s="146" t="n">
        <v>0.0208</v>
      </c>
      <c r="AV40" s="146" t="s">
        <v>167</v>
      </c>
      <c r="AW40" s="146" t="n">
        <v>-9999.9999</v>
      </c>
      <c r="AX40" s="146" t="n">
        <v>0.0916</v>
      </c>
      <c r="AY40" s="146" t="n">
        <v>0.0949</v>
      </c>
      <c r="AZ40" s="146" t="n">
        <v>0.1865</v>
      </c>
      <c r="BA40" s="146" t="n">
        <v>0.0023</v>
      </c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2014</v>
      </c>
      <c r="E41" s="136" t="n">
        <v>28.2</v>
      </c>
      <c r="F41" s="137" t="n">
        <v>4.4042</v>
      </c>
      <c r="G41" s="138" t="n">
        <v>35.9142</v>
      </c>
      <c r="H41" s="136" t="n">
        <v>0</v>
      </c>
      <c r="I41" s="136" t="n">
        <v>2</v>
      </c>
      <c r="J41" s="279" t="n">
        <v>112.03</v>
      </c>
      <c r="K41" s="280" t="n">
        <v>0.996180125720464</v>
      </c>
      <c r="L41" s="281" t="n">
        <v>0.00075485760789126</v>
      </c>
      <c r="M41" s="281" t="n">
        <v>-4.156450104E-006</v>
      </c>
      <c r="N41" s="281" t="n">
        <v>1.02301881564798</v>
      </c>
      <c r="O41" s="279" t="n">
        <v>112.03918646</v>
      </c>
      <c r="P41" s="282" t="n">
        <v>4.57913933538651</v>
      </c>
      <c r="Q41" s="283" t="n">
        <v>4.47610470633042</v>
      </c>
      <c r="R41" s="284" t="n">
        <v>204.504362718362</v>
      </c>
      <c r="S41" s="284" t="n">
        <v>199.902836184716</v>
      </c>
      <c r="T41" s="188" t="n">
        <v>0.012</v>
      </c>
      <c r="U41" s="188" t="n">
        <v>0.0117022924389576</v>
      </c>
      <c r="V41" s="188" t="n">
        <v>0.007</v>
      </c>
      <c r="W41" s="188" t="n">
        <v>0.00682633725605857</v>
      </c>
      <c r="X41" s="188" t="n">
        <v>-0.005</v>
      </c>
      <c r="Y41" s="188" t="n">
        <v>-0.00487595518289898</v>
      </c>
      <c r="Z41" s="188" t="n">
        <v>0.029</v>
      </c>
      <c r="AA41" s="188" t="n">
        <v>0.0282805400608141</v>
      </c>
      <c r="AB41" s="188" t="n">
        <v>1.031</v>
      </c>
      <c r="AC41" s="188" t="n">
        <v>1.00542195871377</v>
      </c>
      <c r="AD41" s="159" t="n">
        <v>0.0068</v>
      </c>
      <c r="AE41" s="159" t="n">
        <v>0.0067</v>
      </c>
      <c r="AF41" s="159" t="n">
        <v>0.0043</v>
      </c>
      <c r="AG41" s="159" t="n">
        <v>0.008</v>
      </c>
      <c r="AH41" s="159" t="n">
        <v>0.0069</v>
      </c>
      <c r="AI41" s="159" t="n">
        <v>-9999.9999</v>
      </c>
      <c r="AJ41" s="159" t="n">
        <v>-9999.9999</v>
      </c>
      <c r="AK41" s="159" t="n">
        <v>-9999.9999</v>
      </c>
      <c r="AL41" s="159" t="n">
        <v>0.0214</v>
      </c>
      <c r="AM41" s="159" t="n">
        <v>0.0112</v>
      </c>
      <c r="AN41" s="159" t="n">
        <v>-9999.9999</v>
      </c>
      <c r="AO41" s="159" t="n">
        <v>0.0058</v>
      </c>
      <c r="AP41" s="159" t="n">
        <v>0.1255</v>
      </c>
      <c r="AQ41" s="159"/>
      <c r="AR41" s="159" t="n">
        <v>0.0099</v>
      </c>
      <c r="AS41" s="159" t="n">
        <v>0.0098</v>
      </c>
      <c r="AT41" s="159" t="n">
        <v>0.0197</v>
      </c>
      <c r="AU41" s="159" t="s">
        <v>167</v>
      </c>
      <c r="AV41" s="159" t="n">
        <v>0.0186</v>
      </c>
      <c r="AW41" s="159" t="n">
        <v>-9999.9999</v>
      </c>
      <c r="AX41" s="159" t="n">
        <v>0.0614</v>
      </c>
      <c r="AY41" s="159" t="n">
        <v>0.0932</v>
      </c>
      <c r="AZ41" s="159" t="n">
        <v>0.1546</v>
      </c>
      <c r="BA41" s="159" t="n">
        <v>-9999.9999</v>
      </c>
    </row>
    <row r="42" customFormat="false" ht="15.75" hidden="false" customHeight="false" outlineLevel="0" collapsed="false">
      <c r="A42" s="276"/>
      <c r="B42" s="277"/>
      <c r="C42" s="278" t="n">
        <v>7</v>
      </c>
      <c r="D42" s="136"/>
      <c r="E42" s="136"/>
      <c r="F42" s="137"/>
      <c r="G42" s="138"/>
      <c r="H42" s="136"/>
      <c r="I42" s="136"/>
      <c r="J42" s="279"/>
      <c r="K42" s="280"/>
      <c r="L42" s="281"/>
      <c r="M42" s="281"/>
      <c r="N42" s="281"/>
      <c r="O42" s="279"/>
      <c r="P42" s="282"/>
      <c r="Q42" s="283"/>
      <c r="R42" s="284"/>
      <c r="S42" s="284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/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158"/>
      <c r="U43" s="188"/>
      <c r="V43" s="188"/>
      <c r="W43" s="188"/>
      <c r="X43" s="188"/>
      <c r="Y43" s="188"/>
      <c r="Z43" s="188"/>
      <c r="AA43" s="188"/>
      <c r="AB43" s="188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/>
      <c r="E44" s="136"/>
      <c r="F44" s="137"/>
      <c r="G44" s="138"/>
      <c r="H44" s="136"/>
      <c r="I44" s="136"/>
      <c r="J44" s="279"/>
      <c r="K44" s="280"/>
      <c r="L44" s="281"/>
      <c r="M44" s="281"/>
      <c r="N44" s="281"/>
      <c r="O44" s="279"/>
      <c r="P44" s="282"/>
      <c r="Q44" s="283"/>
      <c r="R44" s="284"/>
      <c r="S44" s="284"/>
      <c r="T44" s="158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/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/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188"/>
      <c r="U46" s="188"/>
      <c r="V46" s="285"/>
      <c r="W46" s="285"/>
      <c r="X46" s="285"/>
      <c r="Y46" s="285"/>
      <c r="Z46" s="188"/>
      <c r="AA46" s="188"/>
      <c r="AB46" s="285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/>
      <c r="E47" s="136"/>
      <c r="F47" s="137"/>
      <c r="G47" s="138"/>
      <c r="H47" s="136"/>
      <c r="I47" s="136"/>
      <c r="J47" s="279"/>
      <c r="K47" s="280"/>
      <c r="L47" s="281"/>
      <c r="M47" s="281"/>
      <c r="N47" s="281"/>
      <c r="O47" s="279"/>
      <c r="P47" s="282"/>
      <c r="Q47" s="283"/>
      <c r="R47" s="284"/>
      <c r="S47" s="284"/>
      <c r="T47" s="158"/>
      <c r="U47" s="188"/>
      <c r="V47" s="285"/>
      <c r="W47" s="285"/>
      <c r="X47" s="285"/>
      <c r="Y47" s="285"/>
      <c r="Z47" s="188"/>
      <c r="AA47" s="188"/>
      <c r="AB47" s="285"/>
      <c r="AC47" s="285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T3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219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0°00.12'</v>
      </c>
      <c r="P9" s="36" t="s">
        <v>15</v>
      </c>
      <c r="Q9" s="189" t="n">
        <v>0.002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349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-22°59.16'</v>
      </c>
      <c r="P10" s="36" t="s">
        <v>21</v>
      </c>
      <c r="Q10" s="189" t="n">
        <v>-22.986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0°00.12'</v>
      </c>
      <c r="O11" s="43" t="n">
        <f aca="false">IF(P9=M10,-1,1)</f>
        <v>1</v>
      </c>
      <c r="P11" s="44" t="s">
        <v>350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22°59.16'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25.7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25.8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4.87728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0.996866260603448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0.0199775399057298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70'!$P$18</f>
        <v>5.00778124303754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4.87073241384021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0.00499328766632243</v>
      </c>
      <c r="Q23" s="221" t="s">
        <v>38</v>
      </c>
      <c r="R23" s="166"/>
      <c r="T23" s="1" t="n">
        <v>4.8822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4.8743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0.0205607302462628</v>
      </c>
      <c r="Q25" s="221" t="s">
        <v>15</v>
      </c>
      <c r="R25" s="166"/>
      <c r="T25" s="1" t="n">
        <v>4.8785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4.878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4.8734</v>
      </c>
    </row>
    <row r="28" customFormat="false" ht="15" hidden="false" customHeight="false" outlineLevel="0" collapsed="false">
      <c r="T28" s="1" t="n">
        <f aca="false">AVERAGE(T23:T27)</f>
        <v>4.87728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3008</v>
      </c>
      <c r="E36" s="136" t="n">
        <v>5.2</v>
      </c>
      <c r="F36" s="137" t="n">
        <v>5.6615</v>
      </c>
      <c r="G36" s="138" t="n">
        <v>34.8881</v>
      </c>
      <c r="H36" s="136" t="n">
        <v>3950</v>
      </c>
      <c r="I36" s="136" t="n">
        <v>3902</v>
      </c>
      <c r="J36" s="279" t="n">
        <v>116</v>
      </c>
      <c r="K36" s="280" t="n">
        <v>0.999963233244567</v>
      </c>
      <c r="L36" s="281" t="n">
        <v>0.00080518038745376</v>
      </c>
      <c r="M36" s="281" t="n">
        <v>-5.237596384E-006</v>
      </c>
      <c r="N36" s="281" t="n">
        <v>1.02756320074857</v>
      </c>
      <c r="O36" s="279" t="n">
        <v>115.982832</v>
      </c>
      <c r="P36" s="282" t="n">
        <v>5.68930669530238</v>
      </c>
      <c r="Q36" s="283" t="n">
        <v>5.53669758819486</v>
      </c>
      <c r="R36" s="284" t="n">
        <v>254.084437012204</v>
      </c>
      <c r="S36" s="284" t="n">
        <v>247.268914288782</v>
      </c>
      <c r="T36" s="289" t="n">
        <v>0.0526666666666667</v>
      </c>
      <c r="U36" s="289" t="n">
        <v>0.0513993494533474</v>
      </c>
      <c r="V36" s="178" t="n">
        <v>22.906</v>
      </c>
      <c r="W36" s="178" t="n">
        <v>22.3548132641464</v>
      </c>
      <c r="X36" s="145" t="n">
        <v>22.8533333333333</v>
      </c>
      <c r="Y36" s="178" t="n">
        <v>22.303413914693</v>
      </c>
      <c r="Z36" s="289" t="n">
        <v>1.67</v>
      </c>
      <c r="AA36" s="289" t="n">
        <v>1.62981481494475</v>
      </c>
      <c r="AB36" s="289" t="n">
        <v>44.583</v>
      </c>
      <c r="AC36" s="188" t="n">
        <v>43.5101999369352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3009</v>
      </c>
      <c r="E37" s="136" t="n">
        <v>5.8</v>
      </c>
      <c r="F37" s="137" t="n">
        <v>5.6978</v>
      </c>
      <c r="G37" s="138" t="n">
        <v>34.9084</v>
      </c>
      <c r="H37" s="136" t="n">
        <v>3000</v>
      </c>
      <c r="I37" s="136" t="n">
        <v>3000</v>
      </c>
      <c r="J37" s="279" t="n">
        <v>117.65</v>
      </c>
      <c r="K37" s="280" t="n">
        <v>0.99994899709695</v>
      </c>
      <c r="L37" s="281" t="n">
        <v>0.00080318814806918</v>
      </c>
      <c r="M37" s="281" t="n">
        <v>-5.187154744E-006</v>
      </c>
      <c r="N37" s="281" t="n">
        <v>1.02750590987838</v>
      </c>
      <c r="O37" s="279" t="n">
        <v>117.6332937</v>
      </c>
      <c r="P37" s="282" t="n">
        <v>5.64418561427109</v>
      </c>
      <c r="Q37" s="283" t="n">
        <v>5.49309309076302</v>
      </c>
      <c r="R37" s="284" t="n">
        <v>252.069329533347</v>
      </c>
      <c r="S37" s="284" t="n">
        <v>245.321537433477</v>
      </c>
      <c r="T37" s="289" t="n">
        <v>0.0116666666666667</v>
      </c>
      <c r="U37" s="289" t="n">
        <v>0.0113857479158268</v>
      </c>
      <c r="V37" s="178" t="n">
        <v>22.747</v>
      </c>
      <c r="W37" s="178" t="n">
        <v>22.1992806721125</v>
      </c>
      <c r="X37" s="145" t="n">
        <v>22.7353333333333</v>
      </c>
      <c r="Y37" s="178" t="n">
        <v>22.1878949241967</v>
      </c>
      <c r="Z37" s="289" t="n">
        <v>1.643</v>
      </c>
      <c r="AA37" s="289" t="n">
        <v>1.60343861363173</v>
      </c>
      <c r="AB37" s="289" t="n">
        <v>38.77</v>
      </c>
      <c r="AC37" s="188" t="n">
        <v>37.8364668597091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3010</v>
      </c>
      <c r="E38" s="136" t="n">
        <v>7.1</v>
      </c>
      <c r="F38" s="137" t="n">
        <v>5.7401</v>
      </c>
      <c r="G38" s="138" t="n">
        <v>34.9616</v>
      </c>
      <c r="H38" s="136" t="n">
        <v>2000</v>
      </c>
      <c r="I38" s="136" t="n">
        <v>1999</v>
      </c>
      <c r="J38" s="279" t="n">
        <v>117.32</v>
      </c>
      <c r="K38" s="280" t="n">
        <v>0.999899594042335</v>
      </c>
      <c r="L38" s="281" t="n">
        <v>0.000799026481658769</v>
      </c>
      <c r="M38" s="281" t="n">
        <v>-5.081951386E-006</v>
      </c>
      <c r="N38" s="281" t="n">
        <v>1.02737483505288</v>
      </c>
      <c r="O38" s="279" t="n">
        <v>117.30486572</v>
      </c>
      <c r="P38" s="282" t="n">
        <v>5.70242998003657</v>
      </c>
      <c r="Q38" s="283" t="n">
        <v>5.55048633222854</v>
      </c>
      <c r="R38" s="284" t="n">
        <v>254.670522908433</v>
      </c>
      <c r="S38" s="284" t="n">
        <v>247.884719597326</v>
      </c>
      <c r="T38" s="289" t="n">
        <v>0.0116666666666667</v>
      </c>
      <c r="U38" s="289" t="n">
        <v>0.0113852970186188</v>
      </c>
      <c r="V38" s="178" t="n">
        <v>20.853</v>
      </c>
      <c r="W38" s="178" t="n">
        <v>20.3500798910793</v>
      </c>
      <c r="X38" s="145" t="n">
        <v>20.8413333333333</v>
      </c>
      <c r="Y38" s="178" t="n">
        <v>20.3386945940606</v>
      </c>
      <c r="Z38" s="289" t="n">
        <v>1.485</v>
      </c>
      <c r="AA38" s="289" t="n">
        <v>1.44918566336991</v>
      </c>
      <c r="AB38" s="289" t="n">
        <v>21.535</v>
      </c>
      <c r="AC38" s="188" t="n">
        <v>21.0156318253676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3011</v>
      </c>
      <c r="E39" s="136" t="n">
        <v>7.5</v>
      </c>
      <c r="F39" s="137" t="n">
        <v>5.6828</v>
      </c>
      <c r="G39" s="138" t="n">
        <v>34.9637</v>
      </c>
      <c r="H39" s="136" t="n">
        <v>2000</v>
      </c>
      <c r="I39" s="136" t="n">
        <v>1999</v>
      </c>
      <c r="J39" s="279" t="n">
        <v>116.23</v>
      </c>
      <c r="K39" s="280" t="n">
        <v>0.999879400021043</v>
      </c>
      <c r="L39" s="281" t="n">
        <v>0.000797787526230469</v>
      </c>
      <c r="M39" s="281" t="n">
        <v>-5.05070625E-006</v>
      </c>
      <c r="N39" s="281" t="n">
        <v>1.02731943645486</v>
      </c>
      <c r="O39" s="279" t="n">
        <v>116.21547125</v>
      </c>
      <c r="P39" s="282" t="n">
        <v>5.69915440471977</v>
      </c>
      <c r="Q39" s="283" t="n">
        <v>5.54759717618774</v>
      </c>
      <c r="R39" s="284" t="n">
        <v>254.524235714785</v>
      </c>
      <c r="S39" s="284" t="n">
        <v>247.755689888544</v>
      </c>
      <c r="T39" s="289" t="n">
        <v>0.0146666666666667</v>
      </c>
      <c r="U39" s="289" t="n">
        <v>0.0143129448234065</v>
      </c>
      <c r="V39" s="178" t="n">
        <v>20.824</v>
      </c>
      <c r="W39" s="178" t="n">
        <v>20.321779295633</v>
      </c>
      <c r="X39" s="145" t="n">
        <v>20.8093333333333</v>
      </c>
      <c r="Y39" s="178" t="n">
        <v>20.3074663508096</v>
      </c>
      <c r="Z39" s="289" t="n">
        <v>1.506</v>
      </c>
      <c r="AA39" s="289" t="n">
        <v>1.46967919800342</v>
      </c>
      <c r="AB39" s="289" t="n">
        <v>21.55</v>
      </c>
      <c r="AC39" s="188" t="n">
        <v>21.0302700643916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3013</v>
      </c>
      <c r="E40" s="136" t="n">
        <v>8.2</v>
      </c>
      <c r="F40" s="137" t="n">
        <v>5.4645</v>
      </c>
      <c r="G40" s="138" t="n">
        <v>34.97125</v>
      </c>
      <c r="H40" s="136" t="n">
        <v>1600</v>
      </c>
      <c r="I40" s="136" t="n">
        <v>1599</v>
      </c>
      <c r="J40" s="279" t="n">
        <v>117.17</v>
      </c>
      <c r="K40" s="280" t="n">
        <v>0.999838538658805</v>
      </c>
      <c r="L40" s="281" t="n">
        <v>0.00079566517253126</v>
      </c>
      <c r="M40" s="281" t="n">
        <v>-4.997301304E-006</v>
      </c>
      <c r="N40" s="281" t="n">
        <v>1.02722133844559</v>
      </c>
      <c r="O40" s="279" t="n">
        <v>117.15617394</v>
      </c>
      <c r="P40" s="282" t="n">
        <v>5.43469977259566</v>
      </c>
      <c r="Q40" s="283" t="n">
        <v>5.29068037159306</v>
      </c>
      <c r="R40" s="284" t="n">
        <v>242.713691844122</v>
      </c>
      <c r="S40" s="284" t="n">
        <v>236.281785395346</v>
      </c>
      <c r="T40" s="289" t="n">
        <v>0.0116666666666667</v>
      </c>
      <c r="U40" s="289" t="n">
        <v>0.0113852292164867</v>
      </c>
      <c r="V40" s="178" t="n">
        <v>21.742</v>
      </c>
      <c r="W40" s="178" t="n">
        <v>21.2175131678446</v>
      </c>
      <c r="X40" s="145" t="n">
        <v>21.7303333333333</v>
      </c>
      <c r="Y40" s="178" t="n">
        <v>21.2061279386281</v>
      </c>
      <c r="Z40" s="289" t="n">
        <v>1.54</v>
      </c>
      <c r="AA40" s="289" t="n">
        <v>1.50285025657625</v>
      </c>
      <c r="AB40" s="289" t="n">
        <v>18.539</v>
      </c>
      <c r="AC40" s="188" t="n">
        <v>18.091779809524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3026</v>
      </c>
      <c r="E41" s="136" t="n">
        <v>9.2</v>
      </c>
      <c r="F41" s="137" t="n">
        <v>3.4821</v>
      </c>
      <c r="G41" s="138" t="n">
        <v>34.5348</v>
      </c>
      <c r="H41" s="136" t="n">
        <v>750</v>
      </c>
      <c r="I41" s="136" t="n">
        <v>750</v>
      </c>
      <c r="J41" s="279" t="n">
        <v>117.7</v>
      </c>
      <c r="K41" s="280" t="n">
        <v>0.999768218849135</v>
      </c>
      <c r="L41" s="281" t="n">
        <v>0.00079273206735776</v>
      </c>
      <c r="M41" s="281" t="n">
        <v>-4.923821344E-006</v>
      </c>
      <c r="N41" s="281" t="n">
        <v>1.02672199916338</v>
      </c>
      <c r="O41" s="279" t="n">
        <v>117.6872884</v>
      </c>
      <c r="P41" s="282" t="n">
        <v>3.44007848578228</v>
      </c>
      <c r="Q41" s="283" t="n">
        <v>3.35054521923696</v>
      </c>
      <c r="R41" s="284" t="n">
        <v>153.633905175036</v>
      </c>
      <c r="S41" s="284" t="n">
        <v>149.635349491123</v>
      </c>
      <c r="T41" s="289" t="n">
        <v>0.0146666666666667</v>
      </c>
      <c r="U41" s="289" t="n">
        <v>0.0143174963482369</v>
      </c>
      <c r="V41" s="178" t="n">
        <v>35.453</v>
      </c>
      <c r="W41" s="178" t="n">
        <v>34.6089680477756</v>
      </c>
      <c r="X41" s="145" t="n">
        <v>35.4383333333333</v>
      </c>
      <c r="Y41" s="178" t="n">
        <v>34.5946505514273</v>
      </c>
      <c r="Z41" s="289" t="n">
        <v>2.624</v>
      </c>
      <c r="AA41" s="289" t="n">
        <v>2.56153025575729</v>
      </c>
      <c r="AB41" s="289" t="n">
        <v>31.217</v>
      </c>
      <c r="AC41" s="188" t="n">
        <v>30.4738147842893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3027</v>
      </c>
      <c r="E42" s="136" t="n">
        <v>13.4</v>
      </c>
      <c r="F42" s="137" t="n">
        <v>2.377</v>
      </c>
      <c r="G42" s="138" t="n">
        <v>34.8727</v>
      </c>
      <c r="H42" s="136" t="n">
        <v>350</v>
      </c>
      <c r="I42" s="136" t="n">
        <v>350</v>
      </c>
      <c r="J42" s="279" t="n">
        <v>116.45</v>
      </c>
      <c r="K42" s="280" t="n">
        <v>0.999327559596324</v>
      </c>
      <c r="L42" s="281" t="n">
        <v>0.00078160300815734</v>
      </c>
      <c r="M42" s="281" t="n">
        <v>-4.651341976E-006</v>
      </c>
      <c r="N42" s="281" t="n">
        <v>1.0262138457558</v>
      </c>
      <c r="O42" s="279" t="n">
        <v>116.4423143</v>
      </c>
      <c r="P42" s="282" t="n">
        <v>2.36755294872724</v>
      </c>
      <c r="Q42" s="283" t="n">
        <v>2.30707562416833</v>
      </c>
      <c r="R42" s="284" t="n">
        <v>105.734914690159</v>
      </c>
      <c r="S42" s="284" t="n">
        <v>103.033997375358</v>
      </c>
      <c r="T42" s="289" t="n">
        <v>0.0166666666666667</v>
      </c>
      <c r="U42" s="289" t="n">
        <v>0.0162658457669106</v>
      </c>
      <c r="V42" s="178" t="n">
        <v>31.599</v>
      </c>
      <c r="W42" s="178" t="n">
        <v>30.8390676233164</v>
      </c>
      <c r="X42" s="145" t="n">
        <v>31.5823333333333</v>
      </c>
      <c r="Y42" s="178" t="n">
        <v>30.8228017775495</v>
      </c>
      <c r="Z42" s="289" t="n">
        <v>2.17</v>
      </c>
      <c r="AA42" s="289" t="n">
        <v>2.11781311885175</v>
      </c>
      <c r="AB42" s="289" t="n">
        <v>14.523</v>
      </c>
      <c r="AC42" s="188" t="n">
        <v>14.1737326843705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3028</v>
      </c>
      <c r="E43" s="136" t="n">
        <v>19.9</v>
      </c>
      <c r="F43" s="137" t="n">
        <v>3.9282</v>
      </c>
      <c r="G43" s="138" t="n">
        <v>35.9648</v>
      </c>
      <c r="H43" s="136" t="n">
        <v>100</v>
      </c>
      <c r="I43" s="136" t="n">
        <v>99</v>
      </c>
      <c r="J43" s="279" t="n">
        <v>115.96</v>
      </c>
      <c r="K43" s="280" t="n">
        <v>0.99822689518796</v>
      </c>
      <c r="L43" s="281" t="n">
        <v>0.000767720197672209</v>
      </c>
      <c r="M43" s="281" t="n">
        <v>-4.344725146E-006</v>
      </c>
      <c r="N43" s="281" t="n">
        <v>1.02552563956269</v>
      </c>
      <c r="O43" s="279" t="n">
        <v>115.95988404</v>
      </c>
      <c r="P43" s="282" t="n">
        <v>3.94217733239826</v>
      </c>
      <c r="Q43" s="283" t="n">
        <v>3.84405536079945</v>
      </c>
      <c r="R43" s="284" t="n">
        <v>176.057639664906</v>
      </c>
      <c r="S43" s="284" t="n">
        <v>171.675512413303</v>
      </c>
      <c r="T43" s="289" t="n">
        <v>0.0536666666666667</v>
      </c>
      <c r="U43" s="289" t="n">
        <v>0.0523333320312288</v>
      </c>
      <c r="V43" s="178" t="n">
        <v>9.019</v>
      </c>
      <c r="W43" s="178" t="n">
        <v>8.79492524701215</v>
      </c>
      <c r="X43" s="145" t="n">
        <v>8.96533333333333</v>
      </c>
      <c r="Y43" s="178" t="n">
        <v>8.74259191498093</v>
      </c>
      <c r="Z43" s="289" t="n">
        <v>0.763</v>
      </c>
      <c r="AA43" s="289" t="n">
        <v>0.744043459748339</v>
      </c>
      <c r="AB43" s="289" t="n">
        <v>3.235</v>
      </c>
      <c r="AC43" s="188" t="n">
        <v>3.15462725070233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3034</v>
      </c>
      <c r="E44" s="136" t="n">
        <v>21.5</v>
      </c>
      <c r="F44" s="137" t="n">
        <v>3.9899</v>
      </c>
      <c r="G44" s="138" t="n">
        <v>36.21445</v>
      </c>
      <c r="H44" s="136" t="n">
        <v>80</v>
      </c>
      <c r="I44" s="136" t="n">
        <v>81</v>
      </c>
      <c r="J44" s="279" t="n">
        <v>116.21</v>
      </c>
      <c r="K44" s="280" t="n">
        <v>0.997885202188353</v>
      </c>
      <c r="L44" s="281" t="n">
        <v>0.000764848910187969</v>
      </c>
      <c r="M44" s="281" t="n">
        <v>-4.29069385E-006</v>
      </c>
      <c r="N44" s="281" t="n">
        <v>1.02528233289201</v>
      </c>
      <c r="O44" s="279" t="n">
        <v>116.21174315</v>
      </c>
      <c r="P44" s="282" t="n">
        <v>3.99557989160718</v>
      </c>
      <c r="Q44" s="283" t="n">
        <v>3.89705329295676</v>
      </c>
      <c r="R44" s="284" t="n">
        <v>178.442597959177</v>
      </c>
      <c r="S44" s="284" t="n">
        <v>174.042400063449</v>
      </c>
      <c r="T44" s="289" t="n">
        <v>0.118666666666667</v>
      </c>
      <c r="U44" s="289" t="n">
        <v>0.11569735989081</v>
      </c>
      <c r="V44" s="178" t="n">
        <v>6.795</v>
      </c>
      <c r="W44" s="178" t="n">
        <v>6.62497382408473</v>
      </c>
      <c r="X44" s="145" t="n">
        <v>6.67633333333333</v>
      </c>
      <c r="Y44" s="178" t="n">
        <v>6.50927646419392</v>
      </c>
      <c r="Z44" s="289" t="n">
        <v>0.598</v>
      </c>
      <c r="AA44" s="289" t="n">
        <v>0.583036695629532</v>
      </c>
      <c r="AB44" s="289" t="n">
        <v>2.607</v>
      </c>
      <c r="AC44" s="159" t="n">
        <v>2.54176699917423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3038</v>
      </c>
      <c r="E45" s="136" t="n">
        <v>25.5</v>
      </c>
      <c r="F45" s="137" t="n">
        <v>4.406</v>
      </c>
      <c r="G45" s="138" t="n">
        <v>36.60245</v>
      </c>
      <c r="H45" s="136" t="n">
        <v>60</v>
      </c>
      <c r="I45" s="136" t="n">
        <v>60</v>
      </c>
      <c r="J45" s="279" t="n">
        <v>115.95</v>
      </c>
      <c r="K45" s="280" t="n">
        <v>0.996918646721861</v>
      </c>
      <c r="L45" s="281" t="n">
        <v>0.000758508167002969</v>
      </c>
      <c r="M45" s="281" t="n">
        <v>-4.19267865E-006</v>
      </c>
      <c r="N45" s="281" t="n">
        <v>1.0244007393015</v>
      </c>
      <c r="O45" s="279" t="n">
        <v>115.95637725</v>
      </c>
      <c r="P45" s="282" t="n">
        <v>4.42424147469948</v>
      </c>
      <c r="Q45" s="283" t="n">
        <v>4.31885814307027</v>
      </c>
      <c r="R45" s="284" t="n">
        <v>197.586624260079</v>
      </c>
      <c r="S45" s="284" t="n">
        <v>192.880204669518</v>
      </c>
      <c r="T45" s="0" t="n">
        <v>0.0486666666666667</v>
      </c>
      <c r="U45" s="0" t="n">
        <v>0.0474354972358404</v>
      </c>
      <c r="V45" s="0" t="n">
        <v>0.138</v>
      </c>
      <c r="W45" s="0" t="n">
        <v>0.134508875723547</v>
      </c>
      <c r="X45" s="0" t="n">
        <v>0.0893333333333333</v>
      </c>
      <c r="Y45" s="0" t="n">
        <v>0.0870733784877069</v>
      </c>
      <c r="Z45" s="0" t="n">
        <v>0.144</v>
      </c>
      <c r="AA45" s="0" t="n">
        <v>0.140357087711528</v>
      </c>
      <c r="AB45" s="0" t="n">
        <v>1.188</v>
      </c>
      <c r="AC45" s="159" t="n">
        <v>1.1579459736201</v>
      </c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/>
      <c r="E46" s="136"/>
      <c r="F46" s="137"/>
      <c r="G46" s="138"/>
      <c r="H46" s="136"/>
      <c r="I46" s="136" t="n">
        <v>60</v>
      </c>
      <c r="J46" s="279"/>
      <c r="K46" s="280"/>
      <c r="L46" s="281"/>
      <c r="M46" s="281"/>
      <c r="N46" s="281"/>
      <c r="O46" s="279"/>
      <c r="P46" s="282"/>
      <c r="Q46" s="283"/>
      <c r="R46" s="284"/>
      <c r="S46" s="284"/>
      <c r="T46" s="289"/>
      <c r="U46" s="289"/>
      <c r="V46" s="178"/>
      <c r="W46" s="178"/>
      <c r="X46" s="145"/>
      <c r="Y46" s="178"/>
      <c r="Z46" s="289"/>
      <c r="AA46" s="289"/>
      <c r="AB46" s="289"/>
      <c r="AC46" s="285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3039</v>
      </c>
      <c r="E47" s="136" t="n">
        <v>27.7</v>
      </c>
      <c r="F47" s="137" t="n">
        <v>4.5934</v>
      </c>
      <c r="G47" s="138" t="n">
        <v>36.1739</v>
      </c>
      <c r="H47" s="136" t="n">
        <v>40</v>
      </c>
      <c r="I47" s="136" t="n">
        <v>40</v>
      </c>
      <c r="J47" s="279" t="n">
        <v>116.46</v>
      </c>
      <c r="K47" s="280" t="n">
        <v>0.996321931391658</v>
      </c>
      <c r="L47" s="281" t="n">
        <v>0.000755497206216729</v>
      </c>
      <c r="M47" s="281" t="n">
        <v>-4.161339034E-006</v>
      </c>
      <c r="N47" s="281" t="n">
        <v>1.02337805512768</v>
      </c>
      <c r="O47" s="279" t="n">
        <v>116.46896742</v>
      </c>
      <c r="P47" s="282" t="n">
        <v>4.59260822014933</v>
      </c>
      <c r="Q47" s="283" t="n">
        <v>4.48769464728881</v>
      </c>
      <c r="R47" s="284" t="n">
        <v>205.105883111869</v>
      </c>
      <c r="S47" s="284" t="n">
        <v>200.420442947918</v>
      </c>
      <c r="T47" s="289" t="n">
        <v>0.0116666666666667</v>
      </c>
      <c r="U47" s="289" t="n">
        <v>0.0113750993786561</v>
      </c>
      <c r="V47" s="178" t="n">
        <v>0.008</v>
      </c>
      <c r="W47" s="178" t="n">
        <v>0.00780006814536421</v>
      </c>
      <c r="X47" s="145" t="n">
        <v>-0.00366666666666667</v>
      </c>
      <c r="Y47" s="178" t="n">
        <v>-0.00357503123329193</v>
      </c>
      <c r="Z47" s="289" t="n">
        <v>0.073</v>
      </c>
      <c r="AA47" s="289" t="n">
        <v>0.0711756218264484</v>
      </c>
      <c r="AB47" s="289" t="n">
        <v>1.035</v>
      </c>
      <c r="AC47" s="285" t="n">
        <v>1.00913381630649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3042</v>
      </c>
      <c r="E48" s="136" t="n">
        <v>22.8</v>
      </c>
      <c r="F48" s="137" t="n">
        <v>4.6241</v>
      </c>
      <c r="G48" s="138" t="n">
        <v>35.9521</v>
      </c>
      <c r="H48" s="136" t="n">
        <v>20</v>
      </c>
      <c r="I48" s="136" t="n">
        <v>20</v>
      </c>
      <c r="J48" s="279" t="n">
        <v>117.21</v>
      </c>
      <c r="K48" s="280" t="n">
        <v>0.997588340210283</v>
      </c>
      <c r="L48" s="281" t="n">
        <v>0.00076266041445408</v>
      </c>
      <c r="M48" s="281" t="n">
        <v>-4.253031264E-006</v>
      </c>
      <c r="N48" s="281" t="n">
        <v>1.0247152461108</v>
      </c>
      <c r="O48" s="279" t="n">
        <v>117.21328188</v>
      </c>
      <c r="P48" s="282" t="n">
        <v>4.5935668765497</v>
      </c>
      <c r="Q48" s="283" t="n">
        <v>4.48277401354582</v>
      </c>
      <c r="R48" s="284" t="n">
        <v>205.14869670671</v>
      </c>
      <c r="S48" s="284" t="n">
        <v>200.200687444956</v>
      </c>
      <c r="T48" s="289" t="n">
        <v>0.0126666666666667</v>
      </c>
      <c r="U48" s="289" t="n">
        <v>0.0123521403175135</v>
      </c>
      <c r="V48" s="178" t="n">
        <v>0.01</v>
      </c>
      <c r="W48" s="178" t="n">
        <v>0.00975168972435272</v>
      </c>
      <c r="X48" s="145" t="n">
        <v>-0.00266666666666667</v>
      </c>
      <c r="Y48" s="178" t="n">
        <v>-0.00260045059316073</v>
      </c>
      <c r="Z48" s="289" t="n">
        <v>0.018</v>
      </c>
      <c r="AA48" s="289" t="n">
        <v>0.0175530415038349</v>
      </c>
      <c r="AB48" s="289" t="n">
        <v>1.008</v>
      </c>
      <c r="AC48" s="159" t="n">
        <v>0.982970324214754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 t="n">
        <v>3045</v>
      </c>
      <c r="E49" s="136" t="n">
        <v>28.1</v>
      </c>
      <c r="F49" s="137" t="n">
        <v>4.6713</v>
      </c>
      <c r="G49" s="138" t="n">
        <v>35.9104</v>
      </c>
      <c r="H49" s="136" t="n">
        <v>0</v>
      </c>
      <c r="I49" s="136" t="n">
        <v>3</v>
      </c>
      <c r="J49" s="279" t="n">
        <v>118.7</v>
      </c>
      <c r="K49" s="280" t="n">
        <v>0.996208667461312</v>
      </c>
      <c r="L49" s="281" t="n">
        <v>0.000754984227200469</v>
      </c>
      <c r="M49" s="281" t="n">
        <v>-4.157361706E-006</v>
      </c>
      <c r="N49" s="281" t="n">
        <v>1.02304884982085</v>
      </c>
      <c r="O49" s="279" t="n">
        <v>118.7096147</v>
      </c>
      <c r="P49" s="282" t="n">
        <v>4.58115892904085</v>
      </c>
      <c r="Q49" s="283" t="n">
        <v>4.4779473920948</v>
      </c>
      <c r="R49" s="284" t="n">
        <v>204.594557770964</v>
      </c>
      <c r="S49" s="284" t="n">
        <v>199.985130530954</v>
      </c>
      <c r="T49" s="159" t="n">
        <v>0.0116666666666667</v>
      </c>
      <c r="U49" s="159" t="n">
        <v>0.0113772567036154</v>
      </c>
      <c r="V49" s="159" t="n">
        <v>0.007</v>
      </c>
      <c r="W49" s="159" t="n">
        <v>0.00682635402216923</v>
      </c>
      <c r="X49" s="159" t="n">
        <v>-0.00466666666666667</v>
      </c>
      <c r="Y49" s="159" t="n">
        <v>-0.00455090268144616</v>
      </c>
      <c r="Z49" s="159" t="n">
        <v>-0.004</v>
      </c>
      <c r="AA49" s="159" t="n">
        <v>-0.00390077372695384</v>
      </c>
      <c r="AB49" s="159" t="n">
        <v>0.983</v>
      </c>
      <c r="AC49" s="159" t="n">
        <v>0.958615143398907</v>
      </c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3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 t="n">
        <v>3</v>
      </c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0</v>
      </c>
      <c r="J9" s="32" t="s">
        <v>351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0°30.09'</v>
      </c>
      <c r="P9" s="36" t="s">
        <v>15</v>
      </c>
      <c r="Q9" s="189" t="n">
        <v>0.5015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249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-23°00.01'</v>
      </c>
      <c r="P10" s="36" t="s">
        <v>21</v>
      </c>
      <c r="Q10" s="189" t="n">
        <v>-23.0001666666667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0°30.09'</v>
      </c>
      <c r="O11" s="43" t="n">
        <f aca="false">IF(P9=M10,-1,1)</f>
        <v>1</v>
      </c>
      <c r="P11" s="44" t="s">
        <v>352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23°00.01'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25.7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25.8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4.87728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0.996866260603448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0.0199775399057298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71'!$P$18</f>
        <v>5.00778124303754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4.87073241384021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0.00499328766632243</v>
      </c>
      <c r="Q23" s="221" t="s">
        <v>38</v>
      </c>
      <c r="R23" s="166"/>
      <c r="T23" s="1" t="n">
        <v>4.8822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4.8743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0.0205607302462628</v>
      </c>
      <c r="Q25" s="221" t="s">
        <v>15</v>
      </c>
      <c r="R25" s="166"/>
      <c r="T25" s="1" t="n">
        <v>4.8785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4.878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4.8734</v>
      </c>
    </row>
    <row r="28" customFormat="false" ht="15" hidden="false" customHeight="false" outlineLevel="0" collapsed="false">
      <c r="T28" s="1" t="n">
        <f aca="false">AVERAGE(T23:T27)</f>
        <v>4.87728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3166</v>
      </c>
      <c r="E36" s="136" t="n">
        <v>6.4</v>
      </c>
      <c r="F36" s="137" t="n">
        <v>5.6473</v>
      </c>
      <c r="G36" s="138" t="n">
        <v>34.96</v>
      </c>
      <c r="H36" s="136" t="n">
        <v>2000</v>
      </c>
      <c r="I36" s="136" t="n">
        <v>1999</v>
      </c>
      <c r="J36" s="279" t="n">
        <v>115.58</v>
      </c>
      <c r="K36" s="280" t="n">
        <v>0.999929313416752</v>
      </c>
      <c r="L36" s="281" t="n">
        <v>0.00080124139691264</v>
      </c>
      <c r="M36" s="281" t="n">
        <v>-5.137904416E-006</v>
      </c>
      <c r="N36" s="281" t="n">
        <v>1.02746916155231</v>
      </c>
      <c r="O36" s="279" t="n">
        <v>115.56428112</v>
      </c>
      <c r="P36" s="282" t="n">
        <v>5.69590254662892</v>
      </c>
      <c r="Q36" s="283" t="n">
        <v>5.54362384757467</v>
      </c>
      <c r="R36" s="284" t="n">
        <v>254.379007732447</v>
      </c>
      <c r="S36" s="284" t="n">
        <v>247.578241032685</v>
      </c>
      <c r="T36" s="289" t="n">
        <v>0.0116666666666667</v>
      </c>
      <c r="U36" s="289" t="n">
        <v>0.011385319054422</v>
      </c>
      <c r="V36" s="178" t="n">
        <v>21.07</v>
      </c>
      <c r="W36" s="178" t="n">
        <v>20.5618862122861</v>
      </c>
      <c r="X36" s="145" t="n">
        <v>21.0583333333333</v>
      </c>
      <c r="Y36" s="178" t="n">
        <v>20.5505008932317</v>
      </c>
      <c r="Z36" s="289" t="n">
        <v>1.505</v>
      </c>
      <c r="AA36" s="289" t="n">
        <v>1.46870615802044</v>
      </c>
      <c r="AB36" s="289" t="n">
        <v>22.245</v>
      </c>
      <c r="AC36" s="188" t="n">
        <v>21.7085504884815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3167</v>
      </c>
      <c r="E37" s="136" t="n">
        <v>7</v>
      </c>
      <c r="F37" s="137" t="n">
        <v>5.5038</v>
      </c>
      <c r="G37" s="138" t="n">
        <v>34.9712</v>
      </c>
      <c r="H37" s="136" t="n">
        <v>1600</v>
      </c>
      <c r="I37" s="136" t="n">
        <v>1603</v>
      </c>
      <c r="J37" s="279" t="n">
        <v>117.58</v>
      </c>
      <c r="K37" s="280" t="n">
        <v>0.999904279762349</v>
      </c>
      <c r="L37" s="281" t="n">
        <v>0.0007993392355775</v>
      </c>
      <c r="M37" s="281" t="n">
        <v>-5.0898454E-006</v>
      </c>
      <c r="N37" s="281" t="n">
        <v>1.02739638789442</v>
      </c>
      <c r="O37" s="279" t="n">
        <v>117.5647146</v>
      </c>
      <c r="P37" s="282" t="n">
        <v>5.45457626444093</v>
      </c>
      <c r="Q37" s="283" t="n">
        <v>5.309125405453</v>
      </c>
      <c r="R37" s="284" t="n">
        <v>243.601375969932</v>
      </c>
      <c r="S37" s="284" t="n">
        <v>237.105540607531</v>
      </c>
      <c r="T37" s="289" t="n">
        <v>0.00966666666666668</v>
      </c>
      <c r="U37" s="289" t="n">
        <v>0.0094334693164168</v>
      </c>
      <c r="V37" s="178" t="n">
        <v>21.831</v>
      </c>
      <c r="W37" s="178" t="n">
        <v>21.3043519289684</v>
      </c>
      <c r="X37" s="145" t="n">
        <v>21.8213333333333</v>
      </c>
      <c r="Y37" s="178" t="n">
        <v>21.294918459652</v>
      </c>
      <c r="Z37" s="289" t="n">
        <v>1.545</v>
      </c>
      <c r="AA37" s="289" t="n">
        <v>1.50772863039972</v>
      </c>
      <c r="AB37" s="289" t="n">
        <v>18.47</v>
      </c>
      <c r="AC37" s="188" t="n">
        <v>18.0244322352639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3230</v>
      </c>
      <c r="E38" s="136" t="n">
        <v>7.1</v>
      </c>
      <c r="F38" s="137" t="n">
        <v>3.4103</v>
      </c>
      <c r="G38" s="138" t="n">
        <v>34.5202</v>
      </c>
      <c r="H38" s="136" t="n">
        <v>750</v>
      </c>
      <c r="I38" s="136" t="n">
        <v>750</v>
      </c>
      <c r="J38" s="279" t="n">
        <v>115.77</v>
      </c>
      <c r="K38" s="280" t="n">
        <v>0.999899594042335</v>
      </c>
      <c r="L38" s="281" t="n">
        <v>0.000799026481658769</v>
      </c>
      <c r="M38" s="281" t="n">
        <v>-5.081951386E-006</v>
      </c>
      <c r="N38" s="281" t="n">
        <v>1.02702715955158</v>
      </c>
      <c r="O38" s="279" t="n">
        <v>115.75506567</v>
      </c>
      <c r="P38" s="282" t="n">
        <v>3.42596031217289</v>
      </c>
      <c r="Q38" s="283" t="n">
        <v>3.33580303141031</v>
      </c>
      <c r="R38" s="284" t="n">
        <v>153.003387541641</v>
      </c>
      <c r="S38" s="284" t="n">
        <v>148.976963382784</v>
      </c>
      <c r="T38" s="289" t="n">
        <v>0.00966666666666668</v>
      </c>
      <c r="U38" s="289" t="n">
        <v>0.00943663214552634</v>
      </c>
      <c r="V38" s="178" t="n">
        <v>35.929</v>
      </c>
      <c r="W38" s="178" t="n">
        <v>35.0740092782706</v>
      </c>
      <c r="X38" s="145" t="n">
        <v>35.9193333333333</v>
      </c>
      <c r="Y38" s="178" t="n">
        <v>35.0645726461251</v>
      </c>
      <c r="Z38" s="289" t="n">
        <v>2.622</v>
      </c>
      <c r="AA38" s="289" t="n">
        <v>2.5596051191969</v>
      </c>
      <c r="AB38" s="289" t="n">
        <v>30.64</v>
      </c>
      <c r="AC38" s="188" t="n">
        <v>29.9108698902338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3231</v>
      </c>
      <c r="E39" s="136" t="n">
        <v>12.8</v>
      </c>
      <c r="F39" s="137" t="n">
        <v>2.2855</v>
      </c>
      <c r="G39" s="138" t="n">
        <v>35.0236</v>
      </c>
      <c r="H39" s="136" t="n">
        <v>300</v>
      </c>
      <c r="I39" s="136" t="n">
        <v>302</v>
      </c>
      <c r="J39" s="279" t="n">
        <v>114.15</v>
      </c>
      <c r="K39" s="280" t="n">
        <v>0.99940429498</v>
      </c>
      <c r="L39" s="281" t="n">
        <v>0.00078308104318208</v>
      </c>
      <c r="M39" s="281" t="n">
        <v>-4.686693664E-006</v>
      </c>
      <c r="N39" s="281" t="n">
        <v>1.02645183554707</v>
      </c>
      <c r="O39" s="279" t="n">
        <v>114.1417812</v>
      </c>
      <c r="P39" s="282" t="n">
        <v>2.3223353382816</v>
      </c>
      <c r="Q39" s="283" t="n">
        <v>2.26248836804297</v>
      </c>
      <c r="R39" s="284" t="n">
        <v>103.715496207656</v>
      </c>
      <c r="S39" s="284" t="n">
        <v>101.042730516799</v>
      </c>
      <c r="T39" s="289" t="n">
        <v>0.0116666666666667</v>
      </c>
      <c r="U39" s="289" t="n">
        <v>0.011384832584273</v>
      </c>
      <c r="V39" s="178" t="n">
        <v>28.92</v>
      </c>
      <c r="W39" s="178" t="n">
        <v>28.2213735717579</v>
      </c>
      <c r="X39" s="145" t="n">
        <v>28.9083333333333</v>
      </c>
      <c r="Y39" s="178" t="n">
        <v>28.2099887391736</v>
      </c>
      <c r="Z39" s="289" t="n">
        <v>1.999</v>
      </c>
      <c r="AA39" s="289" t="n">
        <v>1.95070974308244</v>
      </c>
      <c r="AB39" s="289" t="n">
        <v>12.023</v>
      </c>
      <c r="AC39" s="188" t="n">
        <v>11.7325578994898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3232</v>
      </c>
      <c r="E40" s="136" t="n">
        <v>12.9</v>
      </c>
      <c r="F40" s="137" t="n">
        <v>2.3237</v>
      </c>
      <c r="G40" s="138" t="n">
        <v>35.0159</v>
      </c>
      <c r="H40" s="136" t="n">
        <v>300</v>
      </c>
      <c r="I40" s="136" t="n">
        <v>302</v>
      </c>
      <c r="J40" s="279" t="n">
        <v>115.71</v>
      </c>
      <c r="K40" s="280" t="n">
        <v>0.999391814532321</v>
      </c>
      <c r="L40" s="281" t="n">
        <v>0.000782832219764509</v>
      </c>
      <c r="M40" s="281" t="n">
        <v>-4.680718986E-006</v>
      </c>
      <c r="N40" s="281" t="n">
        <v>1.02642591035217</v>
      </c>
      <c r="O40" s="279" t="n">
        <v>115.70178459</v>
      </c>
      <c r="P40" s="282" t="n">
        <v>2.32909008751583</v>
      </c>
      <c r="Q40" s="283" t="n">
        <v>2.26912635780668</v>
      </c>
      <c r="R40" s="284" t="n">
        <v>104.017163308457</v>
      </c>
      <c r="S40" s="284" t="n">
        <v>101.339183139646</v>
      </c>
      <c r="T40" s="289" t="n">
        <v>0.0106666666666667</v>
      </c>
      <c r="U40" s="289" t="n">
        <v>0.0104090362821283</v>
      </c>
      <c r="V40" s="178" t="n">
        <v>29.092</v>
      </c>
      <c r="W40" s="178" t="n">
        <v>28.3893453299695</v>
      </c>
      <c r="X40" s="145" t="n">
        <v>29.0813333333333</v>
      </c>
      <c r="Y40" s="178" t="n">
        <v>28.3789362936874</v>
      </c>
      <c r="Z40" s="289" t="n">
        <v>2.027</v>
      </c>
      <c r="AA40" s="289" t="n">
        <v>1.97804217598818</v>
      </c>
      <c r="AB40" s="289" t="n">
        <v>12.125</v>
      </c>
      <c r="AC40" s="188" t="n">
        <v>11.8321467113255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3233</v>
      </c>
      <c r="E41" s="136" t="n">
        <v>15.4</v>
      </c>
      <c r="F41" s="137" t="n">
        <v>3.0189</v>
      </c>
      <c r="G41" s="138" t="n">
        <v>35.3743</v>
      </c>
      <c r="H41" s="136" t="n">
        <v>200</v>
      </c>
      <c r="I41" s="136" t="n">
        <v>200</v>
      </c>
      <c r="J41" s="279" t="n">
        <v>117.93</v>
      </c>
      <c r="K41" s="280" t="n">
        <v>0.999040328101057</v>
      </c>
      <c r="L41" s="281" t="n">
        <v>0.00077692768274054</v>
      </c>
      <c r="M41" s="281" t="n">
        <v>-4.542106936E-006</v>
      </c>
      <c r="N41" s="281" t="n">
        <v>1.02617254537265</v>
      </c>
      <c r="O41" s="279" t="n">
        <v>117.92457522</v>
      </c>
      <c r="P41" s="282" t="n">
        <v>2.97375324747634</v>
      </c>
      <c r="Q41" s="283" t="n">
        <v>2.89790762858155</v>
      </c>
      <c r="R41" s="284" t="n">
        <v>132.807820032293</v>
      </c>
      <c r="S41" s="284" t="n">
        <v>129.420554692452</v>
      </c>
      <c r="T41" s="289" t="n">
        <v>0.0126666666666667</v>
      </c>
      <c r="U41" s="289" t="n">
        <v>0.0123573846352163</v>
      </c>
      <c r="V41" s="178" t="n">
        <v>20.297</v>
      </c>
      <c r="W41" s="178" t="n">
        <v>19.801408100604</v>
      </c>
      <c r="X41" s="145" t="n">
        <v>20.2843333333333</v>
      </c>
      <c r="Y41" s="178" t="n">
        <v>19.7890507159688</v>
      </c>
      <c r="Z41" s="289" t="n">
        <v>1.45</v>
      </c>
      <c r="AA41" s="289" t="n">
        <v>1.41459534639975</v>
      </c>
      <c r="AB41" s="289" t="n">
        <v>7.234</v>
      </c>
      <c r="AC41" s="188" t="n">
        <v>7.0573674040385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3237</v>
      </c>
      <c r="E42" s="136" t="n">
        <v>18.6</v>
      </c>
      <c r="F42" s="137" t="n">
        <v>3.4165</v>
      </c>
      <c r="G42" s="138" t="n">
        <v>35.8388</v>
      </c>
      <c r="H42" s="136" t="n">
        <v>100</v>
      </c>
      <c r="I42" s="136" t="n">
        <v>100</v>
      </c>
      <c r="J42" s="279" t="n">
        <v>118.47</v>
      </c>
      <c r="K42" s="280" t="n">
        <v>0.998484722762994</v>
      </c>
      <c r="L42" s="281" t="n">
        <v>0.0007702035386151</v>
      </c>
      <c r="M42" s="281" t="n">
        <v>-4.394863416E-006</v>
      </c>
      <c r="N42" s="281" t="n">
        <v>1.02576552624822</v>
      </c>
      <c r="O42" s="279" t="n">
        <v>118.46834142</v>
      </c>
      <c r="P42" s="282" t="n">
        <v>3.35226715803106</v>
      </c>
      <c r="Q42" s="283" t="n">
        <v>3.26806377505404</v>
      </c>
      <c r="R42" s="284" t="n">
        <v>149.712251277667</v>
      </c>
      <c r="S42" s="284" t="n">
        <v>145.951728193913</v>
      </c>
      <c r="T42" s="289" t="n">
        <v>0.0436666666666667</v>
      </c>
      <c r="U42" s="289" t="n">
        <v>0.0425842515452903</v>
      </c>
      <c r="V42" s="178" t="n">
        <v>13.364</v>
      </c>
      <c r="W42" s="178" t="n">
        <v>13.0327313965937</v>
      </c>
      <c r="X42" s="145" t="n">
        <v>13.3203333333333</v>
      </c>
      <c r="Y42" s="178" t="n">
        <v>12.9901471450484</v>
      </c>
      <c r="Z42" s="289" t="n">
        <v>0.989</v>
      </c>
      <c r="AA42" s="289" t="n">
        <v>0.964484536907453</v>
      </c>
      <c r="AB42" s="289" t="n">
        <v>4.32</v>
      </c>
      <c r="AC42" s="188" t="n">
        <v>4.21291526738139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3238</v>
      </c>
      <c r="E43" s="136" t="n">
        <v>22</v>
      </c>
      <c r="F43" s="137" t="n">
        <v>4.0039</v>
      </c>
      <c r="G43" s="138" t="n">
        <v>36.3064</v>
      </c>
      <c r="H43" s="136" t="n">
        <v>80</v>
      </c>
      <c r="I43" s="136" t="n">
        <v>80</v>
      </c>
      <c r="J43" s="279" t="n">
        <v>117.73</v>
      </c>
      <c r="K43" s="280" t="n">
        <v>0.99777303695451</v>
      </c>
      <c r="L43" s="281" t="n">
        <v>0.00076399216004</v>
      </c>
      <c r="M43" s="281" t="n">
        <v>-4.2755464E-006</v>
      </c>
      <c r="N43" s="281" t="n">
        <v>1.02521236184564</v>
      </c>
      <c r="O43" s="279" t="n">
        <v>117.7323546</v>
      </c>
      <c r="P43" s="282" t="n">
        <v>3.95698651615357</v>
      </c>
      <c r="Q43" s="283" t="n">
        <v>3.85967499360815</v>
      </c>
      <c r="R43" s="284" t="n">
        <v>176.719017811419</v>
      </c>
      <c r="S43" s="284" t="n">
        <v>172.37308521454</v>
      </c>
      <c r="T43" s="289" t="n">
        <v>0.182666666666667</v>
      </c>
      <c r="U43" s="289" t="n">
        <v>0.178083278628244</v>
      </c>
      <c r="V43" s="178" t="n">
        <v>5.631</v>
      </c>
      <c r="W43" s="178" t="n">
        <v>5.4897095362535</v>
      </c>
      <c r="X43" s="145" t="n">
        <v>5.44833333333333</v>
      </c>
      <c r="Y43" s="178" t="n">
        <v>5.31162625762526</v>
      </c>
      <c r="Z43" s="289" t="n">
        <v>0.487</v>
      </c>
      <c r="AA43" s="289" t="n">
        <v>0.474780419846467</v>
      </c>
      <c r="AB43" s="289" t="n">
        <v>2.24</v>
      </c>
      <c r="AC43" s="188" t="n">
        <v>2.18379494960182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3239</v>
      </c>
      <c r="E44" s="136" t="n">
        <v>25.8</v>
      </c>
      <c r="F44" s="137" t="n">
        <v>4.3489</v>
      </c>
      <c r="G44" s="138" t="n">
        <v>36.5252</v>
      </c>
      <c r="H44" s="136" t="n">
        <v>60</v>
      </c>
      <c r="I44" s="136" t="n">
        <v>60</v>
      </c>
      <c r="J44" s="279" t="n">
        <v>113.98</v>
      </c>
      <c r="K44" s="280" t="n">
        <v>0.996839926411263</v>
      </c>
      <c r="L44" s="281" t="n">
        <v>0.00075807836541318</v>
      </c>
      <c r="M44" s="281" t="n">
        <v>-4.187461944E-006</v>
      </c>
      <c r="N44" s="281" t="n">
        <v>1.02424908558882</v>
      </c>
      <c r="O44" s="279" t="n">
        <v>113.98661084</v>
      </c>
      <c r="P44" s="282" t="n">
        <v>4.44345264696814</v>
      </c>
      <c r="Q44" s="283" t="n">
        <v>4.3382539554953</v>
      </c>
      <c r="R44" s="284" t="n">
        <v>198.444595213597</v>
      </c>
      <c r="S44" s="284" t="n">
        <v>193.74642165242</v>
      </c>
      <c r="T44" s="0" t="n">
        <v>0.00566666666666667</v>
      </c>
      <c r="U44" s="0" t="n">
        <v>0.00552357932240942</v>
      </c>
      <c r="V44" s="0" t="n">
        <v>0.002</v>
      </c>
      <c r="W44" s="0" t="n">
        <v>0.00194949858437979</v>
      </c>
      <c r="X44" s="0" t="n">
        <v>-0.00366666666666667</v>
      </c>
      <c r="Y44" s="0" t="n">
        <v>-0.00357408073802963</v>
      </c>
      <c r="Z44" s="0" t="n">
        <v>0.099</v>
      </c>
      <c r="AA44" s="0" t="n">
        <v>0.0965001799267997</v>
      </c>
      <c r="AB44" s="0" t="n">
        <v>1.223</v>
      </c>
      <c r="AC44" s="159" t="n">
        <v>1.19211838434824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60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289"/>
      <c r="U45" s="289"/>
      <c r="V45" s="178"/>
      <c r="W45" s="178"/>
      <c r="X45" s="145"/>
      <c r="Y45" s="178"/>
      <c r="Z45" s="289"/>
      <c r="AA45" s="289"/>
      <c r="AB45" s="28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3240</v>
      </c>
      <c r="E46" s="136" t="n">
        <v>27.3</v>
      </c>
      <c r="F46" s="137" t="n">
        <v>4.6245</v>
      </c>
      <c r="G46" s="138" t="n">
        <v>36.3112</v>
      </c>
      <c r="H46" s="136" t="n">
        <v>40</v>
      </c>
      <c r="I46" s="136" t="n">
        <v>40</v>
      </c>
      <c r="J46" s="279" t="n">
        <v>117.01</v>
      </c>
      <c r="K46" s="280" t="n">
        <v>0.996433742949107</v>
      </c>
      <c r="L46" s="281" t="n">
        <v>0.000756020652891949</v>
      </c>
      <c r="M46" s="281" t="n">
        <v>-4.165845834E-006</v>
      </c>
      <c r="N46" s="281" t="n">
        <v>1.02361126615826</v>
      </c>
      <c r="O46" s="279" t="n">
        <v>117.01854173</v>
      </c>
      <c r="P46" s="282" t="n">
        <v>4.60174407710346</v>
      </c>
      <c r="Q46" s="283" t="n">
        <v>4.49559733195825</v>
      </c>
      <c r="R46" s="284" t="n">
        <v>205.51389048344</v>
      </c>
      <c r="S46" s="284" t="n">
        <v>200.773376845255</v>
      </c>
      <c r="T46" s="289" t="n">
        <v>0.00266666666666667</v>
      </c>
      <c r="U46" s="289" t="n">
        <v>0.00259973964032846</v>
      </c>
      <c r="V46" s="178" t="n">
        <v>0.003</v>
      </c>
      <c r="W46" s="178" t="n">
        <v>0.00292470709536951</v>
      </c>
      <c r="X46" s="145" t="n">
        <v>0.000333333333333329</v>
      </c>
      <c r="Y46" s="178" t="n">
        <v>0.000324967455041052</v>
      </c>
      <c r="Z46" s="289" t="n">
        <v>0.049</v>
      </c>
      <c r="AA46" s="289" t="n">
        <v>0.0477702158910353</v>
      </c>
      <c r="AB46" s="289" t="n">
        <v>0.826</v>
      </c>
      <c r="AC46" s="285" t="n">
        <v>0.805269353591738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3243</v>
      </c>
      <c r="E47" s="136" t="n">
        <v>27.8</v>
      </c>
      <c r="F47" s="137" t="n">
        <v>4.5989</v>
      </c>
      <c r="G47" s="138" t="n">
        <v>35.9571</v>
      </c>
      <c r="H47" s="136" t="n">
        <v>20</v>
      </c>
      <c r="I47" s="136" t="n">
        <v>20</v>
      </c>
      <c r="J47" s="279" t="n">
        <v>116.66</v>
      </c>
      <c r="K47" s="280" t="n">
        <v>0.996293751176098</v>
      </c>
      <c r="L47" s="281" t="n">
        <v>0.00075536798352758</v>
      </c>
      <c r="M47" s="281" t="n">
        <v>-4.160295064E-006</v>
      </c>
      <c r="N47" s="281" t="n">
        <v>1.02318223338041</v>
      </c>
      <c r="O47" s="279" t="n">
        <v>116.66909948</v>
      </c>
      <c r="P47" s="282" t="n">
        <v>4.59010594479732</v>
      </c>
      <c r="Q47" s="283" t="n">
        <v>4.48610794348184</v>
      </c>
      <c r="R47" s="284" t="n">
        <v>204.994131494648</v>
      </c>
      <c r="S47" s="284" t="n">
        <v>200.349580755899</v>
      </c>
      <c r="T47" s="289" t="n">
        <v>0.00966666666666668</v>
      </c>
      <c r="U47" s="289" t="n">
        <v>0.00942672390600785</v>
      </c>
      <c r="V47" s="178" t="n">
        <v>0.002</v>
      </c>
      <c r="W47" s="178" t="n">
        <v>0.00195035667020852</v>
      </c>
      <c r="X47" s="145" t="n">
        <v>-0.00766666666666667</v>
      </c>
      <c r="Y47" s="178" t="n">
        <v>-0.00747636723579933</v>
      </c>
      <c r="Z47" s="289" t="n">
        <v>0.02</v>
      </c>
      <c r="AA47" s="289" t="n">
        <v>0.0195035667020852</v>
      </c>
      <c r="AB47" s="289" t="n">
        <v>0.832</v>
      </c>
      <c r="AC47" s="285" t="n">
        <v>0.811348374806744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3245</v>
      </c>
      <c r="E48" s="136" t="n">
        <v>27.8</v>
      </c>
      <c r="F48" s="137" t="n">
        <v>4.6913</v>
      </c>
      <c r="G48" s="138" t="n">
        <v>36.9028</v>
      </c>
      <c r="H48" s="136" t="n">
        <v>0</v>
      </c>
      <c r="I48" s="136" t="n">
        <v>4</v>
      </c>
      <c r="J48" s="279" t="n">
        <v>119.39</v>
      </c>
      <c r="K48" s="280" t="n">
        <v>0.996293751176098</v>
      </c>
      <c r="L48" s="281" t="n">
        <v>0.00075536798352758</v>
      </c>
      <c r="M48" s="281" t="n">
        <v>-4.160295064E-006</v>
      </c>
      <c r="N48" s="281" t="n">
        <v>1.02389425488066</v>
      </c>
      <c r="O48" s="279" t="n">
        <v>119.39931242</v>
      </c>
      <c r="P48" s="282" t="n">
        <v>4.57382732016753</v>
      </c>
      <c r="Q48" s="283" t="n">
        <v>4.4670895440278</v>
      </c>
      <c r="R48" s="284" t="n">
        <v>204.267128118682</v>
      </c>
      <c r="S48" s="284" t="n">
        <v>199.500219036281</v>
      </c>
      <c r="T48" s="158" t="n">
        <v>0.00866666666666667</v>
      </c>
      <c r="U48" s="159" t="n">
        <v>0.00845172232793198</v>
      </c>
      <c r="V48" s="159" t="n">
        <v>0.007</v>
      </c>
      <c r="W48" s="159" t="n">
        <v>0.00682639111102198</v>
      </c>
      <c r="X48" s="159" t="n">
        <v>-0.00166666666666667</v>
      </c>
      <c r="Y48" s="159" t="n">
        <v>-0.00162533121691</v>
      </c>
      <c r="Z48" s="159" t="n">
        <v>0.049</v>
      </c>
      <c r="AA48" s="159" t="n">
        <v>0.0477847377771538</v>
      </c>
      <c r="AB48" s="159" t="n">
        <v>1.053</v>
      </c>
      <c r="AC48" s="159" t="n">
        <v>1.02688426284373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4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4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1</v>
      </c>
      <c r="J9" s="32" t="s">
        <v>313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1°00.18'</v>
      </c>
      <c r="P9" s="36" t="s">
        <v>15</v>
      </c>
      <c r="Q9" s="189" t="n">
        <v>1.003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216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-23°00.08'</v>
      </c>
      <c r="P10" s="36" t="s">
        <v>21</v>
      </c>
      <c r="Q10" s="189" t="n">
        <v>-23.0013333333333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1°00.18'</v>
      </c>
      <c r="O11" s="43" t="n">
        <f aca="false">IF(P9=M10,-1,1)</f>
        <v>1</v>
      </c>
      <c r="P11" s="44" t="s">
        <v>353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23°00.08'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25.7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25.8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4.87728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0.996866260603448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0.0199775399057298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72'!$P$18</f>
        <v>5.00778124303754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4.87073241384021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0.00499328766632243</v>
      </c>
      <c r="Q23" s="221" t="s">
        <v>38</v>
      </c>
      <c r="R23" s="166"/>
      <c r="T23" s="1" t="n">
        <v>4.8822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4.8743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0.0205607302462628</v>
      </c>
      <c r="Q25" s="221" t="s">
        <v>15</v>
      </c>
      <c r="R25" s="166"/>
      <c r="T25" s="1" t="n">
        <v>4.8785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4.878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4.8734</v>
      </c>
    </row>
    <row r="28" customFormat="false" ht="15" hidden="false" customHeight="false" outlineLevel="0" collapsed="false">
      <c r="T28" s="1" t="n">
        <f aca="false">AVERAGE(T23:T27)</f>
        <v>4.87728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3246</v>
      </c>
      <c r="E36" s="136" t="n">
        <v>7.3</v>
      </c>
      <c r="F36" s="137" t="n">
        <v>5.597</v>
      </c>
      <c r="G36" s="138" t="n">
        <v>34.9593</v>
      </c>
      <c r="H36" s="136" t="n">
        <v>2000</v>
      </c>
      <c r="I36" s="136" t="n">
        <v>2002</v>
      </c>
      <c r="J36" s="279" t="n">
        <v>114.22</v>
      </c>
      <c r="K36" s="280" t="n">
        <v>0.999889786405409</v>
      </c>
      <c r="L36" s="281" t="n">
        <v>0.000798404599922949</v>
      </c>
      <c r="M36" s="281" t="n">
        <v>-5.066262634E-006</v>
      </c>
      <c r="N36" s="281" t="n">
        <v>1.0273447179657</v>
      </c>
      <c r="O36" s="279" t="n">
        <v>114.20549406</v>
      </c>
      <c r="P36" s="282" t="n">
        <v>5.71335100391904</v>
      </c>
      <c r="Q36" s="283" t="n">
        <v>5.56127938753836</v>
      </c>
      <c r="R36" s="284" t="n">
        <v>255.158255835024</v>
      </c>
      <c r="S36" s="284" t="n">
        <v>248.366737447463</v>
      </c>
      <c r="T36" s="289" t="n">
        <v>0.0136666666666667</v>
      </c>
      <c r="U36" s="289" t="n">
        <v>0.0133370929992968</v>
      </c>
      <c r="V36" s="178" t="n">
        <v>21.088</v>
      </c>
      <c r="W36" s="178" t="n">
        <v>20.5794597928662</v>
      </c>
      <c r="X36" s="145" t="n">
        <v>21.0743333333333</v>
      </c>
      <c r="Y36" s="178" t="n">
        <v>20.5661226998669</v>
      </c>
      <c r="Z36" s="289" t="n">
        <v>1.482</v>
      </c>
      <c r="AA36" s="289" t="n">
        <v>1.4462613530457</v>
      </c>
      <c r="AB36" s="289" t="n">
        <v>22.374</v>
      </c>
      <c r="AC36" s="188" t="n">
        <v>21.8344477146049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3248</v>
      </c>
      <c r="E37" s="136" t="n">
        <v>8</v>
      </c>
      <c r="F37" s="137" t="n">
        <v>5.5992</v>
      </c>
      <c r="G37" s="138" t="n">
        <v>34.9746</v>
      </c>
      <c r="H37" s="136" t="n">
        <v>1600</v>
      </c>
      <c r="I37" s="136" t="n">
        <v>1600</v>
      </c>
      <c r="J37" s="279" t="n">
        <v>118.49</v>
      </c>
      <c r="K37" s="280" t="n">
        <v>0.999850924194559</v>
      </c>
      <c r="L37" s="281" t="n">
        <v>0.00079626566816</v>
      </c>
      <c r="M37" s="281" t="n">
        <v>-5.0123944E-006</v>
      </c>
      <c r="N37" s="281" t="n">
        <v>1.02725423444178</v>
      </c>
      <c r="O37" s="279" t="n">
        <v>118.4757812</v>
      </c>
      <c r="P37" s="282" t="n">
        <v>5.50605665245347</v>
      </c>
      <c r="Q37" s="283" t="n">
        <v>5.35997464682686</v>
      </c>
      <c r="R37" s="284" t="n">
        <v>245.900490098572</v>
      </c>
      <c r="S37" s="284" t="n">
        <v>239.376467727288</v>
      </c>
      <c r="T37" s="289" t="n">
        <v>0.0136666666666667</v>
      </c>
      <c r="U37" s="289" t="n">
        <v>0.0133369599617774</v>
      </c>
      <c r="V37" s="178" t="n">
        <v>21.736</v>
      </c>
      <c r="W37" s="178" t="n">
        <v>21.211621589941</v>
      </c>
      <c r="X37" s="145" t="n">
        <v>21.7223333333333</v>
      </c>
      <c r="Y37" s="178" t="n">
        <v>21.1982846299792</v>
      </c>
      <c r="Z37" s="289" t="n">
        <v>1.497</v>
      </c>
      <c r="AA37" s="289" t="n">
        <v>1.4608850533742</v>
      </c>
      <c r="AB37" s="289" t="n">
        <v>18.308</v>
      </c>
      <c r="AC37" s="188" t="n">
        <v>17.8663216814795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3249</v>
      </c>
      <c r="E38" s="136" t="n">
        <v>8.8</v>
      </c>
      <c r="F38" s="137" t="n">
        <v>3.4811</v>
      </c>
      <c r="G38" s="138" t="n">
        <v>34.5111</v>
      </c>
      <c r="H38" s="136" t="n">
        <v>750</v>
      </c>
      <c r="I38" s="136" t="n">
        <v>750</v>
      </c>
      <c r="J38" s="279" t="n">
        <v>119.99</v>
      </c>
      <c r="K38" s="280" t="n">
        <v>0.999798012403754</v>
      </c>
      <c r="L38" s="281" t="n">
        <v>0.00079389155779328</v>
      </c>
      <c r="M38" s="281" t="n">
        <v>-4.952816224E-006</v>
      </c>
      <c r="N38" s="281" t="n">
        <v>1.02676737972873</v>
      </c>
      <c r="O38" s="279" t="n">
        <v>119.97656112</v>
      </c>
      <c r="P38" s="282" t="n">
        <v>3.37235128465276</v>
      </c>
      <c r="Q38" s="283" t="n">
        <v>3.28443555106293</v>
      </c>
      <c r="R38" s="284" t="n">
        <v>150.609208372592</v>
      </c>
      <c r="S38" s="284" t="n">
        <v>146.68289171047</v>
      </c>
      <c r="T38" s="289" t="n">
        <v>0.0146666666666667</v>
      </c>
      <c r="U38" s="289" t="n">
        <v>0.0143177297820757</v>
      </c>
      <c r="V38" s="178" t="n">
        <v>36.381</v>
      </c>
      <c r="W38" s="178" t="n">
        <v>35.5154541273884</v>
      </c>
      <c r="X38" s="145" t="n">
        <v>36.3663333333333</v>
      </c>
      <c r="Y38" s="178" t="n">
        <v>35.5011363976063</v>
      </c>
      <c r="Z38" s="289" t="n">
        <v>2.625</v>
      </c>
      <c r="AA38" s="289" t="n">
        <v>2.56254822804196</v>
      </c>
      <c r="AB38" s="289" t="n">
        <v>29.514</v>
      </c>
      <c r="AC38" s="188" t="n">
        <v>28.8118279628306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3250</v>
      </c>
      <c r="E39" s="136" t="n">
        <v>13.1</v>
      </c>
      <c r="F39" s="137" t="n">
        <v>2.2536</v>
      </c>
      <c r="G39" s="138" t="n">
        <v>34.9683</v>
      </c>
      <c r="H39" s="136" t="n">
        <v>300</v>
      </c>
      <c r="I39" s="136" t="n">
        <v>301</v>
      </c>
      <c r="J39" s="279" t="n">
        <v>117.21</v>
      </c>
      <c r="K39" s="280" t="n">
        <v>0.99936648214646</v>
      </c>
      <c r="L39" s="281" t="n">
        <v>0.000782337563807469</v>
      </c>
      <c r="M39" s="281" t="n">
        <v>-4.668868906E-006</v>
      </c>
      <c r="N39" s="281" t="n">
        <v>1.0263488357439</v>
      </c>
      <c r="O39" s="279" t="n">
        <v>117.20191251</v>
      </c>
      <c r="P39" s="282" t="n">
        <v>2.22881797519813</v>
      </c>
      <c r="Q39" s="283" t="n">
        <v>2.17159887318688</v>
      </c>
      <c r="R39" s="284" t="n">
        <v>99.5390107723486</v>
      </c>
      <c r="S39" s="284" t="n">
        <v>96.9836056765262</v>
      </c>
      <c r="T39" s="289" t="n">
        <v>0.0176666666666667</v>
      </c>
      <c r="U39" s="289" t="n">
        <v>0.0172404578716157</v>
      </c>
      <c r="V39" s="178" t="n">
        <v>30.56</v>
      </c>
      <c r="W39" s="178" t="n">
        <v>29.8227392013156</v>
      </c>
      <c r="X39" s="145" t="n">
        <v>30.5423333333333</v>
      </c>
      <c r="Y39" s="178" t="n">
        <v>29.805498743444</v>
      </c>
      <c r="Z39" s="289" t="n">
        <v>2.09</v>
      </c>
      <c r="AA39" s="289" t="n">
        <v>2.03957869537793</v>
      </c>
      <c r="AB39" s="289" t="n">
        <v>13.012</v>
      </c>
      <c r="AC39" s="188" t="n">
        <v>12.6980851599319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3252</v>
      </c>
      <c r="E40" s="136" t="n">
        <v>15.7</v>
      </c>
      <c r="F40" s="137" t="n">
        <v>2.5738</v>
      </c>
      <c r="G40" s="138" t="n">
        <v>35.3458</v>
      </c>
      <c r="H40" s="136" t="n">
        <v>200</v>
      </c>
      <c r="I40" s="136" t="n">
        <v>201</v>
      </c>
      <c r="J40" s="279" t="n">
        <v>113.95</v>
      </c>
      <c r="K40" s="280" t="n">
        <v>0.998993169508746</v>
      </c>
      <c r="L40" s="281" t="n">
        <v>0.000776258718021729</v>
      </c>
      <c r="M40" s="281" t="n">
        <v>-4.526863354E-006</v>
      </c>
      <c r="N40" s="281" t="n">
        <v>1.02608298338884</v>
      </c>
      <c r="O40" s="279" t="n">
        <v>113.94510015</v>
      </c>
      <c r="P40" s="282" t="n">
        <v>2.6224399845899</v>
      </c>
      <c r="Q40" s="283" t="n">
        <v>2.55577767787238</v>
      </c>
      <c r="R40" s="284" t="n">
        <v>117.118169711785</v>
      </c>
      <c r="S40" s="284" t="n">
        <v>114.141031093781</v>
      </c>
      <c r="T40" s="289" t="n">
        <v>0.0216666666666667</v>
      </c>
      <c r="U40" s="289" t="n">
        <v>0.0211380894705199</v>
      </c>
      <c r="V40" s="178" t="n">
        <v>22.601</v>
      </c>
      <c r="W40" s="178" t="n">
        <v>22.049628928764</v>
      </c>
      <c r="X40" s="145" t="n">
        <v>22.5793333333333</v>
      </c>
      <c r="Y40" s="178" t="n">
        <v>22.0284908392934</v>
      </c>
      <c r="Z40" s="289" t="n">
        <v>1.583</v>
      </c>
      <c r="AA40" s="289" t="n">
        <v>1.54438133685383</v>
      </c>
      <c r="AB40" s="289" t="n">
        <v>8.13</v>
      </c>
      <c r="AC40" s="188" t="n">
        <v>7.93166157209199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3253</v>
      </c>
      <c r="E41" s="136" t="n">
        <v>15.9</v>
      </c>
      <c r="F41" s="137" t="n">
        <v>2.5256</v>
      </c>
      <c r="G41" s="138" t="n">
        <v>35.3455</v>
      </c>
      <c r="H41" s="136" t="n">
        <v>200</v>
      </c>
      <c r="I41" s="136" t="n">
        <v>201</v>
      </c>
      <c r="J41" s="279" t="n">
        <v>111.66</v>
      </c>
      <c r="K41" s="280" t="n">
        <v>0.998961151889546</v>
      </c>
      <c r="L41" s="281" t="n">
        <v>0.000775817302826809</v>
      </c>
      <c r="M41" s="281" t="n">
        <v>-4.516866426E-006</v>
      </c>
      <c r="N41" s="281" t="n">
        <v>1.02603723343407</v>
      </c>
      <c r="O41" s="279" t="n">
        <v>111.65542194</v>
      </c>
      <c r="P41" s="282" t="n">
        <v>2.6266734381199</v>
      </c>
      <c r="Q41" s="283" t="n">
        <v>2.56001766069309</v>
      </c>
      <c r="R41" s="284" t="n">
        <v>117.307235746435</v>
      </c>
      <c r="S41" s="284" t="n">
        <v>114.330388726554</v>
      </c>
      <c r="T41" s="289" t="n">
        <v>0.0186666666666667</v>
      </c>
      <c r="U41" s="289" t="n">
        <v>0.0182112730156207</v>
      </c>
      <c r="V41" s="178" t="n">
        <v>22.629</v>
      </c>
      <c r="W41" s="178" t="n">
        <v>22.07694091449</v>
      </c>
      <c r="X41" s="145" t="n">
        <v>22.6103333333333</v>
      </c>
      <c r="Y41" s="178" t="n">
        <v>22.0587296414744</v>
      </c>
      <c r="Z41" s="289" t="n">
        <v>1.587</v>
      </c>
      <c r="AA41" s="289" t="n">
        <v>1.54828340763161</v>
      </c>
      <c r="AB41" s="289" t="n">
        <v>8.178</v>
      </c>
      <c r="AC41" s="188" t="n">
        <v>7.97848878866496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3254</v>
      </c>
      <c r="E42" s="136" t="n">
        <v>18.1</v>
      </c>
      <c r="F42" s="137" t="n">
        <v>2.6294</v>
      </c>
      <c r="G42" s="138" t="n">
        <v>35.649</v>
      </c>
      <c r="H42" s="136" t="n">
        <v>100</v>
      </c>
      <c r="I42" s="136" t="n">
        <v>100</v>
      </c>
      <c r="J42" s="279" t="n">
        <v>115.36</v>
      </c>
      <c r="K42" s="280" t="n">
        <v>0.998579045754661</v>
      </c>
      <c r="L42" s="281" t="n">
        <v>0.000771195814950969</v>
      </c>
      <c r="M42" s="281" t="n">
        <v>-4.415636506E-006</v>
      </c>
      <c r="N42" s="281" t="n">
        <v>1.02574554186539</v>
      </c>
      <c r="O42" s="279" t="n">
        <v>115.35780816</v>
      </c>
      <c r="P42" s="282" t="n">
        <v>2.64613636306187</v>
      </c>
      <c r="Q42" s="283" t="n">
        <v>2.57972007194853</v>
      </c>
      <c r="R42" s="284" t="n">
        <v>118.176449974343</v>
      </c>
      <c r="S42" s="284" t="n">
        <v>115.210298413221</v>
      </c>
      <c r="T42" s="289" t="n">
        <v>0.0506666666666667</v>
      </c>
      <c r="U42" s="289" t="n">
        <v>0.0494195211667501</v>
      </c>
      <c r="V42" s="178" t="n">
        <v>18.947</v>
      </c>
      <c r="W42" s="178" t="n">
        <v>18.4806250173634</v>
      </c>
      <c r="X42" s="145" t="n">
        <v>18.8963333333333</v>
      </c>
      <c r="Y42" s="178" t="n">
        <v>18.4312054961967</v>
      </c>
      <c r="Z42" s="289" t="n">
        <v>1.326</v>
      </c>
      <c r="AA42" s="289" t="n">
        <v>1.29336088948245</v>
      </c>
      <c r="AB42" s="289" t="n">
        <v>5.948</v>
      </c>
      <c r="AC42" s="188" t="n">
        <v>5.80159168223348</v>
      </c>
      <c r="AD42" s="159" t="n">
        <v>0.0233</v>
      </c>
      <c r="AE42" s="159" t="n">
        <v>0.0123</v>
      </c>
      <c r="AF42" s="159" t="n">
        <v>0.0025</v>
      </c>
      <c r="AG42" s="159" t="n">
        <v>0.0344</v>
      </c>
      <c r="AH42" s="159" t="n">
        <v>0.0115</v>
      </c>
      <c r="AI42" s="159" t="n">
        <v>0.0015</v>
      </c>
      <c r="AJ42" s="159" t="n">
        <v>0.0018</v>
      </c>
      <c r="AK42" s="159" t="n">
        <v>0.0014</v>
      </c>
      <c r="AL42" s="159" t="n">
        <v>0.0322</v>
      </c>
      <c r="AM42" s="159" t="n">
        <v>0.0031</v>
      </c>
      <c r="AN42" s="159" t="n">
        <v>-9999.9999</v>
      </c>
      <c r="AO42" s="159" t="n">
        <v>-9999.9999</v>
      </c>
      <c r="AP42" s="159" t="n">
        <v>0.0096</v>
      </c>
      <c r="AQ42" s="159"/>
      <c r="AR42" s="159" t="n">
        <v>0.0591</v>
      </c>
      <c r="AS42" s="159" t="n">
        <v>0.0145</v>
      </c>
      <c r="AT42" s="159" t="n">
        <v>0.0736</v>
      </c>
      <c r="AU42" s="159" t="n">
        <v>0.0151</v>
      </c>
      <c r="AV42" s="159" t="s">
        <v>167</v>
      </c>
      <c r="AW42" s="159" t="n">
        <v>-9999.9999</v>
      </c>
      <c r="AX42" s="159" t="n">
        <v>0.0299</v>
      </c>
      <c r="AY42" s="159" t="n">
        <v>0.0679</v>
      </c>
      <c r="AZ42" s="159" t="n">
        <v>0.0978</v>
      </c>
      <c r="BA42" s="159" t="n">
        <v>0.0019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3255</v>
      </c>
      <c r="E43" s="136" t="n">
        <v>22</v>
      </c>
      <c r="F43" s="137" t="n">
        <v>3.1278</v>
      </c>
      <c r="G43" s="138" t="n">
        <v>36.0118</v>
      </c>
      <c r="H43" s="136" t="n">
        <v>80</v>
      </c>
      <c r="I43" s="136" t="n">
        <v>80</v>
      </c>
      <c r="J43" s="279" t="n">
        <v>115.95</v>
      </c>
      <c r="K43" s="280" t="n">
        <v>0.99777303695451</v>
      </c>
      <c r="L43" s="281" t="n">
        <v>0.00076399216004</v>
      </c>
      <c r="M43" s="281" t="n">
        <v>-4.2755464E-006</v>
      </c>
      <c r="N43" s="281" t="n">
        <v>1.02498835768382</v>
      </c>
      <c r="O43" s="279" t="n">
        <v>115.952319</v>
      </c>
      <c r="P43" s="282" t="n">
        <v>3.13507031636964</v>
      </c>
      <c r="Q43" s="283" t="n">
        <v>3.05863992782708</v>
      </c>
      <c r="R43" s="284" t="n">
        <v>140.012240329068</v>
      </c>
      <c r="S43" s="284" t="n">
        <v>136.598859176757</v>
      </c>
      <c r="T43" s="289" t="n">
        <v>0.179666666666667</v>
      </c>
      <c r="U43" s="289" t="n">
        <v>0.175196830868463</v>
      </c>
      <c r="V43" s="178" t="n">
        <v>10.343</v>
      </c>
      <c r="W43" s="178" t="n">
        <v>10.0856817532793</v>
      </c>
      <c r="X43" s="145" t="n">
        <v>10.1633333333333</v>
      </c>
      <c r="Y43" s="178" t="n">
        <v>9.91048492241081</v>
      </c>
      <c r="Z43" s="289" t="n">
        <v>0.745</v>
      </c>
      <c r="AA43" s="289" t="n">
        <v>0.726465523174423</v>
      </c>
      <c r="AB43" s="289" t="n">
        <v>3.445</v>
      </c>
      <c r="AC43" s="188" t="n">
        <v>3.35929359373944</v>
      </c>
      <c r="AD43" s="159" t="n">
        <v>0.0334</v>
      </c>
      <c r="AE43" s="159" t="n">
        <v>0.0234</v>
      </c>
      <c r="AF43" s="159" t="n">
        <v>0.0056</v>
      </c>
      <c r="AG43" s="159" t="n">
        <v>0.0484</v>
      </c>
      <c r="AH43" s="159" t="n">
        <v>0.0181</v>
      </c>
      <c r="AI43" s="159" t="n">
        <v>0.0069</v>
      </c>
      <c r="AJ43" s="159" t="n">
        <v>0.0058</v>
      </c>
      <c r="AK43" s="159" t="n">
        <v>0.0028</v>
      </c>
      <c r="AL43" s="159" t="n">
        <v>0.0475</v>
      </c>
      <c r="AM43" s="159" t="n">
        <v>0.0055</v>
      </c>
      <c r="AN43" s="159" t="n">
        <v>0.0022</v>
      </c>
      <c r="AO43" s="159" t="n">
        <v>-9999.9999</v>
      </c>
      <c r="AP43" s="159" t="n">
        <v>0.0258</v>
      </c>
      <c r="AQ43" s="159"/>
      <c r="AR43" s="159" t="n">
        <v>0.0912</v>
      </c>
      <c r="AS43" s="159" t="n">
        <v>0.0689</v>
      </c>
      <c r="AT43" s="159" t="n">
        <v>0.1601</v>
      </c>
      <c r="AU43" s="159" t="n">
        <v>0.0303</v>
      </c>
      <c r="AV43" s="159" t="s">
        <v>167</v>
      </c>
      <c r="AW43" s="159" t="n">
        <v>-9999.9999</v>
      </c>
      <c r="AX43" s="159" t="n">
        <v>0.0935</v>
      </c>
      <c r="AY43" s="159" t="n">
        <v>0.1702</v>
      </c>
      <c r="AZ43" s="159" t="n">
        <v>0.2637</v>
      </c>
      <c r="BA43" s="159" t="n">
        <v>0.0027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3256</v>
      </c>
      <c r="E44" s="136" t="n">
        <v>26.3</v>
      </c>
      <c r="F44" s="137" t="n">
        <v>4.6137</v>
      </c>
      <c r="G44" s="138" t="n">
        <v>36.4516</v>
      </c>
      <c r="H44" s="136" t="n">
        <v>60</v>
      </c>
      <c r="I44" s="136" t="n">
        <v>59</v>
      </c>
      <c r="J44" s="279" t="n">
        <v>120.07</v>
      </c>
      <c r="K44" s="280" t="n">
        <v>0.996706850854433</v>
      </c>
      <c r="L44" s="281" t="n">
        <v>0.000757375658487249</v>
      </c>
      <c r="M44" s="281" t="n">
        <v>-4.179429274E-006</v>
      </c>
      <c r="N44" s="281" t="n">
        <v>1.0240365660165</v>
      </c>
      <c r="O44" s="279" t="n">
        <v>120.07756441</v>
      </c>
      <c r="P44" s="282" t="n">
        <v>4.47201376253531</v>
      </c>
      <c r="Q44" s="283" t="n">
        <v>4.36704499716397</v>
      </c>
      <c r="R44" s="284" t="n">
        <v>199.720134634827</v>
      </c>
      <c r="S44" s="284" t="n">
        <v>195.032229573343</v>
      </c>
      <c r="T44" s="289" t="n">
        <v>0.0126666666666667</v>
      </c>
      <c r="U44" s="289" t="n">
        <v>0.0123475309741315</v>
      </c>
      <c r="V44" s="178" t="n">
        <v>0.007</v>
      </c>
      <c r="W44" s="178" t="n">
        <v>0.00682363553833585</v>
      </c>
      <c r="X44" s="145" t="n">
        <v>-0.00566666666666667</v>
      </c>
      <c r="Y44" s="178" t="n">
        <v>-0.00552389543579569</v>
      </c>
      <c r="Z44" s="289" t="n">
        <v>0.062</v>
      </c>
      <c r="AA44" s="289" t="n">
        <v>0.0604379147681175</v>
      </c>
      <c r="AB44" s="289" t="n">
        <v>1.062</v>
      </c>
      <c r="AC44" s="159" t="n">
        <v>1.03524299167324</v>
      </c>
      <c r="AD44" s="159" t="n">
        <v>0.0222</v>
      </c>
      <c r="AE44" s="159" t="n">
        <v>0.0212</v>
      </c>
      <c r="AF44" s="159" t="n">
        <v>0.0074</v>
      </c>
      <c r="AG44" s="159" t="n">
        <v>0.0212</v>
      </c>
      <c r="AH44" s="159" t="n">
        <v>0.0095</v>
      </c>
      <c r="AI44" s="159" t="n">
        <v>0.0022</v>
      </c>
      <c r="AJ44" s="159" t="n">
        <v>0.0022</v>
      </c>
      <c r="AK44" s="159" t="n">
        <v>0.0027</v>
      </c>
      <c r="AL44" s="159" t="n">
        <v>0.0634</v>
      </c>
      <c r="AM44" s="159" t="n">
        <v>0.0073</v>
      </c>
      <c r="AN44" s="159" t="n">
        <v>0.0019</v>
      </c>
      <c r="AO44" s="159" t="n">
        <v>-9999.9999</v>
      </c>
      <c r="AP44" s="159" t="n">
        <v>0.1382</v>
      </c>
      <c r="AQ44" s="159"/>
      <c r="AR44" s="159" t="n">
        <v>0.0536</v>
      </c>
      <c r="AS44" s="159" t="n">
        <v>0.0463</v>
      </c>
      <c r="AT44" s="159" t="n">
        <v>0.0999</v>
      </c>
      <c r="AU44" s="159" t="n">
        <v>0.0501</v>
      </c>
      <c r="AV44" s="159" t="s">
        <v>167</v>
      </c>
      <c r="AW44" s="159" t="n">
        <v>-9999.9999</v>
      </c>
      <c r="AX44" s="159" t="n">
        <v>0.2453</v>
      </c>
      <c r="AY44" s="159" t="n">
        <v>0.1687</v>
      </c>
      <c r="AZ44" s="159" t="n">
        <v>0.414</v>
      </c>
      <c r="BA44" s="159" t="n">
        <v>0.0039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3260</v>
      </c>
      <c r="E45" s="136" t="n">
        <v>26.9</v>
      </c>
      <c r="F45" s="137" t="n">
        <v>4.5806</v>
      </c>
      <c r="G45" s="138" t="n">
        <v>36.1948</v>
      </c>
      <c r="H45" s="136" t="n">
        <v>40</v>
      </c>
      <c r="I45" s="136" t="n">
        <v>42</v>
      </c>
      <c r="J45" s="279" t="n">
        <v>118.33</v>
      </c>
      <c r="K45" s="280" t="n">
        <v>0.996544091998748</v>
      </c>
      <c r="L45" s="281" t="n">
        <v>0.000756554656331409</v>
      </c>
      <c r="M45" s="281" t="n">
        <v>-4.170882106E-006</v>
      </c>
      <c r="N45" s="281" t="n">
        <v>1.02365214776731</v>
      </c>
      <c r="O45" s="279" t="n">
        <v>118.33816477</v>
      </c>
      <c r="P45" s="282" t="n">
        <v>4.5061724394898</v>
      </c>
      <c r="Q45" s="283" t="n">
        <v>4.4020543983796</v>
      </c>
      <c r="R45" s="284" t="n">
        <v>201.245661147614</v>
      </c>
      <c r="S45" s="284" t="n">
        <v>196.595749431633</v>
      </c>
      <c r="T45" s="289" t="n">
        <v>0.0116666666666667</v>
      </c>
      <c r="U45" s="289" t="n">
        <v>0.0113747726072714</v>
      </c>
      <c r="V45" s="178" t="n">
        <v>0.076</v>
      </c>
      <c r="W45" s="178" t="n">
        <v>0.0740985186987967</v>
      </c>
      <c r="X45" s="145" t="n">
        <v>0.0643333333333333</v>
      </c>
      <c r="Y45" s="178" t="n">
        <v>0.0627237460915253</v>
      </c>
      <c r="Z45" s="289" t="n">
        <v>0.025</v>
      </c>
      <c r="AA45" s="289" t="n">
        <v>0.0243745127298673</v>
      </c>
      <c r="AB45" s="289" t="n">
        <v>1.105</v>
      </c>
      <c r="AC45" s="159" t="n">
        <v>1.07735346266014</v>
      </c>
      <c r="AD45" s="159" t="n">
        <v>0.0144</v>
      </c>
      <c r="AE45" s="159" t="n">
        <v>0.0149</v>
      </c>
      <c r="AF45" s="159" t="n">
        <v>0.0087</v>
      </c>
      <c r="AG45" s="159" t="n">
        <v>0.015</v>
      </c>
      <c r="AH45" s="159" t="n">
        <v>0.0077</v>
      </c>
      <c r="AI45" s="159" t="n">
        <v>-9999.9999</v>
      </c>
      <c r="AJ45" s="159" t="n">
        <v>-9999.9999</v>
      </c>
      <c r="AK45" s="159" t="n">
        <v>0.0021</v>
      </c>
      <c r="AL45" s="159" t="n">
        <v>0.0424</v>
      </c>
      <c r="AM45" s="159" t="n">
        <v>0.0073</v>
      </c>
      <c r="AN45" s="159" t="n">
        <v>0.0013</v>
      </c>
      <c r="AO45" s="159" t="n">
        <v>-9999.9999</v>
      </c>
      <c r="AP45" s="159" t="n">
        <v>0.0959</v>
      </c>
      <c r="AQ45" s="159"/>
      <c r="AR45" s="159" t="n">
        <v>0.0186</v>
      </c>
      <c r="AS45" s="159" t="n">
        <v>0.0248</v>
      </c>
      <c r="AT45" s="159" t="n">
        <v>0.0434</v>
      </c>
      <c r="AU45" s="159" t="n">
        <v>0.0215</v>
      </c>
      <c r="AV45" s="159" t="s">
        <v>167</v>
      </c>
      <c r="AW45" s="159" t="n">
        <v>-9999.9999</v>
      </c>
      <c r="AX45" s="159" t="n">
        <v>0.0929</v>
      </c>
      <c r="AY45" s="159" t="n">
        <v>0.1071</v>
      </c>
      <c r="AZ45" s="159" t="n">
        <v>0.2</v>
      </c>
      <c r="BA45" s="159" t="n">
        <v>0.002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3261</v>
      </c>
      <c r="E46" s="136" t="n">
        <v>27.5</v>
      </c>
      <c r="F46" s="137" t="n">
        <v>4.5704</v>
      </c>
      <c r="G46" s="138" t="n">
        <v>35.9197</v>
      </c>
      <c r="H46" s="136" t="n">
        <v>20</v>
      </c>
      <c r="I46" s="136" t="n">
        <v>20</v>
      </c>
      <c r="J46" s="279" t="n">
        <v>116.76</v>
      </c>
      <c r="K46" s="280" t="n">
        <v>0.99637801934724</v>
      </c>
      <c r="L46" s="281" t="n">
        <v>0.000755757615605469</v>
      </c>
      <c r="M46" s="281" t="n">
        <v>-4.16352625E-006</v>
      </c>
      <c r="N46" s="281" t="n">
        <v>1.02325165103748</v>
      </c>
      <c r="O46" s="279" t="n">
        <v>116.768757</v>
      </c>
      <c r="P46" s="282" t="n">
        <v>4.55757657411322</v>
      </c>
      <c r="Q46" s="283" t="n">
        <v>4.45401340861973</v>
      </c>
      <c r="R46" s="284" t="n">
        <v>203.541369799896</v>
      </c>
      <c r="S46" s="284" t="n">
        <v>198.916238828957</v>
      </c>
      <c r="T46" s="289" t="n">
        <v>0.0126666666666667</v>
      </c>
      <c r="U46" s="289" t="n">
        <v>0.012352491506427</v>
      </c>
      <c r="V46" s="178" t="n">
        <v>0.013</v>
      </c>
      <c r="W46" s="178" t="n">
        <v>0.0126775570723856</v>
      </c>
      <c r="X46" s="145" t="n">
        <v>0.000333333333333326</v>
      </c>
      <c r="Y46" s="178" t="n">
        <v>0.000325065565958599</v>
      </c>
      <c r="Z46" s="289" t="n">
        <v>0.018</v>
      </c>
      <c r="AA46" s="289" t="n">
        <v>0.0175535405617647</v>
      </c>
      <c r="AB46" s="289" t="n">
        <v>1.038</v>
      </c>
      <c r="AC46" s="285" t="n">
        <v>1.0122541723951</v>
      </c>
      <c r="AD46" s="159" t="n">
        <v>0.0084</v>
      </c>
      <c r="AE46" s="159" t="n">
        <v>0.0092</v>
      </c>
      <c r="AF46" s="159" t="n">
        <v>0.0061</v>
      </c>
      <c r="AG46" s="159" t="n">
        <v>0.0093</v>
      </c>
      <c r="AH46" s="159" t="n">
        <v>0.0074</v>
      </c>
      <c r="AI46" s="159" t="n">
        <v>-9999.9999</v>
      </c>
      <c r="AJ46" s="159" t="n">
        <v>-9999.9999</v>
      </c>
      <c r="AK46" s="159" t="n">
        <v>-9999.9999</v>
      </c>
      <c r="AL46" s="159" t="n">
        <v>0.0208</v>
      </c>
      <c r="AM46" s="159" t="n">
        <v>0.0056</v>
      </c>
      <c r="AN46" s="159" t="n">
        <v>-9999.9999</v>
      </c>
      <c r="AO46" s="159" t="n">
        <v>-9999.9999</v>
      </c>
      <c r="AP46" s="159" t="n">
        <v>0.1134</v>
      </c>
      <c r="AQ46" s="159"/>
      <c r="AR46" s="159" t="n">
        <v>0.0111</v>
      </c>
      <c r="AS46" s="159" t="n">
        <v>0.0156</v>
      </c>
      <c r="AT46" s="159" t="n">
        <v>0.0267</v>
      </c>
      <c r="AU46" s="159" t="s">
        <v>167</v>
      </c>
      <c r="AV46" s="159" t="n">
        <v>0.0184</v>
      </c>
      <c r="AW46" s="159" t="n">
        <v>-9999.9999</v>
      </c>
      <c r="AX46" s="159" t="n">
        <v>0.0583</v>
      </c>
      <c r="AY46" s="159" t="n">
        <v>0.0985</v>
      </c>
      <c r="AZ46" s="159" t="n">
        <v>0.1568</v>
      </c>
      <c r="BA46" s="159" t="n">
        <v>0.0015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3263</v>
      </c>
      <c r="E47" s="136" t="n">
        <v>28.6</v>
      </c>
      <c r="F47" s="137" t="n">
        <v>4.5494</v>
      </c>
      <c r="G47" s="138" t="n">
        <v>35.8598</v>
      </c>
      <c r="H47" s="136" t="n">
        <v>0</v>
      </c>
      <c r="I47" s="136" t="n">
        <v>3</v>
      </c>
      <c r="J47" s="279" t="n">
        <v>116.09</v>
      </c>
      <c r="K47" s="280" t="n">
        <v>0.996065060375924</v>
      </c>
      <c r="L47" s="281" t="n">
        <v>0.0007543575931871</v>
      </c>
      <c r="M47" s="281" t="n">
        <v>-4.153134616E-006</v>
      </c>
      <c r="N47" s="281" t="n">
        <v>1.02284561296705</v>
      </c>
      <c r="O47" s="279" t="n">
        <v>116.09998374</v>
      </c>
      <c r="P47" s="282" t="n">
        <v>4.56313443523942</v>
      </c>
      <c r="Q47" s="283" t="n">
        <v>4.46121523853711</v>
      </c>
      <c r="R47" s="284" t="n">
        <v>203.789583877793</v>
      </c>
      <c r="S47" s="284" t="n">
        <v>199.237872553067</v>
      </c>
      <c r="T47" s="158" t="n">
        <v>0.0126666666666667</v>
      </c>
      <c r="U47" s="188" t="n">
        <v>0.0123529171789092</v>
      </c>
      <c r="V47" s="285" t="n">
        <v>0.008</v>
      </c>
      <c r="W47" s="285" t="n">
        <v>0.00780184242878478</v>
      </c>
      <c r="X47" s="285" t="n">
        <v>-0.00466666666666667</v>
      </c>
      <c r="Y47" s="285" t="n">
        <v>-0.00455107475012446</v>
      </c>
      <c r="Z47" s="188" t="n">
        <v>0.024</v>
      </c>
      <c r="AA47" s="188" t="n">
        <v>0.0234055272863543</v>
      </c>
      <c r="AB47" s="285" t="n">
        <v>1.058</v>
      </c>
      <c r="AC47" s="285" t="n">
        <v>1.03179366120679</v>
      </c>
      <c r="AD47" s="159" t="n">
        <v>0.0077</v>
      </c>
      <c r="AE47" s="159" t="n">
        <v>0.0101</v>
      </c>
      <c r="AF47" s="159" t="n">
        <v>0.0069</v>
      </c>
      <c r="AG47" s="159" t="n">
        <v>0.0102</v>
      </c>
      <c r="AH47" s="159" t="n">
        <v>0.0092</v>
      </c>
      <c r="AI47" s="159" t="n">
        <v>-9999.9999</v>
      </c>
      <c r="AJ47" s="159" t="n">
        <v>-9999.9999</v>
      </c>
      <c r="AK47" s="159" t="n">
        <v>-9999.9999</v>
      </c>
      <c r="AL47" s="159" t="n">
        <v>0.0225</v>
      </c>
      <c r="AM47" s="159" t="n">
        <v>0.0072</v>
      </c>
      <c r="AN47" s="159" t="n">
        <v>-9999.9999</v>
      </c>
      <c r="AO47" s="159" t="n">
        <v>-9999.9999</v>
      </c>
      <c r="AP47" s="159" t="n">
        <v>0.1366</v>
      </c>
      <c r="AQ47" s="159"/>
      <c r="AR47" s="159" t="n">
        <v>0.0106</v>
      </c>
      <c r="AS47" s="159" t="n">
        <v>0.0149</v>
      </c>
      <c r="AT47" s="159" t="n">
        <v>0.0255</v>
      </c>
      <c r="AU47" s="159" t="s">
        <v>167</v>
      </c>
      <c r="AV47" s="159" t="n">
        <v>0.0202</v>
      </c>
      <c r="AW47" s="159" t="n">
        <v>-9999.9999</v>
      </c>
      <c r="AX47" s="159" t="n">
        <v>0.0647</v>
      </c>
      <c r="AY47" s="159" t="n">
        <v>0.1028</v>
      </c>
      <c r="AZ47" s="159" t="n">
        <v>0.1675</v>
      </c>
      <c r="BA47" s="159" t="n">
        <v>0.0019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1</v>
      </c>
      <c r="J9" s="32" t="s">
        <v>354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1°30.21'</v>
      </c>
      <c r="P9" s="36" t="s">
        <v>15</v>
      </c>
      <c r="Q9" s="189" t="n">
        <v>1.5035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233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-23°00.03'</v>
      </c>
      <c r="P10" s="36" t="s">
        <v>21</v>
      </c>
      <c r="Q10" s="189" t="n">
        <v>-23.0005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1°30.21'</v>
      </c>
      <c r="O11" s="43" t="n">
        <f aca="false">IF(P9=M10,-1,1)</f>
        <v>1</v>
      </c>
      <c r="P11" s="44" t="s">
        <v>355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23°00.03'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25.7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25.8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4.87728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0.996866260603448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0.0199775399057298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73'!$P$18</f>
        <v>5.00778124303754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4.87073241384021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0.00499328766632243</v>
      </c>
      <c r="Q23" s="221" t="s">
        <v>38</v>
      </c>
      <c r="R23" s="166"/>
      <c r="T23" s="1" t="n">
        <v>4.8822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4.8743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0.0205607302462628</v>
      </c>
      <c r="Q25" s="221" t="s">
        <v>15</v>
      </c>
      <c r="R25" s="166"/>
      <c r="T25" s="1" t="n">
        <v>4.8785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4.878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4.8734</v>
      </c>
    </row>
    <row r="28" customFormat="false" ht="15" hidden="false" customHeight="false" outlineLevel="0" collapsed="false">
      <c r="T28" s="1" t="n">
        <f aca="false">AVERAGE(T23:T27)</f>
        <v>4.87728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2062</v>
      </c>
      <c r="E36" s="136" t="n">
        <v>7.4</v>
      </c>
      <c r="F36" s="137" t="n">
        <v>5.6543</v>
      </c>
      <c r="G36" s="138" t="n">
        <v>34.9617</v>
      </c>
      <c r="H36" s="136" t="n">
        <v>2000</v>
      </c>
      <c r="I36" s="136" t="n">
        <v>1995</v>
      </c>
      <c r="J36" s="279" t="n">
        <v>115.2638565</v>
      </c>
      <c r="K36" s="280" t="n">
        <v>0.999884665344083</v>
      </c>
      <c r="L36" s="281" t="n">
        <v>0.00079809546407174</v>
      </c>
      <c r="M36" s="281" t="n">
        <v>-5.058467896E-006</v>
      </c>
      <c r="N36" s="281" t="n">
        <v>1.02733228974833</v>
      </c>
      <c r="O36" s="279" t="n">
        <v>115.249333254081</v>
      </c>
      <c r="P36" s="282" t="n">
        <v>5.71884770168244</v>
      </c>
      <c r="Q36" s="283" t="n">
        <v>5.56669712297609</v>
      </c>
      <c r="R36" s="284" t="n">
        <v>255.403738357138</v>
      </c>
      <c r="S36" s="284" t="n">
        <v>248.608693512112</v>
      </c>
      <c r="T36" s="289" t="n">
        <v>0.0216666666666667</v>
      </c>
      <c r="U36" s="289" t="n">
        <v>0.0211441403484109</v>
      </c>
      <c r="V36" s="178" t="n">
        <v>20.988</v>
      </c>
      <c r="W36" s="178" t="n">
        <v>20.4818408138053</v>
      </c>
      <c r="X36" s="145" t="n">
        <v>20.9663333333333</v>
      </c>
      <c r="Y36" s="178" t="n">
        <v>20.4606966734569</v>
      </c>
      <c r="Z36" s="289" t="n">
        <v>1.494</v>
      </c>
      <c r="AA36" s="289" t="n">
        <v>1.45796980063966</v>
      </c>
      <c r="AB36" s="289" t="n">
        <v>21.82</v>
      </c>
      <c r="AC36" s="188" t="n">
        <v>21.2937758031843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2063</v>
      </c>
      <c r="E37" s="136" t="n">
        <v>7.9</v>
      </c>
      <c r="F37" s="137" t="n">
        <v>5.0493</v>
      </c>
      <c r="G37" s="138" t="n">
        <v>34.971</v>
      </c>
      <c r="H37" s="136" t="n">
        <v>1600</v>
      </c>
      <c r="I37" s="136" t="n">
        <v>1599</v>
      </c>
      <c r="J37" s="279" t="n">
        <v>108.3525601</v>
      </c>
      <c r="K37" s="280" t="n">
        <v>0.999856904530436</v>
      </c>
      <c r="L37" s="281" t="n">
        <v>0.000796567675464009</v>
      </c>
      <c r="M37" s="281" t="n">
        <v>-5.019990586E-006</v>
      </c>
      <c r="N37" s="281" t="n">
        <v>1.02726637719688</v>
      </c>
      <c r="O37" s="279" t="n">
        <v>108.339449440228</v>
      </c>
      <c r="P37" s="282" t="n">
        <v>5.43649886428548</v>
      </c>
      <c r="Q37" s="283" t="n">
        <v>5.29219974970867</v>
      </c>
      <c r="R37" s="284" t="n">
        <v>242.794039278989</v>
      </c>
      <c r="S37" s="284" t="n">
        <v>236.349640821989</v>
      </c>
      <c r="T37" s="289" t="n">
        <v>0.00666666666666668</v>
      </c>
      <c r="U37" s="289" t="n">
        <v>0.0065058442979657</v>
      </c>
      <c r="V37" s="178" t="n">
        <v>21.834</v>
      </c>
      <c r="W37" s="178" t="n">
        <v>21.3072906602674</v>
      </c>
      <c r="X37" s="145" t="n">
        <v>21.8273333333333</v>
      </c>
      <c r="Y37" s="178" t="n">
        <v>21.3007848159695</v>
      </c>
      <c r="Z37" s="289" t="n">
        <v>1.589</v>
      </c>
      <c r="AA37" s="289" t="n">
        <v>1.55066798842012</v>
      </c>
      <c r="AB37" s="289" t="n">
        <v>18.637</v>
      </c>
      <c r="AC37" s="188" t="n">
        <v>18.187413027178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2064</v>
      </c>
      <c r="E38" s="136" t="n">
        <v>8.7</v>
      </c>
      <c r="F38" s="137" t="n">
        <v>3.366</v>
      </c>
      <c r="G38" s="138" t="n">
        <v>34.5129</v>
      </c>
      <c r="H38" s="136" t="n">
        <v>750</v>
      </c>
      <c r="I38" s="136" t="n">
        <v>753</v>
      </c>
      <c r="J38" s="279" t="n">
        <v>118.0602643</v>
      </c>
      <c r="K38" s="280" t="n">
        <v>0.99980511543738</v>
      </c>
      <c r="L38" s="281" t="n">
        <v>0.000794184279409729</v>
      </c>
      <c r="M38" s="281" t="n">
        <v>-4.960147674E-006</v>
      </c>
      <c r="N38" s="281" t="n">
        <v>1.02678450941575</v>
      </c>
      <c r="O38" s="279" t="n">
        <v>118.046923490134</v>
      </c>
      <c r="P38" s="282" t="n">
        <v>3.3144204906947</v>
      </c>
      <c r="Q38" s="283" t="n">
        <v>3.2279611352733</v>
      </c>
      <c r="R38" s="284" t="n">
        <v>148.022019114425</v>
      </c>
      <c r="S38" s="284" t="n">
        <v>144.160744301305</v>
      </c>
      <c r="T38" s="289" t="n">
        <v>0.0126666666666667</v>
      </c>
      <c r="U38" s="289" t="n">
        <v>0.012365306561123</v>
      </c>
      <c r="V38" s="178" t="n">
        <v>36.106</v>
      </c>
      <c r="W38" s="178" t="n">
        <v>35.2469809496768</v>
      </c>
      <c r="X38" s="145" t="n">
        <v>36.0933333333333</v>
      </c>
      <c r="Y38" s="178" t="n">
        <v>35.2346156431157</v>
      </c>
      <c r="Z38" s="289" t="n">
        <v>2.652</v>
      </c>
      <c r="AA38" s="289" t="n">
        <v>2.58890471053406</v>
      </c>
      <c r="AB38" s="289" t="n">
        <v>29.063</v>
      </c>
      <c r="AC38" s="188" t="n">
        <v>28.3715450988882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2066</v>
      </c>
      <c r="E39" s="136" t="n">
        <v>12.4</v>
      </c>
      <c r="F39" s="137" t="n">
        <v>2.2076</v>
      </c>
      <c r="G39" s="138" t="n">
        <v>34.9974</v>
      </c>
      <c r="H39" s="136" t="n">
        <v>300</v>
      </c>
      <c r="I39" s="136" t="n">
        <v>305</v>
      </c>
      <c r="J39" s="279" t="n">
        <v>109.6324375</v>
      </c>
      <c r="K39" s="280" t="n">
        <v>0.999452970974805</v>
      </c>
      <c r="L39" s="281" t="n">
        <v>0.00078408638328224</v>
      </c>
      <c r="M39" s="281" t="n">
        <v>-4.710923296E-006</v>
      </c>
      <c r="N39" s="281" t="n">
        <v>1.02651036609614</v>
      </c>
      <c r="O39" s="279" t="n">
        <v>109.62410543475</v>
      </c>
      <c r="P39" s="282" t="n">
        <v>2.33662010569132</v>
      </c>
      <c r="Q39" s="283" t="n">
        <v>2.2762752163698</v>
      </c>
      <c r="R39" s="284" t="n">
        <v>104.353453920174</v>
      </c>
      <c r="S39" s="284" t="n">
        <v>101.658451163075</v>
      </c>
      <c r="T39" s="289" t="n">
        <v>0.0186666666666667</v>
      </c>
      <c r="U39" s="289" t="n">
        <v>0.0182160629971857</v>
      </c>
      <c r="V39" s="178" t="n">
        <v>29.456</v>
      </c>
      <c r="W39" s="178" t="n">
        <v>28.7449474095591</v>
      </c>
      <c r="X39" s="145" t="n">
        <v>29.4373333333333</v>
      </c>
      <c r="Y39" s="178" t="n">
        <v>28.7267313465619</v>
      </c>
      <c r="Z39" s="289" t="n">
        <v>2.031</v>
      </c>
      <c r="AA39" s="289" t="n">
        <v>1.98197271146165</v>
      </c>
      <c r="AB39" s="289" t="n">
        <v>12.56</v>
      </c>
      <c r="AC39" s="188" t="n">
        <v>12.2568081023921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2067</v>
      </c>
      <c r="E40" s="136" t="n">
        <v>14.8</v>
      </c>
      <c r="F40" s="137" t="n">
        <v>2.1642</v>
      </c>
      <c r="G40" s="138" t="n">
        <v>35.2992</v>
      </c>
      <c r="H40" s="136" t="n">
        <v>200</v>
      </c>
      <c r="I40" s="136" t="n">
        <v>200</v>
      </c>
      <c r="J40" s="279" t="n">
        <v>106.4551049</v>
      </c>
      <c r="K40" s="280" t="n">
        <v>0.999131493422424</v>
      </c>
      <c r="L40" s="281" t="n">
        <v>0.00077829053519648</v>
      </c>
      <c r="M40" s="281" t="n">
        <v>-4.573487584E-006</v>
      </c>
      <c r="N40" s="281" t="n">
        <v>1.02624736705813</v>
      </c>
      <c r="O40" s="279" t="n">
        <v>106.449569234545</v>
      </c>
      <c r="P40" s="282" t="n">
        <v>2.35987626595535</v>
      </c>
      <c r="Q40" s="283" t="n">
        <v>2.29951992249221</v>
      </c>
      <c r="R40" s="284" t="n">
        <v>105.392074037566</v>
      </c>
      <c r="S40" s="284" t="n">
        <v>102.696559738502</v>
      </c>
      <c r="T40" s="289" t="n">
        <v>-0.00333333333333333</v>
      </c>
      <c r="U40" s="289" t="n">
        <v>-0.00325212439028607</v>
      </c>
      <c r="V40" s="178" t="n">
        <v>24.61</v>
      </c>
      <c r="W40" s="178" t="n">
        <v>24.0104343734821</v>
      </c>
      <c r="X40" s="145" t="n">
        <v>24.6133333333333</v>
      </c>
      <c r="Y40" s="178" t="n">
        <v>24.0136864978724</v>
      </c>
      <c r="Z40" s="289" t="n">
        <v>1.719</v>
      </c>
      <c r="AA40" s="289" t="n">
        <v>1.67712054807053</v>
      </c>
      <c r="AB40" s="289" t="n">
        <v>8.995</v>
      </c>
      <c r="AC40" s="188" t="n">
        <v>8.77585766718697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2068</v>
      </c>
      <c r="E41" s="136" t="n">
        <v>16.8</v>
      </c>
      <c r="F41" s="137" t="n">
        <v>2.4004</v>
      </c>
      <c r="G41" s="138" t="n">
        <v>35.5822</v>
      </c>
      <c r="H41" s="136" t="n">
        <v>100</v>
      </c>
      <c r="I41" s="136" t="n">
        <v>101</v>
      </c>
      <c r="J41" s="279" t="n">
        <v>111.39105</v>
      </c>
      <c r="K41" s="280" t="n">
        <v>0.998811407722675</v>
      </c>
      <c r="L41" s="281" t="n">
        <v>0.00077387542457088</v>
      </c>
      <c r="M41" s="281" t="n">
        <v>-4.473518304E-006</v>
      </c>
      <c r="N41" s="281" t="n">
        <v>1.02600979047585</v>
      </c>
      <c r="O41" s="279" t="n">
        <v>111.3874854864</v>
      </c>
      <c r="P41" s="282" t="n">
        <v>2.50154702455899</v>
      </c>
      <c r="Q41" s="283" t="n">
        <v>2.43813172913174</v>
      </c>
      <c r="R41" s="284" t="n">
        <v>111.719090116805</v>
      </c>
      <c r="S41" s="284" t="n">
        <v>108.886963023024</v>
      </c>
      <c r="T41" s="289" t="n">
        <v>0.00466666666666667</v>
      </c>
      <c r="U41" s="289" t="n">
        <v>0.0045520280503922</v>
      </c>
      <c r="V41" s="178" t="n">
        <v>21.218</v>
      </c>
      <c r="W41" s="178" t="n">
        <v>20.6967709656903</v>
      </c>
      <c r="X41" s="145" t="n">
        <v>21.2133333333333</v>
      </c>
      <c r="Y41" s="178" t="n">
        <v>20.6922189376399</v>
      </c>
      <c r="Z41" s="289" t="n">
        <v>1.515</v>
      </c>
      <c r="AA41" s="289" t="n">
        <v>1.47778339207375</v>
      </c>
      <c r="AB41" s="289" t="n">
        <v>6.947</v>
      </c>
      <c r="AC41" s="188" t="n">
        <v>6.77634404273026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2069</v>
      </c>
      <c r="E42" s="136" t="n">
        <v>16.8</v>
      </c>
      <c r="F42" s="137" t="n">
        <v>2.3543</v>
      </c>
      <c r="G42" s="138" t="n">
        <v>35.5802</v>
      </c>
      <c r="H42" s="136" t="n">
        <v>100</v>
      </c>
      <c r="I42" s="136" t="n">
        <v>101</v>
      </c>
      <c r="J42" s="279" t="n">
        <v>108.8191709</v>
      </c>
      <c r="K42" s="280" t="n">
        <v>0.998811407722675</v>
      </c>
      <c r="L42" s="281" t="n">
        <v>0.00077387542457088</v>
      </c>
      <c r="M42" s="281" t="n">
        <v>-4.473518304E-006</v>
      </c>
      <c r="N42" s="281" t="n">
        <v>1.02600825401578</v>
      </c>
      <c r="O42" s="279" t="n">
        <v>108.815688686531</v>
      </c>
      <c r="P42" s="282" t="n">
        <v>2.51216841770529</v>
      </c>
      <c r="Q42" s="283" t="n">
        <v>2.44848753201809</v>
      </c>
      <c r="R42" s="284" t="n">
        <v>112.193441534718</v>
      </c>
      <c r="S42" s="284" t="n">
        <v>109.349453179928</v>
      </c>
      <c r="T42" s="289" t="n">
        <v>0.00666666666666668</v>
      </c>
      <c r="U42" s="289" t="n">
        <v>0.00650290350713196</v>
      </c>
      <c r="V42" s="178" t="n">
        <v>20.724</v>
      </c>
      <c r="W42" s="178" t="n">
        <v>20.2149258422704</v>
      </c>
      <c r="X42" s="145" t="n">
        <v>20.7173333333333</v>
      </c>
      <c r="Y42" s="178" t="n">
        <v>20.2084229387632</v>
      </c>
      <c r="Z42" s="289" t="n">
        <v>1.505</v>
      </c>
      <c r="AA42" s="289" t="n">
        <v>1.46803046673504</v>
      </c>
      <c r="AB42" s="289" t="n">
        <v>6.947</v>
      </c>
      <c r="AC42" s="188" t="n">
        <v>6.77635059960685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2070</v>
      </c>
      <c r="E43" s="136" t="n">
        <v>18.3</v>
      </c>
      <c r="F43" s="137" t="n">
        <v>2.3308</v>
      </c>
      <c r="G43" s="138" t="n">
        <v>35.6901</v>
      </c>
      <c r="H43" s="136" t="n">
        <v>80</v>
      </c>
      <c r="I43" s="136" t="n">
        <v>80</v>
      </c>
      <c r="J43" s="279" t="n">
        <v>108.2729721</v>
      </c>
      <c r="K43" s="280" t="n">
        <v>0.998541643085094</v>
      </c>
      <c r="L43" s="281" t="n">
        <v>0.000770796387639649</v>
      </c>
      <c r="M43" s="281" t="n">
        <v>-4.407227994E-006</v>
      </c>
      <c r="N43" s="281" t="n">
        <v>1.02572716333418</v>
      </c>
      <c r="O43" s="279" t="n">
        <v>108.271131459474</v>
      </c>
      <c r="P43" s="282" t="n">
        <v>2.49962338198635</v>
      </c>
      <c r="Q43" s="283" t="n">
        <v>2.43692813385305</v>
      </c>
      <c r="R43" s="284" t="n">
        <v>111.63318023951</v>
      </c>
      <c r="S43" s="284" t="n">
        <v>108.833210457877</v>
      </c>
      <c r="T43" s="289" t="n">
        <v>0.0586666666666667</v>
      </c>
      <c r="U43" s="289" t="n">
        <v>0.0572210063143638</v>
      </c>
      <c r="V43" s="178" t="n">
        <v>19.116</v>
      </c>
      <c r="W43" s="178" t="n">
        <v>18.644944716569</v>
      </c>
      <c r="X43" s="145" t="n">
        <v>19.0573333333333</v>
      </c>
      <c r="Y43" s="178" t="n">
        <v>18.5877237102546</v>
      </c>
      <c r="Z43" s="289" t="n">
        <v>1.329</v>
      </c>
      <c r="AA43" s="289" t="n">
        <v>1.29625086463278</v>
      </c>
      <c r="AB43" s="289" t="n">
        <v>5.683</v>
      </c>
      <c r="AC43" s="188" t="n">
        <v>5.54295986734993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2071</v>
      </c>
      <c r="E44" s="136" t="n">
        <v>24.4</v>
      </c>
      <c r="F44" s="137" t="n">
        <v>3.663</v>
      </c>
      <c r="G44" s="138" t="n">
        <v>36.0127</v>
      </c>
      <c r="H44" s="136" t="n">
        <v>60</v>
      </c>
      <c r="I44" s="136" t="n">
        <v>61</v>
      </c>
      <c r="J44" s="279" t="n">
        <v>116.8526278</v>
      </c>
      <c r="K44" s="280" t="n">
        <v>0.997199985777041</v>
      </c>
      <c r="L44" s="281" t="n">
        <v>0.00076013738310944</v>
      </c>
      <c r="M44" s="281" t="n">
        <v>-4.214354656E-006</v>
      </c>
      <c r="N44" s="281" t="n">
        <v>1.02429039426597</v>
      </c>
      <c r="O44" s="279" t="n">
        <v>116.857769315623</v>
      </c>
      <c r="P44" s="282" t="n">
        <v>3.64595974354803</v>
      </c>
      <c r="Q44" s="283" t="n">
        <v>3.55949813056755</v>
      </c>
      <c r="R44" s="284" t="n">
        <v>162.828562146855</v>
      </c>
      <c r="S44" s="284" t="n">
        <v>158.967186511147</v>
      </c>
      <c r="T44" s="0" t="n">
        <v>0.401666666666667</v>
      </c>
      <c r="U44" s="0" t="n">
        <v>0.391674242817774</v>
      </c>
      <c r="V44" s="0" t="n">
        <v>4.04</v>
      </c>
      <c r="W44" s="0" t="n">
        <v>3.93949528875636</v>
      </c>
      <c r="X44" s="0" t="n">
        <v>3.63833333333333</v>
      </c>
      <c r="Y44" s="0" t="n">
        <v>3.54782104593859</v>
      </c>
      <c r="Z44" s="0" t="n">
        <v>0.35</v>
      </c>
      <c r="AA44" s="0" t="n">
        <v>0.341292908679388</v>
      </c>
      <c r="AB44" s="0" t="n">
        <v>2.27</v>
      </c>
      <c r="AC44" s="159" t="n">
        <v>2.21352829343489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61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289"/>
      <c r="U45" s="289"/>
      <c r="V45" s="178"/>
      <c r="W45" s="178"/>
      <c r="X45" s="145"/>
      <c r="Y45" s="178"/>
      <c r="Z45" s="289"/>
      <c r="AA45" s="289"/>
      <c r="AB45" s="28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2072</v>
      </c>
      <c r="E46" s="136" t="n">
        <v>27.4</v>
      </c>
      <c r="F46" s="137" t="n">
        <v>4.5285</v>
      </c>
      <c r="G46" s="138" t="n">
        <v>36.0049</v>
      </c>
      <c r="H46" s="136" t="n">
        <v>40</v>
      </c>
      <c r="I46" s="136" t="n">
        <v>40</v>
      </c>
      <c r="J46" s="279" t="n">
        <v>116.2550494</v>
      </c>
      <c r="K46" s="280" t="n">
        <v>0.996405926771626</v>
      </c>
      <c r="L46" s="281" t="n">
        <v>0.00075588880506374</v>
      </c>
      <c r="M46" s="281" t="n">
        <v>-4.164669496E-006</v>
      </c>
      <c r="N46" s="281" t="n">
        <v>1.02334819523315</v>
      </c>
      <c r="O46" s="279" t="n">
        <v>116.263652273656</v>
      </c>
      <c r="P46" s="282" t="n">
        <v>4.53557378499652</v>
      </c>
      <c r="Q46" s="283" t="n">
        <v>4.43209242574879</v>
      </c>
      <c r="R46" s="284" t="n">
        <v>202.558725237945</v>
      </c>
      <c r="S46" s="284" t="n">
        <v>197.937247733941</v>
      </c>
      <c r="T46" s="289" t="n">
        <v>0.00266666666666667</v>
      </c>
      <c r="U46" s="289" t="n">
        <v>0.00260032769739499</v>
      </c>
      <c r="V46" s="178" t="n">
        <v>0.005</v>
      </c>
      <c r="W46" s="178" t="n">
        <v>0.0048756144326156</v>
      </c>
      <c r="X46" s="145" t="n">
        <v>0.00233333333333333</v>
      </c>
      <c r="Y46" s="178" t="n">
        <v>0.00227528673522061</v>
      </c>
      <c r="Z46" s="289" t="n">
        <v>0.017</v>
      </c>
      <c r="AA46" s="289" t="n">
        <v>0.016577089070893</v>
      </c>
      <c r="AB46" s="289" t="n">
        <v>1.15</v>
      </c>
      <c r="AC46" s="285" t="n">
        <v>1.12139131950159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2073</v>
      </c>
      <c r="E47" s="136" t="n">
        <v>28.1</v>
      </c>
      <c r="F47" s="137" t="n">
        <v>4.228</v>
      </c>
      <c r="G47" s="138" t="n">
        <v>35.7168</v>
      </c>
      <c r="H47" s="136" t="n">
        <v>20</v>
      </c>
      <c r="I47" s="136" t="n">
        <v>20</v>
      </c>
      <c r="J47" s="279" t="n">
        <v>107.345932</v>
      </c>
      <c r="K47" s="280" t="n">
        <v>0.996208667461312</v>
      </c>
      <c r="L47" s="281" t="n">
        <v>0.000754984227200469</v>
      </c>
      <c r="M47" s="281" t="n">
        <v>-4.157361706E-006</v>
      </c>
      <c r="N47" s="281" t="n">
        <v>1.0229032101667</v>
      </c>
      <c r="O47" s="279" t="n">
        <v>107.354627020492</v>
      </c>
      <c r="P47" s="282" t="n">
        <v>4.59125936723897</v>
      </c>
      <c r="Q47" s="283" t="n">
        <v>4.48845924189714</v>
      </c>
      <c r="R47" s="284" t="n">
        <v>205.045643340892</v>
      </c>
      <c r="S47" s="284" t="n">
        <v>200.454589743126</v>
      </c>
      <c r="T47" s="289" t="n">
        <v>0.00166666666666667</v>
      </c>
      <c r="U47" s="289" t="n">
        <v>0.00162556107771373</v>
      </c>
      <c r="V47" s="178" t="n">
        <v>0.008</v>
      </c>
      <c r="W47" s="178" t="n">
        <v>0.00780269317302588</v>
      </c>
      <c r="X47" s="145" t="n">
        <v>0.00633333333333333</v>
      </c>
      <c r="Y47" s="178" t="n">
        <v>0.00617713209531216</v>
      </c>
      <c r="Z47" s="289" t="n">
        <v>0.004</v>
      </c>
      <c r="AA47" s="289" t="n">
        <v>0.00390134658651295</v>
      </c>
      <c r="AB47" s="289" t="n">
        <v>0.992</v>
      </c>
      <c r="AC47" s="285" t="n">
        <v>0.96753395345521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2074</v>
      </c>
      <c r="E48" s="136" t="n">
        <v>28.2</v>
      </c>
      <c r="F48" s="137" t="n">
        <v>4.3589</v>
      </c>
      <c r="G48" s="138" t="n">
        <v>35.6877</v>
      </c>
      <c r="H48" s="136" t="n">
        <v>0</v>
      </c>
      <c r="I48" s="136" t="n">
        <v>4</v>
      </c>
      <c r="J48" s="279" t="n">
        <v>110.7909</v>
      </c>
      <c r="K48" s="280" t="n">
        <v>0.996180125720464</v>
      </c>
      <c r="L48" s="281" t="n">
        <v>0.00075485760789126</v>
      </c>
      <c r="M48" s="281" t="n">
        <v>-4.156450104E-006</v>
      </c>
      <c r="N48" s="281" t="n">
        <v>1.02284845438068</v>
      </c>
      <c r="O48" s="279" t="n">
        <v>110.7999848538</v>
      </c>
      <c r="P48" s="282" t="n">
        <v>4.58416099548196</v>
      </c>
      <c r="Q48" s="283" t="n">
        <v>4.4817597131313</v>
      </c>
      <c r="R48" s="284" t="n">
        <v>204.728630058224</v>
      </c>
      <c r="S48" s="284" t="n">
        <v>200.155388788444</v>
      </c>
      <c r="T48" s="158" t="n">
        <v>0.00566666666666667</v>
      </c>
      <c r="U48" s="159" t="n">
        <v>0.00552700762740753</v>
      </c>
      <c r="V48" s="159" t="n">
        <v>0.041</v>
      </c>
      <c r="W48" s="159" t="n">
        <v>0.0399895257747721</v>
      </c>
      <c r="X48" s="159" t="n">
        <v>0.0353333333333333</v>
      </c>
      <c r="Y48" s="159" t="n">
        <v>0.0344625181473646</v>
      </c>
      <c r="Z48" s="159" t="n">
        <v>-0.015</v>
      </c>
      <c r="AA48" s="159" t="n">
        <v>-0.0146303143078434</v>
      </c>
      <c r="AB48" s="159" t="n">
        <v>0.975</v>
      </c>
      <c r="AC48" s="159" t="n">
        <v>0.950970430009824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4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2</v>
      </c>
      <c r="J9" s="32" t="s">
        <v>346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2°00.06'</v>
      </c>
      <c r="P9" s="36" t="s">
        <v>15</v>
      </c>
      <c r="Q9" s="189" t="n">
        <v>2.001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210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-23°00.04'</v>
      </c>
      <c r="P10" s="36" t="s">
        <v>21</v>
      </c>
      <c r="Q10" s="189" t="n">
        <v>-23.0006666666667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2°00.06'</v>
      </c>
      <c r="O11" s="43" t="n">
        <f aca="false">IF(P9=M10,-1,1)</f>
        <v>1</v>
      </c>
      <c r="P11" s="44" t="s">
        <v>356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23°00.04'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25.1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25.4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4.87146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0.99702228512452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0.0199806666903539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74'!$P$18</f>
        <v>5.00699757282101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4.86568165997761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0.00499406919073297</v>
      </c>
      <c r="Q23" s="221" t="s">
        <v>38</v>
      </c>
      <c r="R23" s="166"/>
      <c r="T23" s="1" t="n">
        <v>4.8699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4.8724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0.0205820982635406</v>
      </c>
      <c r="Q25" s="221" t="s">
        <v>15</v>
      </c>
      <c r="R25" s="166"/>
      <c r="T25" s="1" t="n">
        <v>4.8695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4.8673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4.8782</v>
      </c>
    </row>
    <row r="28" customFormat="false" ht="15" hidden="false" customHeight="false" outlineLevel="0" collapsed="false">
      <c r="T28" s="1" t="n">
        <f aca="false">AVERAGE(T23:T27)</f>
        <v>4.87146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2075</v>
      </c>
      <c r="E36" s="136" t="n">
        <v>6.7</v>
      </c>
      <c r="F36" s="137" t="n">
        <v>5.4204</v>
      </c>
      <c r="G36" s="138" t="n">
        <v>34.9604</v>
      </c>
      <c r="H36" s="136" t="n">
        <v>2000</v>
      </c>
      <c r="I36" s="136" t="n">
        <v>2001</v>
      </c>
      <c r="J36" s="279" t="n">
        <v>110.9977077</v>
      </c>
      <c r="K36" s="280" t="n">
        <v>0.999917459350318</v>
      </c>
      <c r="L36" s="281" t="n">
        <v>0.000800284798013229</v>
      </c>
      <c r="M36" s="281" t="n">
        <v>-5.113725994E-006</v>
      </c>
      <c r="N36" s="281" t="n">
        <v>1.02742917814474</v>
      </c>
      <c r="O36" s="279" t="n">
        <v>110.982945004876</v>
      </c>
      <c r="P36" s="282" t="n">
        <v>5.70286130298467</v>
      </c>
      <c r="Q36" s="283" t="n">
        <v>5.55061256220355</v>
      </c>
      <c r="R36" s="284" t="n">
        <v>254.689785791295</v>
      </c>
      <c r="S36" s="284" t="n">
        <v>247.89035702801</v>
      </c>
      <c r="T36" s="289" t="n">
        <v>0.0223333333333333</v>
      </c>
      <c r="U36" s="289" t="n">
        <v>0.0217947373942899</v>
      </c>
      <c r="V36" s="178" t="n">
        <v>21.505</v>
      </c>
      <c r="W36" s="178" t="n">
        <v>20.9863803431733</v>
      </c>
      <c r="X36" s="145" t="n">
        <v>21.4826666666667</v>
      </c>
      <c r="Y36" s="178" t="n">
        <v>20.9645856057791</v>
      </c>
      <c r="Z36" s="289" t="n">
        <v>1.495</v>
      </c>
      <c r="AA36" s="289" t="n">
        <v>1.45894622706553</v>
      </c>
      <c r="AB36" s="289" t="n">
        <v>22.4283333333333</v>
      </c>
      <c r="AC36" s="188" t="n">
        <v>21.8874463518627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2076</v>
      </c>
      <c r="E37" s="136" t="n">
        <v>7.4</v>
      </c>
      <c r="F37" s="137" t="n">
        <v>5.0137</v>
      </c>
      <c r="G37" s="138" t="n">
        <v>34.9751</v>
      </c>
      <c r="H37" s="136" t="n">
        <v>1600</v>
      </c>
      <c r="I37" s="136" t="n">
        <v>1600</v>
      </c>
      <c r="J37" s="279" t="n">
        <v>106.3986272</v>
      </c>
      <c r="K37" s="280" t="n">
        <v>0.999884665344083</v>
      </c>
      <c r="L37" s="281" t="n">
        <v>0.00079809546407174</v>
      </c>
      <c r="M37" s="281" t="n">
        <v>-5.058467896E-006</v>
      </c>
      <c r="N37" s="281" t="n">
        <v>1.02734283575669</v>
      </c>
      <c r="O37" s="279" t="n">
        <v>106.385220972973</v>
      </c>
      <c r="P37" s="282" t="n">
        <v>5.50567214659135</v>
      </c>
      <c r="Q37" s="283" t="n">
        <v>5.35913811336035</v>
      </c>
      <c r="R37" s="284" t="n">
        <v>245.88331806677</v>
      </c>
      <c r="S37" s="284" t="n">
        <v>239.339108142673</v>
      </c>
      <c r="T37" s="289" t="n">
        <v>0.0243333333333333</v>
      </c>
      <c r="U37" s="289" t="n">
        <v>0.0237462450708948</v>
      </c>
      <c r="V37" s="178" t="n">
        <v>21.845</v>
      </c>
      <c r="W37" s="178" t="n">
        <v>21.3179475441246</v>
      </c>
      <c r="X37" s="145" t="n">
        <v>21.8206666666667</v>
      </c>
      <c r="Y37" s="178" t="n">
        <v>21.2942012990537</v>
      </c>
      <c r="Z37" s="289" t="n">
        <v>1.502</v>
      </c>
      <c r="AA37" s="289" t="n">
        <v>1.46576137382811</v>
      </c>
      <c r="AB37" s="289" t="n">
        <v>18.0203333333333</v>
      </c>
      <c r="AC37" s="188" t="n">
        <v>17.5855582846253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2077</v>
      </c>
      <c r="E38" s="136" t="n">
        <v>8.5</v>
      </c>
      <c r="F38" s="137" t="n">
        <v>3.3219</v>
      </c>
      <c r="G38" s="138" t="n">
        <v>34.5227</v>
      </c>
      <c r="H38" s="136" t="n">
        <v>750</v>
      </c>
      <c r="I38" s="136" t="n">
        <v>752</v>
      </c>
      <c r="J38" s="279" t="n">
        <v>117.6550602</v>
      </c>
      <c r="K38" s="280" t="n">
        <v>0.999818904314821</v>
      </c>
      <c r="L38" s="281" t="n">
        <v>0.000794773168122969</v>
      </c>
      <c r="M38" s="281" t="n">
        <v>-4.97490985E-006</v>
      </c>
      <c r="N38" s="281" t="n">
        <v>1.02682331542697</v>
      </c>
      <c r="O38" s="279" t="n">
        <v>117.641529868077</v>
      </c>
      <c r="P38" s="282" t="n">
        <v>3.2861482796904</v>
      </c>
      <c r="Q38" s="283" t="n">
        <v>3.20030547643337</v>
      </c>
      <c r="R38" s="284" t="n">
        <v>146.759382170973</v>
      </c>
      <c r="S38" s="284" t="n">
        <v>142.925642577514</v>
      </c>
      <c r="T38" s="289" t="n">
        <v>0.0213333333333333</v>
      </c>
      <c r="U38" s="289" t="n">
        <v>0.0208256120261313</v>
      </c>
      <c r="V38" s="178" t="n">
        <v>36.313</v>
      </c>
      <c r="W38" s="178" t="n">
        <v>35.4487710705425</v>
      </c>
      <c r="X38" s="145" t="n">
        <v>36.2916666666667</v>
      </c>
      <c r="Y38" s="178" t="n">
        <v>35.4279454585164</v>
      </c>
      <c r="Z38" s="289" t="n">
        <v>2.556</v>
      </c>
      <c r="AA38" s="289" t="n">
        <v>2.49516864088086</v>
      </c>
      <c r="AB38" s="289" t="n">
        <v>28.5233333333333</v>
      </c>
      <c r="AC38" s="188" t="n">
        <v>27.8444940793134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2078</v>
      </c>
      <c r="E39" s="136" t="n">
        <v>12.7</v>
      </c>
      <c r="F39" s="137" t="n">
        <v>2.7678</v>
      </c>
      <c r="G39" s="138" t="n">
        <v>34.9464</v>
      </c>
      <c r="H39" s="136" t="n">
        <v>300</v>
      </c>
      <c r="I39" s="136" t="n">
        <v>302</v>
      </c>
      <c r="J39" s="279" t="n">
        <v>110.0904939</v>
      </c>
      <c r="K39" s="280" t="n">
        <v>0.999416651170955</v>
      </c>
      <c r="L39" s="281" t="n">
        <v>0.000783330867936729</v>
      </c>
      <c r="M39" s="281" t="n">
        <v>-4.692701434E-006</v>
      </c>
      <c r="N39" s="281" t="n">
        <v>1.02641182753997</v>
      </c>
      <c r="O39" s="279" t="n">
        <v>110.082457293945</v>
      </c>
      <c r="P39" s="282" t="n">
        <v>2.92599124304573</v>
      </c>
      <c r="Q39" s="283" t="n">
        <v>2.85069907081891</v>
      </c>
      <c r="R39" s="284" t="n">
        <v>130.674768914422</v>
      </c>
      <c r="S39" s="284" t="n">
        <v>127.312220502773</v>
      </c>
      <c r="T39" s="289" t="n">
        <v>0.0233333333333333</v>
      </c>
      <c r="U39" s="289" t="n">
        <v>0.0227710449287817</v>
      </c>
      <c r="V39" s="178" t="n">
        <v>27.44</v>
      </c>
      <c r="W39" s="178" t="n">
        <v>26.7787488362472</v>
      </c>
      <c r="X39" s="145" t="n">
        <v>27.4166666666667</v>
      </c>
      <c r="Y39" s="178" t="n">
        <v>26.7559777913184</v>
      </c>
      <c r="Z39" s="289" t="n">
        <v>1.87</v>
      </c>
      <c r="AA39" s="289" t="n">
        <v>1.82493660072093</v>
      </c>
      <c r="AB39" s="289" t="n">
        <v>12.5023333333333</v>
      </c>
      <c r="AC39" s="188" t="n">
        <v>12.2010511734831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2079</v>
      </c>
      <c r="E40" s="136" t="n">
        <v>15.4</v>
      </c>
      <c r="F40" s="137" t="n">
        <v>2.5951</v>
      </c>
      <c r="G40" s="138" t="n">
        <v>35.3698</v>
      </c>
      <c r="H40" s="136" t="n">
        <v>200</v>
      </c>
      <c r="I40" s="136" t="n">
        <v>202</v>
      </c>
      <c r="J40" s="279" t="n">
        <v>107.7165856</v>
      </c>
      <c r="K40" s="280" t="n">
        <v>0.999040328101057</v>
      </c>
      <c r="L40" s="281" t="n">
        <v>0.00077692768274054</v>
      </c>
      <c r="M40" s="281" t="n">
        <v>-4.542106936E-006</v>
      </c>
      <c r="N40" s="281" t="n">
        <v>1.02616907773511</v>
      </c>
      <c r="O40" s="279" t="n">
        <v>107.711630637062</v>
      </c>
      <c r="P40" s="282" t="n">
        <v>2.80360519000476</v>
      </c>
      <c r="Q40" s="283" t="n">
        <v>2.7321084320653</v>
      </c>
      <c r="R40" s="284" t="n">
        <v>125.209007785613</v>
      </c>
      <c r="S40" s="284" t="n">
        <v>122.015962576036</v>
      </c>
      <c r="T40" s="289" t="n">
        <v>0.0253333333333333</v>
      </c>
      <c r="U40" s="289" t="n">
        <v>0.0247149605934595</v>
      </c>
      <c r="V40" s="178" t="n">
        <v>21.566</v>
      </c>
      <c r="W40" s="178" t="n">
        <v>21.0395857957321</v>
      </c>
      <c r="X40" s="145" t="n">
        <v>21.5406666666667</v>
      </c>
      <c r="Y40" s="178" t="n">
        <v>21.0148708351387</v>
      </c>
      <c r="Z40" s="289" t="n">
        <v>1.494</v>
      </c>
      <c r="AA40" s="289" t="n">
        <v>1.45753228131428</v>
      </c>
      <c r="AB40" s="289" t="n">
        <v>7.67633333333333</v>
      </c>
      <c r="AC40" s="188" t="n">
        <v>7.48895825666813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2080</v>
      </c>
      <c r="E41" s="136" t="n">
        <v>17.5</v>
      </c>
      <c r="F41" s="137" t="n">
        <v>2.4733</v>
      </c>
      <c r="G41" s="138" t="n">
        <v>35.6438</v>
      </c>
      <c r="H41" s="136" t="n">
        <v>100</v>
      </c>
      <c r="I41" s="136" t="n">
        <v>101</v>
      </c>
      <c r="J41" s="279" t="n">
        <v>108.7289559</v>
      </c>
      <c r="K41" s="280" t="n">
        <v>0.998688620195578</v>
      </c>
      <c r="L41" s="281" t="n">
        <v>0.000772414460292969</v>
      </c>
      <c r="M41" s="281" t="n">
        <v>-4.44165625E-006</v>
      </c>
      <c r="N41" s="281" t="n">
        <v>1.02588903270513</v>
      </c>
      <c r="O41" s="279" t="n">
        <v>108.726237676103</v>
      </c>
      <c r="P41" s="282" t="n">
        <v>2.64561653076896</v>
      </c>
      <c r="Q41" s="283" t="n">
        <v>2.57885253319536</v>
      </c>
      <c r="R41" s="284" t="n">
        <v>118.153234264142</v>
      </c>
      <c r="S41" s="284" t="n">
        <v>115.171554132505</v>
      </c>
      <c r="T41" s="289" t="n">
        <v>0.0493333333333333</v>
      </c>
      <c r="U41" s="289" t="n">
        <v>0.048119197273534</v>
      </c>
      <c r="V41" s="178" t="n">
        <v>19.854</v>
      </c>
      <c r="W41" s="178" t="n">
        <v>19.365375864907</v>
      </c>
      <c r="X41" s="145" t="n">
        <v>19.8046666666667</v>
      </c>
      <c r="Y41" s="178" t="n">
        <v>19.3172566676335</v>
      </c>
      <c r="Z41" s="289" t="n">
        <v>1.401</v>
      </c>
      <c r="AA41" s="289" t="n">
        <v>1.36652017662611</v>
      </c>
      <c r="AB41" s="289" t="n">
        <v>6.30133333333333</v>
      </c>
      <c r="AC41" s="188" t="n">
        <v>6.14625206256005</v>
      </c>
      <c r="AD41" s="159" t="n">
        <v>0.021</v>
      </c>
      <c r="AE41" s="159" t="n">
        <v>0.011</v>
      </c>
      <c r="AF41" s="159" t="n">
        <v>0.0019</v>
      </c>
      <c r="AG41" s="159" t="n">
        <v>0.0282</v>
      </c>
      <c r="AH41" s="159" t="n">
        <v>0.0115</v>
      </c>
      <c r="AI41" s="159" t="n">
        <v>0.0013</v>
      </c>
      <c r="AJ41" s="159" t="n">
        <v>0.0015</v>
      </c>
      <c r="AK41" s="159" t="n">
        <v>0.0011</v>
      </c>
      <c r="AL41" s="159" t="n">
        <v>0.0326</v>
      </c>
      <c r="AM41" s="159" t="n">
        <v>0.0027</v>
      </c>
      <c r="AN41" s="159" t="n">
        <v>-9999.9999</v>
      </c>
      <c r="AO41" s="159" t="n">
        <v>-9999.9999</v>
      </c>
      <c r="AP41" s="159" t="n">
        <v>0.0091</v>
      </c>
      <c r="AQ41" s="159"/>
      <c r="AR41" s="159" t="n">
        <v>0.0506</v>
      </c>
      <c r="AS41" s="159" t="n">
        <v>0.0159</v>
      </c>
      <c r="AT41" s="159" t="n">
        <v>0.0665</v>
      </c>
      <c r="AU41" s="159" t="n">
        <v>0.0149</v>
      </c>
      <c r="AV41" s="159" t="s">
        <v>167</v>
      </c>
      <c r="AW41" s="159" t="n">
        <v>-9999.9999</v>
      </c>
      <c r="AX41" s="159" t="n">
        <v>0.0281</v>
      </c>
      <c r="AY41" s="159" t="n">
        <v>0.0604</v>
      </c>
      <c r="AZ41" s="159" t="n">
        <v>0.0885</v>
      </c>
      <c r="BA41" s="159" t="n">
        <v>0.0024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2081</v>
      </c>
      <c r="E42" s="136" t="n">
        <v>17.7</v>
      </c>
      <c r="F42" s="137" t="n">
        <v>2.631</v>
      </c>
      <c r="G42" s="138" t="n">
        <v>35.6963</v>
      </c>
      <c r="H42" s="136" t="n">
        <v>80</v>
      </c>
      <c r="I42" s="136" t="n">
        <v>80</v>
      </c>
      <c r="J42" s="279" t="n">
        <v>119.400871</v>
      </c>
      <c r="K42" s="280" t="n">
        <v>0.998652536273819</v>
      </c>
      <c r="L42" s="281" t="n">
        <v>0.000772004830209229</v>
      </c>
      <c r="M42" s="281" t="n">
        <v>-4.432850634E-006</v>
      </c>
      <c r="N42" s="281" t="n">
        <v>1.02588047674772</v>
      </c>
      <c r="O42" s="279" t="n">
        <v>119.398124779967</v>
      </c>
      <c r="P42" s="282" t="n">
        <v>2.55970968636929</v>
      </c>
      <c r="Q42" s="283" t="n">
        <v>2.49513441807974</v>
      </c>
      <c r="R42" s="284" t="n">
        <v>114.316634593253</v>
      </c>
      <c r="S42" s="284" t="n">
        <v>111.432703111441</v>
      </c>
      <c r="T42" s="289" t="n">
        <v>0.0963333333333333</v>
      </c>
      <c r="U42" s="289" t="n">
        <v>0.0939587730039643</v>
      </c>
      <c r="V42" s="178" t="n">
        <v>19.454</v>
      </c>
      <c r="W42" s="178" t="n">
        <v>18.9744702770151</v>
      </c>
      <c r="X42" s="145" t="n">
        <v>19.3576666666667</v>
      </c>
      <c r="Y42" s="178" t="n">
        <v>18.8805115040111</v>
      </c>
      <c r="Z42" s="289" t="n">
        <v>1.34</v>
      </c>
      <c r="AA42" s="289" t="n">
        <v>1.30696978365376</v>
      </c>
      <c r="AB42" s="289" t="n">
        <v>5.74133333333333</v>
      </c>
      <c r="AC42" s="188" t="n">
        <v>5.59981282429163</v>
      </c>
      <c r="AD42" s="0" t="n">
        <v>0.0364</v>
      </c>
      <c r="AE42" s="0" t="n">
        <v>0.0222</v>
      </c>
      <c r="AF42" s="0" t="n">
        <v>0.0038</v>
      </c>
      <c r="AG42" s="0" t="n">
        <v>0.0507</v>
      </c>
      <c r="AH42" s="0" t="n">
        <v>0.0215</v>
      </c>
      <c r="AI42" s="0" t="n">
        <v>0.003</v>
      </c>
      <c r="AJ42" s="0" t="n">
        <v>0.0034</v>
      </c>
      <c r="AK42" s="0" t="n">
        <v>0.002</v>
      </c>
      <c r="AL42" s="0" t="n">
        <v>0.0516</v>
      </c>
      <c r="AM42" s="0" t="n">
        <v>0.0049</v>
      </c>
      <c r="AN42" s="0" t="n">
        <v>0.002</v>
      </c>
      <c r="AO42" s="0" t="n">
        <v>-9999.9999</v>
      </c>
      <c r="AP42" s="0" t="n">
        <v>0.0189</v>
      </c>
      <c r="AR42" s="0" t="n">
        <v>0.0786</v>
      </c>
      <c r="AS42" s="0" t="n">
        <v>0.0344</v>
      </c>
      <c r="AT42" s="0" t="n">
        <v>0.113</v>
      </c>
      <c r="AU42" s="0" t="n">
        <v>0.0239</v>
      </c>
      <c r="AV42" s="0" t="s">
        <v>167</v>
      </c>
      <c r="AW42" s="0" t="n">
        <v>-9999.9999</v>
      </c>
      <c r="AX42" s="0" t="n">
        <v>0.0617</v>
      </c>
      <c r="AY42" s="0" t="n">
        <v>0.1322</v>
      </c>
      <c r="AZ42" s="0" t="n">
        <v>0.1939</v>
      </c>
      <c r="BA42" s="0" t="n">
        <v>0.0029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2082</v>
      </c>
      <c r="E43" s="136" t="n">
        <v>17.9</v>
      </c>
      <c r="F43" s="137" t="n">
        <v>2.4409</v>
      </c>
      <c r="G43" s="138" t="n">
        <v>35.6999</v>
      </c>
      <c r="H43" s="136" t="n">
        <v>80</v>
      </c>
      <c r="I43" s="136" t="n">
        <v>80</v>
      </c>
      <c r="J43" s="279" t="n">
        <v>111.1790697</v>
      </c>
      <c r="K43" s="280" t="n">
        <v>0.998616010802117</v>
      </c>
      <c r="L43" s="281" t="n">
        <v>0.000771598622152509</v>
      </c>
      <c r="M43" s="281" t="n">
        <v>-4.424177386E-006</v>
      </c>
      <c r="N43" s="281" t="n">
        <v>1.02583406011011</v>
      </c>
      <c r="O43" s="279" t="n">
        <v>111.176734939536</v>
      </c>
      <c r="P43" s="282" t="n">
        <v>2.55208259037698</v>
      </c>
      <c r="Q43" s="283" t="n">
        <v>2.48781229792959</v>
      </c>
      <c r="R43" s="284" t="n">
        <v>113.976008486236</v>
      </c>
      <c r="S43" s="284" t="n">
        <v>111.105697225536</v>
      </c>
      <c r="T43" s="289" t="n">
        <v>0.102333333333333</v>
      </c>
      <c r="U43" s="289" t="n">
        <v>0.099810646216446</v>
      </c>
      <c r="V43" s="178" t="n">
        <v>19.288</v>
      </c>
      <c r="W43" s="178" t="n">
        <v>18.8125186731871</v>
      </c>
      <c r="X43" s="145" t="n">
        <v>19.1856666666667</v>
      </c>
      <c r="Y43" s="178" t="n">
        <v>18.7127080269706</v>
      </c>
      <c r="Z43" s="289" t="n">
        <v>1.345</v>
      </c>
      <c r="AA43" s="289" t="n">
        <v>1.31184350971778</v>
      </c>
      <c r="AB43" s="289" t="n">
        <v>5.70933333333333</v>
      </c>
      <c r="AC43" s="188" t="n">
        <v>5.56858875698791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2083</v>
      </c>
      <c r="E44" s="136" t="n">
        <v>24.1</v>
      </c>
      <c r="F44" s="137" t="n">
        <v>3.4455</v>
      </c>
      <c r="G44" s="138" t="n">
        <v>36.082</v>
      </c>
      <c r="H44" s="136" t="n">
        <v>60</v>
      </c>
      <c r="I44" s="136" t="n">
        <v>61</v>
      </c>
      <c r="J44" s="279" t="n">
        <v>109.4301922</v>
      </c>
      <c r="K44" s="280" t="n">
        <v>0.997274702369966</v>
      </c>
      <c r="L44" s="281" t="n">
        <v>0.000760596449766669</v>
      </c>
      <c r="M44" s="281" t="n">
        <v>-4.220961226E-006</v>
      </c>
      <c r="N44" s="281" t="n">
        <v>1.02443270415025</v>
      </c>
      <c r="O44" s="279" t="n">
        <v>109.43467883788</v>
      </c>
      <c r="P44" s="282" t="n">
        <v>3.66957246756102</v>
      </c>
      <c r="Q44" s="283" t="n">
        <v>3.58205322096277</v>
      </c>
      <c r="R44" s="284" t="n">
        <v>163.883106401275</v>
      </c>
      <c r="S44" s="284" t="n">
        <v>159.974496848197</v>
      </c>
      <c r="T44" s="289" t="n">
        <v>0.509333333333333</v>
      </c>
      <c r="U44" s="289" t="n">
        <v>0.4966369007763</v>
      </c>
      <c r="V44" s="178" t="n">
        <v>3.442</v>
      </c>
      <c r="W44" s="178" t="n">
        <v>3.3561993700367</v>
      </c>
      <c r="X44" s="145" t="n">
        <v>2.93266666666667</v>
      </c>
      <c r="Y44" s="178" t="n">
        <v>2.8595624692604</v>
      </c>
      <c r="Z44" s="289" t="n">
        <v>0.313</v>
      </c>
      <c r="AA44" s="289" t="n">
        <v>0.305197676589624</v>
      </c>
      <c r="AB44" s="289" t="n">
        <v>2.11833333333333</v>
      </c>
      <c r="AC44" s="159" t="n">
        <v>2.06552847148782</v>
      </c>
      <c r="AD44" s="159" t="n">
        <v>0.0612</v>
      </c>
      <c r="AE44" s="159" t="n">
        <v>0.0537</v>
      </c>
      <c r="AF44" s="159" t="n">
        <v>0.0081</v>
      </c>
      <c r="AG44" s="159" t="n">
        <v>0.0722</v>
      </c>
      <c r="AH44" s="159" t="n">
        <v>0.0348</v>
      </c>
      <c r="AI44" s="159" t="n">
        <v>0.0159</v>
      </c>
      <c r="AJ44" s="159" t="n">
        <v>0.0154</v>
      </c>
      <c r="AK44" s="159" t="n">
        <v>0.0068</v>
      </c>
      <c r="AL44" s="159" t="n">
        <v>0.1155</v>
      </c>
      <c r="AM44" s="159" t="n">
        <v>0.0101</v>
      </c>
      <c r="AN44" s="159" t="n">
        <v>0.0076</v>
      </c>
      <c r="AO44" s="159" t="n">
        <v>-9999.9999</v>
      </c>
      <c r="AP44" s="159" t="n">
        <v>0.0827</v>
      </c>
      <c r="AQ44" s="159"/>
      <c r="AR44" s="159" t="n">
        <v>0.149</v>
      </c>
      <c r="AS44" s="159" t="n">
        <v>0.1633</v>
      </c>
      <c r="AT44" s="159" t="n">
        <v>0.3123</v>
      </c>
      <c r="AU44" s="159" t="n">
        <v>0.0607</v>
      </c>
      <c r="AV44" s="159" t="s">
        <v>167</v>
      </c>
      <c r="AW44" s="159" t="n">
        <v>-9999.9999</v>
      </c>
      <c r="AX44" s="159" t="n">
        <v>0.191</v>
      </c>
      <c r="AY44" s="159" t="n">
        <v>0.3428</v>
      </c>
      <c r="AZ44" s="159" t="n">
        <v>0.5338</v>
      </c>
      <c r="BA44" s="159" t="n">
        <v>0.006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2084</v>
      </c>
      <c r="E45" s="136" t="n">
        <v>27.4</v>
      </c>
      <c r="F45" s="137" t="n">
        <v>4.2973</v>
      </c>
      <c r="G45" s="138" t="n">
        <v>35.9748</v>
      </c>
      <c r="H45" s="136" t="n">
        <v>40</v>
      </c>
      <c r="I45" s="136" t="n">
        <v>40</v>
      </c>
      <c r="J45" s="279" t="n">
        <v>109.2831198</v>
      </c>
      <c r="K45" s="280" t="n">
        <v>0.996405926771626</v>
      </c>
      <c r="L45" s="281" t="n">
        <v>0.00075588880506374</v>
      </c>
      <c r="M45" s="281" t="n">
        <v>-4.164669496E-006</v>
      </c>
      <c r="N45" s="281" t="n">
        <v>1.02332552426422</v>
      </c>
      <c r="O45" s="279" t="n">
        <v>109.291206750865</v>
      </c>
      <c r="P45" s="282" t="n">
        <v>4.58813105327525</v>
      </c>
      <c r="Q45" s="283" t="n">
        <v>4.48354990126348</v>
      </c>
      <c r="R45" s="284" t="n">
        <v>204.905932839272</v>
      </c>
      <c r="S45" s="284" t="n">
        <v>200.235338590427</v>
      </c>
      <c r="T45" s="289" t="n">
        <v>0.0133333333333333</v>
      </c>
      <c r="U45" s="289" t="n">
        <v>0.0130019549148284</v>
      </c>
      <c r="V45" s="178" t="n">
        <v>0.017</v>
      </c>
      <c r="W45" s="178" t="n">
        <v>0.0165774925164062</v>
      </c>
      <c r="X45" s="145" t="n">
        <v>0.00366666666666667</v>
      </c>
      <c r="Y45" s="178" t="n">
        <v>0.00357553760157781</v>
      </c>
      <c r="Z45" s="289" t="n">
        <v>0.09</v>
      </c>
      <c r="AA45" s="289" t="n">
        <v>0.0877631956750917</v>
      </c>
      <c r="AB45" s="289" t="n">
        <v>0.975333333333333</v>
      </c>
      <c r="AC45" s="159" t="n">
        <v>0.951093002019698</v>
      </c>
      <c r="AD45" s="159" t="n">
        <v>0.0175</v>
      </c>
      <c r="AE45" s="159" t="n">
        <v>0.0217</v>
      </c>
      <c r="AF45" s="159" t="n">
        <v>0.0094</v>
      </c>
      <c r="AG45" s="159" t="n">
        <v>0.0161</v>
      </c>
      <c r="AH45" s="159" t="n">
        <v>0.0109</v>
      </c>
      <c r="AI45" s="159" t="n">
        <v>-9999.9999</v>
      </c>
      <c r="AJ45" s="159" t="n">
        <v>-9999.9999</v>
      </c>
      <c r="AK45" s="159" t="n">
        <v>0.0025</v>
      </c>
      <c r="AL45" s="159" t="n">
        <v>0.0603</v>
      </c>
      <c r="AM45" s="159" t="n">
        <v>0.0089</v>
      </c>
      <c r="AN45" s="159" t="n">
        <v>0.0035</v>
      </c>
      <c r="AO45" s="159" t="n">
        <v>-9999.9999</v>
      </c>
      <c r="AP45" s="159" t="n">
        <v>0.1246</v>
      </c>
      <c r="AQ45" s="159"/>
      <c r="AR45" s="159" t="n">
        <v>0.017</v>
      </c>
      <c r="AS45" s="159" t="n">
        <v>0.0214</v>
      </c>
      <c r="AT45" s="159" t="n">
        <v>0.0384</v>
      </c>
      <c r="AU45" s="159" t="n">
        <v>0.0285</v>
      </c>
      <c r="AV45" s="159" t="s">
        <v>167</v>
      </c>
      <c r="AW45" s="159" t="n">
        <v>-9999.9999</v>
      </c>
      <c r="AX45" s="159" t="n">
        <v>0.136</v>
      </c>
      <c r="AY45" s="159" t="n">
        <v>0.1466</v>
      </c>
      <c r="AZ45" s="159" t="n">
        <v>0.2826</v>
      </c>
      <c r="BA45" s="159" t="n">
        <v>0.0028</v>
      </c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2086</v>
      </c>
      <c r="E46" s="136" t="n">
        <v>28.2</v>
      </c>
      <c r="F46" s="137" t="n">
        <v>4.2992</v>
      </c>
      <c r="G46" s="138" t="n">
        <v>35.6144</v>
      </c>
      <c r="H46" s="136" t="n">
        <v>20</v>
      </c>
      <c r="I46" s="136" t="n">
        <v>20</v>
      </c>
      <c r="J46" s="279" t="n">
        <v>108.4047599</v>
      </c>
      <c r="K46" s="280" t="n">
        <v>0.996180125720464</v>
      </c>
      <c r="L46" s="281" t="n">
        <v>0.00075485760789126</v>
      </c>
      <c r="M46" s="281" t="n">
        <v>-4.156450104E-006</v>
      </c>
      <c r="N46" s="281" t="n">
        <v>1.02279332690233</v>
      </c>
      <c r="O46" s="279" t="n">
        <v>108.413649090312</v>
      </c>
      <c r="P46" s="282" t="n">
        <v>4.62802260134516</v>
      </c>
      <c r="Q46" s="283" t="n">
        <v>4.52488540902175</v>
      </c>
      <c r="R46" s="284" t="n">
        <v>206.687489376075</v>
      </c>
      <c r="S46" s="284" t="n">
        <v>202.081382366911</v>
      </c>
      <c r="T46" s="289" t="n">
        <v>0.0153333333333333</v>
      </c>
      <c r="U46" s="289" t="n">
        <v>0.0149561926987714</v>
      </c>
      <c r="V46" s="178" t="n">
        <v>0.017</v>
      </c>
      <c r="W46" s="178" t="n">
        <v>0.0165818658182031</v>
      </c>
      <c r="X46" s="145" t="n">
        <v>0.00166666666666667</v>
      </c>
      <c r="Y46" s="178" t="n">
        <v>0.00162567311943168</v>
      </c>
      <c r="Z46" s="289" t="n">
        <v>0.033</v>
      </c>
      <c r="AA46" s="289" t="n">
        <v>0.0321883277647472</v>
      </c>
      <c r="AB46" s="289" t="n">
        <v>0.833333333333333</v>
      </c>
      <c r="AC46" s="285" t="n">
        <v>0.812836559715838</v>
      </c>
      <c r="AD46" s="159" t="n">
        <v>0.0086</v>
      </c>
      <c r="AE46" s="159" t="n">
        <v>0.0104</v>
      </c>
      <c r="AF46" s="159" t="n">
        <v>0.0055</v>
      </c>
      <c r="AG46" s="159" t="n">
        <v>0.0093</v>
      </c>
      <c r="AH46" s="159" t="n">
        <v>0.0093</v>
      </c>
      <c r="AI46" s="159" t="n">
        <v>0.0025</v>
      </c>
      <c r="AJ46" s="159" t="n">
        <v>-9999.9999</v>
      </c>
      <c r="AK46" s="159" t="n">
        <v>-9999.9999</v>
      </c>
      <c r="AL46" s="159" t="n">
        <v>0.0269</v>
      </c>
      <c r="AM46" s="159" t="n">
        <v>0.0096</v>
      </c>
      <c r="AN46" s="159" t="n">
        <v>-9999.9999</v>
      </c>
      <c r="AO46" s="159" t="n">
        <v>0.0012</v>
      </c>
      <c r="AP46" s="159" t="n">
        <v>0.1136</v>
      </c>
      <c r="AQ46" s="159"/>
      <c r="AR46" s="159" t="n">
        <v>0.0083</v>
      </c>
      <c r="AS46" s="159" t="n">
        <v>0.0113</v>
      </c>
      <c r="AT46" s="159" t="n">
        <v>0.0196</v>
      </c>
      <c r="AU46" s="159" t="s">
        <v>167</v>
      </c>
      <c r="AV46" s="159" t="n">
        <v>0.0211</v>
      </c>
      <c r="AW46" s="159" t="n">
        <v>-9999.9999</v>
      </c>
      <c r="AX46" s="159" t="n">
        <v>0.0639</v>
      </c>
      <c r="AY46" s="159" t="n">
        <v>0.1082</v>
      </c>
      <c r="AZ46" s="159" t="n">
        <v>0.1721</v>
      </c>
      <c r="BA46" s="159" t="n">
        <v>0.0019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2087</v>
      </c>
      <c r="E47" s="136" t="n">
        <v>28.5</v>
      </c>
      <c r="F47" s="137" t="n">
        <v>4.3871</v>
      </c>
      <c r="G47" s="138" t="n">
        <v>35.5486</v>
      </c>
      <c r="H47" s="136" t="n">
        <v>0</v>
      </c>
      <c r="I47" s="136" t="n">
        <v>3</v>
      </c>
      <c r="J47" s="279" t="n">
        <v>111.3855099</v>
      </c>
      <c r="K47" s="280" t="n">
        <v>0.996093961161005</v>
      </c>
      <c r="L47" s="281" t="n">
        <v>0.000754481630047969</v>
      </c>
      <c r="M47" s="281" t="n">
        <v>-4.15391385E-006</v>
      </c>
      <c r="N47" s="281" t="n">
        <v>1.0226448495711</v>
      </c>
      <c r="O47" s="279" t="n">
        <v>111.394977668342</v>
      </c>
      <c r="P47" s="282" t="n">
        <v>4.59436515645201</v>
      </c>
      <c r="Q47" s="283" t="n">
        <v>4.49263022092069</v>
      </c>
      <c r="R47" s="284" t="n">
        <v>205.184347887147</v>
      </c>
      <c r="S47" s="284" t="n">
        <v>200.640865666318</v>
      </c>
      <c r="T47" s="158" t="n">
        <v>0.0343333333333333</v>
      </c>
      <c r="U47" s="188" t="n">
        <v>0.0334905837260588</v>
      </c>
      <c r="V47" s="285" t="n">
        <v>0.271</v>
      </c>
      <c r="W47" s="285" t="n">
        <v>0.264348005527046</v>
      </c>
      <c r="X47" s="285" t="n">
        <v>0.236666666666667</v>
      </c>
      <c r="Y47" s="285" t="n">
        <v>0.230857421800988</v>
      </c>
      <c r="Z47" s="188" t="n">
        <v>0.051</v>
      </c>
      <c r="AA47" s="188" t="n">
        <v>0.0497481486416213</v>
      </c>
      <c r="AB47" s="285" t="n">
        <v>0.915333333333333</v>
      </c>
      <c r="AC47" s="285" t="n">
        <v>0.892865465162693</v>
      </c>
      <c r="AD47" s="159" t="n">
        <v>0.0071</v>
      </c>
      <c r="AE47" s="159" t="n">
        <v>0.0068</v>
      </c>
      <c r="AF47" s="159" t="n">
        <v>0.0036</v>
      </c>
      <c r="AG47" s="159" t="n">
        <v>0.0077</v>
      </c>
      <c r="AH47" s="159" t="n">
        <v>0.0079</v>
      </c>
      <c r="AI47" s="159" t="n">
        <v>-9999.9999</v>
      </c>
      <c r="AJ47" s="159" t="n">
        <v>-9999.9999</v>
      </c>
      <c r="AK47" s="159" t="n">
        <v>0.002</v>
      </c>
      <c r="AL47" s="159" t="n">
        <v>0.0204</v>
      </c>
      <c r="AM47" s="159" t="n">
        <v>0.0114</v>
      </c>
      <c r="AN47" s="159" t="n">
        <v>-9999.9999</v>
      </c>
      <c r="AO47" s="159" t="n">
        <v>0.002</v>
      </c>
      <c r="AP47" s="159" t="n">
        <v>0.1172</v>
      </c>
      <c r="AQ47" s="159"/>
      <c r="AR47" s="159" t="n">
        <v>0.0062</v>
      </c>
      <c r="AS47" s="159" t="n">
        <v>0.0063</v>
      </c>
      <c r="AT47" s="159" t="n">
        <v>0.0125</v>
      </c>
      <c r="AU47" s="159" t="n">
        <v>0.0172</v>
      </c>
      <c r="AV47" s="159" t="s">
        <v>167</v>
      </c>
      <c r="AW47" s="159" t="n">
        <v>-9999.9999</v>
      </c>
      <c r="AX47" s="159" t="n">
        <v>0.0606</v>
      </c>
      <c r="AY47" s="159" t="n">
        <v>0.0775</v>
      </c>
      <c r="AZ47" s="159" t="n">
        <v>0.1381</v>
      </c>
      <c r="BA47" s="159" t="n">
        <v>0.0016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/>
      <c r="E48" s="136"/>
      <c r="F48" s="137"/>
      <c r="G48" s="138"/>
      <c r="H48" s="136"/>
      <c r="I48" s="136"/>
      <c r="J48" s="279"/>
      <c r="K48" s="280"/>
      <c r="L48" s="281"/>
      <c r="M48" s="281"/>
      <c r="N48" s="281"/>
      <c r="O48" s="279"/>
      <c r="P48" s="282"/>
      <c r="Q48" s="283"/>
      <c r="R48" s="284"/>
      <c r="S48" s="284"/>
      <c r="T48" s="158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2</v>
      </c>
      <c r="J9" s="32" t="s">
        <v>357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2°30.11'</v>
      </c>
      <c r="P9" s="36" t="s">
        <v>15</v>
      </c>
      <c r="Q9" s="189" t="n">
        <v>2.50183333333333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23</v>
      </c>
      <c r="J10" s="32" t="s">
        <v>197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-23°00.02'</v>
      </c>
      <c r="P10" s="36" t="s">
        <v>21</v>
      </c>
      <c r="Q10" s="189" t="n">
        <v>-23.0003333333333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2°30.11'</v>
      </c>
      <c r="O11" s="43" t="n">
        <f aca="false">IF(P9=M10,-1,1)</f>
        <v>1</v>
      </c>
      <c r="P11" s="44" t="s">
        <v>358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23°00.02'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25.1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25.9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4.87146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0.99702228512452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0.0199806666903539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75'!$P$18</f>
        <v>5.00699757282101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4.86568165997761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0.00499406919073297</v>
      </c>
      <c r="Q23" s="221" t="s">
        <v>38</v>
      </c>
      <c r="R23" s="166"/>
      <c r="T23" s="1" t="n">
        <v>4.8699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4.8724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0.0205820982635406</v>
      </c>
      <c r="Q25" s="221" t="s">
        <v>15</v>
      </c>
      <c r="R25" s="166"/>
      <c r="T25" s="1" t="n">
        <v>4.8695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4.8673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4.8782</v>
      </c>
    </row>
    <row r="28" customFormat="false" ht="15" hidden="false" customHeight="false" outlineLevel="0" collapsed="false">
      <c r="T28" s="1" t="n">
        <f aca="false">AVERAGE(T23:T27)</f>
        <v>4.87146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2001</v>
      </c>
      <c r="E36" s="136" t="n">
        <v>5.8</v>
      </c>
      <c r="F36" s="137" t="n">
        <v>5.3829</v>
      </c>
      <c r="G36" s="138" t="n">
        <v>34.9601</v>
      </c>
      <c r="H36" s="136" t="n">
        <v>2000</v>
      </c>
      <c r="I36" s="136" t="n">
        <v>2000</v>
      </c>
      <c r="J36" s="279" t="n">
        <v>110.84</v>
      </c>
      <c r="K36" s="280" t="n">
        <v>0.99994899709695</v>
      </c>
      <c r="L36" s="281" t="n">
        <v>0.00080318814806918</v>
      </c>
      <c r="M36" s="281" t="n">
        <v>-5.187154744E-006</v>
      </c>
      <c r="N36" s="281" t="n">
        <v>1.02754680231605</v>
      </c>
      <c r="O36" s="279" t="n">
        <v>110.82426072</v>
      </c>
      <c r="P36" s="282" t="n">
        <v>5.67152070446498</v>
      </c>
      <c r="Q36" s="283" t="n">
        <v>5.51947676902073</v>
      </c>
      <c r="R36" s="284" t="n">
        <v>253.290114661406</v>
      </c>
      <c r="S36" s="284" t="n">
        <v>246.499832504466</v>
      </c>
      <c r="T36" s="289" t="n">
        <v>0.0323333333333333</v>
      </c>
      <c r="U36" s="289" t="n">
        <v>0.0315535773823963</v>
      </c>
      <c r="V36" s="178" t="n">
        <v>21.509</v>
      </c>
      <c r="W36" s="178" t="n">
        <v>20.9902854407617</v>
      </c>
      <c r="X36" s="145" t="n">
        <v>21.4766666666667</v>
      </c>
      <c r="Y36" s="178" t="n">
        <v>20.9587318633793</v>
      </c>
      <c r="Z36" s="289" t="n">
        <v>1.455</v>
      </c>
      <c r="AA36" s="289" t="n">
        <v>1.41991098220783</v>
      </c>
      <c r="AB36" s="289" t="n">
        <v>22.7383333333333</v>
      </c>
      <c r="AC36" s="188" t="n">
        <v>22.1899719705172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2002</v>
      </c>
      <c r="E37" s="136" t="n">
        <v>6.4</v>
      </c>
      <c r="F37" s="137" t="n">
        <v>5.0672</v>
      </c>
      <c r="G37" s="138" t="n">
        <v>34.9691</v>
      </c>
      <c r="H37" s="136" t="n">
        <v>1600</v>
      </c>
      <c r="I37" s="136" t="n">
        <v>1600</v>
      </c>
      <c r="J37" s="279" t="n">
        <v>108.59</v>
      </c>
      <c r="K37" s="280" t="n">
        <v>0.999929313416752</v>
      </c>
      <c r="L37" s="281" t="n">
        <v>0.00080124139691264</v>
      </c>
      <c r="M37" s="281" t="n">
        <v>-5.137904416E-006</v>
      </c>
      <c r="N37" s="281" t="n">
        <v>1.02747634559881</v>
      </c>
      <c r="O37" s="279" t="n">
        <v>108.57523176</v>
      </c>
      <c r="P37" s="282" t="n">
        <v>5.45030657364926</v>
      </c>
      <c r="Q37" s="283" t="n">
        <v>5.30455673942823</v>
      </c>
      <c r="R37" s="284" t="n">
        <v>243.410691579176</v>
      </c>
      <c r="S37" s="284" t="n">
        <v>236.901503982865</v>
      </c>
      <c r="T37" s="289" t="n">
        <v>0.0213333333333333</v>
      </c>
      <c r="U37" s="289" t="n">
        <v>0.0208186893554399</v>
      </c>
      <c r="V37" s="178" t="n">
        <v>22.242</v>
      </c>
      <c r="W37" s="178" t="n">
        <v>21.7054354051732</v>
      </c>
      <c r="X37" s="145" t="n">
        <v>22.2206666666667</v>
      </c>
      <c r="Y37" s="178" t="n">
        <v>21.6846167158177</v>
      </c>
      <c r="Z37" s="289" t="n">
        <v>1.5</v>
      </c>
      <c r="AA37" s="289" t="n">
        <v>1.46381409530437</v>
      </c>
      <c r="AB37" s="289" t="n">
        <v>18.8883333333333</v>
      </c>
      <c r="AC37" s="188" t="n">
        <v>18.4326723800938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2004</v>
      </c>
      <c r="E38" s="136" t="n">
        <v>7.6</v>
      </c>
      <c r="F38" s="137" t="n">
        <v>3.0378</v>
      </c>
      <c r="G38" s="138" t="n">
        <v>34.5427</v>
      </c>
      <c r="H38" s="136" t="n">
        <v>750</v>
      </c>
      <c r="I38" s="136" t="n">
        <v>751</v>
      </c>
      <c r="J38" s="279" t="n">
        <v>110.33</v>
      </c>
      <c r="K38" s="280" t="n">
        <v>0.999873990858795</v>
      </c>
      <c r="L38" s="281" t="n">
        <v>0.0007974807824144</v>
      </c>
      <c r="M38" s="281" t="n">
        <v>-5.042977696E-006</v>
      </c>
      <c r="N38" s="281" t="n">
        <v>1.0269737970689</v>
      </c>
      <c r="O38" s="279" t="n">
        <v>110.31631908</v>
      </c>
      <c r="P38" s="282" t="n">
        <v>3.20653844618835</v>
      </c>
      <c r="Q38" s="283" t="n">
        <v>3.12231768263237</v>
      </c>
      <c r="R38" s="284" t="n">
        <v>143.204007006772</v>
      </c>
      <c r="S38" s="284" t="n">
        <v>139.442707706362</v>
      </c>
      <c r="T38" s="289" t="n">
        <v>0.0213333333333333</v>
      </c>
      <c r="U38" s="289" t="n">
        <v>0.0208252864430884</v>
      </c>
      <c r="V38" s="178" t="n">
        <v>36.608</v>
      </c>
      <c r="W38" s="178" t="n">
        <v>35.7361915363396</v>
      </c>
      <c r="X38" s="145" t="n">
        <v>36.5866666666667</v>
      </c>
      <c r="Y38" s="178" t="n">
        <v>35.7153662498965</v>
      </c>
      <c r="Z38" s="289" t="n">
        <v>2.551</v>
      </c>
      <c r="AA38" s="289" t="n">
        <v>2.49024870545242</v>
      </c>
      <c r="AB38" s="289" t="n">
        <v>28.8093333333333</v>
      </c>
      <c r="AC38" s="188" t="n">
        <v>28.1232477609881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2006</v>
      </c>
      <c r="E39" s="136" t="n">
        <v>13</v>
      </c>
      <c r="F39" s="137" t="n">
        <v>2.0238</v>
      </c>
      <c r="G39" s="138" t="n">
        <v>35.1229</v>
      </c>
      <c r="H39" s="136" t="n">
        <v>300</v>
      </c>
      <c r="I39" s="136" t="n">
        <v>301</v>
      </c>
      <c r="J39" s="279" t="n">
        <v>108.87</v>
      </c>
      <c r="K39" s="280" t="n">
        <v>0.999379210148254</v>
      </c>
      <c r="L39" s="281" t="n">
        <v>0.0007825843943975</v>
      </c>
      <c r="M39" s="281" t="n">
        <v>-4.6747774E-006</v>
      </c>
      <c r="N39" s="281" t="n">
        <v>1.02648877844054</v>
      </c>
      <c r="O39" s="279" t="n">
        <v>108.8623791</v>
      </c>
      <c r="P39" s="282" t="n">
        <v>2.15817183165546</v>
      </c>
      <c r="Q39" s="283" t="n">
        <v>2.10247971237855</v>
      </c>
      <c r="R39" s="284" t="n">
        <v>96.3839540017329</v>
      </c>
      <c r="S39" s="284" t="n">
        <v>93.8967439548258</v>
      </c>
      <c r="T39" s="289" t="n">
        <v>0.0243333333333333</v>
      </c>
      <c r="U39" s="289" t="n">
        <v>0.0237437086171464</v>
      </c>
      <c r="V39" s="178" t="n">
        <v>28.546</v>
      </c>
      <c r="W39" s="178" t="n">
        <v>27.8542975144546</v>
      </c>
      <c r="X39" s="145" t="n">
        <v>28.5216666666667</v>
      </c>
      <c r="Y39" s="178" t="n">
        <v>27.8305538058374</v>
      </c>
      <c r="Z39" s="289" t="n">
        <v>1.865</v>
      </c>
      <c r="AA39" s="289" t="n">
        <v>1.81980890017718</v>
      </c>
      <c r="AB39" s="289" t="n">
        <v>11.3933333333333</v>
      </c>
      <c r="AC39" s="188" t="n">
        <v>11.1172597333433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2007</v>
      </c>
      <c r="E40" s="136" t="n">
        <v>14.9</v>
      </c>
      <c r="F40" s="137" t="n">
        <v>2.6564</v>
      </c>
      <c r="G40" s="138" t="n">
        <v>35.3732</v>
      </c>
      <c r="H40" s="136" t="n">
        <v>200</v>
      </c>
      <c r="I40" s="136" t="n">
        <v>197</v>
      </c>
      <c r="J40" s="279" t="n">
        <v>109.77</v>
      </c>
      <c r="K40" s="280" t="n">
        <v>0.999116592928217</v>
      </c>
      <c r="L40" s="281" t="n">
        <v>0.000778061065549209</v>
      </c>
      <c r="M40" s="281" t="n">
        <v>-4.568174746E-006</v>
      </c>
      <c r="N40" s="281" t="n">
        <v>1.02628256969592</v>
      </c>
      <c r="O40" s="279" t="n">
        <v>109.76440173</v>
      </c>
      <c r="P40" s="282" t="n">
        <v>2.81566262153126</v>
      </c>
      <c r="Q40" s="283" t="n">
        <v>2.74355494741135</v>
      </c>
      <c r="R40" s="284" t="n">
        <v>125.747492677586</v>
      </c>
      <c r="S40" s="284" t="n">
        <v>122.527163951391</v>
      </c>
      <c r="T40" s="289" t="n">
        <v>0.0293333333333333</v>
      </c>
      <c r="U40" s="289" t="n">
        <v>0.0286171417325179</v>
      </c>
      <c r="V40" s="178" t="n">
        <v>21.406</v>
      </c>
      <c r="W40" s="178" t="n">
        <v>20.8833591793049</v>
      </c>
      <c r="X40" s="145" t="n">
        <v>21.3766666666667</v>
      </c>
      <c r="Y40" s="178" t="n">
        <v>20.8547420375724</v>
      </c>
      <c r="Z40" s="289" t="n">
        <v>1.458</v>
      </c>
      <c r="AA40" s="289" t="n">
        <v>1.42240202202311</v>
      </c>
      <c r="AB40" s="289" t="n">
        <v>7.81833333333333</v>
      </c>
      <c r="AC40" s="188" t="n">
        <v>7.62744385609326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2008</v>
      </c>
      <c r="E41" s="136" t="n">
        <v>17.1</v>
      </c>
      <c r="F41" s="137" t="n">
        <v>2.3735</v>
      </c>
      <c r="G41" s="138" t="n">
        <v>35.6782</v>
      </c>
      <c r="H41" s="136" t="n">
        <v>100</v>
      </c>
      <c r="I41" s="136" t="n">
        <v>100</v>
      </c>
      <c r="J41" s="279" t="n">
        <v>108.85</v>
      </c>
      <c r="K41" s="280" t="n">
        <v>0.998759455388264</v>
      </c>
      <c r="L41" s="281" t="n">
        <v>0.000773244072263269</v>
      </c>
      <c r="M41" s="281" t="n">
        <v>-4.459664586E-006</v>
      </c>
      <c r="N41" s="281" t="n">
        <v>1.02601201698142</v>
      </c>
      <c r="O41" s="279" t="n">
        <v>108.84684335</v>
      </c>
      <c r="P41" s="282" t="n">
        <v>2.53513828518306</v>
      </c>
      <c r="Q41" s="283" t="n">
        <v>2.47086607488435</v>
      </c>
      <c r="R41" s="284" t="n">
        <v>113.219275816276</v>
      </c>
      <c r="S41" s="284" t="n">
        <v>110.348878904335</v>
      </c>
      <c r="T41" s="289" t="n">
        <v>0.0993333333333333</v>
      </c>
      <c r="U41" s="289" t="n">
        <v>0.0968859064372043</v>
      </c>
      <c r="V41" s="178" t="n">
        <v>19.747</v>
      </c>
      <c r="W41" s="178" t="n">
        <v>19.2604630310283</v>
      </c>
      <c r="X41" s="145" t="n">
        <v>19.6476666666667</v>
      </c>
      <c r="Y41" s="178" t="n">
        <v>19.163577124591</v>
      </c>
      <c r="Z41" s="289" t="n">
        <v>1.352</v>
      </c>
      <c r="AA41" s="289" t="n">
        <v>1.31868871311846</v>
      </c>
      <c r="AB41" s="289" t="n">
        <v>6.13933333333333</v>
      </c>
      <c r="AC41" s="188" t="n">
        <v>5.98806921060546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2009</v>
      </c>
      <c r="E42" s="136" t="n">
        <v>20.4</v>
      </c>
      <c r="F42" s="137" t="n">
        <v>2.6789</v>
      </c>
      <c r="G42" s="138" t="n">
        <v>35.9004</v>
      </c>
      <c r="H42" s="136" t="n">
        <v>80</v>
      </c>
      <c r="I42" s="136" t="n">
        <v>80</v>
      </c>
      <c r="J42" s="279" t="n">
        <v>109.15</v>
      </c>
      <c r="K42" s="280" t="n">
        <v>0.998122968256003</v>
      </c>
      <c r="L42" s="281" t="n">
        <v>0.00076680136339104</v>
      </c>
      <c r="M42" s="281" t="n">
        <v>-4.326930336E-006</v>
      </c>
      <c r="N42" s="281" t="n">
        <v>1.02534339248534</v>
      </c>
      <c r="O42" s="279" t="n">
        <v>109.1504366</v>
      </c>
      <c r="P42" s="282" t="n">
        <v>2.85596168109373</v>
      </c>
      <c r="Q42" s="283" t="n">
        <v>2.78537093233821</v>
      </c>
      <c r="R42" s="284" t="n">
        <v>127.547248677646</v>
      </c>
      <c r="S42" s="284" t="n">
        <v>124.394665838224</v>
      </c>
      <c r="T42" s="289" t="n">
        <v>0.726333333333333</v>
      </c>
      <c r="U42" s="289" t="n">
        <v>0.708337321496568</v>
      </c>
      <c r="V42" s="178" t="n">
        <v>11.911</v>
      </c>
      <c r="W42" s="178" t="n">
        <v>11.6158868788604</v>
      </c>
      <c r="X42" s="145" t="n">
        <v>11.1846666666667</v>
      </c>
      <c r="Y42" s="178" t="n">
        <v>10.9075495573639</v>
      </c>
      <c r="Z42" s="289" t="n">
        <v>0.819</v>
      </c>
      <c r="AA42" s="289" t="n">
        <v>0.79870803070999</v>
      </c>
      <c r="AB42" s="289" t="n">
        <v>3.44333333333333</v>
      </c>
      <c r="AC42" s="188" t="n">
        <v>3.35801951861384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2010</v>
      </c>
      <c r="E43" s="136" t="n">
        <v>25.7</v>
      </c>
      <c r="F43" s="137" t="n">
        <v>3.9314</v>
      </c>
      <c r="G43" s="138" t="n">
        <v>36.0394</v>
      </c>
      <c r="H43" s="136" t="n">
        <v>60</v>
      </c>
      <c r="I43" s="136" t="n">
        <v>60</v>
      </c>
      <c r="J43" s="279" t="n">
        <v>109.42</v>
      </c>
      <c r="K43" s="280" t="n">
        <v>0.996866260603448</v>
      </c>
      <c r="L43" s="281" t="n">
        <v>0.000758220947939229</v>
      </c>
      <c r="M43" s="281" t="n">
        <v>-4.189167754E-006</v>
      </c>
      <c r="N43" s="281" t="n">
        <v>1.02391326327605</v>
      </c>
      <c r="O43" s="279" t="n">
        <v>109.42623694</v>
      </c>
      <c r="P43" s="282" t="n">
        <v>4.19038827380286</v>
      </c>
      <c r="Q43" s="283" t="n">
        <v>4.09252270099086</v>
      </c>
      <c r="R43" s="284" t="n">
        <v>187.142740308036</v>
      </c>
      <c r="S43" s="284" t="n">
        <v>182.772063826252</v>
      </c>
      <c r="T43" s="289" t="n">
        <v>0.0353333333333333</v>
      </c>
      <c r="U43" s="289" t="n">
        <v>0.0344539342722846</v>
      </c>
      <c r="V43" s="178" t="n">
        <v>0.051</v>
      </c>
      <c r="W43" s="178" t="n">
        <v>0.0497306787137692</v>
      </c>
      <c r="X43" s="145" t="n">
        <v>0.0156666666666667</v>
      </c>
      <c r="Y43" s="178" t="n">
        <v>0.0152767444414847</v>
      </c>
      <c r="Z43" s="289" t="n">
        <v>0.066</v>
      </c>
      <c r="AA43" s="289" t="n">
        <v>0.0643573489237014</v>
      </c>
      <c r="AB43" s="289" t="n">
        <v>1.49233333333333</v>
      </c>
      <c r="AC43" s="188" t="n">
        <v>1.45519116733036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2011</v>
      </c>
      <c r="E44" s="136" t="n">
        <v>25.6</v>
      </c>
      <c r="F44" s="137" t="n">
        <v>3.9599</v>
      </c>
      <c r="G44" s="138" t="n">
        <v>36.0295</v>
      </c>
      <c r="H44" s="136" t="n">
        <v>60</v>
      </c>
      <c r="I44" s="136" t="n">
        <v>60</v>
      </c>
      <c r="J44" s="279" t="n">
        <v>110.81</v>
      </c>
      <c r="K44" s="280" t="n">
        <v>0.996892500763486</v>
      </c>
      <c r="L44" s="281" t="n">
        <v>0.000758364214592</v>
      </c>
      <c r="M44" s="281" t="n">
        <v>-4.190906656E-006</v>
      </c>
      <c r="N44" s="281" t="n">
        <v>1.02393681153161</v>
      </c>
      <c r="O44" s="279" t="n">
        <v>110.81620536</v>
      </c>
      <c r="P44" s="282" t="n">
        <v>4.16700322107697</v>
      </c>
      <c r="Q44" s="283" t="n">
        <v>4.06959020727454</v>
      </c>
      <c r="R44" s="284" t="n">
        <v>186.098363853297</v>
      </c>
      <c r="S44" s="284" t="n">
        <v>181.747898656881</v>
      </c>
      <c r="T44" s="0" t="n">
        <v>0.0333333333333333</v>
      </c>
      <c r="U44" s="0" t="n">
        <v>0.0325039172019725</v>
      </c>
      <c r="V44" s="0" t="n">
        <v>0.002</v>
      </c>
      <c r="W44" s="0" t="n">
        <v>0.00195023503211835</v>
      </c>
      <c r="X44" s="0" t="n">
        <v>-0.0313333333333333</v>
      </c>
      <c r="Y44" s="0" t="n">
        <v>-0.0305536821698542</v>
      </c>
      <c r="Z44" s="0" t="n">
        <v>0.079</v>
      </c>
      <c r="AA44" s="0" t="n">
        <v>0.0770342837686749</v>
      </c>
      <c r="AB44" s="0" t="n">
        <v>1.54233333333333</v>
      </c>
      <c r="AC44" s="159" t="n">
        <v>1.50395624893527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/>
      <c r="E45" s="136"/>
      <c r="F45" s="137"/>
      <c r="G45" s="138"/>
      <c r="H45" s="136"/>
      <c r="I45" s="136" t="n">
        <v>60</v>
      </c>
      <c r="J45" s="279"/>
      <c r="K45" s="280"/>
      <c r="L45" s="281"/>
      <c r="M45" s="281"/>
      <c r="N45" s="281"/>
      <c r="O45" s="279"/>
      <c r="P45" s="282"/>
      <c r="Q45" s="283"/>
      <c r="R45" s="284"/>
      <c r="S45" s="284"/>
      <c r="T45" s="289"/>
      <c r="U45" s="289"/>
      <c r="V45" s="178"/>
      <c r="W45" s="178"/>
      <c r="X45" s="145"/>
      <c r="Y45" s="178"/>
      <c r="Z45" s="289"/>
      <c r="AA45" s="289"/>
      <c r="AB45" s="28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2012</v>
      </c>
      <c r="E46" s="136" t="n">
        <v>27.7</v>
      </c>
      <c r="F46" s="137" t="n">
        <v>4.4055</v>
      </c>
      <c r="G46" s="138" t="n">
        <v>35.6892</v>
      </c>
      <c r="H46" s="136" t="n">
        <v>40</v>
      </c>
      <c r="I46" s="136" t="n">
        <v>40</v>
      </c>
      <c r="J46" s="279" t="n">
        <v>110.46</v>
      </c>
      <c r="K46" s="280" t="n">
        <v>0.996321931391658</v>
      </c>
      <c r="L46" s="281" t="n">
        <v>0.000755497206216729</v>
      </c>
      <c r="M46" s="281" t="n">
        <v>-4.161339034E-006</v>
      </c>
      <c r="N46" s="281" t="n">
        <v>1.02301317258653</v>
      </c>
      <c r="O46" s="279" t="n">
        <v>110.46850542</v>
      </c>
      <c r="P46" s="282" t="n">
        <v>4.65312930265438</v>
      </c>
      <c r="Q46" s="283" t="n">
        <v>4.54845492447538</v>
      </c>
      <c r="R46" s="284" t="n">
        <v>207.808754656545</v>
      </c>
      <c r="S46" s="284" t="n">
        <v>203.13399692707</v>
      </c>
      <c r="T46" s="289" t="n">
        <v>0.0243333333333333</v>
      </c>
      <c r="U46" s="289" t="n">
        <v>0.0237331581719889</v>
      </c>
      <c r="V46" s="178" t="n">
        <v>-0.013</v>
      </c>
      <c r="W46" s="178" t="n">
        <v>-0.0126793584754461</v>
      </c>
      <c r="X46" s="145" t="n">
        <v>-0.0373333333333333</v>
      </c>
      <c r="Y46" s="178" t="n">
        <v>-0.036412516647435</v>
      </c>
      <c r="Z46" s="289" t="n">
        <v>0.039</v>
      </c>
      <c r="AA46" s="289" t="n">
        <v>0.0380380754263384</v>
      </c>
      <c r="AB46" s="289" t="n">
        <v>0.910333333333334</v>
      </c>
      <c r="AC46" s="285" t="n">
        <v>0.88788020503701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2013</v>
      </c>
      <c r="E47" s="136" t="n">
        <v>28.1</v>
      </c>
      <c r="F47" s="137" t="n">
        <v>4.3674</v>
      </c>
      <c r="G47" s="138" t="n">
        <v>35.3106</v>
      </c>
      <c r="H47" s="136" t="n">
        <v>20</v>
      </c>
      <c r="I47" s="136" t="n">
        <v>20</v>
      </c>
      <c r="J47" s="279" t="n">
        <v>109.83</v>
      </c>
      <c r="K47" s="280" t="n">
        <v>0.996208667461312</v>
      </c>
      <c r="L47" s="281" t="n">
        <v>0.000754984227200469</v>
      </c>
      <c r="M47" s="281" t="n">
        <v>-4.157361706E-006</v>
      </c>
      <c r="N47" s="281" t="n">
        <v>1.02259769180233</v>
      </c>
      <c r="O47" s="279" t="n">
        <v>109.83889623</v>
      </c>
      <c r="P47" s="282" t="n">
        <v>4.639637249577</v>
      </c>
      <c r="Q47" s="283" t="n">
        <v>4.53710905742378</v>
      </c>
      <c r="R47" s="284" t="n">
        <v>207.206199566109</v>
      </c>
      <c r="S47" s="284" t="n">
        <v>202.627290504546</v>
      </c>
      <c r="T47" s="289" t="n">
        <v>0.0193333333333333</v>
      </c>
      <c r="U47" s="289" t="n">
        <v>0.0188622077375728</v>
      </c>
      <c r="V47" s="178" t="n">
        <v>-0.019</v>
      </c>
      <c r="W47" s="178" t="n">
        <v>-0.0185369972593388</v>
      </c>
      <c r="X47" s="145" t="n">
        <v>-0.0383333333333333</v>
      </c>
      <c r="Y47" s="178" t="n">
        <v>-0.0373992049969115</v>
      </c>
      <c r="Z47" s="289" t="n">
        <v>0.038</v>
      </c>
      <c r="AA47" s="289" t="n">
        <v>0.0370739945186775</v>
      </c>
      <c r="AB47" s="289" t="n">
        <v>0.855333333333333</v>
      </c>
      <c r="AC47" s="285" t="n">
        <v>0.834490087148478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2014</v>
      </c>
      <c r="E48" s="136" t="n">
        <v>28.1</v>
      </c>
      <c r="F48" s="137" t="n">
        <v>4.4431</v>
      </c>
      <c r="G48" s="138" t="n">
        <v>35.2662</v>
      </c>
      <c r="H48" s="136" t="n">
        <v>0</v>
      </c>
      <c r="I48" s="136" t="n">
        <v>3</v>
      </c>
      <c r="J48" s="279" t="n">
        <v>112.03</v>
      </c>
      <c r="K48" s="280" t="n">
        <v>0.996208667461312</v>
      </c>
      <c r="L48" s="281" t="n">
        <v>0.000754984227200469</v>
      </c>
      <c r="M48" s="281" t="n">
        <v>-4.157361706E-006</v>
      </c>
      <c r="N48" s="281" t="n">
        <v>1.0225643013111</v>
      </c>
      <c r="O48" s="279" t="n">
        <v>112.03907443</v>
      </c>
      <c r="P48" s="282" t="n">
        <v>4.62603910243363</v>
      </c>
      <c r="Q48" s="283" t="n">
        <v>4.52395912560437</v>
      </c>
      <c r="R48" s="284" t="n">
        <v>206.598906314686</v>
      </c>
      <c r="S48" s="284" t="n">
        <v>202.040014549491</v>
      </c>
      <c r="T48" s="158" t="n">
        <v>0.0213333333333333</v>
      </c>
      <c r="U48" s="159" t="n">
        <v>0.0208143351189261</v>
      </c>
      <c r="V48" s="159" t="n">
        <v>-0.006</v>
      </c>
      <c r="W48" s="159" t="n">
        <v>-0.00585403175219797</v>
      </c>
      <c r="X48" s="159" t="n">
        <v>-0.0273333333333333</v>
      </c>
      <c r="Y48" s="159" t="n">
        <v>-0.0266683668711241</v>
      </c>
      <c r="Z48" s="159" t="n">
        <v>0.034</v>
      </c>
      <c r="AA48" s="159" t="n">
        <v>0.0331728465957885</v>
      </c>
      <c r="AB48" s="159" t="n">
        <v>0.854333333333334</v>
      </c>
      <c r="AC48" s="159" t="n">
        <v>0.833549076715744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3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3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3</v>
      </c>
      <c r="J9" s="32" t="s">
        <v>182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3°00.19'</v>
      </c>
      <c r="P9" s="36" t="s">
        <v>15</v>
      </c>
      <c r="Q9" s="189" t="n">
        <v>3.00316666666667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359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-22°59.89'</v>
      </c>
      <c r="P10" s="36" t="s">
        <v>21</v>
      </c>
      <c r="Q10" s="189" t="n">
        <v>-22.9981666666667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3°00.19'</v>
      </c>
      <c r="O11" s="43" t="n">
        <f aca="false">IF(P9=M10,-1,1)</f>
        <v>1</v>
      </c>
      <c r="P11" s="44" t="s">
        <v>360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22°59.89'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25.9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25.1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4.87728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0.99681349835577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0.0199764825322885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76'!$P$18</f>
        <v>5.00804630946642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4.87047461517638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0.00499302338104065</v>
      </c>
      <c r="Q23" s="221" t="s">
        <v>38</v>
      </c>
      <c r="R23" s="166"/>
      <c r="T23" s="1" t="n">
        <v>4.8699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4.8724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0.0205618185444685</v>
      </c>
      <c r="Q25" s="221" t="s">
        <v>15</v>
      </c>
      <c r="R25" s="166"/>
      <c r="T25" s="1" t="n">
        <v>4.8695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4.8673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4.8782</v>
      </c>
    </row>
    <row r="28" customFormat="false" ht="15" hidden="false" customHeight="false" outlineLevel="0" collapsed="false">
      <c r="T28" s="1" t="n">
        <f aca="false">AVERAGE(T23:T27)</f>
        <v>4.87146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3008</v>
      </c>
      <c r="E36" s="136" t="n">
        <v>6</v>
      </c>
      <c r="F36" s="137" t="n">
        <v>5.667</v>
      </c>
      <c r="G36" s="138" t="n">
        <v>34.9627</v>
      </c>
      <c r="H36" s="136" t="n">
        <v>2000</v>
      </c>
      <c r="I36" s="136" t="n">
        <v>1999</v>
      </c>
      <c r="J36" s="279" t="n">
        <v>116</v>
      </c>
      <c r="K36" s="280" t="n">
        <v>0.999943036274949</v>
      </c>
      <c r="L36" s="281" t="n">
        <v>0.00080253422148</v>
      </c>
      <c r="M36" s="281" t="n">
        <v>-5.1706056E-006</v>
      </c>
      <c r="N36" s="281" t="n">
        <v>1.02752345619845</v>
      </c>
      <c r="O36" s="279" t="n">
        <v>115.98376</v>
      </c>
      <c r="P36" s="282" t="n">
        <v>5.69480673150046</v>
      </c>
      <c r="Q36" s="283" t="n">
        <v>5.54226445843838</v>
      </c>
      <c r="R36" s="284" t="n">
        <v>254.33006862881</v>
      </c>
      <c r="S36" s="284" t="n">
        <v>247.517530713858</v>
      </c>
      <c r="T36" s="289" t="n">
        <v>0.00233333333333333</v>
      </c>
      <c r="U36" s="289" t="n">
        <v>0.00227705991224174</v>
      </c>
      <c r="V36" s="178" t="n">
        <v>21.595</v>
      </c>
      <c r="W36" s="178" t="n">
        <v>21.0741894877973</v>
      </c>
      <c r="X36" s="145" t="n">
        <v>21.5926666666667</v>
      </c>
      <c r="Y36" s="178" t="n">
        <v>21.0719124278851</v>
      </c>
      <c r="Z36" s="289" t="n">
        <v>1.521</v>
      </c>
      <c r="AA36" s="289" t="n">
        <v>1.48431776850844</v>
      </c>
      <c r="AB36" s="289" t="n">
        <v>22.0363333333333</v>
      </c>
      <c r="AC36" s="188" t="n">
        <v>21.5048791054842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3009</v>
      </c>
      <c r="E37" s="136" t="n">
        <v>6.7</v>
      </c>
      <c r="F37" s="137" t="n">
        <v>5.4781</v>
      </c>
      <c r="G37" s="138" t="n">
        <v>34.9692</v>
      </c>
      <c r="H37" s="136" t="n">
        <v>1600</v>
      </c>
      <c r="I37" s="136" t="n">
        <v>1600</v>
      </c>
      <c r="J37" s="279" t="n">
        <v>117.65</v>
      </c>
      <c r="K37" s="280" t="n">
        <v>0.999917459350318</v>
      </c>
      <c r="L37" s="281" t="n">
        <v>0.000800284798013229</v>
      </c>
      <c r="M37" s="281" t="n">
        <v>-5.113725994E-006</v>
      </c>
      <c r="N37" s="281" t="n">
        <v>1.02743611882437</v>
      </c>
      <c r="O37" s="279" t="n">
        <v>117.63435255</v>
      </c>
      <c r="P37" s="282" t="n">
        <v>5.42574471191183</v>
      </c>
      <c r="Q37" s="283" t="n">
        <v>5.28085845193001</v>
      </c>
      <c r="R37" s="284" t="n">
        <v>242.313758833982</v>
      </c>
      <c r="S37" s="284" t="n">
        <v>235.843138463194</v>
      </c>
      <c r="T37" s="289" t="n">
        <v>0.00633333333333334</v>
      </c>
      <c r="U37" s="289" t="n">
        <v>0.00618055116289936</v>
      </c>
      <c r="V37" s="178" t="n">
        <v>22.295</v>
      </c>
      <c r="W37" s="178" t="n">
        <v>21.7571665542381</v>
      </c>
      <c r="X37" s="145" t="n">
        <v>22.2886666666667</v>
      </c>
      <c r="Y37" s="178" t="n">
        <v>21.7509860030752</v>
      </c>
      <c r="Z37" s="289" t="n">
        <v>1.543</v>
      </c>
      <c r="AA37" s="289" t="n">
        <v>1.50577743858216</v>
      </c>
      <c r="AB37" s="289" t="n">
        <v>18.7443333333333</v>
      </c>
      <c r="AC37" s="188" t="n">
        <v>18.2921543970168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3010</v>
      </c>
      <c r="E38" s="136" t="n">
        <v>7.8</v>
      </c>
      <c r="F38" s="137" t="n">
        <v>3.1142</v>
      </c>
      <c r="G38" s="138" t="n">
        <v>34.5594</v>
      </c>
      <c r="H38" s="136" t="n">
        <v>750</v>
      </c>
      <c r="I38" s="136" t="n">
        <v>753</v>
      </c>
      <c r="J38" s="279" t="n">
        <v>117.32</v>
      </c>
      <c r="K38" s="280" t="n">
        <v>0.999862742696217</v>
      </c>
      <c r="L38" s="281" t="n">
        <v>0.00079687086098358</v>
      </c>
      <c r="M38" s="281" t="n">
        <v>-5.027619864E-006</v>
      </c>
      <c r="N38" s="281" t="n">
        <v>1.02695772349002</v>
      </c>
      <c r="O38" s="279" t="n">
        <v>117.30568696</v>
      </c>
      <c r="P38" s="282" t="n">
        <v>3.08471592006529</v>
      </c>
      <c r="Q38" s="283" t="n">
        <v>3.00374187710685</v>
      </c>
      <c r="R38" s="284" t="n">
        <v>137.763412990116</v>
      </c>
      <c r="S38" s="284" t="n">
        <v>134.147112231592</v>
      </c>
      <c r="T38" s="289" t="n">
        <v>0.0163333333333333</v>
      </c>
      <c r="U38" s="289" t="n">
        <v>0.0159441700128806</v>
      </c>
      <c r="V38" s="178" t="n">
        <v>37.129</v>
      </c>
      <c r="W38" s="178" t="n">
        <v>36.2443523515252</v>
      </c>
      <c r="X38" s="145" t="n">
        <v>37.1126666666667</v>
      </c>
      <c r="Y38" s="178" t="n">
        <v>36.2284081815123</v>
      </c>
      <c r="Z38" s="289" t="n">
        <v>2.622</v>
      </c>
      <c r="AA38" s="289" t="n">
        <v>2.55952737390447</v>
      </c>
      <c r="AB38" s="289" t="n">
        <v>29.6053333333333</v>
      </c>
      <c r="AC38" s="188" t="n">
        <v>28.8999470176328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3011</v>
      </c>
      <c r="E39" s="136" t="n">
        <v>13.5</v>
      </c>
      <c r="F39" s="137" t="n">
        <v>2.4307</v>
      </c>
      <c r="G39" s="138" t="n">
        <v>35.1499</v>
      </c>
      <c r="H39" s="136" t="n">
        <v>300</v>
      </c>
      <c r="I39" s="136" t="n">
        <v>301</v>
      </c>
      <c r="J39" s="279" t="n">
        <v>116.23</v>
      </c>
      <c r="K39" s="280" t="n">
        <v>0.999314340276962</v>
      </c>
      <c r="L39" s="281" t="n">
        <v>0.000781360124197969</v>
      </c>
      <c r="M39" s="281" t="n">
        <v>-4.64556585E-006</v>
      </c>
      <c r="N39" s="281" t="n">
        <v>1.02640788732796</v>
      </c>
      <c r="O39" s="279" t="n">
        <v>116.22244505</v>
      </c>
      <c r="P39" s="282" t="n">
        <v>2.4261497431445</v>
      </c>
      <c r="Q39" s="283" t="n">
        <v>2.36372866293973</v>
      </c>
      <c r="R39" s="284" t="n">
        <v>108.351847528833</v>
      </c>
      <c r="S39" s="284" t="n">
        <v>105.564122086888</v>
      </c>
      <c r="T39" s="289" t="n">
        <v>0.0263333333333333</v>
      </c>
      <c r="U39" s="289" t="n">
        <v>0.0256946361653182</v>
      </c>
      <c r="V39" s="178" t="n">
        <v>26.993</v>
      </c>
      <c r="W39" s="178" t="n">
        <v>26.3383030636873</v>
      </c>
      <c r="X39" s="145" t="n">
        <v>26.9666666666667</v>
      </c>
      <c r="Y39" s="178" t="n">
        <v>26.312608427522</v>
      </c>
      <c r="Z39" s="289" t="n">
        <v>1.816</v>
      </c>
      <c r="AA39" s="289" t="n">
        <v>1.77195414972979</v>
      </c>
      <c r="AB39" s="289" t="n">
        <v>10.5753333333333</v>
      </c>
      <c r="AC39" s="188" t="n">
        <v>10.3188357845682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3013</v>
      </c>
      <c r="E40" s="136" t="n">
        <v>15.1</v>
      </c>
      <c r="F40" s="137" t="n">
        <v>2.5191</v>
      </c>
      <c r="G40" s="138" t="n">
        <v>35.3958</v>
      </c>
      <c r="H40" s="136" t="n">
        <v>200</v>
      </c>
      <c r="I40" s="136" t="n">
        <v>201</v>
      </c>
      <c r="J40" s="279" t="n">
        <v>117.17</v>
      </c>
      <c r="K40" s="280" t="n">
        <v>0.999086438612765</v>
      </c>
      <c r="L40" s="281" t="n">
        <v>0.000777604928346369</v>
      </c>
      <c r="M40" s="281" t="n">
        <v>-4.557648346E-006</v>
      </c>
      <c r="N40" s="281" t="n">
        <v>1.02625592245688</v>
      </c>
      <c r="O40" s="279" t="n">
        <v>117.16425867</v>
      </c>
      <c r="P40" s="282" t="n">
        <v>2.49453996004817</v>
      </c>
      <c r="Q40" s="283" t="n">
        <v>2.43071918559668</v>
      </c>
      <c r="R40" s="284" t="n">
        <v>111.406154615751</v>
      </c>
      <c r="S40" s="284" t="n">
        <v>108.555918828748</v>
      </c>
      <c r="T40" s="289" t="n">
        <v>0.0293333333333333</v>
      </c>
      <c r="U40" s="289" t="n">
        <v>0.0286166326424085</v>
      </c>
      <c r="V40" s="178" t="n">
        <v>22.843</v>
      </c>
      <c r="W40" s="178" t="n">
        <v>22.2848774812683</v>
      </c>
      <c r="X40" s="145" t="n">
        <v>22.8136666666667</v>
      </c>
      <c r="Y40" s="178" t="n">
        <v>22.2562608486259</v>
      </c>
      <c r="Z40" s="289" t="n">
        <v>1.567</v>
      </c>
      <c r="AA40" s="289" t="n">
        <v>1.52871352331775</v>
      </c>
      <c r="AB40" s="289" t="n">
        <v>7.86733333333333</v>
      </c>
      <c r="AC40" s="188" t="n">
        <v>7.67511095029688</v>
      </c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3026</v>
      </c>
      <c r="E41" s="136" t="n">
        <v>17.1</v>
      </c>
      <c r="F41" s="137" t="n">
        <v>2.3326</v>
      </c>
      <c r="G41" s="138" t="n">
        <v>35.6234</v>
      </c>
      <c r="H41" s="136" t="n">
        <v>100</v>
      </c>
      <c r="I41" s="136" t="n">
        <v>100</v>
      </c>
      <c r="J41" s="279" t="n">
        <v>117.7</v>
      </c>
      <c r="K41" s="280" t="n">
        <v>0.998759455388264</v>
      </c>
      <c r="L41" s="281" t="n">
        <v>0.000773244072263269</v>
      </c>
      <c r="M41" s="281" t="n">
        <v>-4.459664586E-006</v>
      </c>
      <c r="N41" s="281" t="n">
        <v>1.02596994423288</v>
      </c>
      <c r="O41" s="279" t="n">
        <v>117.6965867</v>
      </c>
      <c r="P41" s="282" t="n">
        <v>2.29777483175082</v>
      </c>
      <c r="Q41" s="283" t="n">
        <v>2.2396122271095</v>
      </c>
      <c r="R41" s="284" t="n">
        <v>102.618623985991</v>
      </c>
      <c r="S41" s="284" t="n">
        <v>100.02108206271</v>
      </c>
      <c r="T41" s="289" t="n">
        <v>0.0683333333333333</v>
      </c>
      <c r="U41" s="289" t="n">
        <v>0.0666524639491753</v>
      </c>
      <c r="V41" s="178" t="n">
        <v>21.513</v>
      </c>
      <c r="W41" s="178" t="n">
        <v>20.9838213210528</v>
      </c>
      <c r="X41" s="145" t="n">
        <v>21.4446666666667</v>
      </c>
      <c r="Y41" s="178" t="n">
        <v>20.9171688571036</v>
      </c>
      <c r="Z41" s="289" t="n">
        <v>1.465</v>
      </c>
      <c r="AA41" s="289" t="n">
        <v>1.42896380027622</v>
      </c>
      <c r="AB41" s="289" t="n">
        <v>6.41933333333333</v>
      </c>
      <c r="AC41" s="188" t="n">
        <v>6.26143000357667</v>
      </c>
      <c r="AD41" s="160" t="n">
        <v>0.0291</v>
      </c>
      <c r="AE41" s="160" t="n">
        <v>0.0141</v>
      </c>
      <c r="AF41" s="160" t="n">
        <v>0.0047</v>
      </c>
      <c r="AG41" s="160" t="n">
        <v>0.0375</v>
      </c>
      <c r="AH41" s="160" t="n">
        <v>0.0146</v>
      </c>
      <c r="AI41" s="160" t="n">
        <v>0.0027</v>
      </c>
      <c r="AJ41" s="160" t="n">
        <v>0.002</v>
      </c>
      <c r="AK41" s="160" t="n">
        <v>0.0012</v>
      </c>
      <c r="AL41" s="160" t="n">
        <v>0.0414</v>
      </c>
      <c r="AM41" s="160" t="n">
        <v>0.0034</v>
      </c>
      <c r="AN41" s="160" t="n">
        <v>-9999.9999</v>
      </c>
      <c r="AO41" s="160" t="n">
        <v>-9999.9999</v>
      </c>
      <c r="AP41" s="160" t="n">
        <v>0.0107</v>
      </c>
      <c r="AQ41" s="160"/>
      <c r="AR41" s="160" t="n">
        <v>0.0761</v>
      </c>
      <c r="AS41" s="160" t="n">
        <v>0.0209</v>
      </c>
      <c r="AT41" s="160" t="n">
        <v>0.097</v>
      </c>
      <c r="AU41" s="160" t="n">
        <v>0.0181</v>
      </c>
      <c r="AV41" s="160" t="s">
        <v>167</v>
      </c>
      <c r="AW41" s="160" t="n">
        <v>-9999.9999</v>
      </c>
      <c r="AX41" s="160" t="n">
        <v>0.0377</v>
      </c>
      <c r="AY41" s="160" t="n">
        <v>0.0808</v>
      </c>
      <c r="AZ41" s="160" t="n">
        <v>0.1185</v>
      </c>
      <c r="BA41" s="160" t="n">
        <v>0.0028</v>
      </c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3027</v>
      </c>
      <c r="E42" s="136" t="n">
        <v>17.3</v>
      </c>
      <c r="F42" s="137" t="n">
        <v>2.5364</v>
      </c>
      <c r="G42" s="138" t="n">
        <v>35.6893</v>
      </c>
      <c r="H42" s="136" t="n">
        <v>80</v>
      </c>
      <c r="I42" s="136" t="n">
        <v>80</v>
      </c>
      <c r="J42" s="279" t="n">
        <v>116.45</v>
      </c>
      <c r="K42" s="280" t="n">
        <v>0.998724260572406</v>
      </c>
      <c r="L42" s="281" t="n">
        <v>0.000772827533782449</v>
      </c>
      <c r="M42" s="281" t="n">
        <v>-4.450594234E-006</v>
      </c>
      <c r="N42" s="281" t="n">
        <v>1.02597241226957</v>
      </c>
      <c r="O42" s="279" t="n">
        <v>116.44685585</v>
      </c>
      <c r="P42" s="282" t="n">
        <v>2.52755204223081</v>
      </c>
      <c r="Q42" s="283" t="n">
        <v>2.4635672577585</v>
      </c>
      <c r="R42" s="284" t="n">
        <v>112.880474206028</v>
      </c>
      <c r="S42" s="284" t="n">
        <v>110.022913731495</v>
      </c>
      <c r="T42" s="289" t="n">
        <v>0.131333333333333</v>
      </c>
      <c r="U42" s="289" t="n">
        <v>0.128096539251802</v>
      </c>
      <c r="V42" s="178" t="n">
        <v>19.666</v>
      </c>
      <c r="W42" s="178" t="n">
        <v>19.1813188395376</v>
      </c>
      <c r="X42" s="145" t="n">
        <v>19.5346666666667</v>
      </c>
      <c r="Y42" s="178" t="n">
        <v>19.0532223002858</v>
      </c>
      <c r="Z42" s="289" t="n">
        <v>1.368</v>
      </c>
      <c r="AA42" s="289" t="n">
        <v>1.33428476418628</v>
      </c>
      <c r="AB42" s="289" t="n">
        <v>5.78233333333333</v>
      </c>
      <c r="AC42" s="188" t="n">
        <v>5.6398240263985</v>
      </c>
      <c r="AD42" s="160" t="n">
        <v>0.0336</v>
      </c>
      <c r="AE42" s="160" t="n">
        <v>0.018</v>
      </c>
      <c r="AF42" s="160" t="n">
        <v>0.0068</v>
      </c>
      <c r="AG42" s="160" t="n">
        <v>0.0452</v>
      </c>
      <c r="AH42" s="160" t="n">
        <v>0.0183</v>
      </c>
      <c r="AI42" s="160" t="n">
        <v>0.0032</v>
      </c>
      <c r="AJ42" s="160" t="n">
        <v>0.0037</v>
      </c>
      <c r="AK42" s="160" t="n">
        <v>0.0016</v>
      </c>
      <c r="AL42" s="160" t="n">
        <v>0.0451</v>
      </c>
      <c r="AM42" s="160" t="n">
        <v>0.0041</v>
      </c>
      <c r="AN42" s="160" t="n">
        <v>-9999.9999</v>
      </c>
      <c r="AO42" s="160" t="n">
        <v>-9999.9999</v>
      </c>
      <c r="AP42" s="160" t="n">
        <v>0.0161</v>
      </c>
      <c r="AQ42" s="160"/>
      <c r="AR42" s="160" t="n">
        <v>0.086</v>
      </c>
      <c r="AS42" s="160" t="n">
        <v>0.0291</v>
      </c>
      <c r="AT42" s="160" t="n">
        <v>0.1151</v>
      </c>
      <c r="AU42" s="160" t="n">
        <v>0.0206</v>
      </c>
      <c r="AV42" s="160" t="s">
        <v>167</v>
      </c>
      <c r="AW42" s="160" t="n">
        <v>-9999.9999</v>
      </c>
      <c r="AX42" s="160" t="n">
        <v>0.0485</v>
      </c>
      <c r="AY42" s="160" t="n">
        <v>0.1086</v>
      </c>
      <c r="AZ42" s="160" t="n">
        <v>0.1571</v>
      </c>
      <c r="BA42" s="160" t="n">
        <v>0.0035</v>
      </c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3028</v>
      </c>
      <c r="E43" s="136" t="n">
        <v>19.8</v>
      </c>
      <c r="F43" s="137" t="n">
        <v>2.6933</v>
      </c>
      <c r="G43" s="138" t="n">
        <v>35.8945</v>
      </c>
      <c r="H43" s="136" t="n">
        <v>60</v>
      </c>
      <c r="I43" s="136" t="n">
        <v>59</v>
      </c>
      <c r="J43" s="279" t="n">
        <v>115.96</v>
      </c>
      <c r="K43" s="280" t="n">
        <v>0.998247365763168</v>
      </c>
      <c r="L43" s="281" t="n">
        <v>0.00076790635546998</v>
      </c>
      <c r="M43" s="281" t="n">
        <v>-4.348383384E-006</v>
      </c>
      <c r="N43" s="281" t="n">
        <v>1.0254983402783</v>
      </c>
      <c r="O43" s="279" t="n">
        <v>115.95976808</v>
      </c>
      <c r="P43" s="282" t="n">
        <v>2.69661103940475</v>
      </c>
      <c r="Q43" s="283" t="n">
        <v>2.62956158336925</v>
      </c>
      <c r="R43" s="284" t="n">
        <v>120.430649019816</v>
      </c>
      <c r="S43" s="284" t="n">
        <v>117.43622031327</v>
      </c>
      <c r="T43" s="289" t="n">
        <v>0.599333333333333</v>
      </c>
      <c r="U43" s="289" t="n">
        <v>0.584473629655708</v>
      </c>
      <c r="V43" s="178" t="n">
        <v>15.198</v>
      </c>
      <c r="W43" s="178" t="n">
        <v>14.8211850225374</v>
      </c>
      <c r="X43" s="145" t="n">
        <v>14.5986666666667</v>
      </c>
      <c r="Y43" s="178" t="n">
        <v>14.2367113928817</v>
      </c>
      <c r="Z43" s="289" t="n">
        <v>1.018</v>
      </c>
      <c r="AA43" s="289" t="n">
        <v>0.992759991639895</v>
      </c>
      <c r="AB43" s="289" t="n">
        <v>4.37733333333333</v>
      </c>
      <c r="AC43" s="188" t="n">
        <v>4.26880295029964</v>
      </c>
      <c r="AD43" s="160" t="n">
        <v>0.0639</v>
      </c>
      <c r="AE43" s="160" t="n">
        <v>0.0401</v>
      </c>
      <c r="AF43" s="160" t="n">
        <v>0.0107</v>
      </c>
      <c r="AG43" s="160" t="n">
        <v>0.0914</v>
      </c>
      <c r="AH43" s="160" t="n">
        <v>0.0375</v>
      </c>
      <c r="AI43" s="160" t="n">
        <v>0.0076</v>
      </c>
      <c r="AJ43" s="160" t="n">
        <v>0.012</v>
      </c>
      <c r="AK43" s="160" t="n">
        <v>0.0025</v>
      </c>
      <c r="AL43" s="160" t="n">
        <v>0.0799</v>
      </c>
      <c r="AM43" s="160" t="n">
        <v>0.0093</v>
      </c>
      <c r="AN43" s="160" t="n">
        <v>0.0065</v>
      </c>
      <c r="AO43" s="160" t="n">
        <v>-9999.9999</v>
      </c>
      <c r="AP43" s="160" t="n">
        <v>0.0254</v>
      </c>
      <c r="AQ43" s="160"/>
      <c r="AR43" s="160" t="n">
        <v>0.057</v>
      </c>
      <c r="AS43" s="160" t="n">
        <v>0.1085</v>
      </c>
      <c r="AT43" s="160" t="n">
        <v>0.1655</v>
      </c>
      <c r="AU43" s="160" t="n">
        <v>0.0259</v>
      </c>
      <c r="AV43" s="160" t="s">
        <v>167</v>
      </c>
      <c r="AW43" s="160" t="n">
        <v>-9999.9999</v>
      </c>
      <c r="AX43" s="160" t="n">
        <v>0.0766</v>
      </c>
      <c r="AY43" s="160" t="n">
        <v>0.2775</v>
      </c>
      <c r="AZ43" s="160" t="n">
        <v>0.3541</v>
      </c>
      <c r="BA43" s="160" t="n">
        <v>0.0069</v>
      </c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3034</v>
      </c>
      <c r="E44" s="136" t="n">
        <v>27.6</v>
      </c>
      <c r="F44" s="137" t="n">
        <v>4.6195</v>
      </c>
      <c r="G44" s="138" t="n">
        <v>35.489</v>
      </c>
      <c r="H44" s="136" t="n">
        <v>40</v>
      </c>
      <c r="I44" s="136" t="n">
        <v>40</v>
      </c>
      <c r="J44" s="279" t="n">
        <v>116.21</v>
      </c>
      <c r="K44" s="280" t="n">
        <v>0.996350020834557</v>
      </c>
      <c r="L44" s="281" t="n">
        <v>0.0007556270831184</v>
      </c>
      <c r="M44" s="281" t="n">
        <v>-4.162416096E-006</v>
      </c>
      <c r="N44" s="281" t="n">
        <v>1.0228949632809</v>
      </c>
      <c r="O44" s="279" t="n">
        <v>116.21883196</v>
      </c>
      <c r="P44" s="282" t="n">
        <v>4.62893169045318</v>
      </c>
      <c r="Q44" s="283" t="n">
        <v>4.52532455102336</v>
      </c>
      <c r="R44" s="284" t="n">
        <v>206.728089295639</v>
      </c>
      <c r="S44" s="284" t="n">
        <v>202.100994448703</v>
      </c>
      <c r="T44" s="289" t="n">
        <v>0.0243333333333333</v>
      </c>
      <c r="U44" s="289" t="n">
        <v>0.0237367603132519</v>
      </c>
      <c r="V44" s="178" t="n">
        <v>-0.017</v>
      </c>
      <c r="W44" s="178" t="n">
        <v>-0.0165832161092582</v>
      </c>
      <c r="X44" s="145" t="n">
        <v>-0.0413333333333333</v>
      </c>
      <c r="Y44" s="178" t="n">
        <v>-0.04031997642251</v>
      </c>
      <c r="Z44" s="289" t="n">
        <v>0.017</v>
      </c>
      <c r="AA44" s="289" t="n">
        <v>0.0165832161092582</v>
      </c>
      <c r="AB44" s="289" t="n">
        <v>0.812333333333333</v>
      </c>
      <c r="AC44" s="159" t="n">
        <v>0.792417601142395</v>
      </c>
      <c r="AD44" s="0" t="n">
        <v>0.0245</v>
      </c>
      <c r="AE44" s="0" t="n">
        <v>0.0237</v>
      </c>
      <c r="AF44" s="0" t="n">
        <v>0.0171</v>
      </c>
      <c r="AG44" s="0" t="n">
        <v>0.0257</v>
      </c>
      <c r="AH44" s="0" t="n">
        <v>0.0127</v>
      </c>
      <c r="AI44" s="0" t="n">
        <v>-9999.9999</v>
      </c>
      <c r="AJ44" s="0" t="n">
        <v>-9999.9999</v>
      </c>
      <c r="AK44" s="0" t="n">
        <v>0.0018</v>
      </c>
      <c r="AL44" s="0" t="n">
        <v>0.0768</v>
      </c>
      <c r="AM44" s="0" t="n">
        <v>0.0081</v>
      </c>
      <c r="AN44" s="0" t="n">
        <v>0.0009</v>
      </c>
      <c r="AO44" s="0" t="n">
        <v>-9999.9999</v>
      </c>
      <c r="AP44" s="0" t="n">
        <v>0.0799</v>
      </c>
      <c r="AR44" s="0" t="n">
        <v>0.0248</v>
      </c>
      <c r="AS44" s="0" t="n">
        <v>0.0181</v>
      </c>
      <c r="AT44" s="0" t="n">
        <v>0.0429</v>
      </c>
      <c r="AU44" s="0" t="n">
        <v>0.0322</v>
      </c>
      <c r="AV44" s="0" t="s">
        <v>167</v>
      </c>
      <c r="AW44" s="0" t="n">
        <v>-9999.9999</v>
      </c>
      <c r="AX44" s="0" t="n">
        <v>0.1536</v>
      </c>
      <c r="AY44" s="0" t="n">
        <v>0.1743</v>
      </c>
      <c r="AZ44" s="0" t="n">
        <v>0.3279</v>
      </c>
      <c r="BA44" s="0" t="n">
        <v>0.0059</v>
      </c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3049</v>
      </c>
      <c r="E45" s="136" t="n">
        <v>27.6</v>
      </c>
      <c r="F45" s="137" t="n">
        <v>4.586</v>
      </c>
      <c r="G45" s="138" t="n">
        <v>35.5305</v>
      </c>
      <c r="H45" s="136" t="n">
        <v>40</v>
      </c>
      <c r="I45" s="136" t="n">
        <v>39</v>
      </c>
      <c r="J45" s="279" t="n">
        <v>115.27</v>
      </c>
      <c r="K45" s="280" t="n">
        <v>0.996350020834557</v>
      </c>
      <c r="L45" s="281" t="n">
        <v>0.0007556270831184</v>
      </c>
      <c r="M45" s="281" t="n">
        <v>-4.162416096E-006</v>
      </c>
      <c r="N45" s="281" t="n">
        <v>1.02292620172747</v>
      </c>
      <c r="O45" s="279" t="n">
        <v>115.27876052</v>
      </c>
      <c r="P45" s="282" t="n">
        <v>4.63335341396323</v>
      </c>
      <c r="Q45" s="283" t="n">
        <v>4.52950897742048</v>
      </c>
      <c r="R45" s="284" t="n">
        <v>206.925563467598</v>
      </c>
      <c r="S45" s="284" t="n">
        <v>202.287870931599</v>
      </c>
      <c r="T45" s="289" t="n">
        <v>0.0283333333333333</v>
      </c>
      <c r="U45" s="289" t="n">
        <v>0.0276375805867163</v>
      </c>
      <c r="V45" s="178" t="n">
        <v>-0.013</v>
      </c>
      <c r="W45" s="178" t="n">
        <v>-0.0126807722691993</v>
      </c>
      <c r="X45" s="145" t="n">
        <v>-0.0413333333333333</v>
      </c>
      <c r="Y45" s="178" t="n">
        <v>-0.0403183528559156</v>
      </c>
      <c r="Z45" s="289" t="n">
        <v>0.01</v>
      </c>
      <c r="AA45" s="289" t="n">
        <v>0.00975444020707635</v>
      </c>
      <c r="AB45" s="289" t="n">
        <v>0.823333333333333</v>
      </c>
      <c r="AC45" s="159" t="n">
        <v>0.803115577049286</v>
      </c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3039</v>
      </c>
      <c r="E46" s="136" t="n">
        <v>28.3</v>
      </c>
      <c r="F46" s="137" t="n">
        <v>4.6023</v>
      </c>
      <c r="G46" s="138" t="n">
        <v>35.011</v>
      </c>
      <c r="H46" s="136" t="n">
        <v>20</v>
      </c>
      <c r="I46" s="136" t="n">
        <v>20</v>
      </c>
      <c r="J46" s="279" t="n">
        <v>116.46</v>
      </c>
      <c r="K46" s="280" t="n">
        <v>0.996151493987156</v>
      </c>
      <c r="L46" s="281" t="n">
        <v>0.000754731636124149</v>
      </c>
      <c r="M46" s="281" t="n">
        <v>-4.155571594E-006</v>
      </c>
      <c r="N46" s="281" t="n">
        <v>1.02230675193814</v>
      </c>
      <c r="O46" s="279" t="n">
        <v>116.46966618</v>
      </c>
      <c r="P46" s="282" t="n">
        <v>4.60151709985886</v>
      </c>
      <c r="Q46" s="283" t="n">
        <v>4.5011119129704</v>
      </c>
      <c r="R46" s="284" t="n">
        <v>205.503753679697</v>
      </c>
      <c r="S46" s="284" t="n">
        <v>201.019658033258</v>
      </c>
      <c r="T46" s="0" t="n">
        <v>0.0203333333333333</v>
      </c>
      <c r="U46" s="0" t="n">
        <v>0.0198421426979223</v>
      </c>
      <c r="V46" s="0" t="n">
        <v>-0.022</v>
      </c>
      <c r="W46" s="0" t="n">
        <v>-0.0214685478370963</v>
      </c>
      <c r="X46" s="0" t="n">
        <v>-0.0423333333333333</v>
      </c>
      <c r="Y46" s="0" t="n">
        <v>-0.0413106905350186</v>
      </c>
      <c r="Z46" s="0" t="n">
        <v>0.002</v>
      </c>
      <c r="AA46" s="0" t="n">
        <v>0.00195168616700875</v>
      </c>
      <c r="AB46" s="0" t="n">
        <v>0.801333333333333</v>
      </c>
      <c r="AC46" s="285" t="n">
        <v>0.781975590914839</v>
      </c>
      <c r="AD46" s="160" t="n">
        <v>0.0125</v>
      </c>
      <c r="AE46" s="160" t="n">
        <v>0.0138</v>
      </c>
      <c r="AF46" s="160" t="n">
        <v>0.0077</v>
      </c>
      <c r="AG46" s="160" t="n">
        <v>0.0127</v>
      </c>
      <c r="AH46" s="160" t="n">
        <v>0.0114</v>
      </c>
      <c r="AI46" s="160" t="n">
        <v>-9999.9999</v>
      </c>
      <c r="AJ46" s="160" t="n">
        <v>-9999.9999</v>
      </c>
      <c r="AK46" s="160" t="n">
        <v>0.002</v>
      </c>
      <c r="AL46" s="160" t="n">
        <v>0.04</v>
      </c>
      <c r="AM46" s="160" t="n">
        <v>0.0056</v>
      </c>
      <c r="AN46" s="160" t="n">
        <v>-9999.9999</v>
      </c>
      <c r="AO46" s="160" t="n">
        <v>-9999.9999</v>
      </c>
      <c r="AP46" s="160" t="n">
        <v>0.1149</v>
      </c>
      <c r="AQ46" s="160"/>
      <c r="AR46" s="160" t="n">
        <v>0.0132</v>
      </c>
      <c r="AS46" s="160" t="n">
        <v>0.0132</v>
      </c>
      <c r="AT46" s="160" t="n">
        <v>0.0264</v>
      </c>
      <c r="AU46" s="160" t="n">
        <v>0.0364</v>
      </c>
      <c r="AV46" s="160" t="s">
        <v>167</v>
      </c>
      <c r="AW46" s="160" t="n">
        <v>-9999.9999</v>
      </c>
      <c r="AX46" s="160" t="n">
        <v>0.1193</v>
      </c>
      <c r="AY46" s="160" t="n">
        <v>0.1752</v>
      </c>
      <c r="AZ46" s="160" t="n">
        <v>0.2945</v>
      </c>
      <c r="BA46" s="160" t="n">
        <v>0.0031</v>
      </c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3042</v>
      </c>
      <c r="E47" s="136" t="n">
        <v>28.4</v>
      </c>
      <c r="F47" s="137" t="n">
        <v>4.6132</v>
      </c>
      <c r="G47" s="138"/>
      <c r="H47" s="136" t="n">
        <v>0</v>
      </c>
      <c r="I47" s="136" t="n">
        <v>2</v>
      </c>
      <c r="J47" s="279" t="n">
        <v>117.21</v>
      </c>
      <c r="K47" s="280" t="n">
        <v>0.996122772415965</v>
      </c>
      <c r="L47" s="281" t="n">
        <v>0.00075460631060384</v>
      </c>
      <c r="M47" s="281" t="n">
        <v>-4.154726176E-006</v>
      </c>
      <c r="N47" s="281" t="n">
        <v>1.0222655505834</v>
      </c>
      <c r="O47" s="279" t="n">
        <v>117.21984564</v>
      </c>
      <c r="P47" s="282" t="n">
        <v>4.58243124636839</v>
      </c>
      <c r="Q47" s="283" t="n">
        <v>4.4826231733557</v>
      </c>
      <c r="R47" s="284" t="n">
        <v>204.651379462812</v>
      </c>
      <c r="S47" s="284" t="n">
        <v>200.193950922065</v>
      </c>
      <c r="T47" s="289"/>
      <c r="U47" s="289"/>
      <c r="V47" s="178"/>
      <c r="W47" s="178"/>
      <c r="X47" s="145"/>
      <c r="Y47" s="178"/>
      <c r="Z47" s="289"/>
      <c r="AA47" s="289"/>
      <c r="AB47" s="289"/>
      <c r="AC47" s="285"/>
      <c r="AD47" s="159" t="n">
        <v>0.0113</v>
      </c>
      <c r="AE47" s="159" t="n">
        <v>0.012</v>
      </c>
      <c r="AF47" s="159" t="n">
        <v>0.0057</v>
      </c>
      <c r="AG47" s="159" t="n">
        <v>0.0116</v>
      </c>
      <c r="AH47" s="159" t="n">
        <v>0.0122</v>
      </c>
      <c r="AI47" s="159" t="n">
        <v>-9999.9999</v>
      </c>
      <c r="AJ47" s="159" t="n">
        <v>-9999.9999</v>
      </c>
      <c r="AK47" s="159" t="n">
        <v>0.002</v>
      </c>
      <c r="AL47" s="159" t="n">
        <v>0.0378</v>
      </c>
      <c r="AM47" s="159" t="n">
        <v>0.0075</v>
      </c>
      <c r="AN47" s="159" t="n">
        <v>-9999.9999</v>
      </c>
      <c r="AO47" s="159" t="n">
        <v>-9999.9999</v>
      </c>
      <c r="AP47" s="159" t="n">
        <v>0.1428</v>
      </c>
      <c r="AQ47" s="159"/>
      <c r="AR47" s="159" t="n">
        <v>0.012</v>
      </c>
      <c r="AS47" s="159" t="n">
        <v>0.0079</v>
      </c>
      <c r="AT47" s="159" t="n">
        <v>0.0199</v>
      </c>
      <c r="AU47" s="159" t="n">
        <v>0.0338</v>
      </c>
      <c r="AV47" s="159" t="s">
        <v>167</v>
      </c>
      <c r="AW47" s="159" t="n">
        <v>-9999.9999</v>
      </c>
      <c r="AX47" s="159" t="n">
        <v>0.1089</v>
      </c>
      <c r="AY47" s="159" t="n">
        <v>0.1411</v>
      </c>
      <c r="AZ47" s="159" t="n">
        <v>0.25</v>
      </c>
      <c r="BA47" s="159" t="n">
        <v>0.003</v>
      </c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3045</v>
      </c>
      <c r="E48" s="136" t="n">
        <v>28.3</v>
      </c>
      <c r="F48" s="137" t="n">
        <v>4.6639</v>
      </c>
      <c r="G48" s="138" t="n">
        <v>34.9032</v>
      </c>
      <c r="H48" s="136" t="n">
        <v>0</v>
      </c>
      <c r="I48" s="136" t="n">
        <v>2</v>
      </c>
      <c r="J48" s="279" t="n">
        <v>118.7</v>
      </c>
      <c r="K48" s="280" t="n">
        <v>0.996151493987156</v>
      </c>
      <c r="L48" s="281" t="n">
        <v>0.000754731636124149</v>
      </c>
      <c r="M48" s="281" t="n">
        <v>-4.155571594E-006</v>
      </c>
      <c r="N48" s="281" t="n">
        <v>1.02222572346942</v>
      </c>
      <c r="O48" s="279" t="n">
        <v>118.7098521</v>
      </c>
      <c r="P48" s="282" t="n">
        <v>4.57386154589763</v>
      </c>
      <c r="Q48" s="283" t="n">
        <v>4.47441444769556</v>
      </c>
      <c r="R48" s="284" t="n">
        <v>204.268656639788</v>
      </c>
      <c r="S48" s="284" t="n">
        <v>199.827349234084</v>
      </c>
      <c r="T48" s="158" t="n">
        <v>0.0293333333333333</v>
      </c>
      <c r="U48" s="159" t="n">
        <v>0.028627002020839</v>
      </c>
      <c r="V48" s="159" t="n">
        <v>-0.018</v>
      </c>
      <c r="W48" s="159" t="n">
        <v>-0.0175665694218785</v>
      </c>
      <c r="X48" s="159" t="n">
        <v>-0.0473333333333333</v>
      </c>
      <c r="Y48" s="159" t="n">
        <v>-0.0461935714427175</v>
      </c>
      <c r="Z48" s="159" t="n">
        <v>-0.01</v>
      </c>
      <c r="AA48" s="159" t="n">
        <v>-0.00975920523437694</v>
      </c>
      <c r="AB48" s="159" t="n">
        <v>0.805333333333333</v>
      </c>
      <c r="AC48" s="159" t="n">
        <v>0.78594132820849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/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/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3</v>
      </c>
      <c r="J9" s="32" t="s">
        <v>361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3°30.13'</v>
      </c>
      <c r="P9" s="36" t="s">
        <v>15</v>
      </c>
      <c r="Q9" s="189" t="n">
        <v>3.50216666666667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229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-22°59.91'</v>
      </c>
      <c r="P10" s="36" t="s">
        <v>21</v>
      </c>
      <c r="Q10" s="189" t="n">
        <v>-22.9985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3°30.13'</v>
      </c>
      <c r="O11" s="43" t="n">
        <f aca="false">IF(P9=M10,-1,1)</f>
        <v>1</v>
      </c>
      <c r="P11" s="44" t="s">
        <v>362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22°59.91'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25.1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25.9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4.87146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0.99702228512452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0.0199806666903539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77'!$P$18</f>
        <v>5.00699757282101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4.86568165997761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0.00499406919073297</v>
      </c>
      <c r="Q23" s="221" t="s">
        <v>38</v>
      </c>
      <c r="R23" s="166"/>
      <c r="T23" s="1" t="n">
        <v>4.8699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4.8724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0.0205820982635406</v>
      </c>
      <c r="Q25" s="221" t="s">
        <v>15</v>
      </c>
      <c r="R25" s="166"/>
      <c r="T25" s="1" t="n">
        <v>4.8695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4.8673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4.8782</v>
      </c>
    </row>
    <row r="28" customFormat="false" ht="15" hidden="false" customHeight="false" outlineLevel="0" collapsed="false">
      <c r="T28" s="1" t="n">
        <f aca="false">AVERAGE(T23:T27)</f>
        <v>4.87146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2015</v>
      </c>
      <c r="E36" s="136" t="n">
        <v>6</v>
      </c>
      <c r="F36" s="137" t="n">
        <v>5.3674</v>
      </c>
      <c r="G36" s="138" t="n">
        <v>34.9638</v>
      </c>
      <c r="H36" s="136" t="n">
        <v>2000</v>
      </c>
      <c r="I36" s="136" t="n">
        <v>2000</v>
      </c>
      <c r="J36" s="279" t="n">
        <v>110.12</v>
      </c>
      <c r="K36" s="280" t="n">
        <v>0.999943036274949</v>
      </c>
      <c r="L36" s="281" t="n">
        <v>0.00080253422148</v>
      </c>
      <c r="M36" s="281" t="n">
        <v>-5.1706056E-006</v>
      </c>
      <c r="N36" s="281" t="n">
        <v>1.02752432570229</v>
      </c>
      <c r="O36" s="279" t="n">
        <v>110.1045832</v>
      </c>
      <c r="P36" s="282" t="n">
        <v>5.69277693759857</v>
      </c>
      <c r="Q36" s="283" t="n">
        <v>5.54028434675518</v>
      </c>
      <c r="R36" s="284" t="n">
        <v>254.239418033152</v>
      </c>
      <c r="S36" s="284" t="n">
        <v>247.429098926086</v>
      </c>
      <c r="T36" s="289" t="n">
        <v>-0.000666666666666663</v>
      </c>
      <c r="U36" s="289" t="n">
        <v>-0.000650587529319678</v>
      </c>
      <c r="V36" s="178" t="n">
        <v>21.247</v>
      </c>
      <c r="W36" s="178" t="n">
        <v>20.7345498531829</v>
      </c>
      <c r="X36" s="145" t="n">
        <v>21.2476666666667</v>
      </c>
      <c r="Y36" s="178" t="n">
        <v>20.7352004407122</v>
      </c>
      <c r="Z36" s="289" t="n">
        <v>1.443</v>
      </c>
      <c r="AA36" s="289" t="n">
        <v>1.40819670721245</v>
      </c>
      <c r="AB36" s="289" t="n">
        <v>21.0793333333333</v>
      </c>
      <c r="AC36" s="188" t="n">
        <v>20.570927089559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2016</v>
      </c>
      <c r="E37" s="136" t="n">
        <v>6.6</v>
      </c>
      <c r="F37" s="137" t="n">
        <v>4.9289</v>
      </c>
      <c r="G37" s="138" t="n">
        <v>34.9686</v>
      </c>
      <c r="H37" s="136" t="n">
        <v>1600</v>
      </c>
      <c r="I37" s="136" t="n">
        <v>1600</v>
      </c>
      <c r="J37" s="279" t="n">
        <v>107.63</v>
      </c>
      <c r="K37" s="280" t="n">
        <v>0.999921558571369</v>
      </c>
      <c r="L37" s="281" t="n">
        <v>0.0008006024325927</v>
      </c>
      <c r="M37" s="281" t="n">
        <v>-5.121752376E-006</v>
      </c>
      <c r="N37" s="281" t="n">
        <v>1.02744919232399</v>
      </c>
      <c r="O37" s="279" t="n">
        <v>107.61557758</v>
      </c>
      <c r="P37" s="282" t="n">
        <v>5.34913381064865</v>
      </c>
      <c r="Q37" s="283" t="n">
        <v>5.20622708218731</v>
      </c>
      <c r="R37" s="284" t="n">
        <v>238.892315983569</v>
      </c>
      <c r="S37" s="284" t="n">
        <v>232.510101490485</v>
      </c>
      <c r="T37" s="289" t="n">
        <v>0.0423333333333333</v>
      </c>
      <c r="U37" s="289" t="n">
        <v>0.0413121420450846</v>
      </c>
      <c r="V37" s="178" t="n">
        <v>22.667</v>
      </c>
      <c r="W37" s="178" t="n">
        <v>22.120212371715</v>
      </c>
      <c r="X37" s="145" t="n">
        <v>22.6246666666667</v>
      </c>
      <c r="Y37" s="178" t="n">
        <v>22.0789002296699</v>
      </c>
      <c r="Z37" s="289" t="n">
        <v>1.542</v>
      </c>
      <c r="AA37" s="289" t="n">
        <v>1.50480290630363</v>
      </c>
      <c r="AB37" s="289" t="n">
        <v>18.9533333333333</v>
      </c>
      <c r="AC37" s="188" t="n">
        <v>18.4961291077442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2017</v>
      </c>
      <c r="E38" s="136" t="n">
        <v>7.6</v>
      </c>
      <c r="F38" s="137" t="n">
        <v>3.0583</v>
      </c>
      <c r="G38" s="138" t="n">
        <v>34.5441</v>
      </c>
      <c r="H38" s="136" t="n">
        <v>750</v>
      </c>
      <c r="I38" s="136" t="n">
        <v>754</v>
      </c>
      <c r="J38" s="279" t="n">
        <v>109.96</v>
      </c>
      <c r="K38" s="280" t="n">
        <v>0.999873990858795</v>
      </c>
      <c r="L38" s="281" t="n">
        <v>0.0007974807824144</v>
      </c>
      <c r="M38" s="281" t="n">
        <v>-5.042977696E-006</v>
      </c>
      <c r="N38" s="281" t="n">
        <v>1.02697489802927</v>
      </c>
      <c r="O38" s="279" t="n">
        <v>109.94636496</v>
      </c>
      <c r="P38" s="282" t="n">
        <v>3.23938301148026</v>
      </c>
      <c r="Q38" s="283" t="n">
        <v>3.15429619331157</v>
      </c>
      <c r="R38" s="284" t="n">
        <v>144.670845292708</v>
      </c>
      <c r="S38" s="284" t="n">
        <v>140.870867993295</v>
      </c>
      <c r="T38" s="289" t="n">
        <v>-0.00866666666666666</v>
      </c>
      <c r="U38" s="289" t="n">
        <v>-0.00846026631908888</v>
      </c>
      <c r="V38" s="178" t="n">
        <v>36.496</v>
      </c>
      <c r="W38" s="178" t="n">
        <v>35.6268322594001</v>
      </c>
      <c r="X38" s="145" t="n">
        <v>36.5046666666667</v>
      </c>
      <c r="Y38" s="178" t="n">
        <v>35.6352925257192</v>
      </c>
      <c r="Z38" s="289" t="n">
        <v>2.585</v>
      </c>
      <c r="AA38" s="289" t="n">
        <v>2.52343712709747</v>
      </c>
      <c r="AB38" s="289" t="n">
        <v>29.3323333333333</v>
      </c>
      <c r="AC38" s="188" t="n">
        <v>28.6337713569563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2018</v>
      </c>
      <c r="E39" s="136" t="n">
        <v>12.5</v>
      </c>
      <c r="F39" s="137" t="n">
        <v>1.827</v>
      </c>
      <c r="G39" s="138" t="n">
        <v>35.0624</v>
      </c>
      <c r="H39" s="136" t="n">
        <v>300</v>
      </c>
      <c r="I39" s="136" t="n">
        <v>304</v>
      </c>
      <c r="J39" s="279" t="n">
        <v>109.32</v>
      </c>
      <c r="K39" s="280" t="n">
        <v>0.99944098949292</v>
      </c>
      <c r="L39" s="281" t="n">
        <v>0.000783833534667969</v>
      </c>
      <c r="M39" s="281" t="n">
        <v>-4.70481625E-006</v>
      </c>
      <c r="N39" s="281" t="n">
        <v>1.02654123433547</v>
      </c>
      <c r="O39" s="279" t="n">
        <v>109.311801</v>
      </c>
      <c r="P39" s="282" t="n">
        <v>1.93808372424921</v>
      </c>
      <c r="Q39" s="283" t="n">
        <v>1.88797454931641</v>
      </c>
      <c r="R39" s="284" t="n">
        <v>86.5548191249697</v>
      </c>
      <c r="S39" s="284" t="n">
        <v>84.3169433724708</v>
      </c>
      <c r="T39" s="289" t="n">
        <v>-0.00566666666666667</v>
      </c>
      <c r="U39" s="289" t="n">
        <v>-0.00552960129644691</v>
      </c>
      <c r="V39" s="178" t="n">
        <v>30.821</v>
      </c>
      <c r="W39" s="178" t="n">
        <v>30.0755014513748</v>
      </c>
      <c r="X39" s="145" t="n">
        <v>30.8266666666667</v>
      </c>
      <c r="Y39" s="178" t="n">
        <v>30.0810310526712</v>
      </c>
      <c r="Z39" s="289" t="n">
        <v>2.022</v>
      </c>
      <c r="AA39" s="289" t="n">
        <v>1.97309185083806</v>
      </c>
      <c r="AB39" s="289" t="n">
        <v>12.4703333333333</v>
      </c>
      <c r="AC39" s="188" t="n">
        <v>12.1687008294927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2019</v>
      </c>
      <c r="E40" s="136" t="n">
        <v>14.6</v>
      </c>
      <c r="F40" s="137" t="n">
        <v>2.6503</v>
      </c>
      <c r="G40" s="138" t="n">
        <v>35.3305</v>
      </c>
      <c r="H40" s="136" t="n">
        <v>200</v>
      </c>
      <c r="I40" s="136" t="n">
        <v>203</v>
      </c>
      <c r="J40" s="279" t="n">
        <v>108.2</v>
      </c>
      <c r="K40" s="280" t="n">
        <v>0.999160939642299</v>
      </c>
      <c r="L40" s="281" t="n">
        <v>0.0007787522917223</v>
      </c>
      <c r="M40" s="281" t="n">
        <v>-4.584212536E-006</v>
      </c>
      <c r="N40" s="281" t="n">
        <v>1.02631502764248</v>
      </c>
      <c r="O40" s="279" t="n">
        <v>108.1941572</v>
      </c>
      <c r="P40" s="282" t="n">
        <v>2.85068600913474</v>
      </c>
      <c r="Q40" s="283" t="n">
        <v>2.77759355787956</v>
      </c>
      <c r="R40" s="284" t="n">
        <v>127.311637167957</v>
      </c>
      <c r="S40" s="284" t="n">
        <v>124.047328294901</v>
      </c>
      <c r="T40" s="289" t="n">
        <v>-0.00366666666666667</v>
      </c>
      <c r="U40" s="289" t="n">
        <v>-0.0035772516204333</v>
      </c>
      <c r="V40" s="178" t="n">
        <v>21.864</v>
      </c>
      <c r="W40" s="178" t="n">
        <v>21.330826207951</v>
      </c>
      <c r="X40" s="145" t="n">
        <v>21.8676666666667</v>
      </c>
      <c r="Y40" s="178" t="n">
        <v>21.3344034595714</v>
      </c>
      <c r="Z40" s="289" t="n">
        <v>1.493</v>
      </c>
      <c r="AA40" s="289" t="n">
        <v>1.45659181890189</v>
      </c>
      <c r="AB40" s="289" t="n">
        <v>8.30533333333333</v>
      </c>
      <c r="AC40" s="188" t="n">
        <v>8.10280012497419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2021</v>
      </c>
      <c r="E41" s="136" t="n">
        <v>16.8</v>
      </c>
      <c r="F41" s="137" t="n">
        <v>2.1404</v>
      </c>
      <c r="G41" s="138" t="n">
        <v>35.6422</v>
      </c>
      <c r="H41" s="136" t="n">
        <v>100</v>
      </c>
      <c r="I41" s="136" t="n">
        <v>102</v>
      </c>
      <c r="J41" s="279" t="n">
        <v>110.95</v>
      </c>
      <c r="K41" s="280" t="n">
        <v>0.998811407722675</v>
      </c>
      <c r="L41" s="281" t="n">
        <v>0.00077387542457088</v>
      </c>
      <c r="M41" s="281" t="n">
        <v>-4.473518304E-006</v>
      </c>
      <c r="N41" s="281" t="n">
        <v>1.02605588502937</v>
      </c>
      <c r="O41" s="279" t="n">
        <v>110.9464496</v>
      </c>
      <c r="P41" s="282" t="n">
        <v>2.24005398059334</v>
      </c>
      <c r="Q41" s="283" t="n">
        <v>2.18316956539772</v>
      </c>
      <c r="R41" s="284" t="n">
        <v>100.040810773299</v>
      </c>
      <c r="S41" s="284" t="n">
        <v>97.5003527906621</v>
      </c>
      <c r="T41" s="289" t="n">
        <v>0.0333333333333333</v>
      </c>
      <c r="U41" s="289" t="n">
        <v>0.0325129445111488</v>
      </c>
      <c r="V41" s="178" t="n">
        <v>21.48</v>
      </c>
      <c r="W41" s="178" t="n">
        <v>20.9513414429843</v>
      </c>
      <c r="X41" s="145" t="n">
        <v>21.4466666666667</v>
      </c>
      <c r="Y41" s="178" t="n">
        <v>20.9188284984731</v>
      </c>
      <c r="Z41" s="289" t="n">
        <v>1.447</v>
      </c>
      <c r="AA41" s="289" t="n">
        <v>1.41138692122897</v>
      </c>
      <c r="AB41" s="289" t="n">
        <v>6.41033333333333</v>
      </c>
      <c r="AC41" s="188" t="n">
        <v>6.25256435893902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2022</v>
      </c>
      <c r="E42" s="136" t="n">
        <v>17.8</v>
      </c>
      <c r="F42" s="137" t="n">
        <v>2.1853</v>
      </c>
      <c r="G42" s="138" t="n">
        <v>35.7213</v>
      </c>
      <c r="H42" s="136" t="n">
        <v>80</v>
      </c>
      <c r="I42" s="136" t="n">
        <v>80</v>
      </c>
      <c r="J42" s="279" t="n">
        <v>109.76</v>
      </c>
      <c r="K42" s="280" t="n">
        <v>0.99863432860784</v>
      </c>
      <c r="L42" s="281" t="n">
        <v>0.00077180129975558</v>
      </c>
      <c r="M42" s="281" t="n">
        <v>-4.428497464E-006</v>
      </c>
      <c r="N42" s="281" t="n">
        <v>1.02587509748511</v>
      </c>
      <c r="O42" s="279" t="n">
        <v>109.75758528</v>
      </c>
      <c r="P42" s="282" t="n">
        <v>2.3127198477681</v>
      </c>
      <c r="Q42" s="283" t="n">
        <v>2.25438735518353</v>
      </c>
      <c r="R42" s="284" t="n">
        <v>103.286068401323</v>
      </c>
      <c r="S42" s="284" t="n">
        <v>100.680939282497</v>
      </c>
      <c r="T42" s="0" t="n">
        <v>0.135333333333333</v>
      </c>
      <c r="U42" s="0" t="n">
        <v>0.131994498480699</v>
      </c>
      <c r="V42" s="0" t="n">
        <v>20.12</v>
      </c>
      <c r="W42" s="0" t="n">
        <v>19.6236155869335</v>
      </c>
      <c r="X42" s="0" t="n">
        <v>19.9846666666667</v>
      </c>
      <c r="Y42" s="0" t="n">
        <v>19.4916210884528</v>
      </c>
      <c r="Z42" s="0" t="n">
        <v>1.346</v>
      </c>
      <c r="AA42" s="0" t="n">
        <v>1.31279257355927</v>
      </c>
      <c r="AB42" s="0" t="n">
        <v>5.80533333333333</v>
      </c>
      <c r="AC42" s="188" t="n">
        <v>5.66210883137896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/>
      <c r="E43" s="136"/>
      <c r="F43" s="137"/>
      <c r="G43" s="138"/>
      <c r="H43" s="136"/>
      <c r="I43" s="136" t="n">
        <v>60</v>
      </c>
      <c r="J43" s="279"/>
      <c r="K43" s="280"/>
      <c r="L43" s="281"/>
      <c r="M43" s="281"/>
      <c r="N43" s="281"/>
      <c r="O43" s="279"/>
      <c r="P43" s="282"/>
      <c r="Q43" s="283"/>
      <c r="R43" s="284"/>
      <c r="S43" s="284"/>
      <c r="T43" s="289"/>
      <c r="U43" s="289"/>
      <c r="V43" s="178"/>
      <c r="W43" s="178"/>
      <c r="X43" s="145"/>
      <c r="Y43" s="178"/>
      <c r="Z43" s="289"/>
      <c r="AA43" s="289"/>
      <c r="AB43" s="289"/>
      <c r="AC43" s="188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2023</v>
      </c>
      <c r="E44" s="136" t="n">
        <v>21</v>
      </c>
      <c r="F44" s="137" t="n">
        <v>2.9525</v>
      </c>
      <c r="G44" s="138" t="n">
        <v>35.9557</v>
      </c>
      <c r="H44" s="136" t="n">
        <v>60</v>
      </c>
      <c r="I44" s="136" t="n">
        <v>60</v>
      </c>
      <c r="J44" s="279" t="n">
        <v>109.63</v>
      </c>
      <c r="K44" s="280" t="n">
        <v>0.997994821686634</v>
      </c>
      <c r="L44" s="281" t="n">
        <v>0.0007657247555175</v>
      </c>
      <c r="M44" s="281" t="n">
        <v>-4.3066686E-006</v>
      </c>
      <c r="N44" s="281" t="n">
        <v>1.02522307676623</v>
      </c>
      <c r="O44" s="279" t="n">
        <v>109.6310963</v>
      </c>
      <c r="P44" s="282" t="n">
        <v>3.13574761811856</v>
      </c>
      <c r="Q44" s="283" t="n">
        <v>3.05860030775874</v>
      </c>
      <c r="R44" s="284" t="n">
        <v>140.042488625175</v>
      </c>
      <c r="S44" s="284" t="n">
        <v>136.597089744505</v>
      </c>
      <c r="T44" s="289" t="n">
        <v>0.741333333333333</v>
      </c>
      <c r="U44" s="289" t="n">
        <v>0.722866136478495</v>
      </c>
      <c r="V44" s="178" t="n">
        <v>10.193</v>
      </c>
      <c r="W44" s="178" t="n">
        <v>9.93908434684169</v>
      </c>
      <c r="X44" s="145" t="n">
        <v>9.45166666666667</v>
      </c>
      <c r="Y44" s="178" t="n">
        <v>9.21621821036319</v>
      </c>
      <c r="Z44" s="289" t="n">
        <v>0.705</v>
      </c>
      <c r="AA44" s="289" t="n">
        <v>0.687437895077346</v>
      </c>
      <c r="AB44" s="289" t="n">
        <v>3.52833333333333</v>
      </c>
      <c r="AC44" s="159" t="n">
        <v>3.44043977276298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2024</v>
      </c>
      <c r="E45" s="136" t="n">
        <v>26.5</v>
      </c>
      <c r="F45" s="137" t="n">
        <v>4.2966</v>
      </c>
      <c r="G45" s="138" t="n">
        <v>36.0606</v>
      </c>
      <c r="H45" s="136" t="n">
        <v>40</v>
      </c>
      <c r="I45" s="136" t="n">
        <v>41</v>
      </c>
      <c r="J45" s="279" t="n">
        <v>110.41</v>
      </c>
      <c r="K45" s="280" t="n">
        <v>0.996652968265666</v>
      </c>
      <c r="L45" s="281" t="n">
        <v>0.000757099308950469</v>
      </c>
      <c r="M45" s="281" t="n">
        <v>-4.17644785E-006</v>
      </c>
      <c r="N45" s="281" t="n">
        <v>1.02367829132814</v>
      </c>
      <c r="O45" s="279" t="n">
        <v>110.41717665</v>
      </c>
      <c r="P45" s="282" t="n">
        <v>4.53973784692066</v>
      </c>
      <c r="Q45" s="283" t="n">
        <v>4.43473099447163</v>
      </c>
      <c r="R45" s="284" t="n">
        <v>202.744692243477</v>
      </c>
      <c r="S45" s="284" t="n">
        <v>198.055086213103</v>
      </c>
      <c r="T45" s="289" t="n">
        <v>0.000333333333333331</v>
      </c>
      <c r="U45" s="289" t="n">
        <v>0.000325039946139135</v>
      </c>
      <c r="V45" s="178" t="n">
        <v>-0.006</v>
      </c>
      <c r="W45" s="178" t="n">
        <v>-0.00585071903050446</v>
      </c>
      <c r="X45" s="145" t="n">
        <v>-0.00633333333333333</v>
      </c>
      <c r="Y45" s="178" t="n">
        <v>-0.00617575897664359</v>
      </c>
      <c r="Z45" s="289" t="n">
        <v>0.021</v>
      </c>
      <c r="AA45" s="289" t="n">
        <v>0.0204775166067656</v>
      </c>
      <c r="AB45" s="289" t="n">
        <v>0.932333333333333</v>
      </c>
      <c r="AC45" s="159" t="n">
        <v>0.909136729351165</v>
      </c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2027</v>
      </c>
      <c r="E46" s="136" t="n">
        <v>26.5</v>
      </c>
      <c r="F46" s="137" t="n">
        <v>4.2729</v>
      </c>
      <c r="G46" s="138" t="n">
        <v>35.9852</v>
      </c>
      <c r="H46" s="136" t="n">
        <v>40</v>
      </c>
      <c r="I46" s="136" t="n">
        <v>41</v>
      </c>
      <c r="J46" s="279" t="n">
        <v>110.13</v>
      </c>
      <c r="K46" s="280" t="n">
        <v>0.996652968265666</v>
      </c>
      <c r="L46" s="281" t="n">
        <v>0.000757099308950469</v>
      </c>
      <c r="M46" s="281" t="n">
        <v>-4.17644785E-006</v>
      </c>
      <c r="N46" s="281" t="n">
        <v>1.02362141654003</v>
      </c>
      <c r="O46" s="279" t="n">
        <v>110.13715845</v>
      </c>
      <c r="P46" s="282" t="n">
        <v>4.52627131736177</v>
      </c>
      <c r="Q46" s="283" t="n">
        <v>4.42182162684828</v>
      </c>
      <c r="R46" s="284" t="n">
        <v>202.143277033377</v>
      </c>
      <c r="S46" s="284" t="n">
        <v>197.478553855044</v>
      </c>
      <c r="T46" s="289" t="n">
        <v>-0.000666666666666663</v>
      </c>
      <c r="U46" s="289" t="n">
        <v>-0.000650077521539454</v>
      </c>
      <c r="V46" s="178" t="n">
        <v>-0.009</v>
      </c>
      <c r="W46" s="178" t="n">
        <v>-0.00877604654078268</v>
      </c>
      <c r="X46" s="145" t="n">
        <v>-0.00833333333333334</v>
      </c>
      <c r="Y46" s="178" t="n">
        <v>-0.00812596901924323</v>
      </c>
      <c r="Z46" s="289" t="n">
        <v>0.019</v>
      </c>
      <c r="AA46" s="289" t="n">
        <v>0.0185272093638746</v>
      </c>
      <c r="AB46" s="289" t="n">
        <v>0.953333333333333</v>
      </c>
      <c r="AC46" s="285" t="n">
        <v>0.929610855801425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2028</v>
      </c>
      <c r="E47" s="136" t="n">
        <v>28.2</v>
      </c>
      <c r="F47" s="137" t="n">
        <v>4.3138</v>
      </c>
      <c r="G47" s="138" t="n">
        <v>34.9614</v>
      </c>
      <c r="H47" s="136" t="n">
        <v>20</v>
      </c>
      <c r="I47" s="136" t="n">
        <v>20</v>
      </c>
      <c r="J47" s="279" t="n">
        <v>109.92</v>
      </c>
      <c r="K47" s="280" t="n">
        <v>0.996180125720464</v>
      </c>
      <c r="L47" s="281" t="n">
        <v>0.00075485760789126</v>
      </c>
      <c r="M47" s="281" t="n">
        <v>-4.156450104E-006</v>
      </c>
      <c r="N47" s="281" t="n">
        <v>1.02230232346557</v>
      </c>
      <c r="O47" s="279" t="n">
        <v>109.92901344</v>
      </c>
      <c r="P47" s="282" t="n">
        <v>4.57861100863145</v>
      </c>
      <c r="Q47" s="283" t="n">
        <v>4.47872503420528</v>
      </c>
      <c r="R47" s="284" t="n">
        <v>204.480767645481</v>
      </c>
      <c r="S47" s="284" t="n">
        <v>200.019860027608</v>
      </c>
      <c r="T47" s="289" t="n">
        <v>-0.00366666666666667</v>
      </c>
      <c r="U47" s="289" t="n">
        <v>-0.00357823700495131</v>
      </c>
      <c r="V47" s="178" t="n">
        <v>-0.004</v>
      </c>
      <c r="W47" s="178" t="n">
        <v>-0.0039035312781287</v>
      </c>
      <c r="X47" s="145" t="n">
        <v>-0.000333333333333335</v>
      </c>
      <c r="Y47" s="178" t="n">
        <v>-0.000325294273177393</v>
      </c>
      <c r="Z47" s="289" t="n">
        <v>0.016</v>
      </c>
      <c r="AA47" s="289" t="n">
        <v>0.0156141251125148</v>
      </c>
      <c r="AB47" s="289" t="n">
        <v>0.727333333333333</v>
      </c>
      <c r="AC47" s="285" t="n">
        <v>0.709792104073069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2057</v>
      </c>
      <c r="E48" s="136" t="n">
        <v>28.3</v>
      </c>
      <c r="F48" s="137" t="n">
        <v>4.5902</v>
      </c>
      <c r="G48" s="138" t="n">
        <v>34.8605</v>
      </c>
      <c r="H48" s="136" t="n">
        <v>0</v>
      </c>
      <c r="I48" s="136" t="n">
        <v>4</v>
      </c>
      <c r="J48" s="279" t="n">
        <v>117.6740042</v>
      </c>
      <c r="K48" s="280" t="n">
        <v>0.996151493987156</v>
      </c>
      <c r="L48" s="281" t="n">
        <v>0.000754731636124149</v>
      </c>
      <c r="M48" s="281" t="n">
        <v>-4.155571594E-006</v>
      </c>
      <c r="N48" s="281" t="n">
        <v>1.02219362918753</v>
      </c>
      <c r="O48" s="279" t="n">
        <v>117.683771142349</v>
      </c>
      <c r="P48" s="282" t="n">
        <v>4.54664994130408</v>
      </c>
      <c r="Q48" s="283" t="n">
        <v>4.44793414034278</v>
      </c>
      <c r="R48" s="284" t="n">
        <v>203.05338637864</v>
      </c>
      <c r="S48" s="284" t="n">
        <v>198.644738707708</v>
      </c>
      <c r="T48" s="158" t="n">
        <v>0.00233333333333333</v>
      </c>
      <c r="U48" s="159" t="n">
        <v>0.0022772216282692</v>
      </c>
      <c r="V48" s="159" t="n">
        <v>0</v>
      </c>
      <c r="W48" s="159" t="n">
        <v>0</v>
      </c>
      <c r="X48" s="159" t="n">
        <v>-0.00233333333333333</v>
      </c>
      <c r="Y48" s="159" t="n">
        <v>-0.0022772216282692</v>
      </c>
      <c r="Z48" s="159" t="n">
        <v>0.004</v>
      </c>
      <c r="AA48" s="159" t="n">
        <v>0.00390380850560434</v>
      </c>
      <c r="AB48" s="159" t="n">
        <v>0.748333333333333</v>
      </c>
      <c r="AC48" s="159" t="n">
        <v>0.73033750792348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/>
      <c r="E49" s="136"/>
      <c r="F49" s="137"/>
      <c r="G49" s="138"/>
      <c r="H49" s="136"/>
      <c r="I49" s="136" t="n">
        <v>4</v>
      </c>
      <c r="J49" s="279"/>
      <c r="K49" s="280"/>
      <c r="L49" s="281"/>
      <c r="M49" s="281"/>
      <c r="N49" s="281"/>
      <c r="O49" s="279"/>
      <c r="P49" s="282"/>
      <c r="Q49" s="283"/>
      <c r="R49" s="284"/>
      <c r="S49" s="284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/>
      <c r="E50" s="136"/>
      <c r="F50" s="137"/>
      <c r="G50" s="138"/>
      <c r="H50" s="136"/>
      <c r="I50" s="136" t="n">
        <v>4</v>
      </c>
      <c r="J50" s="279"/>
      <c r="K50" s="280"/>
      <c r="L50" s="281"/>
      <c r="M50" s="281"/>
      <c r="N50" s="281"/>
      <c r="O50" s="279"/>
      <c r="P50" s="282"/>
      <c r="Q50" s="283"/>
      <c r="R50" s="284"/>
      <c r="S50" s="284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/>
      <c r="E51" s="136"/>
      <c r="F51" s="137"/>
      <c r="G51" s="138"/>
      <c r="H51" s="136"/>
      <c r="I51" s="136"/>
      <c r="J51" s="279"/>
      <c r="K51" s="280"/>
      <c r="L51" s="281"/>
      <c r="M51" s="281"/>
      <c r="N51" s="281"/>
      <c r="O51" s="279"/>
      <c r="P51" s="282"/>
      <c r="Q51" s="283"/>
      <c r="R51" s="284"/>
      <c r="S51" s="284"/>
      <c r="T51" s="158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/>
      <c r="E52" s="136"/>
      <c r="F52" s="137"/>
      <c r="G52" s="138"/>
      <c r="H52" s="136"/>
      <c r="I52" s="136"/>
      <c r="J52" s="279"/>
      <c r="K52" s="280"/>
      <c r="L52" s="281"/>
      <c r="M52" s="281"/>
      <c r="N52" s="281"/>
      <c r="O52" s="279"/>
      <c r="P52" s="282"/>
      <c r="Q52" s="283"/>
      <c r="R52" s="284"/>
      <c r="S52" s="284"/>
      <c r="T52" s="158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/>
      <c r="E53" s="136"/>
      <c r="F53" s="137"/>
      <c r="G53" s="138"/>
      <c r="H53" s="136"/>
      <c r="I53" s="136"/>
      <c r="J53" s="279"/>
      <c r="K53" s="280"/>
      <c r="L53" s="281"/>
      <c r="M53" s="281"/>
      <c r="N53" s="281"/>
      <c r="O53" s="279"/>
      <c r="P53" s="282"/>
      <c r="Q53" s="283"/>
      <c r="R53" s="284"/>
      <c r="S53" s="284"/>
      <c r="T53" s="158"/>
      <c r="U53" s="188"/>
      <c r="V53" s="285"/>
      <c r="W53" s="285"/>
      <c r="X53" s="285"/>
      <c r="Y53" s="285"/>
      <c r="Z53" s="188"/>
      <c r="AA53" s="188"/>
      <c r="AB53" s="285"/>
      <c r="AC53" s="285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/>
      <c r="E54" s="136"/>
      <c r="F54" s="137"/>
      <c r="G54" s="138"/>
      <c r="H54" s="136"/>
      <c r="I54" s="136"/>
      <c r="J54" s="279"/>
      <c r="K54" s="280"/>
      <c r="L54" s="281"/>
      <c r="M54" s="281"/>
      <c r="N54" s="281"/>
      <c r="O54" s="279"/>
      <c r="P54" s="282"/>
      <c r="Q54" s="283"/>
      <c r="R54" s="284"/>
      <c r="S54" s="284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/>
      <c r="E55" s="136"/>
      <c r="F55" s="137"/>
      <c r="G55" s="138"/>
      <c r="H55" s="136"/>
      <c r="I55" s="136"/>
      <c r="J55" s="279"/>
      <c r="K55" s="280"/>
      <c r="L55" s="281"/>
      <c r="M55" s="281"/>
      <c r="N55" s="281"/>
      <c r="O55" s="279"/>
      <c r="P55" s="282"/>
      <c r="Q55" s="283"/>
      <c r="R55" s="284"/>
      <c r="S55" s="284"/>
      <c r="T55" s="188"/>
      <c r="U55" s="188"/>
      <c r="V55" s="285"/>
      <c r="W55" s="285"/>
      <c r="X55" s="285"/>
      <c r="Y55" s="285"/>
      <c r="Z55" s="188"/>
      <c r="AA55" s="188"/>
      <c r="AB55" s="285"/>
      <c r="AC55" s="285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52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J1" colorId="64" zoomScale="85" zoomScaleNormal="85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4.14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3.43"/>
    <col collapsed="false" customWidth="true" hidden="false" outlineLevel="0" max="11" min="11" style="0" width="10.71"/>
    <col collapsed="false" customWidth="true" hidden="false" outlineLevel="0" max="13" min="13" style="0" width="20.43"/>
    <col collapsed="false" customWidth="true" hidden="false" outlineLevel="0" max="14" min="14" style="0" width="21.71"/>
    <col collapsed="false" customWidth="true" hidden="false" outlineLevel="0" max="15" min="15" style="0" width="18.43"/>
    <col collapsed="false" customWidth="true" hidden="false" outlineLevel="0" max="16" min="16" style="0" width="10.71"/>
    <col collapsed="false" customWidth="true" hidden="false" outlineLevel="0" max="19" min="17" style="0" width="10.28"/>
    <col collapsed="false" customWidth="true" hidden="false" outlineLevel="0" max="20" min="20" style="0" width="21.71"/>
    <col collapsed="false" customWidth="true" hidden="false" outlineLevel="0" max="22" min="21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" hidden="false" customHeight="false" outlineLevel="0" collapsed="false">
      <c r="D1" s="161" t="s">
        <v>0</v>
      </c>
      <c r="E1" s="161" t="s">
        <v>1</v>
      </c>
    </row>
    <row r="2" customFormat="false" ht="21" hidden="false" customHeight="false" outlineLevel="0" collapsed="false">
      <c r="C2" s="162" t="s">
        <v>2</v>
      </c>
      <c r="D2" s="162"/>
      <c r="E2" s="162"/>
      <c r="F2" s="4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63"/>
    </row>
    <row r="3" customFormat="false" ht="15" hidden="false" customHeight="false" outlineLevel="0" collapsed="false">
      <c r="C3" s="164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6"/>
    </row>
    <row r="4" customFormat="false" ht="21" hidden="false" customHeight="false" outlineLevel="0" collapsed="false">
      <c r="C4" s="167" t="s">
        <v>4</v>
      </c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</row>
    <row r="5" customFormat="false" ht="21" hidden="false" customHeight="false" outlineLevel="0" collapsed="false">
      <c r="C5" s="168"/>
      <c r="D5" s="168"/>
      <c r="E5" s="168"/>
      <c r="F5" s="168"/>
      <c r="G5" s="168"/>
      <c r="J5" s="168"/>
      <c r="K5" s="168"/>
      <c r="L5" s="168"/>
      <c r="M5" s="168"/>
      <c r="N5" s="168"/>
      <c r="O5" s="168"/>
      <c r="P5" s="168"/>
      <c r="Q5" s="168"/>
      <c r="R5" s="168"/>
    </row>
    <row r="6" customFormat="false" ht="15.75" hidden="false" customHeight="false" outlineLevel="0" collapsed="false">
      <c r="C6" s="169" t="s">
        <v>5</v>
      </c>
      <c r="D6" s="169"/>
      <c r="E6" s="169"/>
      <c r="F6" s="12"/>
      <c r="G6" s="12"/>
      <c r="H6" s="170" t="s">
        <v>6</v>
      </c>
      <c r="I6" s="170"/>
      <c r="J6" s="170"/>
      <c r="K6" s="171"/>
      <c r="L6" s="171"/>
      <c r="M6" s="14"/>
      <c r="N6" s="172"/>
      <c r="O6" s="171"/>
      <c r="P6" s="173"/>
      <c r="Q6" s="173"/>
      <c r="R6" s="174" t="s">
        <v>7</v>
      </c>
      <c r="S6" s="174"/>
      <c r="T6" s="18"/>
      <c r="U6" s="18"/>
    </row>
    <row r="7" customFormat="false" ht="21" hidden="false" customHeight="false" outlineLevel="0" collapsed="false">
      <c r="C7" s="175"/>
      <c r="D7" s="175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8"/>
      <c r="P7" s="176"/>
      <c r="Q7" s="168"/>
    </row>
    <row r="8" customFormat="false" ht="15.75" hidden="false" customHeight="false" outlineLevel="0" collapsed="false">
      <c r="C8" s="179"/>
      <c r="D8" s="176"/>
      <c r="G8" s="180" t="s">
        <v>8</v>
      </c>
      <c r="H8" s="180"/>
      <c r="I8" s="181" t="s">
        <v>9</v>
      </c>
      <c r="J8" s="181" t="s">
        <v>10</v>
      </c>
      <c r="K8" s="182"/>
      <c r="L8" s="182"/>
      <c r="M8" s="182"/>
      <c r="N8" s="182"/>
      <c r="O8" s="183"/>
      <c r="P8" s="181" t="s">
        <v>11</v>
      </c>
      <c r="Q8" s="184" t="s">
        <v>12</v>
      </c>
      <c r="R8" s="184"/>
      <c r="V8" s="29"/>
    </row>
    <row r="9" customFormat="false" ht="15.75" hidden="false" customHeight="false" outlineLevel="0" collapsed="false">
      <c r="C9" s="179"/>
      <c r="D9" s="176"/>
      <c r="G9" s="185" t="s">
        <v>13</v>
      </c>
      <c r="H9" s="185"/>
      <c r="I9" s="31" t="n">
        <v>4</v>
      </c>
      <c r="J9" s="32" t="s">
        <v>363</v>
      </c>
      <c r="K9" s="186" t="s">
        <v>15</v>
      </c>
      <c r="L9" s="187" t="str">
        <f aca="false">IF(P9=M9,"+","-")</f>
        <v>+</v>
      </c>
      <c r="M9" s="186" t="s">
        <v>15</v>
      </c>
      <c r="N9" s="186" t="s">
        <v>17</v>
      </c>
      <c r="O9" s="188" t="str">
        <f aca="false">IF(ISBLANK(I9),"",IF(ISBLANK(J9),"",IF(P9=M10,L9&amp;N11,N11)))</f>
        <v>4°02.65'</v>
      </c>
      <c r="P9" s="36" t="s">
        <v>15</v>
      </c>
      <c r="Q9" s="189" t="n">
        <v>4.04416666666667</v>
      </c>
      <c r="R9" s="189"/>
      <c r="V9" s="29"/>
    </row>
    <row r="10" customFormat="false" ht="15.75" hidden="false" customHeight="false" outlineLevel="0" collapsed="false">
      <c r="C10" s="179"/>
      <c r="D10" s="176"/>
      <c r="G10" s="185" t="s">
        <v>19</v>
      </c>
      <c r="H10" s="185"/>
      <c r="I10" s="31" t="n">
        <v>22</v>
      </c>
      <c r="J10" s="32" t="s">
        <v>364</v>
      </c>
      <c r="K10" s="186" t="s">
        <v>21</v>
      </c>
      <c r="L10" s="187" t="str">
        <f aca="false">IF(P10=N9,"+","-")</f>
        <v>-</v>
      </c>
      <c r="M10" s="186" t="s">
        <v>23</v>
      </c>
      <c r="N10" s="186" t="s">
        <v>21</v>
      </c>
      <c r="O10" s="190" t="str">
        <f aca="false">IF(ISBLANK(I10),"",IF(ISBLANK(J10),"",IF(P10=N10,L10&amp;N12,N12)))</f>
        <v>-22°58.57'</v>
      </c>
      <c r="P10" s="36" t="s">
        <v>21</v>
      </c>
      <c r="Q10" s="189" t="n">
        <v>-22.9761666666667</v>
      </c>
      <c r="R10" s="189"/>
      <c r="S10" s="191"/>
      <c r="T10" s="191"/>
      <c r="V10" s="29"/>
    </row>
    <row r="11" customFormat="false" ht="15" hidden="false" customHeight="false" outlineLevel="0" collapsed="false">
      <c r="G11" s="192" t="s">
        <v>25</v>
      </c>
      <c r="H11" s="192"/>
      <c r="I11" s="193" t="s">
        <v>26</v>
      </c>
      <c r="J11" s="41"/>
      <c r="K11" s="41"/>
      <c r="L11" s="41"/>
      <c r="M11" s="41"/>
      <c r="N11" s="194" t="str">
        <f aca="false">I9&amp;"°"&amp;J9</f>
        <v>4°02.65'</v>
      </c>
      <c r="O11" s="43" t="n">
        <f aca="false">IF(P9=M10,-1,1)</f>
        <v>1</v>
      </c>
      <c r="P11" s="44" t="s">
        <v>365</v>
      </c>
      <c r="Q11" s="44"/>
      <c r="R11" s="44"/>
      <c r="T11" s="195"/>
      <c r="U11" s="195"/>
      <c r="V11" s="46"/>
      <c r="W11" s="165"/>
    </row>
    <row r="12" customFormat="false" ht="15" hidden="false" customHeight="false" outlineLevel="0" collapsed="false">
      <c r="G12" s="192"/>
      <c r="H12" s="192"/>
      <c r="I12" s="196" t="s">
        <v>28</v>
      </c>
      <c r="J12" s="48"/>
      <c r="K12" s="49"/>
      <c r="L12" s="49"/>
      <c r="M12" s="49"/>
      <c r="N12" s="197" t="str">
        <f aca="false">I10&amp;"°"&amp;J10</f>
        <v>22°58.57'</v>
      </c>
      <c r="O12" s="43" t="n">
        <f aca="false">IF(P10=N10,-1,1)</f>
        <v>-1</v>
      </c>
      <c r="P12" s="44"/>
      <c r="Q12" s="44"/>
      <c r="R12" s="44"/>
      <c r="T12" s="195"/>
      <c r="U12" s="195"/>
      <c r="V12" s="46"/>
      <c r="W12" s="198"/>
    </row>
    <row r="13" customFormat="false" ht="15" hidden="false" customHeight="false" outlineLevel="0" collapsed="false">
      <c r="C13" s="199" t="s">
        <v>30</v>
      </c>
      <c r="D13" s="199"/>
      <c r="E13" s="165"/>
      <c r="K13" s="200"/>
      <c r="L13" s="200"/>
      <c r="M13" s="200"/>
      <c r="N13" s="200"/>
      <c r="O13" s="200"/>
      <c r="P13" s="200"/>
      <c r="Q13" s="201"/>
      <c r="V13" s="29"/>
    </row>
    <row r="14" customFormat="false" ht="15" hidden="false" customHeight="false" outlineLevel="0" collapsed="false">
      <c r="C14" s="202" t="s">
        <v>31</v>
      </c>
      <c r="D14" s="203"/>
      <c r="E14" s="203"/>
      <c r="F14" s="203"/>
      <c r="G14" s="203"/>
      <c r="H14" s="204"/>
      <c r="I14" s="204"/>
      <c r="J14" s="204"/>
      <c r="K14" s="203"/>
      <c r="L14" s="203"/>
      <c r="M14" s="203"/>
      <c r="N14" s="204"/>
      <c r="O14" s="205"/>
      <c r="P14" s="204"/>
      <c r="Q14" s="205" t="s">
        <v>32</v>
      </c>
      <c r="R14" s="59" t="n">
        <v>24.7</v>
      </c>
      <c r="S14" s="206" t="s">
        <v>33</v>
      </c>
      <c r="V14" s="29"/>
    </row>
    <row r="15" customFormat="false" ht="15" hidden="false" customHeight="false" outlineLevel="0" collapsed="false">
      <c r="C15" s="207" t="s">
        <v>34</v>
      </c>
      <c r="D15" s="208"/>
      <c r="E15" s="208"/>
      <c r="F15" s="208"/>
      <c r="G15" s="208"/>
      <c r="H15" s="209"/>
      <c r="I15" s="209"/>
      <c r="J15" s="209"/>
      <c r="K15" s="208"/>
      <c r="L15" s="208"/>
      <c r="M15" s="208"/>
      <c r="N15" s="209"/>
      <c r="O15" s="210"/>
      <c r="P15" s="209"/>
      <c r="Q15" s="210" t="s">
        <v>35</v>
      </c>
      <c r="R15" s="65" t="n">
        <v>25.8</v>
      </c>
      <c r="S15" s="211" t="s">
        <v>33</v>
      </c>
    </row>
    <row r="16" customFormat="false" ht="15" hidden="false" customHeight="false" outlineLevel="0" collapsed="false">
      <c r="C16" s="207" t="s">
        <v>36</v>
      </c>
      <c r="D16" s="208"/>
      <c r="E16" s="208"/>
      <c r="F16" s="208"/>
      <c r="G16" s="208"/>
      <c r="H16" s="209"/>
      <c r="I16" s="209"/>
      <c r="J16" s="209"/>
      <c r="K16" s="208"/>
      <c r="L16" s="208"/>
      <c r="M16" s="208"/>
      <c r="N16" s="209"/>
      <c r="O16" s="210"/>
      <c r="P16" s="209"/>
      <c r="Q16" s="210" t="s">
        <v>37</v>
      </c>
      <c r="R16" s="67" t="n">
        <v>4.87762</v>
      </c>
      <c r="S16" s="211" t="s">
        <v>38</v>
      </c>
      <c r="T16" s="212" t="s">
        <v>39</v>
      </c>
      <c r="U16" s="213" t="n">
        <f aca="false">'Correction de volume'!J7</f>
        <v>1</v>
      </c>
    </row>
    <row r="17" customFormat="false" ht="15" hidden="false" customHeight="false" outlineLevel="0" collapsed="false">
      <c r="C17" s="214" t="s">
        <v>40</v>
      </c>
      <c r="D17" s="215"/>
      <c r="E17" s="215"/>
      <c r="F17" s="215"/>
      <c r="G17" s="215"/>
      <c r="H17" s="216"/>
      <c r="I17" s="216"/>
      <c r="J17" s="216"/>
      <c r="K17" s="215"/>
      <c r="L17" s="215"/>
      <c r="M17" s="215"/>
      <c r="N17" s="216"/>
      <c r="O17" s="217"/>
      <c r="P17" s="216"/>
      <c r="Q17" s="217" t="s">
        <v>41</v>
      </c>
      <c r="R17" s="74" t="n">
        <v>0.005</v>
      </c>
      <c r="S17" s="218" t="s">
        <v>38</v>
      </c>
      <c r="U17" s="195"/>
    </row>
    <row r="18" customFormat="false" ht="15" hidden="false" customHeight="false" outlineLevel="0" collapsed="false">
      <c r="C18" s="219" t="s">
        <v>42</v>
      </c>
      <c r="D18" s="220"/>
      <c r="E18" s="220"/>
      <c r="F18" s="220"/>
      <c r="G18" s="220"/>
      <c r="H18" s="220"/>
      <c r="I18" s="220"/>
      <c r="J18" s="220"/>
      <c r="K18" s="221"/>
      <c r="L18" s="221"/>
      <c r="M18" s="221"/>
      <c r="N18" s="221"/>
      <c r="O18" s="222" t="s">
        <v>43</v>
      </c>
      <c r="P18" s="223" t="n">
        <f aca="false">(0.999842594+(0.00006793952*$R$14)-(0.00000909529*$R$14^2)+(0.0000001001685*$R$14^3)-(0.000000001120083*$R$14^4)+(0.000000000006536332*$R$14^5))</f>
        <v>0.997124402559411</v>
      </c>
      <c r="Q18" s="221"/>
      <c r="R18" s="166"/>
      <c r="U18" s="195"/>
    </row>
    <row r="19" customFormat="false" ht="15" hidden="false" customHeight="false" outlineLevel="0" collapsed="false">
      <c r="C19" s="219" t="s">
        <v>44</v>
      </c>
      <c r="D19" s="220"/>
      <c r="E19" s="220"/>
      <c r="F19" s="220"/>
      <c r="G19" s="220"/>
      <c r="H19" s="220"/>
      <c r="I19" s="220"/>
      <c r="J19" s="220"/>
      <c r="K19" s="221"/>
      <c r="L19" s="221"/>
      <c r="M19" s="221"/>
      <c r="N19" s="221"/>
      <c r="O19" s="222" t="s">
        <v>45</v>
      </c>
      <c r="P19" s="224" t="n">
        <f aca="false">$P$24*($P$18/'Titre de l''Iodate'!E19)</f>
        <v>0.0199827131585826</v>
      </c>
      <c r="Q19" s="221" t="s">
        <v>15</v>
      </c>
      <c r="R19" s="166"/>
    </row>
    <row r="20" customFormat="false" ht="15" hidden="false" customHeight="false" outlineLevel="0" collapsed="false">
      <c r="C20" s="219" t="s">
        <v>46</v>
      </c>
      <c r="D20" s="220"/>
      <c r="E20" s="220"/>
      <c r="F20" s="220"/>
      <c r="G20" s="220"/>
      <c r="H20" s="220"/>
      <c r="I20" s="220"/>
      <c r="J20" s="77"/>
      <c r="K20" s="221"/>
      <c r="L20" s="221"/>
      <c r="M20" s="221"/>
      <c r="N20" s="221"/>
      <c r="O20" s="222" t="s">
        <v>47</v>
      </c>
      <c r="P20" s="225" t="n">
        <f aca="false">'Correction de volume'!F8</f>
        <v>5.00105846330003</v>
      </c>
      <c r="Q20" s="221" t="s">
        <v>38</v>
      </c>
      <c r="R20" s="166"/>
      <c r="T20" s="226" t="s">
        <v>48</v>
      </c>
      <c r="U20" s="227" t="str">
        <f aca="false">'Correction de volume'!J8</f>
        <v>pipette O</v>
      </c>
    </row>
    <row r="21" customFormat="false" ht="15" hidden="false" customHeight="false" outlineLevel="0" collapsed="false">
      <c r="C21" s="219" t="s">
        <v>50</v>
      </c>
      <c r="D21" s="220"/>
      <c r="E21" s="220"/>
      <c r="F21" s="220"/>
      <c r="G21" s="220"/>
      <c r="H21" s="220"/>
      <c r="I21" s="220"/>
      <c r="J21" s="220"/>
      <c r="K21" s="221"/>
      <c r="L21" s="221"/>
      <c r="M21" s="221"/>
      <c r="N21" s="221"/>
      <c r="O21" s="222" t="s">
        <v>51</v>
      </c>
      <c r="P21" s="225" t="n">
        <f aca="false">P20*'Correction de volume'!$C$11/'station 78'!$P$18</f>
        <v>5.00648479653419</v>
      </c>
      <c r="Q21" s="221" t="s">
        <v>38</v>
      </c>
      <c r="R21" s="166"/>
    </row>
    <row r="22" customFormat="false" ht="15" hidden="false" customHeight="false" outlineLevel="0" collapsed="false">
      <c r="C22" s="228" t="s">
        <v>52</v>
      </c>
      <c r="D22" s="229"/>
      <c r="E22" s="229"/>
      <c r="F22" s="229"/>
      <c r="G22" s="229"/>
      <c r="H22" s="229"/>
      <c r="I22" s="229"/>
      <c r="J22" s="229"/>
      <c r="K22" s="230"/>
      <c r="L22" s="230"/>
      <c r="M22" s="230"/>
      <c r="N22" s="230"/>
      <c r="O22" s="231" t="s">
        <v>53</v>
      </c>
      <c r="P22" s="232" t="n">
        <f aca="false">$R$16*P18/'Correction de volume'!C11</f>
        <v>4.8723333382832</v>
      </c>
      <c r="Q22" s="221" t="s">
        <v>38</v>
      </c>
      <c r="R22" s="166"/>
    </row>
    <row r="23" customFormat="false" ht="15" hidden="false" customHeight="false" outlineLevel="0" collapsed="false">
      <c r="C23" s="228" t="s">
        <v>54</v>
      </c>
      <c r="D23" s="229"/>
      <c r="E23" s="229"/>
      <c r="F23" s="229"/>
      <c r="G23" s="229"/>
      <c r="H23" s="229"/>
      <c r="I23" s="229"/>
      <c r="J23" s="229"/>
      <c r="K23" s="230"/>
      <c r="L23" s="230"/>
      <c r="M23" s="230"/>
      <c r="N23" s="230"/>
      <c r="O23" s="231" t="s">
        <v>55</v>
      </c>
      <c r="P23" s="233" t="n">
        <f aca="false">$R$17*P18/'Correction de volume'!C11</f>
        <v>0.0049945806953834</v>
      </c>
      <c r="Q23" s="221" t="s">
        <v>38</v>
      </c>
      <c r="R23" s="166"/>
      <c r="T23" s="1" t="n">
        <v>4.8783</v>
      </c>
    </row>
    <row r="24" customFormat="false" ht="15" hidden="false" customHeight="false" outlineLevel="0" collapsed="false">
      <c r="C24" s="228" t="s">
        <v>56</v>
      </c>
      <c r="D24" s="229"/>
      <c r="E24" s="229"/>
      <c r="F24" s="229"/>
      <c r="G24" s="229"/>
      <c r="H24" s="229"/>
      <c r="I24" s="229"/>
      <c r="J24" s="229"/>
      <c r="K24" s="230"/>
      <c r="L24" s="230"/>
      <c r="M24" s="230"/>
      <c r="N24" s="230"/>
      <c r="O24" s="231" t="s">
        <v>57</v>
      </c>
      <c r="P24" s="234" t="n">
        <f aca="false">'Titre de l''Iodate'!F7</f>
        <v>0.0200043951407704</v>
      </c>
      <c r="Q24" s="221" t="s">
        <v>15</v>
      </c>
      <c r="R24" s="166"/>
      <c r="T24" s="1" t="n">
        <v>4.8821</v>
      </c>
    </row>
    <row r="25" customFormat="false" ht="15" hidden="false" customHeight="false" outlineLevel="0" collapsed="false">
      <c r="C25" s="228" t="s">
        <v>58</v>
      </c>
      <c r="D25" s="229"/>
      <c r="E25" s="229"/>
      <c r="F25" s="229"/>
      <c r="G25" s="229"/>
      <c r="H25" s="229"/>
      <c r="I25" s="229"/>
      <c r="J25" s="229"/>
      <c r="K25" s="230"/>
      <c r="L25" s="230"/>
      <c r="M25" s="230"/>
      <c r="N25" s="230"/>
      <c r="O25" s="231" t="s">
        <v>59</v>
      </c>
      <c r="P25" s="234" t="n">
        <f aca="false">IF(ISBLANK(R14),"",IF(ISBLANK(P21),"",IF(ISBLANK(R17),"",(($P$24*$P$20)/($P$22-$P$23)))))</f>
        <v>0.0205539730445077</v>
      </c>
      <c r="Q25" s="221" t="s">
        <v>15</v>
      </c>
      <c r="R25" s="166"/>
      <c r="T25" s="1" t="n">
        <v>4.8779</v>
      </c>
    </row>
    <row r="26" customFormat="false" ht="15" hidden="false" customHeight="false" outlineLevel="0" collapsed="false">
      <c r="C26" s="235" t="s">
        <v>60</v>
      </c>
      <c r="D26" s="236"/>
      <c r="E26" s="236"/>
      <c r="F26" s="236"/>
      <c r="G26" s="236"/>
      <c r="H26" s="236"/>
      <c r="I26" s="236"/>
      <c r="J26" s="236"/>
      <c r="K26" s="221"/>
      <c r="L26" s="221"/>
      <c r="M26" s="221"/>
      <c r="N26" s="221"/>
      <c r="O26" s="222" t="s">
        <v>61</v>
      </c>
      <c r="P26" s="237" t="n">
        <v>2</v>
      </c>
      <c r="Q26" s="221" t="s">
        <v>38</v>
      </c>
      <c r="R26" s="166"/>
      <c r="T26" s="1" t="n">
        <v>4.8775</v>
      </c>
    </row>
    <row r="27" customFormat="false" ht="15" hidden="false" customHeight="false" outlineLevel="0" collapsed="false">
      <c r="C27" s="238"/>
      <c r="D27" s="239"/>
      <c r="E27" s="239"/>
      <c r="F27" s="239"/>
      <c r="G27" s="239"/>
      <c r="H27" s="239"/>
      <c r="I27" s="239"/>
      <c r="J27" s="239"/>
      <c r="K27" s="240"/>
      <c r="L27" s="240"/>
      <c r="M27" s="240"/>
      <c r="N27" s="240"/>
      <c r="O27" s="241" t="s">
        <v>62</v>
      </c>
      <c r="P27" s="242" t="n">
        <v>0.0017</v>
      </c>
      <c r="Q27" s="240"/>
      <c r="R27" s="243"/>
      <c r="T27" s="1" t="n">
        <v>4.8723</v>
      </c>
    </row>
    <row r="28" customFormat="false" ht="15" hidden="false" customHeight="false" outlineLevel="0" collapsed="false">
      <c r="T28" s="1" t="n">
        <f aca="false">AVERAGE(T23:T27)</f>
        <v>4.87762</v>
      </c>
    </row>
    <row r="29" customFormat="false" ht="15.75" hidden="false" customHeight="false" outlineLevel="0" collapsed="false">
      <c r="E29" s="176" t="s">
        <v>63</v>
      </c>
      <c r="F29" s="176"/>
      <c r="G29" s="176"/>
      <c r="H29" s="176"/>
      <c r="I29" s="244" t="s">
        <v>64</v>
      </c>
      <c r="K29" s="245"/>
      <c r="L29" s="245"/>
      <c r="M29" s="245"/>
      <c r="N29" s="246"/>
      <c r="O29" s="245" t="s">
        <v>64</v>
      </c>
    </row>
    <row r="30" customFormat="false" ht="15.75" hidden="false" customHeight="false" outlineLevel="0" collapsed="false">
      <c r="E30" s="176"/>
      <c r="F30" s="176"/>
      <c r="G30" s="176"/>
      <c r="H30" s="176"/>
      <c r="I30" s="176"/>
      <c r="J30" s="247"/>
      <c r="K30" s="175"/>
      <c r="L30" s="175"/>
      <c r="M30" s="175"/>
      <c r="N30" s="246"/>
      <c r="O30" s="246" t="s">
        <v>65</v>
      </c>
      <c r="P30" s="246"/>
    </row>
    <row r="31" customFormat="false" ht="29.45" hidden="false" customHeight="true" outlineLevel="0" collapsed="false">
      <c r="C31" s="248" t="s">
        <v>66</v>
      </c>
      <c r="D31" s="249" t="s">
        <v>67</v>
      </c>
      <c r="E31" s="249" t="s">
        <v>68</v>
      </c>
      <c r="F31" s="249" t="s">
        <v>69</v>
      </c>
      <c r="G31" s="249" t="s">
        <v>70</v>
      </c>
      <c r="H31" s="249" t="s">
        <v>71</v>
      </c>
      <c r="I31" s="249" t="s">
        <v>72</v>
      </c>
      <c r="J31" s="249" t="s">
        <v>73</v>
      </c>
      <c r="K31" s="250" t="s">
        <v>74</v>
      </c>
      <c r="L31" s="251" t="s">
        <v>75</v>
      </c>
      <c r="M31" s="251" t="s">
        <v>76</v>
      </c>
      <c r="N31" s="251" t="s">
        <v>77</v>
      </c>
      <c r="O31" s="251" t="s">
        <v>78</v>
      </c>
      <c r="P31" s="252" t="s">
        <v>79</v>
      </c>
      <c r="Q31" s="252"/>
      <c r="R31" s="252"/>
      <c r="S31" s="252"/>
      <c r="T31" s="253" t="s">
        <v>177</v>
      </c>
      <c r="U31" s="253"/>
      <c r="V31" s="253" t="s">
        <v>178</v>
      </c>
      <c r="W31" s="253"/>
      <c r="X31" s="253" t="s">
        <v>179</v>
      </c>
      <c r="Y31" s="253"/>
      <c r="Z31" s="253" t="s">
        <v>83</v>
      </c>
      <c r="AA31" s="253"/>
      <c r="AB31" s="254" t="s">
        <v>84</v>
      </c>
      <c r="AC31" s="254"/>
      <c r="AD31" s="255" t="s">
        <v>85</v>
      </c>
      <c r="AE31" s="255" t="s">
        <v>86</v>
      </c>
      <c r="AF31" s="255" t="s">
        <v>87</v>
      </c>
      <c r="AG31" s="256" t="s">
        <v>88</v>
      </c>
      <c r="AH31" s="255" t="s">
        <v>89</v>
      </c>
      <c r="AI31" s="255" t="s">
        <v>90</v>
      </c>
      <c r="AJ31" s="255" t="s">
        <v>91</v>
      </c>
      <c r="AK31" s="255" t="s">
        <v>92</v>
      </c>
      <c r="AL31" s="256" t="s">
        <v>93</v>
      </c>
      <c r="AM31" s="255" t="s">
        <v>94</v>
      </c>
      <c r="AN31" s="255" t="s">
        <v>95</v>
      </c>
      <c r="AO31" s="255" t="s">
        <v>96</v>
      </c>
      <c r="AP31" s="255" t="s">
        <v>97</v>
      </c>
      <c r="AQ31" s="255" t="s">
        <v>98</v>
      </c>
      <c r="AR31" s="256" t="s">
        <v>99</v>
      </c>
      <c r="AS31" s="256" t="s">
        <v>100</v>
      </c>
      <c r="AT31" s="256" t="s">
        <v>101</v>
      </c>
      <c r="AU31" s="255" t="s">
        <v>102</v>
      </c>
      <c r="AV31" s="255" t="s">
        <v>103</v>
      </c>
      <c r="AW31" s="257" t="s">
        <v>104</v>
      </c>
      <c r="AX31" s="255" t="s">
        <v>105</v>
      </c>
      <c r="AY31" s="255" t="s">
        <v>106</v>
      </c>
      <c r="AZ31" s="256" t="s">
        <v>107</v>
      </c>
      <c r="BA31" s="255" t="s">
        <v>108</v>
      </c>
      <c r="BB31" s="258" t="s">
        <v>109</v>
      </c>
    </row>
    <row r="32" customFormat="false" ht="15" hidden="false" customHeight="false" outlineLevel="0" collapsed="false">
      <c r="C32" s="248"/>
      <c r="D32" s="249"/>
      <c r="E32" s="249"/>
      <c r="F32" s="249"/>
      <c r="G32" s="249"/>
      <c r="H32" s="249"/>
      <c r="I32" s="249"/>
      <c r="J32" s="249"/>
      <c r="K32" s="250"/>
      <c r="L32" s="251"/>
      <c r="M32" s="251"/>
      <c r="N32" s="251"/>
      <c r="O32" s="251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4"/>
      <c r="AC32" s="254"/>
      <c r="AD32" s="255"/>
      <c r="AE32" s="255"/>
      <c r="AF32" s="255"/>
      <c r="AG32" s="256"/>
      <c r="AH32" s="255"/>
      <c r="AI32" s="255"/>
      <c r="AJ32" s="255"/>
      <c r="AK32" s="255"/>
      <c r="AL32" s="256"/>
      <c r="AM32" s="255"/>
      <c r="AN32" s="255"/>
      <c r="AO32" s="255"/>
      <c r="AP32" s="255"/>
      <c r="AQ32" s="255"/>
      <c r="AR32" s="256"/>
      <c r="AS32" s="256"/>
      <c r="AT32" s="256"/>
      <c r="AU32" s="255"/>
      <c r="AV32" s="255"/>
      <c r="AW32" s="257"/>
      <c r="AX32" s="255"/>
      <c r="AY32" s="255"/>
      <c r="AZ32" s="256"/>
      <c r="BA32" s="255"/>
      <c r="BB32" s="258"/>
    </row>
    <row r="33" customFormat="false" ht="15.75" hidden="false" customHeight="false" outlineLevel="0" collapsed="false">
      <c r="C33" s="259" t="s">
        <v>110</v>
      </c>
      <c r="D33" s="260" t="s">
        <v>111</v>
      </c>
      <c r="E33" s="260" t="s">
        <v>33</v>
      </c>
      <c r="F33" s="261" t="s">
        <v>112</v>
      </c>
      <c r="G33" s="262"/>
      <c r="H33" s="261" t="s">
        <v>113</v>
      </c>
      <c r="I33" s="261" t="s">
        <v>113</v>
      </c>
      <c r="J33" s="261" t="s">
        <v>112</v>
      </c>
      <c r="K33" s="250"/>
      <c r="L33" s="263"/>
      <c r="M33" s="263"/>
      <c r="N33" s="263"/>
      <c r="O33" s="264" t="s">
        <v>38</v>
      </c>
      <c r="P33" s="265" t="s">
        <v>114</v>
      </c>
      <c r="Q33" s="265"/>
      <c r="R33" s="265" t="s">
        <v>115</v>
      </c>
      <c r="S33" s="265" t="s">
        <v>116</v>
      </c>
      <c r="T33" s="266" t="s">
        <v>117</v>
      </c>
      <c r="U33" s="266" t="s">
        <v>118</v>
      </c>
      <c r="V33" s="266" t="s">
        <v>119</v>
      </c>
      <c r="W33" s="266" t="s">
        <v>120</v>
      </c>
      <c r="X33" s="266" t="s">
        <v>121</v>
      </c>
      <c r="Y33" s="266" t="s">
        <v>122</v>
      </c>
      <c r="Z33" s="266" t="s">
        <v>123</v>
      </c>
      <c r="AA33" s="266" t="s">
        <v>124</v>
      </c>
      <c r="AB33" s="266" t="s">
        <v>125</v>
      </c>
      <c r="AC33" s="267" t="s">
        <v>126</v>
      </c>
      <c r="AD33" s="268" t="s">
        <v>127</v>
      </c>
      <c r="AE33" s="268" t="s">
        <v>128</v>
      </c>
      <c r="AF33" s="268" t="s">
        <v>129</v>
      </c>
      <c r="AG33" s="268" t="s">
        <v>130</v>
      </c>
      <c r="AH33" s="268" t="s">
        <v>131</v>
      </c>
      <c r="AI33" s="269" t="s">
        <v>132</v>
      </c>
      <c r="AJ33" s="268" t="s">
        <v>133</v>
      </c>
      <c r="AK33" s="269" t="s">
        <v>134</v>
      </c>
      <c r="AL33" s="268" t="s">
        <v>135</v>
      </c>
      <c r="AM33" s="268" t="s">
        <v>136</v>
      </c>
      <c r="AN33" s="268" t="s">
        <v>137</v>
      </c>
      <c r="AO33" s="268" t="s">
        <v>138</v>
      </c>
      <c r="AP33" s="268" t="s">
        <v>139</v>
      </c>
      <c r="AQ33" s="269" t="s">
        <v>140</v>
      </c>
      <c r="AR33" s="268" t="s">
        <v>141</v>
      </c>
      <c r="AS33" s="268" t="s">
        <v>142</v>
      </c>
      <c r="AT33" s="269" t="s">
        <v>143</v>
      </c>
      <c r="AU33" s="270" t="s">
        <v>144</v>
      </c>
      <c r="AV33" s="270" t="s">
        <v>145</v>
      </c>
      <c r="AW33" s="270" t="s">
        <v>146</v>
      </c>
      <c r="AX33" s="268" t="s">
        <v>147</v>
      </c>
      <c r="AY33" s="268" t="s">
        <v>148</v>
      </c>
      <c r="AZ33" s="268" t="s">
        <v>149</v>
      </c>
      <c r="BA33" s="268" t="s">
        <v>150</v>
      </c>
      <c r="BB33" s="271" t="s">
        <v>151</v>
      </c>
    </row>
    <row r="34" customFormat="false" ht="14.25" hidden="false" customHeight="true" outlineLevel="0" collapsed="false">
      <c r="C34" s="259"/>
      <c r="D34" s="260"/>
      <c r="E34" s="260"/>
      <c r="F34" s="261"/>
      <c r="G34" s="262"/>
      <c r="H34" s="261"/>
      <c r="I34" s="261"/>
      <c r="J34" s="261"/>
      <c r="K34" s="250"/>
      <c r="L34" s="263"/>
      <c r="M34" s="263"/>
      <c r="N34" s="263"/>
      <c r="O34" s="264"/>
      <c r="P34" s="272" t="s">
        <v>152</v>
      </c>
      <c r="Q34" s="272" t="s">
        <v>153</v>
      </c>
      <c r="R34" s="272" t="s">
        <v>154</v>
      </c>
      <c r="S34" s="272" t="s">
        <v>155</v>
      </c>
      <c r="T34" s="273" t="s">
        <v>154</v>
      </c>
      <c r="U34" s="273" t="s">
        <v>155</v>
      </c>
      <c r="V34" s="273" t="s">
        <v>154</v>
      </c>
      <c r="W34" s="273" t="s">
        <v>155</v>
      </c>
      <c r="X34" s="273" t="s">
        <v>154</v>
      </c>
      <c r="Y34" s="273" t="s">
        <v>155</v>
      </c>
      <c r="Z34" s="273" t="s">
        <v>154</v>
      </c>
      <c r="AA34" s="273" t="s">
        <v>155</v>
      </c>
      <c r="AB34" s="273" t="s">
        <v>154</v>
      </c>
      <c r="AC34" s="274" t="s">
        <v>155</v>
      </c>
      <c r="AD34" s="275" t="s">
        <v>180</v>
      </c>
      <c r="AE34" s="275" t="s">
        <v>180</v>
      </c>
      <c r="AF34" s="275" t="s">
        <v>180</v>
      </c>
      <c r="AG34" s="275" t="s">
        <v>180</v>
      </c>
      <c r="AH34" s="275" t="s">
        <v>180</v>
      </c>
      <c r="AI34" s="275" t="s">
        <v>180</v>
      </c>
      <c r="AJ34" s="275" t="s">
        <v>180</v>
      </c>
      <c r="AK34" s="275" t="s">
        <v>180</v>
      </c>
      <c r="AL34" s="275" t="s">
        <v>180</v>
      </c>
      <c r="AM34" s="275" t="s">
        <v>180</v>
      </c>
      <c r="AN34" s="275" t="s">
        <v>180</v>
      </c>
      <c r="AO34" s="275" t="s">
        <v>180</v>
      </c>
      <c r="AP34" s="275" t="s">
        <v>180</v>
      </c>
      <c r="AQ34" s="275" t="s">
        <v>180</v>
      </c>
      <c r="AR34" s="275" t="s">
        <v>180</v>
      </c>
      <c r="AS34" s="275" t="s">
        <v>180</v>
      </c>
      <c r="AT34" s="275" t="s">
        <v>180</v>
      </c>
      <c r="AU34" s="275" t="s">
        <v>180</v>
      </c>
      <c r="AV34" s="275" t="s">
        <v>180</v>
      </c>
      <c r="AW34" s="275" t="s">
        <v>180</v>
      </c>
      <c r="AX34" s="275" t="s">
        <v>180</v>
      </c>
      <c r="AY34" s="275" t="s">
        <v>180</v>
      </c>
      <c r="AZ34" s="275" t="s">
        <v>180</v>
      </c>
      <c r="BA34" s="275" t="s">
        <v>180</v>
      </c>
      <c r="BB34" s="275" t="s">
        <v>180</v>
      </c>
    </row>
    <row r="35" customFormat="false" ht="15.75" hidden="false" customHeight="false" outlineLevel="0" collapsed="false">
      <c r="A35" s="276"/>
      <c r="B35" s="277"/>
      <c r="C35" s="278"/>
      <c r="D35" s="136"/>
      <c r="E35" s="136"/>
      <c r="F35" s="137"/>
      <c r="G35" s="138"/>
      <c r="H35" s="136"/>
      <c r="I35" s="136"/>
      <c r="J35" s="279"/>
      <c r="K35" s="280"/>
      <c r="L35" s="281"/>
      <c r="M35" s="281"/>
      <c r="N35" s="281"/>
      <c r="O35" s="279"/>
      <c r="P35" s="282" t="s">
        <v>152</v>
      </c>
      <c r="Q35" s="283" t="s">
        <v>153</v>
      </c>
      <c r="R35" s="284" t="s">
        <v>154</v>
      </c>
      <c r="S35" s="284" t="s">
        <v>155</v>
      </c>
      <c r="T35" s="289" t="s">
        <v>154</v>
      </c>
      <c r="U35" s="289" t="s">
        <v>155</v>
      </c>
      <c r="V35" s="178" t="s">
        <v>154</v>
      </c>
      <c r="W35" s="178" t="s">
        <v>155</v>
      </c>
      <c r="X35" s="145" t="s">
        <v>154</v>
      </c>
      <c r="Y35" s="178" t="s">
        <v>155</v>
      </c>
      <c r="Z35" s="289" t="s">
        <v>154</v>
      </c>
      <c r="AA35" s="289" t="s">
        <v>155</v>
      </c>
      <c r="AB35" s="289" t="s">
        <v>154</v>
      </c>
      <c r="AC35" s="285" t="s">
        <v>155</v>
      </c>
      <c r="AD35" s="159" t="s">
        <v>156</v>
      </c>
      <c r="AE35" s="159" t="s">
        <v>156</v>
      </c>
      <c r="AF35" s="159" t="s">
        <v>156</v>
      </c>
      <c r="AG35" s="159" t="s">
        <v>156</v>
      </c>
      <c r="AH35" s="159" t="s">
        <v>156</v>
      </c>
      <c r="AI35" s="159" t="s">
        <v>156</v>
      </c>
      <c r="AJ35" s="159" t="s">
        <v>156</v>
      </c>
      <c r="AK35" s="159" t="s">
        <v>156</v>
      </c>
      <c r="AL35" s="159" t="s">
        <v>156</v>
      </c>
      <c r="AM35" s="159" t="s">
        <v>156</v>
      </c>
      <c r="AN35" s="159" t="s">
        <v>156</v>
      </c>
      <c r="AO35" s="159" t="s">
        <v>156</v>
      </c>
      <c r="AP35" s="159" t="s">
        <v>156</v>
      </c>
      <c r="AQ35" s="159" t="s">
        <v>156</v>
      </c>
      <c r="AR35" s="159" t="s">
        <v>156</v>
      </c>
      <c r="AS35" s="159" t="s">
        <v>156</v>
      </c>
      <c r="AT35" s="159" t="s">
        <v>156</v>
      </c>
      <c r="AU35" s="159" t="s">
        <v>156</v>
      </c>
      <c r="AV35" s="159" t="s">
        <v>156</v>
      </c>
      <c r="AW35" s="159" t="s">
        <v>156</v>
      </c>
      <c r="AX35" s="159" t="s">
        <v>156</v>
      </c>
      <c r="AY35" s="159" t="s">
        <v>156</v>
      </c>
      <c r="AZ35" s="159" t="s">
        <v>156</v>
      </c>
      <c r="BA35" s="159" t="s">
        <v>156</v>
      </c>
      <c r="BB35" s="159" t="s">
        <v>156</v>
      </c>
    </row>
    <row r="36" customFormat="false" ht="15.75" hidden="false" customHeight="false" outlineLevel="0" collapsed="false">
      <c r="A36" s="276"/>
      <c r="B36" s="277"/>
      <c r="C36" s="278" t="n">
        <v>1</v>
      </c>
      <c r="D36" s="136" t="n">
        <v>2029</v>
      </c>
      <c r="E36" s="136" t="n">
        <v>4.8</v>
      </c>
      <c r="F36" s="137" t="n">
        <v>5.3065</v>
      </c>
      <c r="G36" s="138" t="n">
        <v>34.95935</v>
      </c>
      <c r="H36" s="136" t="n">
        <v>2000</v>
      </c>
      <c r="I36" s="136" t="n">
        <v>2000</v>
      </c>
      <c r="J36" s="279" t="n">
        <v>108.87</v>
      </c>
      <c r="K36" s="280" t="n">
        <v>0.999969648117334</v>
      </c>
      <c r="L36" s="281" t="n">
        <v>0.00080653426952448</v>
      </c>
      <c r="M36" s="281" t="n">
        <v>-5.271885984E-006</v>
      </c>
      <c r="N36" s="281" t="n">
        <v>1.02766632421378</v>
      </c>
      <c r="O36" s="279" t="n">
        <v>108.85345176</v>
      </c>
      <c r="P36" s="282" t="n">
        <v>5.68662479338701</v>
      </c>
      <c r="Q36" s="283" t="n">
        <v>5.53353229486973</v>
      </c>
      <c r="R36" s="284" t="n">
        <v>253.964663272664</v>
      </c>
      <c r="S36" s="284" t="n">
        <v>247.127552288882</v>
      </c>
      <c r="T36" s="289" t="n">
        <v>0.0133333333333333</v>
      </c>
      <c r="U36" s="289" t="n">
        <v>0.0130117825503721</v>
      </c>
      <c r="V36" s="178" t="n">
        <v>21.334</v>
      </c>
      <c r="W36" s="178" t="n">
        <v>20.8195026697229</v>
      </c>
      <c r="X36" s="145" t="n">
        <v>21.3206666666667</v>
      </c>
      <c r="Y36" s="178" t="n">
        <v>20.8064908871725</v>
      </c>
      <c r="Z36" s="289" t="n">
        <v>1.514</v>
      </c>
      <c r="AA36" s="289" t="n">
        <v>1.47748790859475</v>
      </c>
      <c r="AB36" s="289" t="n">
        <v>22.1013333333333</v>
      </c>
      <c r="AC36" s="188" t="n">
        <v>21.5683307554968</v>
      </c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</row>
    <row r="37" customFormat="false" ht="15.75" hidden="false" customHeight="false" outlineLevel="0" collapsed="false">
      <c r="A37" s="276"/>
      <c r="B37" s="277"/>
      <c r="C37" s="278" t="n">
        <v>2</v>
      </c>
      <c r="D37" s="136" t="n">
        <v>2030</v>
      </c>
      <c r="E37" s="136" t="n">
        <v>4.8</v>
      </c>
      <c r="F37" s="137" t="n">
        <v>5.3624</v>
      </c>
      <c r="G37" s="138" t="n">
        <v>34.958</v>
      </c>
      <c r="H37" s="136" t="n">
        <v>2000</v>
      </c>
      <c r="I37" s="136" t="n">
        <v>1999</v>
      </c>
      <c r="J37" s="279" t="n">
        <v>110.13</v>
      </c>
      <c r="K37" s="280" t="n">
        <v>0.999969648117334</v>
      </c>
      <c r="L37" s="281" t="n">
        <v>0.00080653426952448</v>
      </c>
      <c r="M37" s="281" t="n">
        <v>-5.271885984E-006</v>
      </c>
      <c r="N37" s="281" t="n">
        <v>1.02766525290991</v>
      </c>
      <c r="O37" s="279" t="n">
        <v>110.11326024</v>
      </c>
      <c r="P37" s="282" t="n">
        <v>5.67978833639429</v>
      </c>
      <c r="Q37" s="283" t="n">
        <v>5.5268856471614</v>
      </c>
      <c r="R37" s="284" t="n">
        <v>253.659347103369</v>
      </c>
      <c r="S37" s="284" t="n">
        <v>246.830713002228</v>
      </c>
      <c r="T37" s="289" t="n">
        <v>0.0123333333333333</v>
      </c>
      <c r="U37" s="289" t="n">
        <v>0.0120358988590942</v>
      </c>
      <c r="V37" s="178" t="n">
        <v>21.409</v>
      </c>
      <c r="W37" s="178" t="n">
        <v>20.8926939465687</v>
      </c>
      <c r="X37" s="145" t="n">
        <v>21.3966666666667</v>
      </c>
      <c r="Y37" s="178" t="n">
        <v>20.8806580477096</v>
      </c>
      <c r="Z37" s="289" t="n">
        <v>1.531</v>
      </c>
      <c r="AA37" s="289" t="n">
        <v>1.49407793134648</v>
      </c>
      <c r="AB37" s="289" t="n">
        <v>22.1783333333333</v>
      </c>
      <c r="AC37" s="188" t="n">
        <v>21.6434737997252</v>
      </c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</row>
    <row r="38" customFormat="false" ht="15.75" hidden="false" customHeight="false" outlineLevel="0" collapsed="false">
      <c r="A38" s="276"/>
      <c r="B38" s="277"/>
      <c r="C38" s="278" t="n">
        <v>3</v>
      </c>
      <c r="D38" s="136" t="n">
        <v>2031</v>
      </c>
      <c r="E38" s="136" t="n">
        <v>5.1</v>
      </c>
      <c r="F38" s="137" t="n">
        <v>5.2594</v>
      </c>
      <c r="G38" s="138" t="n">
        <v>34.95805</v>
      </c>
      <c r="H38" s="136" t="n">
        <v>2000</v>
      </c>
      <c r="I38" s="136" t="n">
        <v>1999</v>
      </c>
      <c r="J38" s="279" t="n">
        <v>107.83</v>
      </c>
      <c r="K38" s="280" t="n">
        <v>0.999965069304126</v>
      </c>
      <c r="L38" s="281" t="n">
        <v>0.000805516913831869</v>
      </c>
      <c r="M38" s="281" t="n">
        <v>-5.246119146E-006</v>
      </c>
      <c r="N38" s="281" t="n">
        <v>1.02763047476755</v>
      </c>
      <c r="O38" s="279" t="n">
        <v>107.81393333</v>
      </c>
      <c r="P38" s="282" t="n">
        <v>5.69132970671487</v>
      </c>
      <c r="Q38" s="283" t="n">
        <v>5.5383037448381</v>
      </c>
      <c r="R38" s="284" t="n">
        <v>254.174784701886</v>
      </c>
      <c r="S38" s="284" t="n">
        <v>247.34064524447</v>
      </c>
      <c r="T38" s="289" t="n">
        <v>0.0113333333333333</v>
      </c>
      <c r="U38" s="289" t="n">
        <v>0.0110600151678163</v>
      </c>
      <c r="V38" s="178" t="n">
        <v>21.436</v>
      </c>
      <c r="W38" s="178" t="n">
        <v>20.9190428062332</v>
      </c>
      <c r="X38" s="145" t="n">
        <v>21.4246666666667</v>
      </c>
      <c r="Y38" s="178" t="n">
        <v>20.9079827910654</v>
      </c>
      <c r="Z38" s="289" t="n">
        <v>1.517</v>
      </c>
      <c r="AA38" s="289" t="n">
        <v>1.48041555966859</v>
      </c>
      <c r="AB38" s="289" t="n">
        <v>22.2223333333333</v>
      </c>
      <c r="AC38" s="188" t="n">
        <v>21.6864126821414</v>
      </c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customFormat="false" ht="15.75" hidden="false" customHeight="false" outlineLevel="0" collapsed="false">
      <c r="A39" s="276"/>
      <c r="B39" s="277"/>
      <c r="C39" s="278" t="n">
        <v>4</v>
      </c>
      <c r="D39" s="136" t="n">
        <v>2032</v>
      </c>
      <c r="E39" s="136" t="n">
        <v>5.2</v>
      </c>
      <c r="F39" s="137" t="n">
        <v>5.4389</v>
      </c>
      <c r="G39" s="138" t="n">
        <v>34.95825</v>
      </c>
      <c r="H39" s="136" t="n">
        <v>2000</v>
      </c>
      <c r="I39" s="136" t="n">
        <v>1999</v>
      </c>
      <c r="J39" s="279" t="n">
        <v>111.3</v>
      </c>
      <c r="K39" s="280" t="n">
        <v>0.999963233244567</v>
      </c>
      <c r="L39" s="281" t="n">
        <v>0.00080518038745376</v>
      </c>
      <c r="M39" s="281" t="n">
        <v>-5.237596384E-006</v>
      </c>
      <c r="N39" s="281" t="n">
        <v>1.02761879447882</v>
      </c>
      <c r="O39" s="279" t="n">
        <v>111.2835276</v>
      </c>
      <c r="P39" s="282" t="n">
        <v>5.69942318991444</v>
      </c>
      <c r="Q39" s="283" t="n">
        <v>5.54624265392599</v>
      </c>
      <c r="R39" s="284" t="n">
        <v>254.536239661579</v>
      </c>
      <c r="S39" s="284" t="n">
        <v>247.695196924335</v>
      </c>
      <c r="T39" s="289" t="n">
        <v>0.00733333333333333</v>
      </c>
      <c r="U39" s="289" t="n">
        <v>0.00715648093543848</v>
      </c>
      <c r="V39" s="178" t="n">
        <v>21.501</v>
      </c>
      <c r="W39" s="178" t="n">
        <v>20.9824768081177</v>
      </c>
      <c r="X39" s="145" t="n">
        <v>21.4936666666667</v>
      </c>
      <c r="Y39" s="178" t="n">
        <v>20.9753203271822</v>
      </c>
      <c r="Z39" s="289" t="n">
        <v>1.527</v>
      </c>
      <c r="AA39" s="289" t="n">
        <v>1.49017450751108</v>
      </c>
      <c r="AB39" s="289" t="n">
        <v>22.2153333333333</v>
      </c>
      <c r="AC39" s="188" t="n">
        <v>21.679583110147</v>
      </c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customFormat="false" ht="15.75" hidden="false" customHeight="false" outlineLevel="0" collapsed="false">
      <c r="A40" s="276"/>
      <c r="B40" s="277"/>
      <c r="C40" s="278" t="n">
        <v>5</v>
      </c>
      <c r="D40" s="136" t="n">
        <v>2033</v>
      </c>
      <c r="E40" s="136" t="n">
        <v>5.4</v>
      </c>
      <c r="F40" s="137" t="n">
        <v>5.3828</v>
      </c>
      <c r="G40" s="138" t="n">
        <v>34.95905</v>
      </c>
      <c r="H40" s="136" t="n">
        <v>2000</v>
      </c>
      <c r="I40" s="136" t="n">
        <v>1999</v>
      </c>
      <c r="J40" s="279" t="n">
        <v>110.79</v>
      </c>
      <c r="K40" s="280" t="n">
        <v>0.999959099283987</v>
      </c>
      <c r="L40" s="281" t="n">
        <v>0.00080451119726454</v>
      </c>
      <c r="M40" s="281" t="n">
        <v>-5.220650136E-006</v>
      </c>
      <c r="N40" s="281" t="n">
        <v>1.02759540305292</v>
      </c>
      <c r="O40" s="279" t="n">
        <v>110.77382466</v>
      </c>
      <c r="P40" s="282" t="n">
        <v>5.66685174155036</v>
      </c>
      <c r="Q40" s="283" t="n">
        <v>5.5146721411117</v>
      </c>
      <c r="R40" s="284" t="n">
        <v>253.081598777639</v>
      </c>
      <c r="S40" s="284" t="n">
        <v>246.285257822048</v>
      </c>
      <c r="T40" s="289" t="n">
        <v>0.0123333333333333</v>
      </c>
      <c r="U40" s="289" t="n">
        <v>0.0120358988590942</v>
      </c>
      <c r="V40" s="178" t="n">
        <v>21.605</v>
      </c>
      <c r="W40" s="178" t="n">
        <v>21.0839671500592</v>
      </c>
      <c r="X40" s="145" t="n">
        <v>21.5926666666667</v>
      </c>
      <c r="Y40" s="178" t="n">
        <v>21.0719312512001</v>
      </c>
      <c r="Z40" s="289" t="n">
        <v>1.529</v>
      </c>
      <c r="AA40" s="289" t="n">
        <v>1.49212616396392</v>
      </c>
      <c r="AB40" s="289" t="n">
        <v>22.2123333333333</v>
      </c>
      <c r="AC40" s="188" t="n">
        <v>21.6766538452286</v>
      </c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customFormat="false" ht="15.75" hidden="false" customHeight="false" outlineLevel="0" collapsed="false">
      <c r="A41" s="276"/>
      <c r="B41" s="277"/>
      <c r="C41" s="278" t="n">
        <v>6</v>
      </c>
      <c r="D41" s="136" t="n">
        <v>2034</v>
      </c>
      <c r="E41" s="136" t="n">
        <v>5.6</v>
      </c>
      <c r="F41" s="137" t="n">
        <v>5.3129</v>
      </c>
      <c r="G41" s="138" t="n">
        <v>34.95905</v>
      </c>
      <c r="H41" s="136" t="n">
        <v>2000</v>
      </c>
      <c r="I41" s="136" t="n">
        <v>2000</v>
      </c>
      <c r="J41" s="279" t="n">
        <v>109.25</v>
      </c>
      <c r="K41" s="280" t="n">
        <v>0.999954352661375</v>
      </c>
      <c r="L41" s="281" t="n">
        <v>0.000803847128768</v>
      </c>
      <c r="M41" s="281" t="n">
        <v>-5.203836256E-006</v>
      </c>
      <c r="N41" s="281" t="n">
        <v>1.02757091664718</v>
      </c>
      <c r="O41" s="279" t="n">
        <v>109.234268</v>
      </c>
      <c r="P41" s="282" t="n">
        <v>5.67328982181984</v>
      </c>
      <c r="Q41" s="283" t="n">
        <v>5.52106889160605</v>
      </c>
      <c r="R41" s="284" t="n">
        <v>253.369123442474</v>
      </c>
      <c r="S41" s="284" t="n">
        <v>246.570936699126</v>
      </c>
      <c r="T41" s="289" t="n">
        <v>0.0133333333333333</v>
      </c>
      <c r="U41" s="289" t="n">
        <v>0.0130117825503721</v>
      </c>
      <c r="V41" s="178" t="n">
        <v>21.566</v>
      </c>
      <c r="W41" s="178" t="n">
        <v>21.0459076860993</v>
      </c>
      <c r="X41" s="145" t="n">
        <v>21.5526666666667</v>
      </c>
      <c r="Y41" s="178" t="n">
        <v>21.032895903549</v>
      </c>
      <c r="Z41" s="289" t="n">
        <v>1.525</v>
      </c>
      <c r="AA41" s="289" t="n">
        <v>1.48822262919881</v>
      </c>
      <c r="AB41" s="289" t="n">
        <v>22.2043333333333</v>
      </c>
      <c r="AC41" s="188" t="n">
        <v>21.6688467756984</v>
      </c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customFormat="false" ht="15.75" hidden="false" customHeight="false" outlineLevel="0" collapsed="false">
      <c r="A42" s="276"/>
      <c r="B42" s="277"/>
      <c r="C42" s="278" t="n">
        <v>7</v>
      </c>
      <c r="D42" s="136" t="n">
        <v>2035</v>
      </c>
      <c r="E42" s="136" t="n">
        <v>6.9</v>
      </c>
      <c r="F42" s="137" t="n">
        <v>5.3587</v>
      </c>
      <c r="G42" s="138" t="n">
        <v>34.95905</v>
      </c>
      <c r="H42" s="136" t="n">
        <v>2000</v>
      </c>
      <c r="I42" s="136" t="n">
        <v>2000</v>
      </c>
      <c r="J42" s="279" t="n">
        <v>110.1</v>
      </c>
      <c r="K42" s="280" t="n">
        <v>0.999908819509459</v>
      </c>
      <c r="L42" s="281" t="n">
        <v>0.000799653203574409</v>
      </c>
      <c r="M42" s="281" t="n">
        <v>-5.097772506E-006</v>
      </c>
      <c r="N42" s="281" t="n">
        <v>1.02740069117919</v>
      </c>
      <c r="O42" s="279" t="n">
        <v>110.0855769</v>
      </c>
      <c r="P42" s="282" t="n">
        <v>5.67730854871023</v>
      </c>
      <c r="Q42" s="283" t="n">
        <v>5.52589520082389</v>
      </c>
      <c r="R42" s="284" t="n">
        <v>253.548599785399</v>
      </c>
      <c r="S42" s="284" t="n">
        <v>246.786479668795</v>
      </c>
      <c r="T42" s="289" t="n">
        <v>0.0183333333333333</v>
      </c>
      <c r="U42" s="289" t="n">
        <v>0.0178912010067616</v>
      </c>
      <c r="V42" s="178" t="n">
        <v>21.452</v>
      </c>
      <c r="W42" s="178" t="n">
        <v>20.9346569452937</v>
      </c>
      <c r="X42" s="145" t="n">
        <v>21.4336666666667</v>
      </c>
      <c r="Y42" s="178" t="n">
        <v>20.9167657442869</v>
      </c>
      <c r="Z42" s="289" t="n">
        <v>1.529</v>
      </c>
      <c r="AA42" s="289" t="n">
        <v>1.49212616396392</v>
      </c>
      <c r="AB42" s="289" t="n">
        <v>22.1433333333333</v>
      </c>
      <c r="AC42" s="188" t="n">
        <v>21.6093178705305</v>
      </c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customFormat="false" ht="15.75" hidden="false" customHeight="false" outlineLevel="0" collapsed="false">
      <c r="A43" s="276"/>
      <c r="B43" s="277"/>
      <c r="C43" s="278" t="n">
        <v>8</v>
      </c>
      <c r="D43" s="136" t="n">
        <v>2036</v>
      </c>
      <c r="E43" s="136" t="n">
        <v>6.7</v>
      </c>
      <c r="F43" s="137" t="n">
        <v>5.3289</v>
      </c>
      <c r="G43" s="138" t="n">
        <v>34.9593</v>
      </c>
      <c r="H43" s="136" t="n">
        <v>2000</v>
      </c>
      <c r="I43" s="136" t="n">
        <v>2001</v>
      </c>
      <c r="J43" s="279" t="n">
        <v>109.39</v>
      </c>
      <c r="K43" s="280" t="n">
        <v>0.999917459350318</v>
      </c>
      <c r="L43" s="281" t="n">
        <v>0.000800284798013229</v>
      </c>
      <c r="M43" s="281" t="n">
        <v>-5.113725994E-006</v>
      </c>
      <c r="N43" s="281" t="n">
        <v>1.02742831056152</v>
      </c>
      <c r="O43" s="279" t="n">
        <v>109.37545113</v>
      </c>
      <c r="P43" s="282" t="n">
        <v>5.68295692978438</v>
      </c>
      <c r="Q43" s="283" t="n">
        <v>5.53124424484516</v>
      </c>
      <c r="R43" s="284" t="n">
        <v>253.80085648417</v>
      </c>
      <c r="S43" s="284" t="n">
        <v>247.025367974785</v>
      </c>
      <c r="T43" s="289" t="n">
        <v>0.0163333333333333</v>
      </c>
      <c r="U43" s="289" t="n">
        <v>0.0159394324376624</v>
      </c>
      <c r="V43" s="178" t="n">
        <v>21.508</v>
      </c>
      <c r="W43" s="178" t="n">
        <v>20.9893048695455</v>
      </c>
      <c r="X43" s="145" t="n">
        <v>21.4916666666667</v>
      </c>
      <c r="Y43" s="178" t="n">
        <v>20.9733654371078</v>
      </c>
      <c r="Z43" s="289" t="n">
        <v>1.529</v>
      </c>
      <c r="AA43" s="289" t="n">
        <v>1.49212605288893</v>
      </c>
      <c r="AB43" s="289" t="n">
        <v>22.1123333333333</v>
      </c>
      <c r="AC43" s="188" t="n">
        <v>21.579063869739</v>
      </c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customFormat="false" ht="15.75" hidden="false" customHeight="false" outlineLevel="0" collapsed="false">
      <c r="A44" s="276"/>
      <c r="B44" s="277"/>
      <c r="C44" s="278" t="n">
        <v>9</v>
      </c>
      <c r="D44" s="136" t="n">
        <v>2037</v>
      </c>
      <c r="E44" s="136" t="n">
        <v>7</v>
      </c>
      <c r="F44" s="137" t="n">
        <v>5.3734</v>
      </c>
      <c r="G44" s="138" t="n">
        <v>34.95925</v>
      </c>
      <c r="H44" s="136" t="n">
        <v>2000</v>
      </c>
      <c r="I44" s="136" t="n">
        <v>2001</v>
      </c>
      <c r="J44" s="279" t="n">
        <v>110.47</v>
      </c>
      <c r="K44" s="280" t="n">
        <v>0.999904279762349</v>
      </c>
      <c r="L44" s="281" t="n">
        <v>0.0007993392355775</v>
      </c>
      <c r="M44" s="281" t="n">
        <v>-5.0898454E-006</v>
      </c>
      <c r="N44" s="281" t="n">
        <v>1.02738697153366</v>
      </c>
      <c r="O44" s="279" t="n">
        <v>110.4556389</v>
      </c>
      <c r="P44" s="282" t="n">
        <v>5.67351537919737</v>
      </c>
      <c r="Q44" s="283" t="n">
        <v>5.52227693789818</v>
      </c>
      <c r="R44" s="284" t="n">
        <v>253.379196834955</v>
      </c>
      <c r="S44" s="284" t="n">
        <v>246.624888046533</v>
      </c>
      <c r="T44" s="289" t="n">
        <v>0.00733333333333333</v>
      </c>
      <c r="U44" s="289" t="n">
        <v>0.00715648040270465</v>
      </c>
      <c r="V44" s="178" t="n">
        <v>21.366</v>
      </c>
      <c r="W44" s="178" t="n">
        <v>20.8507309478438</v>
      </c>
      <c r="X44" s="145" t="n">
        <v>21.3586666666667</v>
      </c>
      <c r="Y44" s="178" t="n">
        <v>20.8435744674411</v>
      </c>
      <c r="Z44" s="289" t="n">
        <v>1.535</v>
      </c>
      <c r="AA44" s="289" t="n">
        <v>1.49798146611159</v>
      </c>
      <c r="AB44" s="289" t="n">
        <v>22.1703333333333</v>
      </c>
      <c r="AC44" s="159" t="n">
        <v>21.635666730195</v>
      </c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customFormat="false" ht="15.75" hidden="false" customHeight="false" outlineLevel="0" collapsed="false">
      <c r="A45" s="276"/>
      <c r="B45" s="277"/>
      <c r="C45" s="278" t="n">
        <v>10</v>
      </c>
      <c r="D45" s="136" t="n">
        <v>2038</v>
      </c>
      <c r="E45" s="136" t="n">
        <v>7</v>
      </c>
      <c r="F45" s="137" t="n">
        <v>5.4285</v>
      </c>
      <c r="G45" s="138" t="n">
        <v>34.9636</v>
      </c>
      <c r="H45" s="136" t="n">
        <v>2000</v>
      </c>
      <c r="I45" s="136" t="n">
        <v>2000</v>
      </c>
      <c r="J45" s="279" t="n">
        <v>111.51</v>
      </c>
      <c r="K45" s="280" t="n">
        <v>0.999904279762349</v>
      </c>
      <c r="L45" s="281" t="n">
        <v>0.0007993392355775</v>
      </c>
      <c r="M45" s="281" t="n">
        <v>-5.0898454E-006</v>
      </c>
      <c r="N45" s="281" t="n">
        <v>1.02739039924127</v>
      </c>
      <c r="O45" s="279" t="n">
        <v>111.4955037</v>
      </c>
      <c r="P45" s="282" t="n">
        <v>5.67747269606357</v>
      </c>
      <c r="Q45" s="283" t="n">
        <v>5.52611032793025</v>
      </c>
      <c r="R45" s="284" t="n">
        <v>253.555930606199</v>
      </c>
      <c r="S45" s="284" t="n">
        <v>246.796087245365</v>
      </c>
      <c r="T45" s="289" t="n">
        <v>0.0103333333333333</v>
      </c>
      <c r="U45" s="289" t="n">
        <v>0.0100841314765384</v>
      </c>
      <c r="V45" s="178" t="n">
        <v>21.393</v>
      </c>
      <c r="W45" s="178" t="n">
        <v>20.8770798075083</v>
      </c>
      <c r="X45" s="145" t="n">
        <v>21.3826666666667</v>
      </c>
      <c r="Y45" s="178" t="n">
        <v>20.8669956760317</v>
      </c>
      <c r="Z45" s="289" t="n">
        <v>1.517</v>
      </c>
      <c r="AA45" s="289" t="n">
        <v>1.48041555966859</v>
      </c>
      <c r="AB45" s="289" t="n">
        <v>22.1693333333333</v>
      </c>
      <c r="AC45" s="159" t="n">
        <v>21.6346908465037</v>
      </c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</row>
    <row r="46" customFormat="false" ht="15.75" hidden="false" customHeight="false" outlineLevel="0" collapsed="false">
      <c r="A46" s="276"/>
      <c r="B46" s="277"/>
      <c r="C46" s="278" t="n">
        <v>11</v>
      </c>
      <c r="D46" s="136" t="n">
        <v>2039</v>
      </c>
      <c r="E46" s="136" t="n">
        <v>7.3</v>
      </c>
      <c r="F46" s="137" t="n">
        <v>5.4361</v>
      </c>
      <c r="G46" s="138" t="n">
        <v>34.95795</v>
      </c>
      <c r="H46" s="136" t="n">
        <v>2000</v>
      </c>
      <c r="I46" s="136" t="n">
        <v>1999</v>
      </c>
      <c r="J46" s="279" t="n">
        <v>111.47</v>
      </c>
      <c r="K46" s="280" t="n">
        <v>0.999889786405409</v>
      </c>
      <c r="L46" s="281" t="n">
        <v>0.000798404599922949</v>
      </c>
      <c r="M46" s="281" t="n">
        <v>-5.066262634E-006</v>
      </c>
      <c r="N46" s="281" t="n">
        <v>1.02734365517498</v>
      </c>
      <c r="O46" s="279" t="n">
        <v>111.45584331</v>
      </c>
      <c r="P46" s="282" t="n">
        <v>5.68751042107132</v>
      </c>
      <c r="Q46" s="283" t="n">
        <v>5.53613232769963</v>
      </c>
      <c r="R46" s="284" t="n">
        <v>254.004215405045</v>
      </c>
      <c r="S46" s="284" t="n">
        <v>247.243669755066</v>
      </c>
      <c r="T46" s="289" t="n">
        <v>0.00533333333333334</v>
      </c>
      <c r="U46" s="289" t="n">
        <v>0.00520471302014884</v>
      </c>
      <c r="V46" s="178" t="n">
        <v>21.445</v>
      </c>
      <c r="W46" s="178" t="n">
        <v>20.9278257594547</v>
      </c>
      <c r="X46" s="145" t="n">
        <v>21.4396666666667</v>
      </c>
      <c r="Y46" s="178" t="n">
        <v>20.9226210464346</v>
      </c>
      <c r="Z46" s="289" t="n">
        <v>1.523</v>
      </c>
      <c r="AA46" s="289" t="n">
        <v>1.48627086181625</v>
      </c>
      <c r="AB46" s="289" t="n">
        <v>22.1683333333333</v>
      </c>
      <c r="AC46" s="285" t="n">
        <v>21.6337149628124</v>
      </c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</row>
    <row r="47" customFormat="false" ht="15.75" hidden="false" customHeight="false" outlineLevel="0" collapsed="false">
      <c r="A47" s="276"/>
      <c r="B47" s="277"/>
      <c r="C47" s="278" t="n">
        <v>12</v>
      </c>
      <c r="D47" s="136" t="n">
        <v>2040</v>
      </c>
      <c r="E47" s="136" t="n">
        <v>9.4</v>
      </c>
      <c r="F47" s="137" t="n">
        <v>5.3507</v>
      </c>
      <c r="G47" s="138" t="n">
        <v>34.9527</v>
      </c>
      <c r="H47" s="136" t="n">
        <v>2000</v>
      </c>
      <c r="I47" s="136" t="n">
        <v>1999</v>
      </c>
      <c r="J47" s="279" t="n">
        <v>110.01</v>
      </c>
      <c r="K47" s="280" t="n">
        <v>0.999752498684665</v>
      </c>
      <c r="L47" s="281" t="n">
        <v>0.00079215910682294</v>
      </c>
      <c r="M47" s="281" t="n">
        <v>-4.909522456E-006</v>
      </c>
      <c r="N47" s="281" t="n">
        <v>1.0270163268283</v>
      </c>
      <c r="O47" s="279" t="n">
        <v>109.99833894</v>
      </c>
      <c r="P47" s="282" t="n">
        <v>5.67338057505145</v>
      </c>
      <c r="Q47" s="283" t="n">
        <v>5.52413864010553</v>
      </c>
      <c r="R47" s="284" t="n">
        <v>253.373176481798</v>
      </c>
      <c r="S47" s="284" t="n">
        <v>246.708031667113</v>
      </c>
      <c r="T47" s="289" t="n">
        <v>0.00933333333333333</v>
      </c>
      <c r="U47" s="289" t="n">
        <v>0.00910824778526047</v>
      </c>
      <c r="V47" s="178" t="n">
        <v>21.441</v>
      </c>
      <c r="W47" s="178" t="n">
        <v>20.9239222246896</v>
      </c>
      <c r="X47" s="145" t="n">
        <v>21.4316666666667</v>
      </c>
      <c r="Y47" s="178" t="n">
        <v>20.9148139769043</v>
      </c>
      <c r="Z47" s="289" t="n">
        <v>1.528</v>
      </c>
      <c r="AA47" s="289" t="n">
        <v>1.49115028027264</v>
      </c>
      <c r="AB47" s="289" t="n">
        <v>22.1773333333333</v>
      </c>
      <c r="AC47" s="285" t="n">
        <v>21.6424979160339</v>
      </c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</row>
    <row r="48" customFormat="false" ht="15.75" hidden="false" customHeight="false" outlineLevel="0" collapsed="false">
      <c r="A48" s="276"/>
      <c r="B48" s="277"/>
      <c r="C48" s="278" t="n">
        <v>13</v>
      </c>
      <c r="D48" s="136" t="n">
        <v>2041</v>
      </c>
      <c r="E48" s="136" t="n">
        <v>9.7</v>
      </c>
      <c r="F48" s="137" t="n">
        <v>5.4011</v>
      </c>
      <c r="G48" s="138" t="n">
        <v>34.9598</v>
      </c>
      <c r="H48" s="136" t="n">
        <v>2000</v>
      </c>
      <c r="I48" s="136" t="n">
        <v>1998</v>
      </c>
      <c r="J48" s="279" t="n">
        <v>111.07</v>
      </c>
      <c r="K48" s="280" t="n">
        <v>0.999727897876105</v>
      </c>
      <c r="L48" s="281" t="n">
        <v>0.000791308062527229</v>
      </c>
      <c r="M48" s="281" t="n">
        <v>-4.888322314E-006</v>
      </c>
      <c r="N48" s="281" t="n">
        <v>1.0269719108941</v>
      </c>
      <c r="O48" s="279" t="n">
        <v>111.05855979</v>
      </c>
      <c r="P48" s="282" t="n">
        <v>5.6713427683692</v>
      </c>
      <c r="Q48" s="283" t="n">
        <v>5.52239326919044</v>
      </c>
      <c r="R48" s="284" t="n">
        <v>253.282168035368</v>
      </c>
      <c r="S48" s="284" t="n">
        <v>246.630083402045</v>
      </c>
      <c r="T48" s="289" t="n">
        <v>0.00233333333333333</v>
      </c>
      <c r="U48" s="289" t="n">
        <v>0.00227706211582133</v>
      </c>
      <c r="V48" s="178" t="n">
        <v>21.534</v>
      </c>
      <c r="W48" s="178" t="n">
        <v>21.0146809723271</v>
      </c>
      <c r="X48" s="145" t="n">
        <v>21.5316666666667</v>
      </c>
      <c r="Y48" s="178" t="n">
        <v>21.0124039102113</v>
      </c>
      <c r="Z48" s="289" t="n">
        <v>1.539</v>
      </c>
      <c r="AA48" s="289" t="n">
        <v>1.50188511267816</v>
      </c>
      <c r="AB48" s="289" t="n">
        <v>22.2483333333333</v>
      </c>
      <c r="AC48" s="159" t="n">
        <v>21.7117872743564</v>
      </c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customFormat="false" ht="15.75" hidden="false" customHeight="false" outlineLevel="0" collapsed="false">
      <c r="A49" s="276"/>
      <c r="B49" s="277"/>
      <c r="C49" s="278" t="n">
        <v>14</v>
      </c>
      <c r="D49" s="136" t="n">
        <v>2042</v>
      </c>
      <c r="E49" s="136" t="n">
        <v>9.5</v>
      </c>
      <c r="F49" s="137" t="n">
        <v>5.3938</v>
      </c>
      <c r="G49" s="138" t="n">
        <v>34.9603</v>
      </c>
      <c r="H49" s="136" t="n">
        <v>2000</v>
      </c>
      <c r="I49" s="136" t="n">
        <v>1998</v>
      </c>
      <c r="J49" s="279" t="n">
        <v>110.84</v>
      </c>
      <c r="K49" s="280" t="n">
        <v>0.999744434108058</v>
      </c>
      <c r="L49" s="281" t="n">
        <v>0.000791874309582969</v>
      </c>
      <c r="M49" s="281" t="n">
        <v>-4.90242265E-006</v>
      </c>
      <c r="N49" s="281" t="n">
        <v>1.02700571947145</v>
      </c>
      <c r="O49" s="279" t="n">
        <v>110.8283618</v>
      </c>
      <c r="P49" s="282" t="n">
        <v>5.67562929582506</v>
      </c>
      <c r="Q49" s="283" t="n">
        <v>5.52638528512383</v>
      </c>
      <c r="R49" s="284" t="n">
        <v>253.473604351547</v>
      </c>
      <c r="S49" s="284" t="n">
        <v>246.80836683363</v>
      </c>
      <c r="T49" s="289" t="n">
        <v>0.00933333333333333</v>
      </c>
      <c r="U49" s="289" t="n">
        <v>0.00910824846328534</v>
      </c>
      <c r="V49" s="178" t="n">
        <v>21.509</v>
      </c>
      <c r="W49" s="178" t="n">
        <v>20.990283878229</v>
      </c>
      <c r="X49" s="145" t="n">
        <v>21.4996666666667</v>
      </c>
      <c r="Y49" s="178" t="n">
        <v>20.9811756297658</v>
      </c>
      <c r="Z49" s="289" t="n">
        <v>1.54</v>
      </c>
      <c r="AA49" s="289" t="n">
        <v>1.50286099644208</v>
      </c>
      <c r="AB49" s="289" t="n">
        <v>22.3273333333333</v>
      </c>
      <c r="AC49" s="159" t="n">
        <v>21.7888820917064</v>
      </c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</row>
    <row r="50" customFormat="false" ht="15.75" hidden="false" customHeight="false" outlineLevel="0" collapsed="false">
      <c r="A50" s="276"/>
      <c r="B50" s="277"/>
      <c r="C50" s="278" t="n">
        <v>15</v>
      </c>
      <c r="D50" s="136" t="n">
        <v>2043</v>
      </c>
      <c r="E50" s="136" t="n">
        <v>9.8</v>
      </c>
      <c r="F50" s="137" t="n">
        <v>5.3523</v>
      </c>
      <c r="G50" s="138" t="n">
        <v>34.9602</v>
      </c>
      <c r="H50" s="136" t="n">
        <v>2000</v>
      </c>
      <c r="I50" s="136" t="n">
        <v>1997</v>
      </c>
      <c r="J50" s="279" t="n">
        <v>109.68</v>
      </c>
      <c r="K50" s="280" t="n">
        <v>0.999719426978937</v>
      </c>
      <c r="L50" s="281" t="n">
        <v>0.00079102660529798</v>
      </c>
      <c r="M50" s="281" t="n">
        <v>-4.881321784E-006</v>
      </c>
      <c r="N50" s="281" t="n">
        <v>1.02695535996716</v>
      </c>
      <c r="O50" s="279" t="n">
        <v>109.66881264</v>
      </c>
      <c r="P50" s="282" t="n">
        <v>5.69245226673603</v>
      </c>
      <c r="Q50" s="283" t="n">
        <v>5.54303769047767</v>
      </c>
      <c r="R50" s="284" t="n">
        <v>254.224918232431</v>
      </c>
      <c r="S50" s="284" t="n">
        <v>247.552063256733</v>
      </c>
      <c r="T50" s="289" t="n">
        <v>0.00433333333333334</v>
      </c>
      <c r="U50" s="289" t="n">
        <v>0.00422882995846549</v>
      </c>
      <c r="V50" s="178" t="n">
        <v>21.473</v>
      </c>
      <c r="W50" s="178" t="n">
        <v>20.9551536226452</v>
      </c>
      <c r="X50" s="145" t="n">
        <v>21.4686666666667</v>
      </c>
      <c r="Y50" s="178" t="n">
        <v>20.9509247926868</v>
      </c>
      <c r="Z50" s="289" t="n">
        <v>1.538</v>
      </c>
      <c r="AA50" s="289" t="n">
        <v>1.50090934064306</v>
      </c>
      <c r="AB50" s="289" t="n">
        <v>22.1223333333333</v>
      </c>
      <c r="AC50" s="159" t="n">
        <v>21.5888275271907</v>
      </c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customFormat="false" ht="15.75" hidden="false" customHeight="false" outlineLevel="0" collapsed="false">
      <c r="A51" s="276"/>
      <c r="B51" s="277"/>
      <c r="C51" s="278" t="n">
        <v>16</v>
      </c>
      <c r="D51" s="136" t="n">
        <v>2044</v>
      </c>
      <c r="E51" s="136" t="n">
        <v>9.8</v>
      </c>
      <c r="F51" s="137" t="n">
        <v>5.315</v>
      </c>
      <c r="G51" s="138" t="n">
        <v>34.9594</v>
      </c>
      <c r="H51" s="136" t="n">
        <v>2000</v>
      </c>
      <c r="I51" s="136" t="n">
        <v>1996</v>
      </c>
      <c r="J51" s="279" t="n">
        <v>109.47</v>
      </c>
      <c r="K51" s="280" t="n">
        <v>0.999719426978937</v>
      </c>
      <c r="L51" s="281" t="n">
        <v>0.00079102660529798</v>
      </c>
      <c r="M51" s="281" t="n">
        <v>-4.881321784E-006</v>
      </c>
      <c r="N51" s="281" t="n">
        <v>1.02695473475515</v>
      </c>
      <c r="O51" s="279" t="n">
        <v>109.45883406</v>
      </c>
      <c r="P51" s="282" t="n">
        <v>5.66367998520829</v>
      </c>
      <c r="Q51" s="283" t="n">
        <v>5.51502397674679</v>
      </c>
      <c r="R51" s="284" t="n">
        <v>252.939948139402</v>
      </c>
      <c r="S51" s="284" t="n">
        <v>246.300970801511</v>
      </c>
      <c r="T51" s="289" t="n">
        <v>0.00833333333333333</v>
      </c>
      <c r="U51" s="289" t="n">
        <v>0.00813236469936191</v>
      </c>
      <c r="V51" s="178" t="n">
        <v>21.639</v>
      </c>
      <c r="W51" s="178" t="n">
        <v>21.1171487675391</v>
      </c>
      <c r="X51" s="145" t="n">
        <v>21.6306666666667</v>
      </c>
      <c r="Y51" s="178" t="n">
        <v>21.1090164028397</v>
      </c>
      <c r="Z51" s="289" t="n">
        <v>1.543</v>
      </c>
      <c r="AA51" s="289" t="n">
        <v>1.50578864773385</v>
      </c>
      <c r="AB51" s="289" t="n">
        <v>22.1123333333333</v>
      </c>
      <c r="AC51" s="159" t="n">
        <v>21.5790670824628</v>
      </c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customFormat="false" ht="15.75" hidden="false" customHeight="false" outlineLevel="0" collapsed="false">
      <c r="A52" s="276"/>
      <c r="B52" s="277"/>
      <c r="C52" s="278" t="n">
        <v>17</v>
      </c>
      <c r="D52" s="136" t="n">
        <v>2045</v>
      </c>
      <c r="E52" s="136" t="n">
        <v>9.8</v>
      </c>
      <c r="F52" s="137" t="n">
        <v>5.3419</v>
      </c>
      <c r="G52" s="138" t="n">
        <v>34.95965</v>
      </c>
      <c r="H52" s="136" t="n">
        <v>2000</v>
      </c>
      <c r="I52" s="136" t="n">
        <v>1996</v>
      </c>
      <c r="J52" s="279" t="n">
        <v>110.08</v>
      </c>
      <c r="K52" s="280" t="n">
        <v>0.999719426978937</v>
      </c>
      <c r="L52" s="281" t="n">
        <v>0.00079102660529798</v>
      </c>
      <c r="M52" s="281" t="n">
        <v>-4.881321784E-006</v>
      </c>
      <c r="N52" s="281" t="n">
        <v>1.02695493013388</v>
      </c>
      <c r="O52" s="279" t="n">
        <v>110.06877184</v>
      </c>
      <c r="P52" s="282" t="n">
        <v>5.66032376674346</v>
      </c>
      <c r="Q52" s="283" t="n">
        <v>5.51175480116304</v>
      </c>
      <c r="R52" s="284" t="n">
        <v>252.790059422763</v>
      </c>
      <c r="S52" s="284" t="n">
        <v>246.154969419941</v>
      </c>
      <c r="T52" s="289" t="n">
        <v>0.00333333333333333</v>
      </c>
      <c r="U52" s="289" t="n">
        <v>0.00325294587974477</v>
      </c>
      <c r="V52" s="178" t="n">
        <v>21.528</v>
      </c>
      <c r="W52" s="178" t="n">
        <v>21.0088256697436</v>
      </c>
      <c r="X52" s="145" t="n">
        <v>21.5246666666667</v>
      </c>
      <c r="Y52" s="178" t="n">
        <v>21.0055727238638</v>
      </c>
      <c r="Z52" s="289" t="n">
        <v>1.549</v>
      </c>
      <c r="AA52" s="289" t="n">
        <v>1.51164395031739</v>
      </c>
      <c r="AB52" s="289" t="n">
        <v>22.1163333333333</v>
      </c>
      <c r="AC52" s="159" t="n">
        <v>21.5829706175185</v>
      </c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customFormat="false" ht="15.75" hidden="false" customHeight="false" outlineLevel="0" collapsed="false">
      <c r="A53" s="276"/>
      <c r="B53" s="277"/>
      <c r="C53" s="278" t="n">
        <v>18</v>
      </c>
      <c r="D53" s="136" t="n">
        <v>2046</v>
      </c>
      <c r="E53" s="136" t="n">
        <v>10</v>
      </c>
      <c r="F53" s="137" t="n">
        <v>5.2536</v>
      </c>
      <c r="G53" s="138" t="n">
        <v>34.9594</v>
      </c>
      <c r="H53" s="136" t="n">
        <v>2000</v>
      </c>
      <c r="I53" s="136" t="n">
        <v>1996</v>
      </c>
      <c r="J53" s="279" t="n">
        <v>108.28</v>
      </c>
      <c r="K53" s="280" t="n">
        <v>0.9997020815032</v>
      </c>
      <c r="L53" s="281" t="n">
        <v>0.000790467005</v>
      </c>
      <c r="M53" s="281" t="n">
        <v>-4.86742E-006</v>
      </c>
      <c r="N53" s="281" t="n">
        <v>1.02692069952376</v>
      </c>
      <c r="O53" s="279" t="n">
        <v>108.269172</v>
      </c>
      <c r="P53" s="282" t="n">
        <v>5.66067599403682</v>
      </c>
      <c r="Q53" s="283" t="n">
        <v>5.51228151955842</v>
      </c>
      <c r="R53" s="284" t="n">
        <v>252.805789893684</v>
      </c>
      <c r="S53" s="284" t="n">
        <v>246.178492663479</v>
      </c>
      <c r="T53" s="289" t="n">
        <v>-0.000666666666666663</v>
      </c>
      <c r="U53" s="289" t="n">
        <v>-0.000650589175948949</v>
      </c>
      <c r="V53" s="178" t="n">
        <v>21.532</v>
      </c>
      <c r="W53" s="178" t="n">
        <v>21.0127292047993</v>
      </c>
      <c r="X53" s="145" t="n">
        <v>21.5326666666667</v>
      </c>
      <c r="Y53" s="178" t="n">
        <v>21.0133797939752</v>
      </c>
      <c r="Z53" s="289" t="n">
        <v>1.549</v>
      </c>
      <c r="AA53" s="289" t="n">
        <v>1.51164395031739</v>
      </c>
      <c r="AB53" s="289" t="n">
        <v>22.1223333333333</v>
      </c>
      <c r="AC53" s="285" t="n">
        <v>21.5888259201021</v>
      </c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</row>
    <row r="54" customFormat="false" ht="15.75" hidden="false" customHeight="false" outlineLevel="0" collapsed="false">
      <c r="A54" s="276"/>
      <c r="B54" s="277"/>
      <c r="C54" s="278" t="n">
        <v>19</v>
      </c>
      <c r="D54" s="136" t="n">
        <v>2048</v>
      </c>
      <c r="E54" s="136" t="n">
        <v>10.1</v>
      </c>
      <c r="F54" s="137" t="n">
        <v>5.2426</v>
      </c>
      <c r="G54" s="138" t="n">
        <v>34.9596</v>
      </c>
      <c r="H54" s="136" t="n">
        <v>2000</v>
      </c>
      <c r="I54" s="136" t="n">
        <v>1996</v>
      </c>
      <c r="J54" s="279" t="n">
        <v>107.72</v>
      </c>
      <c r="K54" s="280" t="n">
        <v>0.999693207671267</v>
      </c>
      <c r="L54" s="281" t="n">
        <v>0.000790188854595369</v>
      </c>
      <c r="M54" s="281" t="n">
        <v>-4.860518746E-006</v>
      </c>
      <c r="N54" s="281" t="n">
        <v>1.0269036844001</v>
      </c>
      <c r="O54" s="279" t="n">
        <v>107.70933572</v>
      </c>
      <c r="P54" s="282" t="n">
        <v>5.67869475310573</v>
      </c>
      <c r="Q54" s="283" t="n">
        <v>5.52991954296388</v>
      </c>
      <c r="R54" s="284" t="n">
        <v>253.610507673702</v>
      </c>
      <c r="S54" s="284" t="n">
        <v>246.966206788767</v>
      </c>
      <c r="T54" s="289" t="n">
        <v>-0.00366666666666667</v>
      </c>
      <c r="U54" s="289" t="n">
        <v>-0.00357824020135233</v>
      </c>
      <c r="V54" s="178" t="n">
        <v>21.57</v>
      </c>
      <c r="W54" s="178" t="n">
        <v>21.0498112208645</v>
      </c>
      <c r="X54" s="145" t="n">
        <v>21.5736666666667</v>
      </c>
      <c r="Y54" s="178" t="n">
        <v>21.0533894610658</v>
      </c>
      <c r="Z54" s="289" t="n">
        <v>1.544</v>
      </c>
      <c r="AA54" s="289" t="n">
        <v>1.50676441933309</v>
      </c>
      <c r="AB54" s="289" t="n">
        <v>22.1533333333333</v>
      </c>
      <c r="AC54" s="159" t="n">
        <v>21.6190767074432</v>
      </c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</row>
    <row r="55" customFormat="false" ht="15.75" hidden="false" customHeight="false" outlineLevel="0" collapsed="false">
      <c r="A55" s="276"/>
      <c r="B55" s="277"/>
      <c r="C55" s="278" t="n">
        <v>20</v>
      </c>
      <c r="D55" s="136" t="n">
        <v>2049</v>
      </c>
      <c r="E55" s="136" t="n">
        <v>10</v>
      </c>
      <c r="F55" s="137" t="n">
        <v>5.2189</v>
      </c>
      <c r="G55" s="138" t="n">
        <v>34.9596</v>
      </c>
      <c r="H55" s="136" t="n">
        <v>2000</v>
      </c>
      <c r="I55" s="136" t="n">
        <v>1995</v>
      </c>
      <c r="J55" s="279" t="n">
        <v>106.87</v>
      </c>
      <c r="K55" s="280" t="n">
        <v>0.9997020815032</v>
      </c>
      <c r="L55" s="281" t="n">
        <v>0.000790467005</v>
      </c>
      <c r="M55" s="281" t="n">
        <v>-4.86742E-006</v>
      </c>
      <c r="N55" s="281" t="n">
        <v>1.02692085573948</v>
      </c>
      <c r="O55" s="279" t="n">
        <v>106.859313</v>
      </c>
      <c r="P55" s="282" t="n">
        <v>5.69875044572169</v>
      </c>
      <c r="Q55" s="283" t="n">
        <v>5.549357006308</v>
      </c>
      <c r="R55" s="284" t="n">
        <v>254.506194905931</v>
      </c>
      <c r="S55" s="284" t="n">
        <v>247.834283901715</v>
      </c>
      <c r="T55" s="289" t="n">
        <v>-0.00466666666666667</v>
      </c>
      <c r="U55" s="289" t="n">
        <v>-0.00455412389263023</v>
      </c>
      <c r="V55" s="178" t="n">
        <v>21.547</v>
      </c>
      <c r="W55" s="178" t="n">
        <v>21.0273658959651</v>
      </c>
      <c r="X55" s="145" t="n">
        <v>21.5516666666667</v>
      </c>
      <c r="Y55" s="178" t="n">
        <v>21.0319200198577</v>
      </c>
      <c r="Z55" s="289" t="n">
        <v>1.553</v>
      </c>
      <c r="AA55" s="289" t="n">
        <v>1.51554737255459</v>
      </c>
      <c r="AB55" s="289" t="n">
        <v>22.0533333333333</v>
      </c>
      <c r="AC55" s="285" t="n">
        <v>21.5214883383154</v>
      </c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</row>
    <row r="56" customFormat="false" ht="15.75" hidden="false" customHeight="false" outlineLevel="0" collapsed="false">
      <c r="A56" s="276" t="n">
        <f aca="false">IF(ISBLANK(VLOOKUP(D56,'Volumes flacons'!A5:C644,3)),0,1)</f>
        <v>1</v>
      </c>
      <c r="B56" s="277" t="n">
        <f aca="false">IF(ISBLANK(D56),0,IF(ISBLANK(E56),0,IF(ISBLANK(F56),0,1)))</f>
        <v>0</v>
      </c>
      <c r="C56" s="278" t="n">
        <v>22</v>
      </c>
      <c r="D56" s="136"/>
      <c r="E56" s="136"/>
      <c r="F56" s="138"/>
      <c r="G56" s="138"/>
      <c r="H56" s="136"/>
      <c r="I56" s="136"/>
      <c r="J56" s="279" t="str">
        <f aca="false">IF(ISBLANK(D56),"",IF(VLOOKUP(D56,'Volumes flacons'!$A$5:$C$1047,2)=0,"",IF(D56&gt;'Volumes flacons'!$A$1047,"Mauvais numéro",IF(D56&lt;'Volumes flacons'!$A$5,"Mauvais numéro",(VLOOKUP(D56,'Volumes flacons'!$A$5:$C$1047,3))))))</f>
        <v/>
      </c>
      <c r="K56" s="280" t="str">
        <f aca="false">IF(ISBLANK(E56),"",(0.999842594+(0.00006793952*E56)-(0.00000909529*E56^2)+(0.0000001001685*E56^3)-(0.000000001120083*E56^4)+(0.000000000006536332*E56^5)))</f>
        <v/>
      </c>
      <c r="L56" s="281" t="str">
        <f aca="false">IF(ISBLANK(E56),"",(0.000824493-(0.0000040899*E56)+(0.000000076438*E56^2)-(0.00000000082467*E56^3)+(0.0000000000053875*E56^4)))</f>
        <v/>
      </c>
      <c r="M56" s="281" t="str">
        <f aca="false">IF(ISBLANK(E56),"",(-0.00000572466+(0.00000010227*E56)-(0.0000000016546*E56^2)))</f>
        <v/>
      </c>
      <c r="N56" s="281" t="str">
        <f aca="false">IF(ISBLANK(E56),"",IF(ISBLANK(G56),(K56+(L56*35)+(M56*35^1.5)+(0.00000048314*35^2)),(K56+(L56*G56)+(M56*G56^1.5)+(0.00000048314*G56^2))))</f>
        <v/>
      </c>
      <c r="O56" s="279" t="str">
        <f aca="false">IF(ISBLANK(D56),"",(J56*(1+0.00001*(E56-20))))</f>
        <v/>
      </c>
      <c r="P56" s="28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N°",IF(AND(D56&gt;499,D56&lt;1141),"Err.N°",((((F56-$R$17)*$P$21*$P$19*5598)/($R$16-$R$17))-($P$27*1000))/((O56)-($P$26)))))))))))</f>
        <v/>
      </c>
      <c r="Q56" s="283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Flac.",P56/N56)))))))))</f>
        <v/>
      </c>
      <c r="R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284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Flac.",((44.66*P56)/N56)))))))))))</f>
        <v/>
      </c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</row>
    <row r="57" customFormat="false" ht="15.75" hidden="false" customHeight="false" outlineLevel="0" collapsed="false">
      <c r="A57" s="276" t="n">
        <f aca="false">IF(ISBLANK(VLOOKUP(D57,'Volumes flacons'!A5:C644,3)),0,1)</f>
        <v>1</v>
      </c>
      <c r="B57" s="277" t="n">
        <f aca="false">IF(ISBLANK(D57),0,IF(ISBLANK(E57),0,IF(ISBLANK(F57),0,1)))</f>
        <v>0</v>
      </c>
      <c r="C57" s="278" t="n">
        <v>23</v>
      </c>
      <c r="D57" s="136"/>
      <c r="E57" s="136"/>
      <c r="F57" s="138"/>
      <c r="G57" s="138"/>
      <c r="H57" s="136"/>
      <c r="I57" s="136"/>
      <c r="J57" s="279" t="str">
        <f aca="false">IF(ISBLANK(D57),"",IF(VLOOKUP(D57,'Volumes flacons'!$A$5:$C$1047,2)=0,"",IF(D57&gt;'Volumes flacons'!$A$1047,"Mauvais numéro",IF(D57&lt;'Volumes flacons'!$A$5,"Mauvais numéro",(VLOOKUP(D57,'Volumes flacons'!$A$5:$C$1047,3))))))</f>
        <v/>
      </c>
      <c r="K57" s="280" t="str">
        <f aca="false">IF(ISBLANK(E57),"",(0.999842594+(0.00006793952*E57)-(0.00000909529*E57^2)+(0.0000001001685*E57^3)-(0.000000001120083*E57^4)+(0.000000000006536332*E57^5)))</f>
        <v/>
      </c>
      <c r="L57" s="281" t="str">
        <f aca="false">IF(ISBLANK(E57),"",(0.000824493-(0.0000040899*E57)+(0.000000076438*E57^2)-(0.00000000082467*E57^3)+(0.0000000000053875*E57^4)))</f>
        <v/>
      </c>
      <c r="M57" s="281" t="str">
        <f aca="false">IF(ISBLANK(E57),"",(-0.00000572466+(0.00000010227*E57)-(0.0000000016546*E57^2)))</f>
        <v/>
      </c>
      <c r="N57" s="281" t="str">
        <f aca="false">IF(ISBLANK(E57),"",IF(ISBLANK(G57),(K57+(L57*35)+(M57*35^1.5)+(0.00000048314*35^2)),(K57+(L57*G57)+(M57*G57^1.5)+(0.00000048314*G57^2))))</f>
        <v/>
      </c>
      <c r="O57" s="279" t="str">
        <f aca="false">IF(ISBLANK(D57),"",(J57*(1+0.00001*(E57-20))))</f>
        <v/>
      </c>
      <c r="P57" s="28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N°",IF(AND(D57&gt;499,D57&lt;1141),"Err.N°",((((F57-$R$17)*$P$21*$P$19*5598)/($R$16-$R$17))-($P$27*1000))/((O57)-($P$26)))))))))))</f>
        <v/>
      </c>
      <c r="Q57" s="283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Flac.",P57/N57)))))))))</f>
        <v/>
      </c>
      <c r="R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284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Flac.",((44.66*P57)/N57)))))))))))</f>
        <v/>
      </c>
      <c r="T57" s="158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</row>
    <row r="58" customFormat="false" ht="15.75" hidden="false" customHeight="false" outlineLevel="0" collapsed="false">
      <c r="A58" s="276" t="n">
        <f aca="false">IF(ISBLANK(VLOOKUP(D58,'Volumes flacons'!A5:C646,3)),0,1)</f>
        <v>1</v>
      </c>
      <c r="B58" s="277" t="n">
        <f aca="false">IF(ISBLANK(D58),0,IF(ISBLANK(E58),0,IF(ISBLANK(F58),0,1)))</f>
        <v>0</v>
      </c>
      <c r="C58" s="278" t="n">
        <v>24</v>
      </c>
      <c r="D58" s="136"/>
      <c r="E58" s="136"/>
      <c r="F58" s="138"/>
      <c r="G58" s="138"/>
      <c r="H58" s="136"/>
      <c r="I58" s="136"/>
      <c r="J58" s="279" t="str">
        <f aca="false">IF(ISBLANK(D58),"",IF(VLOOKUP(D58,'Volumes flacons'!$A$5:$C$1047,2)=0,"",IF(D58&gt;'Volumes flacons'!$A$1047,"Mauvais numéro",IF(D58&lt;'Volumes flacons'!$A$5,"Mauvais numéro",(VLOOKUP(D58,'Volumes flacons'!$A$5:$C$1047,3))))))</f>
        <v/>
      </c>
      <c r="K58" s="280" t="str">
        <f aca="false">IF(ISBLANK(E58),"",(0.999842594+(0.00006793952*E58)-(0.00000909529*E58^2)+(0.0000001001685*E58^3)-(0.000000001120083*E58^4)+(0.000000000006536332*E58^5)))</f>
        <v/>
      </c>
      <c r="L58" s="281" t="str">
        <f aca="false">IF(ISBLANK(E58),"",(0.000824493-(0.0000040899*E58)+(0.000000076438*E58^2)-(0.00000000082467*E58^3)+(0.0000000000053875*E58^4)))</f>
        <v/>
      </c>
      <c r="M58" s="281" t="str">
        <f aca="false">IF(ISBLANK(E58),"",(-0.00000572466+(0.00000010227*E58)-(0.0000000016546*E58^2)))</f>
        <v/>
      </c>
      <c r="N58" s="281" t="str">
        <f aca="false">IF(ISBLANK(E58),"",IF(ISBLANK(G58),(K58+(L58*35)+(M58*35^1.5)+(0.00000048314*35^2)),(K58+(L58*G58)+(M58*G58^1.5)+(0.00000048314*G58^2))))</f>
        <v/>
      </c>
      <c r="O58" s="279" t="str">
        <f aca="false">IF(ISBLANK(D58),"",(J58*(1+0.00001*(E58-20))))</f>
        <v/>
      </c>
      <c r="P58" s="282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N°",IF(AND(D58&gt;499,D58&lt;1141),"Err.N°",((((F58-$R$17)*$P$21*$P$19*5598)/($R$16-$R$17))-($P$27*1000))/((O58)-($P$26)))))))))))</f>
        <v/>
      </c>
      <c r="Q58" s="283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Flac.",P58/N58)))))))))</f>
        <v/>
      </c>
      <c r="R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284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Flac.",((44.66*P58)/N58)))))))))))</f>
        <v/>
      </c>
      <c r="T58" s="158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</row>
    <row r="59" customFormat="false" ht="15" hidden="false" customHeight="false" outlineLevel="0" collapsed="false">
      <c r="H59" s="136"/>
      <c r="J59" s="279" t="str">
        <f aca="false">IF(ISBLANK(D59),"",IF(VLOOKUP(D59,'Volumes flacons'!$A$5:$C$1047,2)=0,"",IF(D59&gt;'Volumes flacons'!$A$1047,"Mauvais numéro",IF(D59&lt;'Volumes flacons'!$A$5,"Mauvais numéro",(VLOOKUP(D59,'Volumes flacons'!$A$5:$C$1047,3))))))</f>
        <v/>
      </c>
      <c r="K59" s="280" t="str">
        <f aca="false">IF(ISBLANK(E59),"",(0.999842594+(0.00006793952*E59)-(0.00000909529*E59^2)+(0.0000001001685*E59^3)-(0.000000001120083*E59^4)+(0.000000000006536332*E59^5)))</f>
        <v/>
      </c>
      <c r="L59" s="281" t="str">
        <f aca="false">IF(ISBLANK(E59),"",(0.000824493-(0.0000040899*E59)+(0.000000076438*E59^2)-(0.00000000082467*E59^3)+(0.0000000000053875*E59^4)))</f>
        <v/>
      </c>
      <c r="M59" s="281" t="str">
        <f aca="false">IF(ISBLANK(E59),"",(-0.00000572466+(0.00000010227*E59)-(0.0000000016546*E59^2)))</f>
        <v/>
      </c>
      <c r="N59" s="281" t="str">
        <f aca="false">IF(ISBLANK(E59),"",IF(ISBLANK(G59),(K59+(L59*35)+(M59*35^1.5)+(0.00000048314*35^2)),(K59+(L59*G59)+(M59*G59^1.5)+(0.00000048314*G59^2))))</f>
        <v/>
      </c>
      <c r="O59" s="279" t="str">
        <f aca="false">IF(ISBLANK(D59),"",(J59*(1+0.00001*(E59-20))))</f>
        <v/>
      </c>
      <c r="P59" s="282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N°",IF(AND(D59&gt;499,D59&lt;1141),"Err.N°",((((F59-$R$17)*$P$21*$P$19*5598)/($R$16-$R$17))-($P$27*1000))/((O59)-($P$26)))))))))))</f>
        <v/>
      </c>
      <c r="Q59" s="283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Flac.",P59/N59)))))))))</f>
        <v/>
      </c>
      <c r="R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284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Flac.",((44.66*P59)/N59)))))))))))</f>
        <v/>
      </c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</row>
    <row r="60" customFormat="false" ht="15" hidden="false" customHeight="false" outlineLevel="0" collapsed="false">
      <c r="D60" s="153"/>
      <c r="J60" s="279"/>
      <c r="K60" s="280"/>
      <c r="L60" s="281"/>
      <c r="M60" s="281"/>
      <c r="N60" s="281"/>
      <c r="O60" s="279"/>
      <c r="P60" s="282"/>
      <c r="Q60" s="283"/>
      <c r="R60" s="284"/>
      <c r="S60" s="284"/>
      <c r="T60" s="188"/>
      <c r="U60" s="188"/>
      <c r="V60" s="285"/>
      <c r="W60" s="285"/>
      <c r="X60" s="285"/>
      <c r="Y60" s="285"/>
      <c r="Z60" s="188"/>
      <c r="AA60" s="188"/>
      <c r="AB60" s="285"/>
      <c r="AC60" s="285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</row>
    <row r="61" customFormat="false" ht="15" hidden="false" customHeight="false" outlineLevel="0" collapsed="false">
      <c r="J61" s="279" t="str">
        <f aca="false">IF(ISBLANK(D61),"",IF(VLOOKUP(D61,'Volumes flacons'!$A$5:$C$1002,2)=0,"",IF(D61&gt;'Volumes flacons'!$A$1002,"Mauvais numéro",IF(D61&lt;'Volumes flacons'!$A$5,"Mauvais numéro",(VLOOKUP(D61,'Volumes flacons'!$A$5:$C$1002,3))))))</f>
        <v/>
      </c>
      <c r="K61" s="280" t="str">
        <f aca="false">IF(ISBLANK(E61),"",(0.999842594+(0.00006793952*E61)-(0.00000909529*E61^2)+(0.0000001001685*E61^3)-(0.000000001120083*E61^4)+(0.000000000006536332*E61^5)))</f>
        <v/>
      </c>
      <c r="L61" s="281" t="str">
        <f aca="false">IF(ISBLANK(E61),"",(0.000824493-(0.0000040899*E61)+(0.000000076438*E61^2)-(0.00000000082467*E61^3)+(0.0000000000053875*E61^4)))</f>
        <v/>
      </c>
      <c r="M61" s="281" t="str">
        <f aca="false">IF(ISBLANK(E61),"",(-0.00000572466+(0.00000010227*E61)-(0.0000000016546*E61^2)))</f>
        <v/>
      </c>
      <c r="N61" s="281" t="str">
        <f aca="false">IF(ISBLANK(E61),"",IF(ISBLANK(G61),(K61+(L61*35)+(M61*35^1.5)+(0.00000048314*35^2)),(K61+(L61*G61)+(M61*G61^1.5)+(0.00000048314*G61^2))))</f>
        <v/>
      </c>
      <c r="O61" s="279" t="str">
        <f aca="false">IF(ISBLANK(D61),"",(J61*(1+0.00001*(E61-20))))</f>
        <v/>
      </c>
      <c r="P61" s="282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N°",IF(AND(D61&gt;499,D61&lt;1141),"Err.N°",((((F61-$R$17)*$P$21*$P$19*5598)/($R$16-$R$17))-($P$27*1000))/((O61)-($P$26)))))))))))</f>
        <v/>
      </c>
      <c r="Q61" s="283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Flac.",P61/N61)))))))))</f>
        <v/>
      </c>
      <c r="R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284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Flac.",((44.66*P61)/N61)))))))))))</f>
        <v/>
      </c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</row>
    <row r="62" customFormat="false" ht="15" hidden="false" customHeight="false" outlineLevel="0" collapsed="false">
      <c r="J62" s="279" t="str">
        <f aca="false">IF(ISBLANK(D62),"",IF(VLOOKUP(D62,'Volumes flacons'!$A$5:$C$1002,2)=0,"",IF(D62&gt;'Volumes flacons'!$A$1002,"Mauvais numéro",IF(D62&lt;'Volumes flacons'!$A$5,"Mauvais numéro",(VLOOKUP(D62,'Volumes flacons'!$A$5:$C$1002,3))))))</f>
        <v/>
      </c>
      <c r="K62" s="280" t="str">
        <f aca="false">IF(ISBLANK(E62),"",(0.999842594+(0.00006793952*E62)-(0.00000909529*E62^2)+(0.0000001001685*E62^3)-(0.000000001120083*E62^4)+(0.000000000006536332*E62^5)))</f>
        <v/>
      </c>
      <c r="L62" s="281" t="str">
        <f aca="false">IF(ISBLANK(E62),"",(0.000824493-(0.0000040899*E62)+(0.000000076438*E62^2)-(0.00000000082467*E62^3)+(0.0000000000053875*E62^4)))</f>
        <v/>
      </c>
      <c r="M62" s="281" t="str">
        <f aca="false">IF(ISBLANK(E62),"",(-0.00000572466+(0.00000010227*E62)-(0.0000000016546*E62^2)))</f>
        <v/>
      </c>
      <c r="N62" s="281" t="str">
        <f aca="false">IF(ISBLANK(E62),"",IF(ISBLANK(G62),(K62+(L62*35)+(M62*35^1.5)+(0.00000048314*35^2)),(K62+(L62*G62)+(M62*G62^1.5)+(0.00000048314*G62^2))))</f>
        <v/>
      </c>
      <c r="O62" s="279" t="str">
        <f aca="false">IF(ISBLANK(D62),"",(J62*(1+0.00001*(E62-20))))</f>
        <v/>
      </c>
      <c r="P62" s="282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N°",IF(AND(D62&gt;499,D62&lt;1141),"Err.N°",((((F62-$R$17)*$P$21*$P$19*5598)/($R$16-$R$17))-($P$27*1000))/((O62)-($P$26)))))))))))</f>
        <v/>
      </c>
      <c r="Q62" s="283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Flac.",P62/N62)))))))))</f>
        <v/>
      </c>
      <c r="R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284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Flac.",((44.66*P62)/N62)))))))))))</f>
        <v/>
      </c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</row>
    <row r="63" customFormat="false" ht="15" hidden="false" customHeight="false" outlineLevel="0" collapsed="false">
      <c r="J63" s="279" t="str">
        <f aca="false">IF(ISBLANK(D63),"",IF(VLOOKUP(D63,'Volumes flacons'!$A$5:$C$1002,2)=0,"",IF(D63&gt;'Volumes flacons'!$A$1002,"Mauvais numéro",IF(D63&lt;'Volumes flacons'!$A$5,"Mauvais numéro",(VLOOKUP(D63,'Volumes flacons'!$A$5:$C$1002,3))))))</f>
        <v/>
      </c>
      <c r="K63" s="280" t="str">
        <f aca="false">IF(ISBLANK(E63),"",(0.999842594+(0.00006793952*E63)-(0.00000909529*E63^2)+(0.0000001001685*E63^3)-(0.000000001120083*E63^4)+(0.000000000006536332*E63^5)))</f>
        <v/>
      </c>
      <c r="L63" s="281" t="str">
        <f aca="false">IF(ISBLANK(E63),"",(0.000824493-(0.0000040899*E63)+(0.000000076438*E63^2)-(0.00000000082467*E63^3)+(0.0000000000053875*E63^4)))</f>
        <v/>
      </c>
      <c r="M63" s="281" t="str">
        <f aca="false">IF(ISBLANK(E63),"",(-0.00000572466+(0.00000010227*E63)-(0.0000000016546*E63^2)))</f>
        <v/>
      </c>
      <c r="N63" s="281" t="str">
        <f aca="false">IF(ISBLANK(E63),"",IF(ISBLANK(G63),(K63+(L63*35)+(M63*35^1.5)+(0.00000048314*35^2)),(K63+(L63*G63)+(M63*G63^1.5)+(0.00000048314*G63^2))))</f>
        <v/>
      </c>
      <c r="O63" s="279" t="str">
        <f aca="false">IF(ISBLANK(D63),"",(J63*(1+0.00001*(E63-20))))</f>
        <v/>
      </c>
      <c r="P63" s="282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N°",IF(AND(D63&gt;499,D63&lt;1141),"Err.N°",((((F63-$R$17)*$P$21*$P$19*5598)/($R$16-$R$17))-($P$27*1000))/((O63)-($P$26)))))))))))</f>
        <v/>
      </c>
      <c r="Q63" s="283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Flac.",P63/N63)))))))))</f>
        <v/>
      </c>
      <c r="R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284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Flac.",((44.66*P63)/N63)))))))))))</f>
        <v/>
      </c>
    </row>
    <row r="64" customFormat="false" ht="15" hidden="false" customHeight="false" outlineLevel="0" collapsed="false">
      <c r="J64" s="279" t="str">
        <f aca="false">IF(ISBLANK(D64),"",IF(VLOOKUP(D64,'Volumes flacons'!$A$5:$C$1002,2)=0,"",IF(D64&gt;'Volumes flacons'!$A$1002,"Mauvais numéro",IF(D64&lt;'Volumes flacons'!$A$5,"Mauvais numéro",(VLOOKUP(D64,'Volumes flacons'!$A$5:$C$1002,3))))))</f>
        <v/>
      </c>
      <c r="K64" s="280" t="str">
        <f aca="false">IF(ISBLANK(E64),"",(0.999842594+(0.00006793952*E64)-(0.00000909529*E64^2)+(0.0000001001685*E64^3)-(0.000000001120083*E64^4)+(0.000000000006536332*E64^5)))</f>
        <v/>
      </c>
      <c r="L64" s="281" t="str">
        <f aca="false">IF(ISBLANK(E64),"",(0.000824493-(0.0000040899*E64)+(0.000000076438*E64^2)-(0.00000000082467*E64^3)+(0.0000000000053875*E64^4)))</f>
        <v/>
      </c>
      <c r="M64" s="281" t="str">
        <f aca="false">IF(ISBLANK(E64),"",(-0.00000572466+(0.00000010227*E64)-(0.0000000016546*E64^2)))</f>
        <v/>
      </c>
      <c r="N64" s="281" t="str">
        <f aca="false">IF(ISBLANK(E64),"",IF(ISBLANK(G64),(K64+(L64*35)+(M64*35^1.5)+(0.00000048314*35^2)),(K64+(L64*G64)+(M64*G64^1.5)+(0.00000048314*G64^2))))</f>
        <v/>
      </c>
      <c r="O64" s="279" t="str">
        <f aca="false">IF(ISBLANK(D64),"",(J64*(1+0.00001*(E64-20))))</f>
        <v/>
      </c>
      <c r="P64" s="282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N°",IF(AND(D64&gt;499,D64&lt;1141),"Err.N°",((((F64-$R$17)*$P$21*$P$19*5598)/($R$16-$R$17))-($P$27*1000))/((O64)-($P$26)))))))))))</f>
        <v/>
      </c>
      <c r="Q64" s="283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Flac.",P64/N64)))))))))</f>
        <v/>
      </c>
      <c r="R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284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Flac.",((44.66*P64)/N64)))))))))))</f>
        <v/>
      </c>
    </row>
  </sheetData>
  <mergeCells count="74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4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O33:O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7"/>
  <sheetViews>
    <sheetView showFormulas="false" showGridLines="true" showRowColHeaders="true" showZeros="true" rightToLeft="false" tabSelected="false" showOutlineSymbols="true" defaultGridColor="true" view="normal" topLeftCell="A629" colorId="64" zoomScale="100" zoomScaleNormal="100" zoomScalePageLayoutView="100" workbookViewId="0">
      <selection pane="topLeft" activeCell="E755" activeCellId="0" sqref="E755"/>
    </sheetView>
  </sheetViews>
  <sheetFormatPr defaultColWidth="10.593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.71"/>
    <col collapsed="false" customWidth="true" hidden="false" outlineLevel="0" max="3" min="3" style="0" width="15.43"/>
    <col collapsed="false" customWidth="true" hidden="false" outlineLevel="0" max="5" min="5" style="160" width="11.57"/>
    <col collapsed="false" customWidth="true" hidden="false" outlineLevel="0" max="7" min="6" style="165" width="11.57"/>
  </cols>
  <sheetData>
    <row r="1" customFormat="false" ht="21" hidden="false" customHeight="false" outlineLevel="0" collapsed="false">
      <c r="B1" s="298" t="s">
        <v>366</v>
      </c>
      <c r="D1" s="299"/>
      <c r="E1" s="298"/>
    </row>
    <row r="3" customFormat="false" ht="14.45" hidden="false" customHeight="true" outlineLevel="0" collapsed="false">
      <c r="A3" s="300" t="s">
        <v>367</v>
      </c>
      <c r="B3" s="301"/>
      <c r="C3" s="302" t="s">
        <v>368</v>
      </c>
      <c r="D3" s="303" t="s">
        <v>369</v>
      </c>
      <c r="E3" s="301" t="s">
        <v>370</v>
      </c>
    </row>
    <row r="4" customFormat="false" ht="15" hidden="false" customHeight="false" outlineLevel="0" collapsed="false">
      <c r="A4" s="304"/>
      <c r="B4" s="301"/>
      <c r="C4" s="305" t="s">
        <v>38</v>
      </c>
      <c r="D4" s="303"/>
      <c r="E4" s="301"/>
    </row>
    <row r="5" customFormat="false" ht="15" hidden="false" customHeight="false" outlineLevel="0" collapsed="false">
      <c r="A5" s="306" t="n">
        <v>2</v>
      </c>
      <c r="B5" s="307" t="n">
        <f aca="false">IF(D5="x",0,IF(C5&lt;1,0,IF(C5&gt;1,1)))</f>
        <v>1</v>
      </c>
      <c r="C5" s="308" t="n">
        <v>129.44</v>
      </c>
      <c r="D5" s="309"/>
      <c r="E5" s="310" t="s">
        <v>65</v>
      </c>
    </row>
    <row r="6" customFormat="false" ht="15" hidden="false" customHeight="false" outlineLevel="0" collapsed="false">
      <c r="A6" s="306" t="n">
        <v>3</v>
      </c>
      <c r="B6" s="307" t="n">
        <f aca="false">IF(D6="x",0,IF(C6&lt;1,0,IF(C6&gt;1,1)))</f>
        <v>1</v>
      </c>
      <c r="C6" s="308" t="n">
        <v>130.72</v>
      </c>
      <c r="D6" s="309"/>
      <c r="E6" s="310" t="s">
        <v>65</v>
      </c>
    </row>
    <row r="7" customFormat="false" ht="15" hidden="false" customHeight="false" outlineLevel="0" collapsed="false">
      <c r="A7" s="306" t="n">
        <v>4</v>
      </c>
      <c r="B7" s="307" t="n">
        <f aca="false">IF(D7="x",0,IF(C7&lt;1,0,IF(C7&gt;1,1)))</f>
        <v>0</v>
      </c>
      <c r="C7" s="160"/>
      <c r="D7" s="309"/>
      <c r="E7" s="310" t="s">
        <v>65</v>
      </c>
    </row>
    <row r="8" customFormat="false" ht="15" hidden="false" customHeight="false" outlineLevel="0" collapsed="false">
      <c r="A8" s="311" t="n">
        <v>5</v>
      </c>
      <c r="B8" s="307" t="n">
        <f aca="false">IF(D8="x",0,IF(C8&lt;1,0,IF(C8&gt;1,1)))</f>
        <v>0</v>
      </c>
      <c r="C8" s="160"/>
      <c r="D8" s="312"/>
      <c r="E8" s="310" t="s">
        <v>65</v>
      </c>
    </row>
    <row r="9" customFormat="false" ht="15" hidden="false" customHeight="false" outlineLevel="0" collapsed="false">
      <c r="A9" s="306" t="n">
        <v>6</v>
      </c>
      <c r="B9" s="307" t="n">
        <f aca="false">IF(D9="x",0,IF(C9&lt;1,0,IF(C9&gt;1,1)))</f>
        <v>1</v>
      </c>
      <c r="C9" s="308" t="n">
        <v>119.74</v>
      </c>
      <c r="D9" s="309"/>
      <c r="E9" s="310" t="s">
        <v>65</v>
      </c>
    </row>
    <row r="10" customFormat="false" ht="15" hidden="false" customHeight="false" outlineLevel="0" collapsed="false">
      <c r="A10" s="311" t="n">
        <v>7</v>
      </c>
      <c r="B10" s="307" t="n">
        <f aca="false">IF(D10="x",0,IF(C10&lt;1,0,IF(C10&gt;1,1)))</f>
        <v>0</v>
      </c>
      <c r="C10" s="160"/>
      <c r="D10" s="312"/>
      <c r="E10" s="310" t="s">
        <v>65</v>
      </c>
    </row>
    <row r="11" customFormat="false" ht="15" hidden="false" customHeight="false" outlineLevel="0" collapsed="false">
      <c r="A11" s="306" t="n">
        <v>8</v>
      </c>
      <c r="B11" s="307" t="n">
        <f aca="false">IF(D11="x",0,IF(C11&lt;1,0,IF(C11&gt;1,1)))</f>
        <v>0</v>
      </c>
      <c r="C11" s="160"/>
      <c r="D11" s="312"/>
      <c r="E11" s="310" t="s">
        <v>65</v>
      </c>
    </row>
    <row r="12" customFormat="false" ht="15" hidden="false" customHeight="false" outlineLevel="0" collapsed="false">
      <c r="A12" s="311" t="n">
        <v>9</v>
      </c>
      <c r="B12" s="307" t="n">
        <f aca="false">IF(D12="x",0,IF(C12&lt;1,0,IF(C12&gt;1,1)))</f>
        <v>1</v>
      </c>
      <c r="C12" s="308" t="n">
        <v>120.63</v>
      </c>
      <c r="D12" s="312"/>
      <c r="E12" s="310" t="s">
        <v>65</v>
      </c>
    </row>
    <row r="13" customFormat="false" ht="15" hidden="false" customHeight="false" outlineLevel="0" collapsed="false">
      <c r="A13" s="306" t="n">
        <v>10</v>
      </c>
      <c r="B13" s="307" t="n">
        <f aca="false">IF(D13="x",0,IF(C13&lt;1,0,IF(C13&gt;1,1)))</f>
        <v>1</v>
      </c>
      <c r="C13" s="308" t="n">
        <v>132.86</v>
      </c>
      <c r="D13" s="312"/>
      <c r="E13" s="310" t="s">
        <v>65</v>
      </c>
    </row>
    <row r="14" customFormat="false" ht="15" hidden="false" customHeight="false" outlineLevel="0" collapsed="false">
      <c r="A14" s="311" t="n">
        <v>11</v>
      </c>
      <c r="B14" s="307" t="n">
        <f aca="false">IF(D14="x",0,IF(C14&lt;1,0,IF(C14&gt;1,1)))</f>
        <v>0</v>
      </c>
      <c r="C14" s="160"/>
      <c r="D14" s="312"/>
      <c r="E14" s="310" t="s">
        <v>65</v>
      </c>
    </row>
    <row r="15" customFormat="false" ht="15" hidden="false" customHeight="false" outlineLevel="0" collapsed="false">
      <c r="A15" s="313" t="n">
        <v>12</v>
      </c>
      <c r="B15" s="307" t="n">
        <f aca="false">IF(D15="x",0,IF(C15&lt;1,0,IF(C15&gt;1,1)))</f>
        <v>1</v>
      </c>
      <c r="C15" s="308" t="n">
        <v>128.27</v>
      </c>
      <c r="D15" s="314"/>
      <c r="E15" s="310" t="s">
        <v>65</v>
      </c>
    </row>
    <row r="16" customFormat="false" ht="15" hidden="false" customHeight="false" outlineLevel="0" collapsed="false">
      <c r="A16" s="311" t="n">
        <v>13</v>
      </c>
      <c r="B16" s="307" t="n">
        <f aca="false">IF(D16="x",0,IF(C16&lt;1,0,IF(C16&gt;1,1)))</f>
        <v>0</v>
      </c>
      <c r="C16" s="160"/>
      <c r="D16" s="314"/>
      <c r="E16" s="310" t="s">
        <v>65</v>
      </c>
    </row>
    <row r="17" customFormat="false" ht="15" hidden="false" customHeight="false" outlineLevel="0" collapsed="false">
      <c r="A17" s="306" t="n">
        <v>14</v>
      </c>
      <c r="B17" s="307" t="n">
        <f aca="false">IF(D17="x",0,IF(C17&lt;1,0,IF(C17&gt;1,1)))</f>
        <v>0</v>
      </c>
      <c r="C17" s="160"/>
      <c r="D17" s="309"/>
      <c r="E17" s="310" t="s">
        <v>65</v>
      </c>
    </row>
    <row r="18" customFormat="false" ht="15" hidden="false" customHeight="false" outlineLevel="0" collapsed="false">
      <c r="A18" s="306" t="n">
        <v>15</v>
      </c>
      <c r="B18" s="307" t="n">
        <f aca="false">IF(D18="x",0,IF(C18&lt;1,0,IF(C18&gt;1,1)))</f>
        <v>0</v>
      </c>
      <c r="C18" s="160"/>
      <c r="D18" s="309"/>
      <c r="E18" s="310" t="s">
        <v>65</v>
      </c>
    </row>
    <row r="19" customFormat="false" ht="15" hidden="false" customHeight="false" outlineLevel="0" collapsed="false">
      <c r="A19" s="306" t="n">
        <v>16</v>
      </c>
      <c r="B19" s="307" t="n">
        <f aca="false">IF(D19="x",0,IF(C19&lt;1,0,IF(C19&gt;1,1)))</f>
        <v>1</v>
      </c>
      <c r="C19" s="308" t="n">
        <v>134.27</v>
      </c>
      <c r="D19" s="309"/>
      <c r="E19" s="310" t="s">
        <v>65</v>
      </c>
    </row>
    <row r="20" customFormat="false" ht="15" hidden="false" customHeight="false" outlineLevel="0" collapsed="false">
      <c r="A20" s="311" t="n">
        <v>17</v>
      </c>
      <c r="B20" s="307" t="n">
        <f aca="false">IF(D20="x",0,IF(C20&lt;1,0,IF(C20&gt;1,1)))</f>
        <v>1</v>
      </c>
      <c r="C20" s="308" t="n">
        <v>121.31</v>
      </c>
      <c r="D20" s="312"/>
      <c r="E20" s="310" t="s">
        <v>65</v>
      </c>
    </row>
    <row r="21" customFormat="false" ht="15" hidden="false" customHeight="false" outlineLevel="0" collapsed="false">
      <c r="A21" s="306" t="n">
        <v>18</v>
      </c>
      <c r="B21" s="307" t="n">
        <f aca="false">IF(D21="x",0,IF(C21&lt;1,0,IF(C21&gt;1,1)))</f>
        <v>0</v>
      </c>
      <c r="C21" s="160"/>
      <c r="D21" s="312"/>
      <c r="E21" s="310" t="s">
        <v>65</v>
      </c>
    </row>
    <row r="22" customFormat="false" ht="15" hidden="false" customHeight="false" outlineLevel="0" collapsed="false">
      <c r="A22" s="311" t="n">
        <v>19</v>
      </c>
      <c r="B22" s="307" t="n">
        <f aca="false">IF(D22="x",0,IF(C22&lt;1,0,IF(C22&gt;1,1)))</f>
        <v>1</v>
      </c>
      <c r="C22" s="308" t="n">
        <v>131.48</v>
      </c>
      <c r="D22" s="312"/>
      <c r="E22" s="310" t="s">
        <v>65</v>
      </c>
    </row>
    <row r="23" customFormat="false" ht="15" hidden="false" customHeight="false" outlineLevel="0" collapsed="false">
      <c r="A23" s="306" t="n">
        <v>20</v>
      </c>
      <c r="B23" s="307" t="n">
        <f aca="false">IF(D23="x",0,IF(C23&lt;1,0,IF(C23&gt;1,1)))</f>
        <v>0</v>
      </c>
      <c r="C23" s="160"/>
      <c r="D23" s="312"/>
      <c r="E23" s="310" t="s">
        <v>65</v>
      </c>
    </row>
    <row r="24" customFormat="false" ht="15" hidden="false" customHeight="false" outlineLevel="0" collapsed="false">
      <c r="A24" s="311" t="n">
        <v>21</v>
      </c>
      <c r="B24" s="307" t="n">
        <f aca="false">IF(D24="x",0,IF(C24&lt;1,0,IF(C24&gt;1,1)))</f>
        <v>1</v>
      </c>
      <c r="C24" s="308" t="n">
        <v>125.96</v>
      </c>
      <c r="D24" s="312"/>
      <c r="E24" s="310" t="s">
        <v>65</v>
      </c>
    </row>
    <row r="25" customFormat="false" ht="15" hidden="false" customHeight="false" outlineLevel="0" collapsed="false">
      <c r="A25" s="313" t="n">
        <v>22</v>
      </c>
      <c r="B25" s="307" t="n">
        <f aca="false">IF(D25="x",0,IF(C25&lt;1,0,IF(C25&gt;1,1)))</f>
        <v>0</v>
      </c>
      <c r="C25" s="160"/>
      <c r="D25" s="314"/>
      <c r="E25" s="310" t="s">
        <v>65</v>
      </c>
    </row>
    <row r="26" customFormat="false" ht="15" hidden="false" customHeight="false" outlineLevel="0" collapsed="false">
      <c r="A26" s="311" t="n">
        <v>23</v>
      </c>
      <c r="B26" s="307" t="n">
        <f aca="false">IF(D26="x",0,IF(C26&lt;1,0,IF(C26&gt;1,1)))</f>
        <v>0</v>
      </c>
      <c r="C26" s="160"/>
      <c r="D26" s="314"/>
      <c r="E26" s="310" t="s">
        <v>65</v>
      </c>
    </row>
    <row r="27" customFormat="false" ht="15" hidden="false" customHeight="false" outlineLevel="0" collapsed="false">
      <c r="A27" s="306" t="n">
        <v>24</v>
      </c>
      <c r="B27" s="307" t="n">
        <f aca="false">IF(D27="x",0,IF(C27&lt;1,0,IF(C27&gt;1,1)))</f>
        <v>1</v>
      </c>
      <c r="C27" s="308" t="n">
        <v>134.69</v>
      </c>
      <c r="D27" s="309"/>
      <c r="E27" s="310" t="s">
        <v>65</v>
      </c>
    </row>
    <row r="28" customFormat="false" ht="15" hidden="false" customHeight="false" outlineLevel="0" collapsed="false">
      <c r="A28" s="306" t="n">
        <v>25</v>
      </c>
      <c r="B28" s="307" t="n">
        <f aca="false">IF(D28="x",0,IF(C28&lt;1,0,IF(C28&gt;1,1)))</f>
        <v>1</v>
      </c>
      <c r="C28" s="308" t="n">
        <v>123.66</v>
      </c>
      <c r="D28" s="309"/>
      <c r="E28" s="310" t="s">
        <v>65</v>
      </c>
    </row>
    <row r="29" customFormat="false" ht="15" hidden="false" customHeight="false" outlineLevel="0" collapsed="false">
      <c r="A29" s="306" t="n">
        <v>26</v>
      </c>
      <c r="B29" s="307" t="n">
        <f aca="false">IF(D29="x",0,IF(C29&lt;1,0,IF(C29&gt;1,1)))</f>
        <v>1</v>
      </c>
      <c r="C29" s="308" t="n">
        <v>130.224</v>
      </c>
      <c r="D29" s="309"/>
      <c r="E29" s="310" t="s">
        <v>65</v>
      </c>
    </row>
    <row r="30" customFormat="false" ht="15" hidden="false" customHeight="false" outlineLevel="0" collapsed="false">
      <c r="A30" s="311" t="n">
        <v>27</v>
      </c>
      <c r="B30" s="307" t="n">
        <f aca="false">IF(D30="x",0,IF(C30&lt;1,0,IF(C30&gt;1,1)))</f>
        <v>1</v>
      </c>
      <c r="C30" s="308" t="n">
        <v>119.41</v>
      </c>
      <c r="D30" s="312"/>
      <c r="E30" s="310" t="s">
        <v>65</v>
      </c>
    </row>
    <row r="31" customFormat="false" ht="15" hidden="false" customHeight="false" outlineLevel="0" collapsed="false">
      <c r="A31" s="306" t="n">
        <v>28</v>
      </c>
      <c r="B31" s="307" t="n">
        <f aca="false">IF(D31="x",0,IF(C31&lt;1,0,IF(C31&gt;1,1)))</f>
        <v>0</v>
      </c>
      <c r="C31" s="160"/>
      <c r="D31" s="312"/>
      <c r="E31" s="310" t="s">
        <v>65</v>
      </c>
    </row>
    <row r="32" customFormat="false" ht="15" hidden="false" customHeight="false" outlineLevel="0" collapsed="false">
      <c r="A32" s="311" t="n">
        <v>29</v>
      </c>
      <c r="B32" s="307" t="n">
        <f aca="false">IF(D32="x",0,IF(C32&lt;1,0,IF(C32&gt;1,1)))</f>
        <v>0</v>
      </c>
      <c r="C32" s="160"/>
      <c r="D32" s="312"/>
      <c r="E32" s="310" t="s">
        <v>65</v>
      </c>
    </row>
    <row r="33" customFormat="false" ht="15" hidden="false" customHeight="false" outlineLevel="0" collapsed="false">
      <c r="A33" s="306" t="n">
        <v>30</v>
      </c>
      <c r="B33" s="307" t="n">
        <f aca="false">IF(D33="x",0,IF(C33&lt;1,0,IF(C33&gt;1,1)))</f>
        <v>0</v>
      </c>
      <c r="C33" s="160"/>
      <c r="D33" s="312"/>
      <c r="E33" s="310" t="s">
        <v>65</v>
      </c>
    </row>
    <row r="34" customFormat="false" ht="15" hidden="false" customHeight="false" outlineLevel="0" collapsed="false">
      <c r="A34" s="311" t="n">
        <v>31</v>
      </c>
      <c r="B34" s="307" t="n">
        <f aca="false">IF(D34="x",0,IF(C34&lt;1,0,IF(C34&gt;1,1)))</f>
        <v>1</v>
      </c>
      <c r="C34" s="308" t="n">
        <v>126.88</v>
      </c>
      <c r="D34" s="312"/>
      <c r="E34" s="310" t="s">
        <v>65</v>
      </c>
    </row>
    <row r="35" customFormat="false" ht="15" hidden="false" customHeight="false" outlineLevel="0" collapsed="false">
      <c r="A35" s="313" t="n">
        <v>32</v>
      </c>
      <c r="B35" s="307" t="n">
        <f aca="false">IF(D35="x",0,IF(C35&lt;1,0,IF(C35&gt;1,1)))</f>
        <v>1</v>
      </c>
      <c r="C35" s="308" t="n">
        <v>127.283</v>
      </c>
      <c r="D35" s="314"/>
      <c r="E35" s="310" t="s">
        <v>65</v>
      </c>
    </row>
    <row r="36" customFormat="false" ht="15" hidden="false" customHeight="false" outlineLevel="0" collapsed="false">
      <c r="A36" s="311" t="n">
        <v>33</v>
      </c>
      <c r="B36" s="307" t="n">
        <f aca="false">IF(D36="x",0,IF(C36&lt;1,0,IF(C36&gt;1,1)))</f>
        <v>1</v>
      </c>
      <c r="C36" s="308" t="n">
        <v>135.17</v>
      </c>
      <c r="D36" s="314"/>
      <c r="E36" s="310" t="s">
        <v>65</v>
      </c>
    </row>
    <row r="37" customFormat="false" ht="15" hidden="false" customHeight="false" outlineLevel="0" collapsed="false">
      <c r="A37" s="313" t="n">
        <v>34</v>
      </c>
      <c r="B37" s="307" t="n">
        <f aca="false">IF(D37="x",0,IF(C37&lt;1,0,IF(C37&gt;1,1)))</f>
        <v>1</v>
      </c>
      <c r="C37" s="308" t="n">
        <v>125.96</v>
      </c>
      <c r="D37" s="314"/>
      <c r="E37" s="310" t="s">
        <v>65</v>
      </c>
    </row>
    <row r="38" customFormat="false" ht="15" hidden="false" customHeight="false" outlineLevel="0" collapsed="false">
      <c r="A38" s="311" t="n">
        <v>35</v>
      </c>
      <c r="B38" s="307" t="n">
        <f aca="false">IF(D38="x",0,IF(C38&lt;1,0,IF(C38&gt;1,1)))</f>
        <v>1</v>
      </c>
      <c r="C38" s="308" t="n">
        <v>125.01</v>
      </c>
      <c r="D38" s="314"/>
      <c r="E38" s="310" t="s">
        <v>65</v>
      </c>
    </row>
    <row r="39" customFormat="false" ht="15" hidden="false" customHeight="false" outlineLevel="0" collapsed="false">
      <c r="A39" s="313" t="n">
        <v>36</v>
      </c>
      <c r="B39" s="307" t="n">
        <f aca="false">IF(D39="x",0,IF(C39&lt;1,0,IF(C39&gt;1,1)))</f>
        <v>0</v>
      </c>
      <c r="C39" s="160"/>
      <c r="D39" s="314"/>
      <c r="E39" s="310" t="s">
        <v>65</v>
      </c>
    </row>
    <row r="40" customFormat="false" ht="15" hidden="false" customHeight="false" outlineLevel="0" collapsed="false">
      <c r="A40" s="311" t="n">
        <v>37</v>
      </c>
      <c r="B40" s="307" t="n">
        <f aca="false">IF(D40="x",0,IF(C40&lt;1,0,IF(C40&gt;1,1)))</f>
        <v>1</v>
      </c>
      <c r="C40" s="308" t="n">
        <v>128.27</v>
      </c>
      <c r="D40" s="314"/>
      <c r="E40" s="310" t="s">
        <v>65</v>
      </c>
    </row>
    <row r="41" customFormat="false" ht="15" hidden="false" customHeight="false" outlineLevel="0" collapsed="false">
      <c r="A41" s="313" t="n">
        <v>38</v>
      </c>
      <c r="B41" s="307" t="n">
        <f aca="false">IF(D41="x",0,IF(C41&lt;1,0,IF(C41&gt;1,1)))</f>
        <v>1</v>
      </c>
      <c r="C41" s="308" t="n">
        <v>129.8</v>
      </c>
      <c r="D41" s="314"/>
      <c r="E41" s="310" t="s">
        <v>65</v>
      </c>
    </row>
    <row r="42" customFormat="false" ht="15" hidden="false" customHeight="false" outlineLevel="0" collapsed="false">
      <c r="A42" s="311" t="n">
        <v>39</v>
      </c>
      <c r="B42" s="307" t="n">
        <f aca="false">IF(D42="x",0,IF(C42&lt;1,0,IF(C42&gt;1,1)))</f>
        <v>0</v>
      </c>
      <c r="C42" s="160"/>
      <c r="D42" s="314"/>
      <c r="E42" s="310" t="s">
        <v>65</v>
      </c>
    </row>
    <row r="43" customFormat="false" ht="15" hidden="false" customHeight="false" outlineLevel="0" collapsed="false">
      <c r="A43" s="313" t="n">
        <v>40</v>
      </c>
      <c r="B43" s="307" t="n">
        <f aca="false">IF(D43="x",0,IF(C43&lt;1,0,IF(C43&gt;1,1)))</f>
        <v>1</v>
      </c>
      <c r="C43" s="308" t="n">
        <v>124.335</v>
      </c>
      <c r="D43" s="314"/>
      <c r="E43" s="310" t="s">
        <v>65</v>
      </c>
    </row>
    <row r="44" customFormat="false" ht="15" hidden="false" customHeight="false" outlineLevel="0" collapsed="false">
      <c r="A44" s="311" t="n">
        <v>41</v>
      </c>
      <c r="B44" s="307" t="n">
        <f aca="false">IF(D44="x",0,IF(C44&lt;1,0,IF(C44&gt;1,1)))</f>
        <v>0</v>
      </c>
      <c r="C44" s="160"/>
      <c r="D44" s="314"/>
      <c r="E44" s="310" t="s">
        <v>65</v>
      </c>
    </row>
    <row r="45" customFormat="false" ht="15" hidden="false" customHeight="false" outlineLevel="0" collapsed="false">
      <c r="A45" s="313" t="n">
        <v>42</v>
      </c>
      <c r="B45" s="307" t="n">
        <f aca="false">IF(D45="x",0,IF(C45&lt;1,0,IF(C45&gt;1,1)))</f>
        <v>0</v>
      </c>
      <c r="C45" s="160"/>
      <c r="D45" s="314"/>
      <c r="E45" s="310" t="s">
        <v>65</v>
      </c>
    </row>
    <row r="46" customFormat="false" ht="15" hidden="false" customHeight="false" outlineLevel="0" collapsed="false">
      <c r="A46" s="311" t="n">
        <v>43</v>
      </c>
      <c r="B46" s="307" t="n">
        <f aca="false">IF(D46="x",0,IF(C46&lt;1,0,IF(C46&gt;1,1)))</f>
        <v>0</v>
      </c>
      <c r="C46" s="160"/>
      <c r="D46" s="314"/>
      <c r="E46" s="310" t="s">
        <v>65</v>
      </c>
    </row>
    <row r="47" customFormat="false" ht="15" hidden="false" customHeight="false" outlineLevel="0" collapsed="false">
      <c r="A47" s="313" t="n">
        <v>44</v>
      </c>
      <c r="B47" s="307" t="n">
        <f aca="false">IF(D47="x",0,IF(C47&lt;1,0,IF(C47&gt;1,1)))</f>
        <v>1</v>
      </c>
      <c r="C47" s="308" t="n">
        <v>131.671</v>
      </c>
      <c r="D47" s="314"/>
      <c r="E47" s="310" t="s">
        <v>65</v>
      </c>
    </row>
    <row r="48" customFormat="false" ht="15" hidden="false" customHeight="false" outlineLevel="0" collapsed="false">
      <c r="A48" s="311" t="n">
        <v>45</v>
      </c>
      <c r="B48" s="307" t="n">
        <f aca="false">IF(D48="x",0,IF(C48&lt;1,0,IF(C48&gt;1,1)))</f>
        <v>0</v>
      </c>
      <c r="C48" s="160"/>
      <c r="D48" s="314"/>
      <c r="E48" s="310" t="s">
        <v>65</v>
      </c>
    </row>
    <row r="49" customFormat="false" ht="15" hidden="false" customHeight="false" outlineLevel="0" collapsed="false">
      <c r="A49" s="313" t="n">
        <v>46</v>
      </c>
      <c r="B49" s="307" t="n">
        <f aca="false">IF(D49="x",0,IF(C49&lt;1,0,IF(C49&gt;1,1)))</f>
        <v>1</v>
      </c>
      <c r="C49" s="308" t="n">
        <v>126.15</v>
      </c>
      <c r="D49" s="314"/>
      <c r="E49" s="310" t="s">
        <v>65</v>
      </c>
    </row>
    <row r="50" customFormat="false" ht="15" hidden="false" customHeight="false" outlineLevel="0" collapsed="false">
      <c r="A50" s="311" t="n">
        <v>47</v>
      </c>
      <c r="B50" s="307" t="n">
        <f aca="false">IF(D50="x",0,IF(C50&lt;1,0,IF(C50&gt;1,1)))</f>
        <v>1</v>
      </c>
      <c r="C50" s="308" t="n">
        <v>128.5</v>
      </c>
      <c r="D50" s="314"/>
      <c r="E50" s="310" t="s">
        <v>65</v>
      </c>
    </row>
    <row r="51" customFormat="false" ht="15" hidden="false" customHeight="false" outlineLevel="0" collapsed="false">
      <c r="A51" s="313" t="n">
        <v>48</v>
      </c>
      <c r="B51" s="307" t="n">
        <f aca="false">IF(D51="x",0,IF(C51&lt;1,0,IF(C51&gt;1,1)))</f>
        <v>1</v>
      </c>
      <c r="C51" s="308" t="n">
        <v>127.18</v>
      </c>
      <c r="D51" s="314"/>
      <c r="E51" s="310" t="s">
        <v>65</v>
      </c>
    </row>
    <row r="52" customFormat="false" ht="15" hidden="false" customHeight="false" outlineLevel="0" collapsed="false">
      <c r="A52" s="311" t="n">
        <v>49</v>
      </c>
      <c r="B52" s="307" t="n">
        <f aca="false">IF(D52="x",0,IF(C52&lt;1,0,IF(C52&gt;1,1)))</f>
        <v>1</v>
      </c>
      <c r="C52" s="308" t="n">
        <v>125.96</v>
      </c>
      <c r="D52" s="314"/>
      <c r="E52" s="310" t="s">
        <v>65</v>
      </c>
    </row>
    <row r="53" customFormat="false" ht="15" hidden="false" customHeight="false" outlineLevel="0" collapsed="false">
      <c r="A53" s="313" t="n">
        <v>50</v>
      </c>
      <c r="B53" s="307" t="n">
        <f aca="false">IF(D53="x",0,IF(C53&lt;1,0,IF(C53&gt;1,1)))</f>
        <v>1</v>
      </c>
      <c r="C53" s="308" t="n">
        <v>123.28</v>
      </c>
      <c r="D53" s="314"/>
      <c r="E53" s="310" t="s">
        <v>65</v>
      </c>
    </row>
    <row r="54" customFormat="false" ht="15" hidden="false" customHeight="false" outlineLevel="0" collapsed="false">
      <c r="A54" s="311" t="n">
        <v>51</v>
      </c>
      <c r="B54" s="307" t="n">
        <f aca="false">IF(D54="x",0,IF(C54&lt;1,0,IF(C54&gt;1,1)))</f>
        <v>1</v>
      </c>
      <c r="C54" s="308" t="n">
        <v>118.45</v>
      </c>
      <c r="D54" s="314"/>
      <c r="E54" s="310" t="s">
        <v>65</v>
      </c>
    </row>
    <row r="55" customFormat="false" ht="15" hidden="false" customHeight="false" outlineLevel="0" collapsed="false">
      <c r="A55" s="313" t="n">
        <v>52</v>
      </c>
      <c r="B55" s="307" t="n">
        <f aca="false">IF(D55="x",0,IF(C55&lt;1,0,IF(C55&gt;1,1)))</f>
        <v>1</v>
      </c>
      <c r="C55" s="308" t="n">
        <v>134.54</v>
      </c>
      <c r="D55" s="314"/>
      <c r="E55" s="310" t="s">
        <v>65</v>
      </c>
    </row>
    <row r="56" customFormat="false" ht="15" hidden="false" customHeight="false" outlineLevel="0" collapsed="false">
      <c r="A56" s="311" t="n">
        <v>53</v>
      </c>
      <c r="B56" s="307" t="n">
        <f aca="false">IF(D56="x",0,IF(C56&lt;1,0,IF(C56&gt;1,1)))</f>
        <v>1</v>
      </c>
      <c r="C56" s="308" t="n">
        <v>125.37</v>
      </c>
      <c r="D56" s="314"/>
      <c r="E56" s="310" t="s">
        <v>65</v>
      </c>
    </row>
    <row r="57" customFormat="false" ht="15" hidden="false" customHeight="false" outlineLevel="0" collapsed="false">
      <c r="A57" s="313" t="n">
        <v>54</v>
      </c>
      <c r="B57" s="307" t="n">
        <f aca="false">IF(D57="x",0,IF(C57&lt;1,0,IF(C57&gt;1,1)))</f>
        <v>1</v>
      </c>
      <c r="C57" s="308" t="n">
        <v>124.87</v>
      </c>
      <c r="D57" s="314"/>
      <c r="E57" s="310" t="s">
        <v>65</v>
      </c>
    </row>
    <row r="58" customFormat="false" ht="15" hidden="false" customHeight="false" outlineLevel="0" collapsed="false">
      <c r="A58" s="311" t="n">
        <v>55</v>
      </c>
      <c r="B58" s="307" t="n">
        <f aca="false">IF(D58="x",0,IF(C58&lt;1,0,IF(C58&gt;1,1)))</f>
        <v>1</v>
      </c>
      <c r="C58" s="308" t="n">
        <v>128.672</v>
      </c>
      <c r="D58" s="314"/>
      <c r="E58" s="310" t="s">
        <v>65</v>
      </c>
    </row>
    <row r="59" customFormat="false" ht="15" hidden="false" customHeight="false" outlineLevel="0" collapsed="false">
      <c r="A59" s="313" t="n">
        <v>56</v>
      </c>
      <c r="B59" s="307" t="n">
        <f aca="false">IF(D59="x",0,IF(C59&lt;1,0,IF(C59&gt;1,1)))</f>
        <v>1</v>
      </c>
      <c r="C59" s="308" t="n">
        <v>124.01</v>
      </c>
      <c r="D59" s="314"/>
      <c r="E59" s="310" t="s">
        <v>65</v>
      </c>
    </row>
    <row r="60" customFormat="false" ht="15" hidden="false" customHeight="false" outlineLevel="0" collapsed="false">
      <c r="A60" s="311" t="n">
        <v>57</v>
      </c>
      <c r="B60" s="307" t="n">
        <f aca="false">IF(D60="x",0,IF(C60&lt;1,0,IF(C60&gt;1,1)))</f>
        <v>0</v>
      </c>
      <c r="C60" s="160"/>
      <c r="D60" s="314"/>
      <c r="E60" s="310" t="s">
        <v>65</v>
      </c>
    </row>
    <row r="61" customFormat="false" ht="15" hidden="false" customHeight="false" outlineLevel="0" collapsed="false">
      <c r="A61" s="313" t="n">
        <v>58</v>
      </c>
      <c r="B61" s="307" t="n">
        <f aca="false">IF(D61="x",0,IF(C61&lt;1,0,IF(C61&gt;1,1)))</f>
        <v>0</v>
      </c>
      <c r="C61" s="160"/>
      <c r="D61" s="314"/>
      <c r="E61" s="310" t="s">
        <v>65</v>
      </c>
    </row>
    <row r="62" customFormat="false" ht="15" hidden="false" customHeight="false" outlineLevel="0" collapsed="false">
      <c r="A62" s="311" t="n">
        <v>59</v>
      </c>
      <c r="B62" s="307" t="n">
        <f aca="false">IF(D62="x",0,IF(C62&lt;1,0,IF(C62&gt;1,1)))</f>
        <v>0</v>
      </c>
      <c r="C62" s="160"/>
      <c r="D62" s="314"/>
      <c r="E62" s="310" t="s">
        <v>65</v>
      </c>
    </row>
    <row r="63" customFormat="false" ht="15" hidden="false" customHeight="false" outlineLevel="0" collapsed="false">
      <c r="A63" s="313" t="n">
        <v>60</v>
      </c>
      <c r="B63" s="307" t="n">
        <f aca="false">IF(D63="x",0,IF(C63&lt;1,0,IF(C63&gt;1,1)))</f>
        <v>0</v>
      </c>
      <c r="C63" s="160"/>
      <c r="D63" s="314"/>
      <c r="E63" s="310" t="s">
        <v>65</v>
      </c>
    </row>
    <row r="64" customFormat="false" ht="15" hidden="false" customHeight="false" outlineLevel="0" collapsed="false">
      <c r="A64" s="311" t="n">
        <v>61</v>
      </c>
      <c r="B64" s="307" t="n">
        <f aca="false">IF(D64="x",0,IF(C64&lt;1,0,IF(C64&gt;1,1)))</f>
        <v>0</v>
      </c>
      <c r="C64" s="160"/>
      <c r="D64" s="314"/>
      <c r="E64" s="310" t="s">
        <v>65</v>
      </c>
    </row>
    <row r="65" customFormat="false" ht="15" hidden="false" customHeight="false" outlineLevel="0" collapsed="false">
      <c r="A65" s="313" t="n">
        <v>62</v>
      </c>
      <c r="B65" s="307" t="n">
        <f aca="false">IF(D65="x",0,IF(C65&lt;1,0,IF(C65&gt;1,1)))</f>
        <v>0</v>
      </c>
      <c r="C65" s="160"/>
      <c r="D65" s="314"/>
      <c r="E65" s="310" t="s">
        <v>65</v>
      </c>
    </row>
    <row r="66" customFormat="false" ht="15" hidden="false" customHeight="false" outlineLevel="0" collapsed="false">
      <c r="A66" s="311" t="n">
        <v>63</v>
      </c>
      <c r="B66" s="307" t="n">
        <f aca="false">IF(D66="x",0,IF(C66&lt;1,0,IF(C66&gt;1,1)))</f>
        <v>0</v>
      </c>
      <c r="C66" s="160"/>
      <c r="D66" s="314"/>
      <c r="E66" s="310" t="s">
        <v>65</v>
      </c>
    </row>
    <row r="67" customFormat="false" ht="15" hidden="false" customHeight="false" outlineLevel="0" collapsed="false">
      <c r="A67" s="313" t="n">
        <v>64</v>
      </c>
      <c r="B67" s="307" t="n">
        <f aca="false">IF(D67="x",0,IF(C67&lt;1,0,IF(C67&gt;1,1)))</f>
        <v>0</v>
      </c>
      <c r="C67" s="160"/>
      <c r="D67" s="314"/>
      <c r="E67" s="310" t="s">
        <v>65</v>
      </c>
    </row>
    <row r="68" customFormat="false" ht="15" hidden="false" customHeight="false" outlineLevel="0" collapsed="false">
      <c r="A68" s="311" t="n">
        <v>65</v>
      </c>
      <c r="B68" s="307" t="n">
        <f aca="false">IF(D68="x",0,IF(C68&lt;1,0,IF(C68&gt;1,1)))</f>
        <v>0</v>
      </c>
      <c r="C68" s="160"/>
      <c r="D68" s="314"/>
      <c r="E68" s="310" t="s">
        <v>65</v>
      </c>
    </row>
    <row r="69" customFormat="false" ht="15" hidden="false" customHeight="false" outlineLevel="0" collapsed="false">
      <c r="A69" s="313" t="n">
        <v>66</v>
      </c>
      <c r="B69" s="307" t="n">
        <f aca="false">IF(D69="x",0,IF(C69&lt;1,0,IF(C69&gt;1,1)))</f>
        <v>0</v>
      </c>
      <c r="C69" s="160"/>
      <c r="D69" s="314"/>
      <c r="E69" s="310" t="s">
        <v>65</v>
      </c>
    </row>
    <row r="70" customFormat="false" ht="15" hidden="false" customHeight="false" outlineLevel="0" collapsed="false">
      <c r="A70" s="311" t="n">
        <v>67</v>
      </c>
      <c r="B70" s="307" t="n">
        <f aca="false">IF(D70="x",0,IF(C70&lt;1,0,IF(C70&gt;1,1)))</f>
        <v>0</v>
      </c>
      <c r="C70" s="160"/>
      <c r="D70" s="314"/>
      <c r="E70" s="310" t="s">
        <v>65</v>
      </c>
    </row>
    <row r="71" customFormat="false" ht="15" hidden="false" customHeight="false" outlineLevel="0" collapsed="false">
      <c r="A71" s="313" t="n">
        <v>68</v>
      </c>
      <c r="B71" s="307" t="n">
        <f aca="false">IF(D71="x",0,IF(C71&lt;1,0,IF(C71&gt;1,1)))</f>
        <v>0</v>
      </c>
      <c r="C71" s="160"/>
      <c r="D71" s="314"/>
      <c r="E71" s="310" t="s">
        <v>65</v>
      </c>
    </row>
    <row r="72" customFormat="false" ht="15" hidden="false" customHeight="false" outlineLevel="0" collapsed="false">
      <c r="A72" s="311" t="n">
        <v>69</v>
      </c>
      <c r="B72" s="307" t="n">
        <f aca="false">IF(D72="x",0,IF(C72&lt;1,0,IF(C72&gt;1,1)))</f>
        <v>0</v>
      </c>
      <c r="C72" s="160"/>
      <c r="D72" s="314"/>
      <c r="E72" s="310" t="s">
        <v>65</v>
      </c>
    </row>
    <row r="73" customFormat="false" ht="15" hidden="false" customHeight="false" outlineLevel="0" collapsed="false">
      <c r="A73" s="313" t="n">
        <v>70</v>
      </c>
      <c r="B73" s="307" t="n">
        <f aca="false">IF(D73="x",0,IF(C73&lt;1,0,IF(C73&gt;1,1)))</f>
        <v>0</v>
      </c>
      <c r="C73" s="160"/>
      <c r="D73" s="314"/>
      <c r="E73" s="310" t="s">
        <v>65</v>
      </c>
    </row>
    <row r="74" customFormat="false" ht="15" hidden="false" customHeight="false" outlineLevel="0" collapsed="false">
      <c r="A74" s="311" t="n">
        <v>71</v>
      </c>
      <c r="B74" s="307" t="n">
        <f aca="false">IF(D74="x",0,IF(C74&lt;1,0,IF(C74&gt;1,1)))</f>
        <v>0</v>
      </c>
      <c r="C74" s="160"/>
      <c r="D74" s="314"/>
      <c r="E74" s="310" t="s">
        <v>65</v>
      </c>
    </row>
    <row r="75" customFormat="false" ht="15" hidden="false" customHeight="false" outlineLevel="0" collapsed="false">
      <c r="A75" s="313" t="n">
        <v>72</v>
      </c>
      <c r="B75" s="307" t="n">
        <f aca="false">IF(D75="x",0,IF(C75&lt;1,0,IF(C75&gt;1,1)))</f>
        <v>0</v>
      </c>
      <c r="C75" s="160"/>
      <c r="D75" s="314"/>
      <c r="E75" s="310" t="s">
        <v>65</v>
      </c>
    </row>
    <row r="76" customFormat="false" ht="15" hidden="false" customHeight="false" outlineLevel="0" collapsed="false">
      <c r="A76" s="311" t="n">
        <v>73</v>
      </c>
      <c r="B76" s="307" t="n">
        <f aca="false">IF(D76="x",0,IF(C76&lt;1,0,IF(C76&gt;1,1)))</f>
        <v>0</v>
      </c>
      <c r="C76" s="160"/>
      <c r="D76" s="314"/>
      <c r="E76" s="310" t="s">
        <v>65</v>
      </c>
    </row>
    <row r="77" customFormat="false" ht="15" hidden="false" customHeight="false" outlineLevel="0" collapsed="false">
      <c r="A77" s="313" t="n">
        <v>74</v>
      </c>
      <c r="B77" s="307" t="n">
        <f aca="false">IF(D77="x",0,IF(C77&lt;1,0,IF(C77&gt;1,1)))</f>
        <v>0</v>
      </c>
      <c r="C77" s="160"/>
      <c r="D77" s="314"/>
      <c r="E77" s="310" t="s">
        <v>65</v>
      </c>
    </row>
    <row r="78" customFormat="false" ht="15" hidden="false" customHeight="false" outlineLevel="0" collapsed="false">
      <c r="A78" s="311" t="n">
        <v>75</v>
      </c>
      <c r="B78" s="307" t="n">
        <f aca="false">IF(D78="x",0,IF(C78&lt;1,0,IF(C78&gt;1,1)))</f>
        <v>0</v>
      </c>
      <c r="C78" s="160"/>
      <c r="D78" s="314"/>
      <c r="E78" s="310" t="s">
        <v>65</v>
      </c>
    </row>
    <row r="79" customFormat="false" ht="15" hidden="false" customHeight="false" outlineLevel="0" collapsed="false">
      <c r="A79" s="313" t="n">
        <v>76</v>
      </c>
      <c r="B79" s="307" t="n">
        <f aca="false">IF(D79="x",0,IF(C79&lt;1,0,IF(C79&gt;1,1)))</f>
        <v>0</v>
      </c>
      <c r="C79" s="160"/>
      <c r="D79" s="314"/>
      <c r="E79" s="310" t="s">
        <v>65</v>
      </c>
    </row>
    <row r="80" customFormat="false" ht="15" hidden="false" customHeight="false" outlineLevel="0" collapsed="false">
      <c r="A80" s="311" t="n">
        <v>77</v>
      </c>
      <c r="B80" s="307" t="n">
        <f aca="false">IF(D80="x",0,IF(C80&lt;1,0,IF(C80&gt;1,1)))</f>
        <v>0</v>
      </c>
      <c r="C80" s="160"/>
      <c r="D80" s="314"/>
      <c r="E80" s="310" t="s">
        <v>65</v>
      </c>
    </row>
    <row r="81" customFormat="false" ht="15" hidden="false" customHeight="false" outlineLevel="0" collapsed="false">
      <c r="A81" s="313" t="n">
        <v>78</v>
      </c>
      <c r="B81" s="307" t="n">
        <f aca="false">IF(D81="x",0,IF(C81&lt;1,0,IF(C81&gt;1,1)))</f>
        <v>0</v>
      </c>
      <c r="C81" s="160"/>
      <c r="D81" s="314"/>
      <c r="E81" s="310" t="s">
        <v>65</v>
      </c>
    </row>
    <row r="82" customFormat="false" ht="15" hidden="false" customHeight="false" outlineLevel="0" collapsed="false">
      <c r="A82" s="311" t="n">
        <v>79</v>
      </c>
      <c r="B82" s="307" t="n">
        <f aca="false">IF(D82="x",0,IF(C82&lt;1,0,IF(C82&gt;1,1)))</f>
        <v>0</v>
      </c>
      <c r="C82" s="160"/>
      <c r="D82" s="314"/>
      <c r="E82" s="310" t="s">
        <v>65</v>
      </c>
    </row>
    <row r="83" customFormat="false" ht="15" hidden="false" customHeight="false" outlineLevel="0" collapsed="false">
      <c r="A83" s="313" t="n">
        <v>80</v>
      </c>
      <c r="B83" s="307" t="n">
        <f aca="false">IF(D83="x",0,IF(C83&lt;1,0,IF(C83&gt;1,1)))</f>
        <v>0</v>
      </c>
      <c r="C83" s="160"/>
      <c r="D83" s="314"/>
      <c r="E83" s="310" t="s">
        <v>65</v>
      </c>
    </row>
    <row r="84" customFormat="false" ht="15" hidden="false" customHeight="false" outlineLevel="0" collapsed="false">
      <c r="A84" s="311" t="n">
        <v>81</v>
      </c>
      <c r="B84" s="307" t="n">
        <f aca="false">IF(D84="x",0,IF(C84&lt;1,0,IF(C84&gt;1,1)))</f>
        <v>0</v>
      </c>
      <c r="C84" s="160"/>
      <c r="D84" s="314"/>
      <c r="E84" s="310" t="s">
        <v>65</v>
      </c>
    </row>
    <row r="85" customFormat="false" ht="15" hidden="false" customHeight="false" outlineLevel="0" collapsed="false">
      <c r="A85" s="313" t="n">
        <v>82</v>
      </c>
      <c r="B85" s="307" t="n">
        <f aca="false">IF(D85="x",0,IF(C85&lt;1,0,IF(C85&gt;1,1)))</f>
        <v>0</v>
      </c>
      <c r="C85" s="160"/>
      <c r="D85" s="314"/>
      <c r="E85" s="310" t="s">
        <v>65</v>
      </c>
    </row>
    <row r="86" customFormat="false" ht="15" hidden="false" customHeight="false" outlineLevel="0" collapsed="false">
      <c r="A86" s="311" t="n">
        <v>83</v>
      </c>
      <c r="B86" s="307" t="n">
        <f aca="false">IF(D86="x",0,IF(C86&lt;1,0,IF(C86&gt;1,1)))</f>
        <v>0</v>
      </c>
      <c r="C86" s="160"/>
      <c r="D86" s="314"/>
      <c r="E86" s="310" t="s">
        <v>65</v>
      </c>
    </row>
    <row r="87" customFormat="false" ht="15" hidden="false" customHeight="false" outlineLevel="0" collapsed="false">
      <c r="A87" s="313" t="n">
        <v>84</v>
      </c>
      <c r="B87" s="307" t="n">
        <f aca="false">IF(D87="x",0,IF(C87&lt;1,0,IF(C87&gt;1,1)))</f>
        <v>0</v>
      </c>
      <c r="C87" s="160"/>
      <c r="D87" s="314"/>
      <c r="E87" s="310" t="s">
        <v>65</v>
      </c>
    </row>
    <row r="88" customFormat="false" ht="15" hidden="false" customHeight="false" outlineLevel="0" collapsed="false">
      <c r="A88" s="311" t="n">
        <v>85</v>
      </c>
      <c r="B88" s="307" t="n">
        <f aca="false">IF(D88="x",0,IF(C88&lt;1,0,IF(C88&gt;1,1)))</f>
        <v>0</v>
      </c>
      <c r="C88" s="160"/>
      <c r="D88" s="314"/>
      <c r="E88" s="310" t="s">
        <v>65</v>
      </c>
    </row>
    <row r="89" customFormat="false" ht="15" hidden="false" customHeight="false" outlineLevel="0" collapsed="false">
      <c r="A89" s="313" t="n">
        <v>86</v>
      </c>
      <c r="B89" s="307" t="n">
        <f aca="false">IF(D89="x",0,IF(C89&lt;1,0,IF(C89&gt;1,1)))</f>
        <v>0</v>
      </c>
      <c r="C89" s="160"/>
      <c r="D89" s="314"/>
      <c r="E89" s="310" t="s">
        <v>65</v>
      </c>
    </row>
    <row r="90" customFormat="false" ht="15" hidden="false" customHeight="false" outlineLevel="0" collapsed="false">
      <c r="A90" s="311" t="n">
        <v>87</v>
      </c>
      <c r="B90" s="307" t="n">
        <f aca="false">IF(D90="x",0,IF(C90&lt;1,0,IF(C90&gt;1,1)))</f>
        <v>0</v>
      </c>
      <c r="C90" s="160"/>
      <c r="D90" s="314"/>
      <c r="E90" s="310" t="s">
        <v>65</v>
      </c>
    </row>
    <row r="91" customFormat="false" ht="15" hidden="false" customHeight="false" outlineLevel="0" collapsed="false">
      <c r="A91" s="313" t="n">
        <v>88</v>
      </c>
      <c r="B91" s="307" t="n">
        <f aca="false">IF(D91="x",0,IF(C91&lt;1,0,IF(C91&gt;1,1)))</f>
        <v>0</v>
      </c>
      <c r="C91" s="160"/>
      <c r="D91" s="314"/>
      <c r="E91" s="310" t="s">
        <v>65</v>
      </c>
    </row>
    <row r="92" customFormat="false" ht="15" hidden="false" customHeight="false" outlineLevel="0" collapsed="false">
      <c r="A92" s="311" t="n">
        <v>89</v>
      </c>
      <c r="B92" s="307" t="n">
        <f aca="false">IF(D92="x",0,IF(C92&lt;1,0,IF(C92&gt;1,1)))</f>
        <v>0</v>
      </c>
      <c r="C92" s="160"/>
      <c r="D92" s="314"/>
      <c r="E92" s="310" t="s">
        <v>65</v>
      </c>
    </row>
    <row r="93" customFormat="false" ht="15" hidden="false" customHeight="false" outlineLevel="0" collapsed="false">
      <c r="A93" s="313" t="n">
        <v>90</v>
      </c>
      <c r="B93" s="307" t="n">
        <f aca="false">IF(D93="x",0,IF(C93&lt;1,0,IF(C93&gt;1,1)))</f>
        <v>0</v>
      </c>
      <c r="C93" s="160"/>
      <c r="D93" s="314"/>
      <c r="E93" s="310" t="s">
        <v>65</v>
      </c>
    </row>
    <row r="94" customFormat="false" ht="15" hidden="false" customHeight="false" outlineLevel="0" collapsed="false">
      <c r="A94" s="311" t="n">
        <v>91</v>
      </c>
      <c r="B94" s="307" t="n">
        <f aca="false">IF(D94="x",0,IF(C94&lt;1,0,IF(C94&gt;1,1)))</f>
        <v>0</v>
      </c>
      <c r="C94" s="160"/>
      <c r="D94" s="314"/>
      <c r="E94" s="310" t="s">
        <v>65</v>
      </c>
    </row>
    <row r="95" customFormat="false" ht="15" hidden="false" customHeight="false" outlineLevel="0" collapsed="false">
      <c r="A95" s="313" t="n">
        <v>92</v>
      </c>
      <c r="B95" s="307" t="n">
        <f aca="false">IF(D95="x",0,IF(C95&lt;1,0,IF(C95&gt;1,1)))</f>
        <v>0</v>
      </c>
      <c r="C95" s="160"/>
      <c r="D95" s="314"/>
      <c r="E95" s="310" t="s">
        <v>65</v>
      </c>
    </row>
    <row r="96" customFormat="false" ht="15" hidden="false" customHeight="false" outlineLevel="0" collapsed="false">
      <c r="A96" s="311" t="n">
        <v>93</v>
      </c>
      <c r="B96" s="307" t="n">
        <f aca="false">IF(D96="x",0,IF(C96&lt;1,0,IF(C96&gt;1,1)))</f>
        <v>0</v>
      </c>
      <c r="C96" s="160"/>
      <c r="D96" s="314"/>
      <c r="E96" s="310" t="s">
        <v>65</v>
      </c>
    </row>
    <row r="97" customFormat="false" ht="15" hidden="false" customHeight="false" outlineLevel="0" collapsed="false">
      <c r="A97" s="313" t="n">
        <v>94</v>
      </c>
      <c r="B97" s="307" t="n">
        <f aca="false">IF(D97="x",0,IF(C97&lt;1,0,IF(C97&gt;1,1)))</f>
        <v>0</v>
      </c>
      <c r="C97" s="160"/>
      <c r="D97" s="314"/>
      <c r="E97" s="310" t="s">
        <v>65</v>
      </c>
    </row>
    <row r="98" customFormat="false" ht="15" hidden="false" customHeight="false" outlineLevel="0" collapsed="false">
      <c r="A98" s="311" t="n">
        <v>95</v>
      </c>
      <c r="B98" s="307" t="n">
        <f aca="false">IF(D98="x",0,IF(C98&lt;1,0,IF(C98&gt;1,1)))</f>
        <v>0</v>
      </c>
      <c r="C98" s="160"/>
      <c r="D98" s="314"/>
      <c r="E98" s="310" t="s">
        <v>65</v>
      </c>
    </row>
    <row r="99" customFormat="false" ht="15" hidden="false" customHeight="false" outlineLevel="0" collapsed="false">
      <c r="A99" s="313" t="n">
        <v>96</v>
      </c>
      <c r="B99" s="307" t="n">
        <f aca="false">IF(D99="x",0,IF(C99&lt;1,0,IF(C99&gt;1,1)))</f>
        <v>0</v>
      </c>
      <c r="C99" s="160"/>
      <c r="D99" s="314"/>
      <c r="E99" s="310" t="s">
        <v>65</v>
      </c>
    </row>
    <row r="100" customFormat="false" ht="15" hidden="false" customHeight="false" outlineLevel="0" collapsed="false">
      <c r="A100" s="311" t="n">
        <v>97</v>
      </c>
      <c r="B100" s="307" t="n">
        <f aca="false">IF(D100="x",0,IF(C100&lt;1,0,IF(C100&gt;1,1)))</f>
        <v>0</v>
      </c>
      <c r="C100" s="160"/>
      <c r="D100" s="314"/>
      <c r="E100" s="310" t="s">
        <v>65</v>
      </c>
    </row>
    <row r="101" customFormat="false" ht="15" hidden="false" customHeight="false" outlineLevel="0" collapsed="false">
      <c r="A101" s="313" t="n">
        <v>98</v>
      </c>
      <c r="B101" s="307" t="n">
        <f aca="false">IF(D101="x",0,IF(C101&lt;1,0,IF(C101&gt;1,1)))</f>
        <v>1</v>
      </c>
      <c r="C101" s="308" t="n">
        <v>128.984</v>
      </c>
      <c r="D101" s="314"/>
      <c r="E101" s="310" t="s">
        <v>65</v>
      </c>
    </row>
    <row r="102" customFormat="false" ht="15" hidden="false" customHeight="false" outlineLevel="0" collapsed="false">
      <c r="A102" s="311" t="n">
        <v>99</v>
      </c>
      <c r="B102" s="307" t="n">
        <f aca="false">IF(D102="x",0,IF(C102&lt;1,0,IF(C102&gt;1,1)))</f>
        <v>0</v>
      </c>
      <c r="C102" s="160"/>
      <c r="D102" s="314"/>
      <c r="E102" s="310" t="s">
        <v>65</v>
      </c>
    </row>
    <row r="103" customFormat="false" ht="15" hidden="false" customHeight="false" outlineLevel="0" collapsed="false">
      <c r="A103" s="313" t="n">
        <v>100</v>
      </c>
      <c r="B103" s="307" t="n">
        <f aca="false">IF(D103="x",0,IF(C103&lt;1,0,IF(C103&gt;1,1)))</f>
        <v>0</v>
      </c>
      <c r="C103" s="160"/>
      <c r="D103" s="314"/>
      <c r="E103" s="310" t="s">
        <v>65</v>
      </c>
    </row>
    <row r="104" customFormat="false" ht="15" hidden="false" customHeight="false" outlineLevel="0" collapsed="false">
      <c r="A104" s="311" t="n">
        <v>101</v>
      </c>
      <c r="B104" s="307" t="n">
        <f aca="false">IF(D104="x",0,IF(C104&lt;1,0,IF(C104&gt;1,1)))</f>
        <v>0</v>
      </c>
      <c r="C104" s="160"/>
      <c r="D104" s="314"/>
      <c r="E104" s="310" t="s">
        <v>65</v>
      </c>
    </row>
    <row r="105" customFormat="false" ht="15" hidden="false" customHeight="false" outlineLevel="0" collapsed="false">
      <c r="A105" s="313" t="n">
        <v>102</v>
      </c>
      <c r="B105" s="307" t="n">
        <f aca="false">IF(D105="x",0,IF(C105&lt;1,0,IF(C105&gt;1,1)))</f>
        <v>0</v>
      </c>
      <c r="C105" s="160"/>
      <c r="D105" s="314"/>
      <c r="E105" s="310" t="s">
        <v>65</v>
      </c>
    </row>
    <row r="106" customFormat="false" ht="15" hidden="false" customHeight="false" outlineLevel="0" collapsed="false">
      <c r="A106" s="311" t="n">
        <v>103</v>
      </c>
      <c r="B106" s="307" t="n">
        <f aca="false">IF(D106="x",0,IF(C106&lt;1,0,IF(C106&gt;1,1)))</f>
        <v>0</v>
      </c>
      <c r="C106" s="160"/>
      <c r="D106" s="314"/>
      <c r="E106" s="310" t="s">
        <v>65</v>
      </c>
    </row>
    <row r="107" customFormat="false" ht="15" hidden="false" customHeight="false" outlineLevel="0" collapsed="false">
      <c r="A107" s="313" t="n">
        <v>104</v>
      </c>
      <c r="B107" s="307" t="n">
        <f aca="false">IF(D107="x",0,IF(C107&lt;1,0,IF(C107&gt;1,1)))</f>
        <v>1</v>
      </c>
      <c r="C107" s="308" t="n">
        <v>129.334</v>
      </c>
      <c r="D107" s="314"/>
      <c r="E107" s="310" t="s">
        <v>65</v>
      </c>
    </row>
    <row r="108" customFormat="false" ht="15" hidden="false" customHeight="false" outlineLevel="0" collapsed="false">
      <c r="A108" s="311" t="n">
        <v>105</v>
      </c>
      <c r="B108" s="307" t="n">
        <f aca="false">IF(D108="x",0,IF(C108&lt;1,0,IF(C108&gt;1,1)))</f>
        <v>0</v>
      </c>
      <c r="C108" s="160"/>
      <c r="D108" s="314"/>
      <c r="E108" s="310" t="s">
        <v>65</v>
      </c>
    </row>
    <row r="109" customFormat="false" ht="15" hidden="false" customHeight="false" outlineLevel="0" collapsed="false">
      <c r="A109" s="313" t="n">
        <v>106</v>
      </c>
      <c r="B109" s="307" t="n">
        <f aca="false">IF(D109="x",0,IF(C109&lt;1,0,IF(C109&gt;1,1)))</f>
        <v>0</v>
      </c>
      <c r="C109" s="160"/>
      <c r="D109" s="314"/>
      <c r="E109" s="310" t="s">
        <v>65</v>
      </c>
    </row>
    <row r="110" customFormat="false" ht="15" hidden="false" customHeight="false" outlineLevel="0" collapsed="false">
      <c r="A110" s="311" t="n">
        <v>107</v>
      </c>
      <c r="B110" s="307" t="n">
        <f aca="false">IF(D110="x",0,IF(C110&lt;1,0,IF(C110&gt;1,1)))</f>
        <v>0</v>
      </c>
      <c r="C110" s="160"/>
      <c r="D110" s="314"/>
      <c r="E110" s="310" t="s">
        <v>65</v>
      </c>
    </row>
    <row r="111" customFormat="false" ht="15" hidden="false" customHeight="false" outlineLevel="0" collapsed="false">
      <c r="A111" s="313" t="n">
        <v>108</v>
      </c>
      <c r="B111" s="307" t="n">
        <f aca="false">IF(D111="x",0,IF(C111&lt;1,0,IF(C111&gt;1,1)))</f>
        <v>0</v>
      </c>
      <c r="C111" s="160"/>
      <c r="D111" s="314"/>
      <c r="E111" s="310" t="s">
        <v>65</v>
      </c>
    </row>
    <row r="112" customFormat="false" ht="15" hidden="false" customHeight="false" outlineLevel="0" collapsed="false">
      <c r="A112" s="311" t="n">
        <v>109</v>
      </c>
      <c r="B112" s="307" t="n">
        <f aca="false">IF(D112="x",0,IF(C112&lt;1,0,IF(C112&gt;1,1)))</f>
        <v>1</v>
      </c>
      <c r="C112" s="308" t="n">
        <v>127.559</v>
      </c>
      <c r="D112" s="314"/>
      <c r="E112" s="310" t="s">
        <v>65</v>
      </c>
    </row>
    <row r="113" customFormat="false" ht="15" hidden="false" customHeight="false" outlineLevel="0" collapsed="false">
      <c r="A113" s="313" t="n">
        <v>110</v>
      </c>
      <c r="B113" s="307" t="n">
        <f aca="false">IF(D113="x",0,IF(C113&lt;1,0,IF(C113&gt;1,1)))</f>
        <v>0</v>
      </c>
      <c r="C113" s="160"/>
      <c r="D113" s="314"/>
      <c r="E113" s="310" t="s">
        <v>65</v>
      </c>
    </row>
    <row r="114" customFormat="false" ht="15" hidden="false" customHeight="false" outlineLevel="0" collapsed="false">
      <c r="A114" s="311" t="n">
        <v>111</v>
      </c>
      <c r="B114" s="307" t="n">
        <f aca="false">IF(D114="x",0,IF(C114&lt;1,0,IF(C114&gt;1,1)))</f>
        <v>0</v>
      </c>
      <c r="C114" s="160"/>
      <c r="D114" s="314"/>
      <c r="E114" s="310" t="s">
        <v>65</v>
      </c>
    </row>
    <row r="115" customFormat="false" ht="15" hidden="false" customHeight="false" outlineLevel="0" collapsed="false">
      <c r="A115" s="313" t="n">
        <v>112</v>
      </c>
      <c r="B115" s="307" t="n">
        <f aca="false">IF(D115="x",0,IF(C115&lt;1,0,IF(C115&gt;1,1)))</f>
        <v>0</v>
      </c>
      <c r="C115" s="160"/>
      <c r="D115" s="314"/>
      <c r="E115" s="310" t="s">
        <v>65</v>
      </c>
    </row>
    <row r="116" customFormat="false" ht="15" hidden="false" customHeight="false" outlineLevel="0" collapsed="false">
      <c r="A116" s="311" t="n">
        <v>113</v>
      </c>
      <c r="B116" s="307" t="n">
        <f aca="false">IF(D116="x",0,IF(C116&lt;1,0,IF(C116&gt;1,1)))</f>
        <v>0</v>
      </c>
      <c r="C116" s="160"/>
      <c r="D116" s="314"/>
      <c r="E116" s="310" t="s">
        <v>65</v>
      </c>
    </row>
    <row r="117" customFormat="false" ht="15" hidden="false" customHeight="false" outlineLevel="0" collapsed="false">
      <c r="A117" s="313" t="n">
        <v>114</v>
      </c>
      <c r="B117" s="307" t="n">
        <f aca="false">IF(D117="x",0,IF(C117&lt;1,0,IF(C117&gt;1,1)))</f>
        <v>0</v>
      </c>
      <c r="C117" s="160"/>
      <c r="D117" s="314"/>
      <c r="E117" s="310" t="s">
        <v>65</v>
      </c>
    </row>
    <row r="118" customFormat="false" ht="15" hidden="false" customHeight="false" outlineLevel="0" collapsed="false">
      <c r="A118" s="311" t="n">
        <v>115</v>
      </c>
      <c r="B118" s="307" t="n">
        <f aca="false">IF(D118="x",0,IF(C118&lt;1,0,IF(C118&gt;1,1)))</f>
        <v>0</v>
      </c>
      <c r="C118" s="160"/>
      <c r="D118" s="314"/>
      <c r="E118" s="310" t="s">
        <v>65</v>
      </c>
    </row>
    <row r="119" customFormat="false" ht="15" hidden="false" customHeight="false" outlineLevel="0" collapsed="false">
      <c r="A119" s="313" t="n">
        <v>116</v>
      </c>
      <c r="B119" s="307" t="n">
        <f aca="false">IF(D119="x",0,IF(C119&lt;1,0,IF(C119&gt;1,1)))</f>
        <v>0</v>
      </c>
      <c r="C119" s="160"/>
      <c r="D119" s="314"/>
      <c r="E119" s="310" t="s">
        <v>65</v>
      </c>
    </row>
    <row r="120" customFormat="false" ht="15" hidden="false" customHeight="false" outlineLevel="0" collapsed="false">
      <c r="A120" s="311" t="n">
        <v>117</v>
      </c>
      <c r="B120" s="307" t="n">
        <f aca="false">IF(D120="x",0,IF(C120&lt;1,0,IF(C120&gt;1,1)))</f>
        <v>0</v>
      </c>
      <c r="C120" s="160"/>
      <c r="D120" s="314"/>
      <c r="E120" s="310" t="s">
        <v>65</v>
      </c>
    </row>
    <row r="121" customFormat="false" ht="15" hidden="false" customHeight="false" outlineLevel="0" collapsed="false">
      <c r="A121" s="313" t="n">
        <v>118</v>
      </c>
      <c r="B121" s="307" t="n">
        <f aca="false">IF(D121="x",0,IF(C121&lt;1,0,IF(C121&gt;1,1)))</f>
        <v>0</v>
      </c>
      <c r="C121" s="160"/>
      <c r="D121" s="314"/>
      <c r="E121" s="310" t="s">
        <v>65</v>
      </c>
    </row>
    <row r="122" customFormat="false" ht="15" hidden="false" customHeight="false" outlineLevel="0" collapsed="false">
      <c r="A122" s="311" t="n">
        <v>119</v>
      </c>
      <c r="B122" s="307" t="n">
        <f aca="false">IF(D122="x",0,IF(C122&lt;1,0,IF(C122&gt;1,1)))</f>
        <v>0</v>
      </c>
      <c r="C122" s="160"/>
      <c r="D122" s="314"/>
      <c r="E122" s="310" t="s">
        <v>65</v>
      </c>
    </row>
    <row r="123" customFormat="false" ht="15" hidden="false" customHeight="false" outlineLevel="0" collapsed="false">
      <c r="A123" s="313" t="n">
        <v>120</v>
      </c>
      <c r="B123" s="307" t="n">
        <f aca="false">IF(D123="x",0,IF(C123&lt;1,0,IF(C123&gt;1,1)))</f>
        <v>0</v>
      </c>
      <c r="C123" s="160"/>
      <c r="D123" s="314"/>
      <c r="E123" s="310" t="s">
        <v>65</v>
      </c>
    </row>
    <row r="124" customFormat="false" ht="15" hidden="false" customHeight="false" outlineLevel="0" collapsed="false">
      <c r="A124" s="311" t="n">
        <v>121</v>
      </c>
      <c r="B124" s="307" t="n">
        <f aca="false">IF(D124="x",0,IF(C124&lt;1,0,IF(C124&gt;1,1)))</f>
        <v>0</v>
      </c>
      <c r="C124" s="160"/>
      <c r="D124" s="314"/>
      <c r="E124" s="310" t="s">
        <v>65</v>
      </c>
    </row>
    <row r="125" customFormat="false" ht="15" hidden="false" customHeight="false" outlineLevel="0" collapsed="false">
      <c r="A125" s="313" t="n">
        <v>122</v>
      </c>
      <c r="B125" s="307" t="n">
        <f aca="false">IF(D125="x",0,IF(C125&lt;1,0,IF(C125&gt;1,1)))</f>
        <v>0</v>
      </c>
      <c r="C125" s="160"/>
      <c r="D125" s="314"/>
      <c r="E125" s="310" t="s">
        <v>65</v>
      </c>
    </row>
    <row r="126" customFormat="false" ht="15" hidden="false" customHeight="false" outlineLevel="0" collapsed="false">
      <c r="A126" s="311" t="n">
        <v>123</v>
      </c>
      <c r="B126" s="307" t="n">
        <f aca="false">IF(D126="x",0,IF(C126&lt;1,0,IF(C126&gt;1,1)))</f>
        <v>0</v>
      </c>
      <c r="C126" s="160"/>
      <c r="D126" s="314"/>
      <c r="E126" s="310" t="s">
        <v>65</v>
      </c>
    </row>
    <row r="127" customFormat="false" ht="15" hidden="false" customHeight="false" outlineLevel="0" collapsed="false">
      <c r="A127" s="313" t="n">
        <v>124</v>
      </c>
      <c r="B127" s="307" t="n">
        <f aca="false">IF(D127="x",0,IF(C127&lt;1,0,IF(C127&gt;1,1)))</f>
        <v>0</v>
      </c>
      <c r="C127" s="160"/>
      <c r="D127" s="314"/>
      <c r="E127" s="310" t="s">
        <v>65</v>
      </c>
    </row>
    <row r="128" customFormat="false" ht="15" hidden="false" customHeight="false" outlineLevel="0" collapsed="false">
      <c r="A128" s="311" t="n">
        <v>125</v>
      </c>
      <c r="B128" s="307" t="n">
        <f aca="false">IF(D128="x",0,IF(C128&lt;1,0,IF(C128&gt;1,1)))</f>
        <v>0</v>
      </c>
      <c r="C128" s="160"/>
      <c r="D128" s="314"/>
      <c r="E128" s="310" t="s">
        <v>65</v>
      </c>
    </row>
    <row r="129" customFormat="false" ht="15" hidden="false" customHeight="false" outlineLevel="0" collapsed="false">
      <c r="A129" s="313" t="n">
        <v>126</v>
      </c>
      <c r="B129" s="307" t="n">
        <f aca="false">IF(D129="x",0,IF(C129&lt;1,0,IF(C129&gt;1,1)))</f>
        <v>0</v>
      </c>
      <c r="C129" s="160"/>
      <c r="D129" s="314"/>
      <c r="E129" s="310" t="s">
        <v>65</v>
      </c>
    </row>
    <row r="130" customFormat="false" ht="15" hidden="false" customHeight="false" outlineLevel="0" collapsed="false">
      <c r="A130" s="311" t="n">
        <v>127</v>
      </c>
      <c r="B130" s="307" t="n">
        <f aca="false">IF(D130="x",0,IF(C130&lt;1,0,IF(C130&gt;1,1)))</f>
        <v>0</v>
      </c>
      <c r="C130" s="160"/>
      <c r="D130" s="314"/>
      <c r="E130" s="310" t="s">
        <v>65</v>
      </c>
    </row>
    <row r="131" customFormat="false" ht="15" hidden="false" customHeight="false" outlineLevel="0" collapsed="false">
      <c r="A131" s="313" t="n">
        <v>128</v>
      </c>
      <c r="B131" s="307" t="n">
        <f aca="false">IF(D131="x",0,IF(C131&lt;1,0,IF(C131&gt;1,1)))</f>
        <v>0</v>
      </c>
      <c r="C131" s="160"/>
      <c r="D131" s="314"/>
      <c r="E131" s="310" t="s">
        <v>65</v>
      </c>
    </row>
    <row r="132" customFormat="false" ht="15" hidden="false" customHeight="false" outlineLevel="0" collapsed="false">
      <c r="A132" s="311" t="n">
        <v>129</v>
      </c>
      <c r="B132" s="307" t="n">
        <f aca="false">IF(D132="x",0,IF(C132&lt;1,0,IF(C132&gt;1,1)))</f>
        <v>0</v>
      </c>
      <c r="C132" s="160"/>
      <c r="D132" s="314"/>
      <c r="E132" s="310" t="s">
        <v>65</v>
      </c>
    </row>
    <row r="133" customFormat="false" ht="15" hidden="false" customHeight="false" outlineLevel="0" collapsed="false">
      <c r="A133" s="313" t="n">
        <v>130</v>
      </c>
      <c r="B133" s="307" t="n">
        <f aca="false">IF(D133="x",0,IF(C133&lt;1,0,IF(C133&gt;1,1)))</f>
        <v>1</v>
      </c>
      <c r="C133" s="308" t="n">
        <v>124.454</v>
      </c>
      <c r="D133" s="314"/>
      <c r="E133" s="310" t="s">
        <v>65</v>
      </c>
    </row>
    <row r="134" customFormat="false" ht="15" hidden="false" customHeight="false" outlineLevel="0" collapsed="false">
      <c r="A134" s="311" t="n">
        <v>131</v>
      </c>
      <c r="B134" s="307" t="n">
        <f aca="false">IF(D134="x",0,IF(C134&lt;1,0,IF(C134&gt;1,1)))</f>
        <v>0</v>
      </c>
      <c r="C134" s="160"/>
      <c r="D134" s="314"/>
      <c r="E134" s="310" t="s">
        <v>65</v>
      </c>
    </row>
    <row r="135" customFormat="false" ht="15" hidden="false" customHeight="false" outlineLevel="0" collapsed="false">
      <c r="A135" s="313" t="n">
        <v>132</v>
      </c>
      <c r="B135" s="307" t="n">
        <f aca="false">IF(D135="x",0,IF(C135&lt;1,0,IF(C135&gt;1,1)))</f>
        <v>0</v>
      </c>
      <c r="C135" s="160"/>
      <c r="D135" s="314"/>
      <c r="E135" s="310" t="s">
        <v>65</v>
      </c>
    </row>
    <row r="136" customFormat="false" ht="15" hidden="false" customHeight="false" outlineLevel="0" collapsed="false">
      <c r="A136" s="311" t="n">
        <v>133</v>
      </c>
      <c r="B136" s="307" t="n">
        <f aca="false">IF(D136="x",0,IF(C136&lt;1,0,IF(C136&gt;1,1)))</f>
        <v>0</v>
      </c>
      <c r="C136" s="160"/>
      <c r="D136" s="314"/>
      <c r="E136" s="310" t="s">
        <v>65</v>
      </c>
    </row>
    <row r="137" customFormat="false" ht="15" hidden="false" customHeight="false" outlineLevel="0" collapsed="false">
      <c r="A137" s="313" t="n">
        <v>134</v>
      </c>
      <c r="B137" s="307" t="n">
        <f aca="false">IF(D137="x",0,IF(C137&lt;1,0,IF(C137&gt;1,1)))</f>
        <v>0</v>
      </c>
      <c r="C137" s="160"/>
      <c r="D137" s="314"/>
      <c r="E137" s="310" t="s">
        <v>65</v>
      </c>
    </row>
    <row r="138" customFormat="false" ht="15" hidden="false" customHeight="false" outlineLevel="0" collapsed="false">
      <c r="A138" s="311" t="n">
        <v>135</v>
      </c>
      <c r="B138" s="307" t="n">
        <f aca="false">IF(D138="x",0,IF(C138&lt;1,0,IF(C138&gt;1,1)))</f>
        <v>1</v>
      </c>
      <c r="C138" s="308" t="n">
        <v>123.113</v>
      </c>
      <c r="D138" s="314"/>
      <c r="E138" s="310" t="s">
        <v>65</v>
      </c>
    </row>
    <row r="139" customFormat="false" ht="15" hidden="false" customHeight="false" outlineLevel="0" collapsed="false">
      <c r="A139" s="313" t="n">
        <v>136</v>
      </c>
      <c r="B139" s="307" t="n">
        <f aca="false">IF(D139="x",0,IF(C139&lt;1,0,IF(C139&gt;1,1)))</f>
        <v>0</v>
      </c>
      <c r="C139" s="160"/>
      <c r="D139" s="314"/>
      <c r="E139" s="310" t="s">
        <v>65</v>
      </c>
    </row>
    <row r="140" customFormat="false" ht="15" hidden="false" customHeight="false" outlineLevel="0" collapsed="false">
      <c r="A140" s="311" t="n">
        <v>137</v>
      </c>
      <c r="B140" s="307" t="n">
        <f aca="false">IF(D140="x",0,IF(C140&lt;1,0,IF(C140&gt;1,1)))</f>
        <v>0</v>
      </c>
      <c r="C140" s="160"/>
      <c r="D140" s="314"/>
      <c r="E140" s="310" t="s">
        <v>65</v>
      </c>
    </row>
    <row r="141" customFormat="false" ht="15" hidden="false" customHeight="false" outlineLevel="0" collapsed="false">
      <c r="A141" s="313" t="n">
        <v>138</v>
      </c>
      <c r="B141" s="307" t="n">
        <f aca="false">IF(D141="x",0,IF(C141&lt;1,0,IF(C141&gt;1,1)))</f>
        <v>0</v>
      </c>
      <c r="C141" s="160"/>
      <c r="D141" s="314"/>
      <c r="E141" s="310" t="s">
        <v>65</v>
      </c>
    </row>
    <row r="142" customFormat="false" ht="15" hidden="false" customHeight="false" outlineLevel="0" collapsed="false">
      <c r="A142" s="311" t="n">
        <v>139</v>
      </c>
      <c r="B142" s="307" t="n">
        <f aca="false">IF(D142="x",0,IF(C142&lt;1,0,IF(C142&gt;1,1)))</f>
        <v>0</v>
      </c>
      <c r="C142" s="160"/>
      <c r="D142" s="314"/>
      <c r="E142" s="310" t="s">
        <v>65</v>
      </c>
    </row>
    <row r="143" customFormat="false" ht="15" hidden="false" customHeight="false" outlineLevel="0" collapsed="false">
      <c r="A143" s="313" t="n">
        <v>140</v>
      </c>
      <c r="B143" s="307" t="n">
        <f aca="false">IF(D143="x",0,IF(C143&lt;1,0,IF(C143&gt;1,1)))</f>
        <v>0</v>
      </c>
      <c r="C143" s="160"/>
      <c r="D143" s="314"/>
      <c r="E143" s="310" t="s">
        <v>65</v>
      </c>
    </row>
    <row r="144" customFormat="false" ht="15" hidden="false" customHeight="false" outlineLevel="0" collapsed="false">
      <c r="A144" s="311" t="n">
        <v>141</v>
      </c>
      <c r="B144" s="307" t="n">
        <f aca="false">IF(D144="x",0,IF(C144&lt;1,0,IF(C144&gt;1,1)))</f>
        <v>0</v>
      </c>
      <c r="C144" s="160"/>
      <c r="D144" s="314"/>
      <c r="E144" s="310" t="s">
        <v>65</v>
      </c>
    </row>
    <row r="145" customFormat="false" ht="15" hidden="false" customHeight="false" outlineLevel="0" collapsed="false">
      <c r="A145" s="313" t="n">
        <v>142</v>
      </c>
      <c r="B145" s="307" t="n">
        <f aca="false">IF(D145="x",0,IF(C145&lt;1,0,IF(C145&gt;1,1)))</f>
        <v>0</v>
      </c>
      <c r="C145" s="160"/>
      <c r="D145" s="314"/>
      <c r="E145" s="310" t="s">
        <v>65</v>
      </c>
    </row>
    <row r="146" customFormat="false" ht="15" hidden="false" customHeight="false" outlineLevel="0" collapsed="false">
      <c r="A146" s="311" t="n">
        <v>143</v>
      </c>
      <c r="B146" s="307" t="n">
        <f aca="false">IF(D146="x",0,IF(C146&lt;1,0,IF(C146&gt;1,1)))</f>
        <v>0</v>
      </c>
      <c r="C146" s="160"/>
      <c r="D146" s="314"/>
      <c r="E146" s="310" t="s">
        <v>65</v>
      </c>
    </row>
    <row r="147" customFormat="false" ht="15" hidden="false" customHeight="false" outlineLevel="0" collapsed="false">
      <c r="A147" s="313" t="n">
        <v>144</v>
      </c>
      <c r="B147" s="307" t="n">
        <f aca="false">IF(D147="x",0,IF(C147&lt;1,0,IF(C147&gt;1,1)))</f>
        <v>0</v>
      </c>
      <c r="C147" s="160"/>
      <c r="D147" s="314"/>
      <c r="E147" s="310" t="s">
        <v>65</v>
      </c>
    </row>
    <row r="148" customFormat="false" ht="15" hidden="false" customHeight="false" outlineLevel="0" collapsed="false">
      <c r="A148" s="311" t="n">
        <v>145</v>
      </c>
      <c r="B148" s="307" t="n">
        <f aca="false">IF(D148="x",0,IF(C148&lt;1,0,IF(C148&gt;1,1)))</f>
        <v>0</v>
      </c>
      <c r="C148" s="160"/>
      <c r="D148" s="314"/>
      <c r="E148" s="310" t="s">
        <v>65</v>
      </c>
    </row>
    <row r="149" customFormat="false" ht="15" hidden="false" customHeight="false" outlineLevel="0" collapsed="false">
      <c r="A149" s="313" t="n">
        <v>146</v>
      </c>
      <c r="B149" s="307" t="n">
        <f aca="false">IF(D149="x",0,IF(C149&lt;1,0,IF(C149&gt;1,1)))</f>
        <v>1</v>
      </c>
      <c r="C149" s="308" t="n">
        <v>128.446</v>
      </c>
      <c r="D149" s="314"/>
      <c r="E149" s="310" t="s">
        <v>65</v>
      </c>
    </row>
    <row r="150" customFormat="false" ht="15" hidden="false" customHeight="false" outlineLevel="0" collapsed="false">
      <c r="A150" s="311" t="n">
        <v>147</v>
      </c>
      <c r="B150" s="307" t="n">
        <f aca="false">IF(D150="x",0,IF(C150&lt;1,0,IF(C150&gt;1,1)))</f>
        <v>0</v>
      </c>
      <c r="C150" s="160"/>
      <c r="D150" s="314"/>
      <c r="E150" s="310" t="s">
        <v>65</v>
      </c>
    </row>
    <row r="151" customFormat="false" ht="15" hidden="false" customHeight="false" outlineLevel="0" collapsed="false">
      <c r="A151" s="313" t="n">
        <v>148</v>
      </c>
      <c r="B151" s="307" t="n">
        <f aca="false">IF(D151="x",0,IF(C151&lt;1,0,IF(C151&gt;1,1)))</f>
        <v>0</v>
      </c>
      <c r="C151" s="160"/>
      <c r="D151" s="314"/>
      <c r="E151" s="310" t="s">
        <v>65</v>
      </c>
    </row>
    <row r="152" customFormat="false" ht="15" hidden="false" customHeight="false" outlineLevel="0" collapsed="false">
      <c r="A152" s="311" t="n">
        <v>149</v>
      </c>
      <c r="B152" s="307" t="n">
        <f aca="false">IF(D152="x",0,IF(C152&lt;1,0,IF(C152&gt;1,1)))</f>
        <v>0</v>
      </c>
      <c r="C152" s="160"/>
      <c r="D152" s="314"/>
      <c r="E152" s="310" t="s">
        <v>65</v>
      </c>
    </row>
    <row r="153" customFormat="false" ht="15" hidden="false" customHeight="false" outlineLevel="0" collapsed="false">
      <c r="A153" s="313" t="n">
        <v>150</v>
      </c>
      <c r="B153" s="307" t="n">
        <f aca="false">IF(D153="x",0,IF(C153&lt;1,0,IF(C153&gt;1,1)))</f>
        <v>0</v>
      </c>
      <c r="C153" s="160"/>
      <c r="D153" s="314"/>
      <c r="E153" s="310" t="s">
        <v>65</v>
      </c>
    </row>
    <row r="154" customFormat="false" ht="15" hidden="false" customHeight="false" outlineLevel="0" collapsed="false">
      <c r="A154" s="311" t="n">
        <v>151</v>
      </c>
      <c r="B154" s="307" t="n">
        <f aca="false">IF(D154="x",0,IF(C154&lt;1,0,IF(C154&gt;1,1)))</f>
        <v>0</v>
      </c>
      <c r="C154" s="160"/>
      <c r="D154" s="314"/>
      <c r="E154" s="310" t="s">
        <v>65</v>
      </c>
    </row>
    <row r="155" customFormat="false" ht="15" hidden="false" customHeight="false" outlineLevel="0" collapsed="false">
      <c r="A155" s="313" t="n">
        <v>152</v>
      </c>
      <c r="B155" s="307" t="n">
        <f aca="false">IF(D155="x",0,IF(C155&lt;1,0,IF(C155&gt;1,1)))</f>
        <v>0</v>
      </c>
      <c r="C155" s="160"/>
      <c r="D155" s="314"/>
      <c r="E155" s="310" t="s">
        <v>65</v>
      </c>
    </row>
    <row r="156" customFormat="false" ht="15" hidden="false" customHeight="false" outlineLevel="0" collapsed="false">
      <c r="A156" s="311" t="n">
        <v>153</v>
      </c>
      <c r="B156" s="307" t="n">
        <f aca="false">IF(D156="x",0,IF(C156&lt;1,0,IF(C156&gt;1,1)))</f>
        <v>1</v>
      </c>
      <c r="C156" s="308" t="n">
        <v>119.524</v>
      </c>
      <c r="D156" s="314"/>
      <c r="E156" s="310" t="s">
        <v>65</v>
      </c>
    </row>
    <row r="157" customFormat="false" ht="15" hidden="false" customHeight="false" outlineLevel="0" collapsed="false">
      <c r="A157" s="313" t="n">
        <v>154</v>
      </c>
      <c r="B157" s="307" t="n">
        <f aca="false">IF(D157="x",0,IF(C157&lt;1,0,IF(C157&gt;1,1)))</f>
        <v>1</v>
      </c>
      <c r="C157" s="308" t="n">
        <v>126.41</v>
      </c>
      <c r="D157" s="314"/>
      <c r="E157" s="310" t="s">
        <v>65</v>
      </c>
    </row>
    <row r="158" customFormat="false" ht="15" hidden="false" customHeight="false" outlineLevel="0" collapsed="false">
      <c r="A158" s="311" t="n">
        <v>155</v>
      </c>
      <c r="B158" s="307" t="n">
        <f aca="false">IF(D158="x",0,IF(C158&lt;1,0,IF(C158&gt;1,1)))</f>
        <v>1</v>
      </c>
      <c r="C158" s="308" t="n">
        <v>122.745</v>
      </c>
      <c r="D158" s="314"/>
      <c r="E158" s="310" t="s">
        <v>65</v>
      </c>
    </row>
    <row r="159" customFormat="false" ht="15" hidden="false" customHeight="false" outlineLevel="0" collapsed="false">
      <c r="A159" s="313" t="n">
        <v>156</v>
      </c>
      <c r="B159" s="307" t="n">
        <f aca="false">IF(D159="x",0,IF(C159&lt;1,0,IF(C159&gt;1,1)))</f>
        <v>0</v>
      </c>
      <c r="C159" s="160"/>
      <c r="D159" s="314"/>
      <c r="E159" s="310" t="s">
        <v>65</v>
      </c>
    </row>
    <row r="160" customFormat="false" ht="15" hidden="false" customHeight="false" outlineLevel="0" collapsed="false">
      <c r="A160" s="311" t="n">
        <v>157</v>
      </c>
      <c r="B160" s="307" t="n">
        <f aca="false">IF(D160="x",0,IF(C160&lt;1,0,IF(C160&gt;1,1)))</f>
        <v>1</v>
      </c>
      <c r="C160" s="308" t="n">
        <v>131.58</v>
      </c>
      <c r="D160" s="314"/>
      <c r="E160" s="310" t="s">
        <v>65</v>
      </c>
    </row>
    <row r="161" customFormat="false" ht="15" hidden="false" customHeight="false" outlineLevel="0" collapsed="false">
      <c r="A161" s="313" t="n">
        <v>158</v>
      </c>
      <c r="B161" s="307" t="n">
        <f aca="false">IF(D161="x",0,IF(C161&lt;1,0,IF(C161&gt;1,1)))</f>
        <v>1</v>
      </c>
      <c r="C161" s="308" t="n">
        <v>132.29</v>
      </c>
      <c r="D161" s="314"/>
      <c r="E161" s="310" t="s">
        <v>65</v>
      </c>
    </row>
    <row r="162" customFormat="false" ht="15" hidden="false" customHeight="false" outlineLevel="0" collapsed="false">
      <c r="A162" s="311" t="n">
        <v>159</v>
      </c>
      <c r="B162" s="307" t="n">
        <f aca="false">IF(D162="x",0,IF(C162&lt;1,0,IF(C162&gt;1,1)))</f>
        <v>0</v>
      </c>
      <c r="C162" s="160"/>
      <c r="D162" s="314"/>
      <c r="E162" s="310" t="s">
        <v>65</v>
      </c>
    </row>
    <row r="163" customFormat="false" ht="15" hidden="false" customHeight="false" outlineLevel="0" collapsed="false">
      <c r="A163" s="313" t="n">
        <v>160</v>
      </c>
      <c r="B163" s="307" t="n">
        <f aca="false">IF(D163="x",0,IF(C163&lt;1,0,IF(C163&gt;1,1)))</f>
        <v>1</v>
      </c>
      <c r="C163" s="308" t="n">
        <v>132.08</v>
      </c>
      <c r="D163" s="314"/>
      <c r="E163" s="310" t="s">
        <v>65</v>
      </c>
    </row>
    <row r="164" customFormat="false" ht="15" hidden="false" customHeight="false" outlineLevel="0" collapsed="false">
      <c r="A164" s="311" t="n">
        <v>161</v>
      </c>
      <c r="B164" s="307" t="n">
        <f aca="false">IF(D164="x",0,IF(C164&lt;1,0,IF(C164&gt;1,1)))</f>
        <v>1</v>
      </c>
      <c r="C164" s="308" t="n">
        <v>130.25</v>
      </c>
      <c r="D164" s="314"/>
      <c r="E164" s="310" t="s">
        <v>65</v>
      </c>
    </row>
    <row r="165" customFormat="false" ht="15" hidden="false" customHeight="false" outlineLevel="0" collapsed="false">
      <c r="A165" s="313" t="n">
        <v>162</v>
      </c>
      <c r="B165" s="307" t="n">
        <f aca="false">IF(D165="x",0,IF(C165&lt;1,0,IF(C165&gt;1,1)))</f>
        <v>1</v>
      </c>
      <c r="C165" s="308" t="n">
        <v>114.92</v>
      </c>
      <c r="D165" s="314"/>
      <c r="E165" s="310" t="s">
        <v>65</v>
      </c>
    </row>
    <row r="166" customFormat="false" ht="15" hidden="false" customHeight="false" outlineLevel="0" collapsed="false">
      <c r="A166" s="311" t="n">
        <v>163</v>
      </c>
      <c r="B166" s="307" t="n">
        <f aca="false">IF(D166="x",0,IF(C166&lt;1,0,IF(C166&gt;1,1)))</f>
        <v>1</v>
      </c>
      <c r="C166" s="308" t="n">
        <v>128.17</v>
      </c>
      <c r="D166" s="314"/>
      <c r="E166" s="310" t="s">
        <v>65</v>
      </c>
    </row>
    <row r="167" customFormat="false" ht="15" hidden="false" customHeight="false" outlineLevel="0" collapsed="false">
      <c r="A167" s="313" t="n">
        <v>164</v>
      </c>
      <c r="B167" s="307" t="n">
        <f aca="false">IF(D167="x",0,IF(C167&lt;1,0,IF(C167&gt;1,1)))</f>
        <v>0</v>
      </c>
      <c r="C167" s="160"/>
      <c r="D167" s="314"/>
      <c r="E167" s="310" t="s">
        <v>65</v>
      </c>
    </row>
    <row r="168" customFormat="false" ht="15" hidden="false" customHeight="false" outlineLevel="0" collapsed="false">
      <c r="A168" s="311" t="n">
        <v>165</v>
      </c>
      <c r="B168" s="307" t="n">
        <f aca="false">IF(D168="x",0,IF(C168&lt;1,0,IF(C168&gt;1,1)))</f>
        <v>0</v>
      </c>
      <c r="C168" s="160"/>
      <c r="D168" s="314"/>
      <c r="E168" s="310" t="s">
        <v>65</v>
      </c>
    </row>
    <row r="169" customFormat="false" ht="15" hidden="false" customHeight="false" outlineLevel="0" collapsed="false">
      <c r="A169" s="313" t="n">
        <v>166</v>
      </c>
      <c r="B169" s="307" t="n">
        <f aca="false">IF(D169="x",0,IF(C169&lt;1,0,IF(C169&gt;1,1)))</f>
        <v>0</v>
      </c>
      <c r="C169" s="160"/>
      <c r="D169" s="314"/>
      <c r="E169" s="310" t="s">
        <v>65</v>
      </c>
    </row>
    <row r="170" customFormat="false" ht="15" hidden="false" customHeight="false" outlineLevel="0" collapsed="false">
      <c r="A170" s="311" t="n">
        <v>167</v>
      </c>
      <c r="B170" s="307" t="n">
        <f aca="false">IF(D170="x",0,IF(C170&lt;1,0,IF(C170&gt;1,1)))</f>
        <v>0</v>
      </c>
      <c r="C170" s="160"/>
      <c r="D170" s="314"/>
      <c r="E170" s="310" t="s">
        <v>65</v>
      </c>
    </row>
    <row r="171" customFormat="false" ht="15" hidden="false" customHeight="false" outlineLevel="0" collapsed="false">
      <c r="A171" s="313" t="n">
        <v>168</v>
      </c>
      <c r="B171" s="307" t="n">
        <f aca="false">IF(D171="x",0,IF(C171&lt;1,0,IF(C171&gt;1,1)))</f>
        <v>1</v>
      </c>
      <c r="C171" s="308" t="n">
        <v>121.12</v>
      </c>
      <c r="D171" s="314"/>
      <c r="E171" s="310" t="s">
        <v>65</v>
      </c>
    </row>
    <row r="172" customFormat="false" ht="15" hidden="false" customHeight="false" outlineLevel="0" collapsed="false">
      <c r="A172" s="311" t="n">
        <v>169</v>
      </c>
      <c r="B172" s="307" t="n">
        <f aca="false">IF(D172="x",0,IF(C172&lt;1,0,IF(C172&gt;1,1)))</f>
        <v>0</v>
      </c>
      <c r="C172" s="160"/>
      <c r="D172" s="314"/>
      <c r="E172" s="310" t="s">
        <v>65</v>
      </c>
    </row>
    <row r="173" customFormat="false" ht="15" hidden="false" customHeight="false" outlineLevel="0" collapsed="false">
      <c r="A173" s="313" t="n">
        <v>170</v>
      </c>
      <c r="B173" s="307" t="n">
        <f aca="false">IF(D173="x",0,IF(C173&lt;1,0,IF(C173&gt;1,1)))</f>
        <v>0</v>
      </c>
      <c r="C173" s="160"/>
      <c r="D173" s="314"/>
      <c r="E173" s="310" t="s">
        <v>65</v>
      </c>
    </row>
    <row r="174" customFormat="false" ht="15" hidden="false" customHeight="false" outlineLevel="0" collapsed="false">
      <c r="A174" s="311" t="n">
        <v>171</v>
      </c>
      <c r="B174" s="307" t="n">
        <f aca="false">IF(D174="x",0,IF(C174&lt;1,0,IF(C174&gt;1,1)))</f>
        <v>0</v>
      </c>
      <c r="C174" s="160"/>
      <c r="D174" s="314"/>
      <c r="E174" s="310" t="s">
        <v>65</v>
      </c>
    </row>
    <row r="175" customFormat="false" ht="15" hidden="false" customHeight="false" outlineLevel="0" collapsed="false">
      <c r="A175" s="313" t="n">
        <v>172</v>
      </c>
      <c r="B175" s="307" t="n">
        <f aca="false">IF(D175="x",0,IF(C175&lt;1,0,IF(C175&gt;1,1)))</f>
        <v>0</v>
      </c>
      <c r="C175" s="160"/>
      <c r="D175" s="314"/>
      <c r="E175" s="310" t="s">
        <v>65</v>
      </c>
    </row>
    <row r="176" customFormat="false" ht="15" hidden="false" customHeight="false" outlineLevel="0" collapsed="false">
      <c r="A176" s="311" t="n">
        <v>173</v>
      </c>
      <c r="B176" s="307" t="n">
        <f aca="false">IF(D176="x",0,IF(C176&lt;1,0,IF(C176&gt;1,1)))</f>
        <v>0</v>
      </c>
      <c r="C176" s="160"/>
      <c r="D176" s="314"/>
      <c r="E176" s="310" t="s">
        <v>65</v>
      </c>
    </row>
    <row r="177" customFormat="false" ht="15" hidden="false" customHeight="false" outlineLevel="0" collapsed="false">
      <c r="A177" s="313" t="n">
        <v>174</v>
      </c>
      <c r="B177" s="307" t="n">
        <f aca="false">IF(D177="x",0,IF(C177&lt;1,0,IF(C177&gt;1,1)))</f>
        <v>1</v>
      </c>
      <c r="C177" s="308" t="n">
        <v>129.2</v>
      </c>
      <c r="D177" s="314"/>
      <c r="E177" s="310" t="s">
        <v>65</v>
      </c>
    </row>
    <row r="178" customFormat="false" ht="15" hidden="false" customHeight="false" outlineLevel="0" collapsed="false">
      <c r="A178" s="311" t="n">
        <v>175</v>
      </c>
      <c r="B178" s="307" t="n">
        <f aca="false">IF(D178="x",0,IF(C178&lt;1,0,IF(C178&gt;1,1)))</f>
        <v>0</v>
      </c>
      <c r="C178" s="160"/>
      <c r="D178" s="314"/>
      <c r="E178" s="310" t="s">
        <v>65</v>
      </c>
    </row>
    <row r="179" customFormat="false" ht="15" hidden="false" customHeight="false" outlineLevel="0" collapsed="false">
      <c r="A179" s="313" t="n">
        <v>176</v>
      </c>
      <c r="B179" s="307" t="n">
        <f aca="false">IF(D179="x",0,IF(C179&lt;1,0,IF(C179&gt;1,1)))</f>
        <v>0</v>
      </c>
      <c r="C179" s="160"/>
      <c r="D179" s="314"/>
      <c r="E179" s="310" t="s">
        <v>65</v>
      </c>
    </row>
    <row r="180" customFormat="false" ht="15" hidden="false" customHeight="false" outlineLevel="0" collapsed="false">
      <c r="A180" s="311" t="n">
        <v>177</v>
      </c>
      <c r="B180" s="307" t="n">
        <f aca="false">IF(D180="x",0,IF(C180&lt;1,0,IF(C180&gt;1,1)))</f>
        <v>0</v>
      </c>
      <c r="C180" s="160"/>
      <c r="D180" s="314"/>
      <c r="E180" s="310" t="s">
        <v>65</v>
      </c>
    </row>
    <row r="181" customFormat="false" ht="15" hidden="false" customHeight="false" outlineLevel="0" collapsed="false">
      <c r="A181" s="313" t="n">
        <v>178</v>
      </c>
      <c r="B181" s="307" t="n">
        <f aca="false">IF(D181="x",0,IF(C181&lt;1,0,IF(C181&gt;1,1)))</f>
        <v>0</v>
      </c>
      <c r="C181" s="160"/>
      <c r="D181" s="314"/>
      <c r="E181" s="310" t="s">
        <v>65</v>
      </c>
    </row>
    <row r="182" customFormat="false" ht="15" hidden="false" customHeight="false" outlineLevel="0" collapsed="false">
      <c r="A182" s="311" t="n">
        <v>179</v>
      </c>
      <c r="B182" s="307" t="n">
        <f aca="false">IF(D182="x",0,IF(C182&lt;1,0,IF(C182&gt;1,1)))</f>
        <v>0</v>
      </c>
      <c r="C182" s="160"/>
      <c r="D182" s="314"/>
      <c r="E182" s="310" t="s">
        <v>65</v>
      </c>
    </row>
    <row r="183" customFormat="false" ht="15" hidden="false" customHeight="false" outlineLevel="0" collapsed="false">
      <c r="A183" s="313" t="n">
        <v>180</v>
      </c>
      <c r="B183" s="307" t="n">
        <f aca="false">IF(D183="x",0,IF(C183&lt;1,0,IF(C183&gt;1,1)))</f>
        <v>0</v>
      </c>
      <c r="C183" s="160"/>
      <c r="D183" s="314"/>
      <c r="E183" s="310" t="s">
        <v>65</v>
      </c>
    </row>
    <row r="184" customFormat="false" ht="15" hidden="false" customHeight="false" outlineLevel="0" collapsed="false">
      <c r="A184" s="311" t="n">
        <v>181</v>
      </c>
      <c r="B184" s="307" t="n">
        <f aca="false">IF(D184="x",0,IF(C184&lt;1,0,IF(C184&gt;1,1)))</f>
        <v>0</v>
      </c>
      <c r="C184" s="160"/>
      <c r="D184" s="314"/>
      <c r="E184" s="310" t="s">
        <v>65</v>
      </c>
    </row>
    <row r="185" customFormat="false" ht="15" hidden="false" customHeight="false" outlineLevel="0" collapsed="false">
      <c r="A185" s="313" t="n">
        <v>182</v>
      </c>
      <c r="B185" s="307" t="n">
        <f aca="false">IF(D185="x",0,IF(C185&lt;1,0,IF(C185&gt;1,1)))</f>
        <v>0</v>
      </c>
      <c r="C185" s="160"/>
      <c r="D185" s="314"/>
      <c r="E185" s="310" t="s">
        <v>65</v>
      </c>
    </row>
    <row r="186" customFormat="false" ht="15" hidden="false" customHeight="false" outlineLevel="0" collapsed="false">
      <c r="A186" s="311" t="n">
        <v>183</v>
      </c>
      <c r="B186" s="307" t="n">
        <f aca="false">IF(D186="x",0,IF(C186&lt;1,0,IF(C186&gt;1,1)))</f>
        <v>0</v>
      </c>
      <c r="C186" s="160"/>
      <c r="D186" s="314"/>
      <c r="E186" s="310" t="s">
        <v>65</v>
      </c>
    </row>
    <row r="187" customFormat="false" ht="15" hidden="false" customHeight="false" outlineLevel="0" collapsed="false">
      <c r="A187" s="313" t="n">
        <v>184</v>
      </c>
      <c r="B187" s="307" t="n">
        <f aca="false">IF(D187="x",0,IF(C187&lt;1,0,IF(C187&gt;1,1)))</f>
        <v>0</v>
      </c>
      <c r="C187" s="160"/>
      <c r="D187" s="314"/>
      <c r="E187" s="310" t="s">
        <v>65</v>
      </c>
    </row>
    <row r="188" customFormat="false" ht="15" hidden="false" customHeight="false" outlineLevel="0" collapsed="false">
      <c r="A188" s="311" t="n">
        <v>185</v>
      </c>
      <c r="B188" s="307" t="n">
        <f aca="false">IF(D188="x",0,IF(C188&lt;1,0,IF(C188&gt;1,1)))</f>
        <v>0</v>
      </c>
      <c r="C188" s="160"/>
      <c r="D188" s="314"/>
      <c r="E188" s="310" t="s">
        <v>65</v>
      </c>
    </row>
    <row r="189" customFormat="false" ht="15" hidden="false" customHeight="false" outlineLevel="0" collapsed="false">
      <c r="A189" s="313" t="n">
        <v>186</v>
      </c>
      <c r="B189" s="307" t="n">
        <f aca="false">IF(D189="x",0,IF(C189&lt;1,0,IF(C189&gt;1,1)))</f>
        <v>0</v>
      </c>
      <c r="C189" s="160"/>
      <c r="D189" s="314"/>
      <c r="E189" s="310" t="s">
        <v>65</v>
      </c>
    </row>
    <row r="190" customFormat="false" ht="15" hidden="false" customHeight="false" outlineLevel="0" collapsed="false">
      <c r="A190" s="311" t="n">
        <v>187</v>
      </c>
      <c r="B190" s="307" t="n">
        <f aca="false">IF(D190="x",0,IF(C190&lt;1,0,IF(C190&gt;1,1)))</f>
        <v>0</v>
      </c>
      <c r="C190" s="160"/>
      <c r="D190" s="314"/>
      <c r="E190" s="310" t="s">
        <v>65</v>
      </c>
    </row>
    <row r="191" customFormat="false" ht="15" hidden="false" customHeight="false" outlineLevel="0" collapsed="false">
      <c r="A191" s="313" t="n">
        <v>188</v>
      </c>
      <c r="B191" s="307" t="n">
        <f aca="false">IF(D191="x",0,IF(C191&lt;1,0,IF(C191&gt;1,1)))</f>
        <v>0</v>
      </c>
      <c r="C191" s="160"/>
      <c r="D191" s="314"/>
      <c r="E191" s="310" t="s">
        <v>65</v>
      </c>
    </row>
    <row r="192" customFormat="false" ht="15" hidden="false" customHeight="false" outlineLevel="0" collapsed="false">
      <c r="A192" s="311" t="n">
        <v>189</v>
      </c>
      <c r="B192" s="307" t="n">
        <f aca="false">IF(D192="x",0,IF(C192&lt;1,0,IF(C192&gt;1,1)))</f>
        <v>0</v>
      </c>
      <c r="C192" s="160"/>
      <c r="D192" s="314"/>
      <c r="E192" s="310" t="s">
        <v>65</v>
      </c>
    </row>
    <row r="193" customFormat="false" ht="15" hidden="false" customHeight="false" outlineLevel="0" collapsed="false">
      <c r="A193" s="313" t="n">
        <v>190</v>
      </c>
      <c r="B193" s="307" t="n">
        <f aca="false">IF(D193="x",0,IF(C193&lt;1,0,IF(C193&gt;1,1)))</f>
        <v>0</v>
      </c>
      <c r="C193" s="160"/>
      <c r="D193" s="314"/>
      <c r="E193" s="310" t="s">
        <v>65</v>
      </c>
    </row>
    <row r="194" customFormat="false" ht="15" hidden="false" customHeight="false" outlineLevel="0" collapsed="false">
      <c r="A194" s="311" t="n">
        <v>191</v>
      </c>
      <c r="B194" s="307" t="n">
        <f aca="false">IF(D194="x",0,IF(C194&lt;1,0,IF(C194&gt;1,1)))</f>
        <v>0</v>
      </c>
      <c r="C194" s="160"/>
      <c r="D194" s="314"/>
      <c r="E194" s="310" t="s">
        <v>65</v>
      </c>
    </row>
    <row r="195" customFormat="false" ht="15" hidden="false" customHeight="false" outlineLevel="0" collapsed="false">
      <c r="A195" s="313" t="n">
        <v>192</v>
      </c>
      <c r="B195" s="307" t="n">
        <f aca="false">IF(D195="x",0,IF(C195&lt;1,0,IF(C195&gt;1,1)))</f>
        <v>0</v>
      </c>
      <c r="C195" s="160"/>
      <c r="D195" s="314"/>
      <c r="E195" s="310" t="s">
        <v>65</v>
      </c>
    </row>
    <row r="196" customFormat="false" ht="15" hidden="false" customHeight="false" outlineLevel="0" collapsed="false">
      <c r="A196" s="311" t="n">
        <v>193</v>
      </c>
      <c r="B196" s="307" t="n">
        <f aca="false">IF(D196="x",0,IF(C196&lt;1,0,IF(C196&gt;1,1)))</f>
        <v>0</v>
      </c>
      <c r="C196" s="160"/>
      <c r="D196" s="314"/>
      <c r="E196" s="310" t="s">
        <v>65</v>
      </c>
    </row>
    <row r="197" customFormat="false" ht="15" hidden="false" customHeight="false" outlineLevel="0" collapsed="false">
      <c r="A197" s="313" t="n">
        <v>194</v>
      </c>
      <c r="B197" s="307" t="n">
        <f aca="false">IF(D197="x",0,IF(C197&lt;1,0,IF(C197&gt;1,1)))</f>
        <v>0</v>
      </c>
      <c r="C197" s="160"/>
      <c r="D197" s="314"/>
      <c r="E197" s="310" t="s">
        <v>65</v>
      </c>
    </row>
    <row r="198" customFormat="false" ht="15" hidden="false" customHeight="false" outlineLevel="0" collapsed="false">
      <c r="A198" s="311" t="n">
        <v>195</v>
      </c>
      <c r="B198" s="307" t="n">
        <f aca="false">IF(D198="x",0,IF(C198&lt;1,0,IF(C198&gt;1,1)))</f>
        <v>0</v>
      </c>
      <c r="C198" s="160"/>
      <c r="D198" s="314"/>
      <c r="E198" s="310" t="s">
        <v>65</v>
      </c>
    </row>
    <row r="199" customFormat="false" ht="15" hidden="false" customHeight="false" outlineLevel="0" collapsed="false">
      <c r="A199" s="313" t="n">
        <v>196</v>
      </c>
      <c r="B199" s="307" t="n">
        <f aca="false">IF(D199="x",0,IF(C199&lt;1,0,IF(C199&gt;1,1)))</f>
        <v>0</v>
      </c>
      <c r="C199" s="160"/>
      <c r="D199" s="314"/>
      <c r="E199" s="310" t="s">
        <v>65</v>
      </c>
    </row>
    <row r="200" customFormat="false" ht="15" hidden="false" customHeight="false" outlineLevel="0" collapsed="false">
      <c r="A200" s="311" t="n">
        <v>197</v>
      </c>
      <c r="B200" s="307" t="n">
        <f aca="false">IF(D200="x",0,IF(C200&lt;1,0,IF(C200&gt;1,1)))</f>
        <v>0</v>
      </c>
      <c r="C200" s="160"/>
      <c r="D200" s="314"/>
      <c r="E200" s="310" t="s">
        <v>65</v>
      </c>
    </row>
    <row r="201" customFormat="false" ht="15" hidden="false" customHeight="false" outlineLevel="0" collapsed="false">
      <c r="A201" s="313" t="n">
        <v>198</v>
      </c>
      <c r="B201" s="307" t="n">
        <f aca="false">IF(D201="x",0,IF(C201&lt;1,0,IF(C201&gt;1,1)))</f>
        <v>0</v>
      </c>
      <c r="C201" s="160"/>
      <c r="D201" s="314"/>
      <c r="E201" s="310" t="s">
        <v>65</v>
      </c>
    </row>
    <row r="202" customFormat="false" ht="15" hidden="false" customHeight="false" outlineLevel="0" collapsed="false">
      <c r="A202" s="311" t="n">
        <v>199</v>
      </c>
      <c r="B202" s="307" t="n">
        <f aca="false">IF(D202="x",0,IF(C202&lt;1,0,IF(C202&gt;1,1)))</f>
        <v>0</v>
      </c>
      <c r="C202" s="160"/>
      <c r="D202" s="314"/>
      <c r="E202" s="310" t="s">
        <v>65</v>
      </c>
    </row>
    <row r="203" customFormat="false" ht="15" hidden="false" customHeight="false" outlineLevel="0" collapsed="false">
      <c r="A203" s="313" t="n">
        <v>200</v>
      </c>
      <c r="B203" s="307" t="n">
        <f aca="false">IF(D203="x",0,IF(C203&lt;1,0,IF(C203&gt;1,1)))</f>
        <v>0</v>
      </c>
      <c r="C203" s="160"/>
      <c r="D203" s="314"/>
      <c r="E203" s="310" t="s">
        <v>65</v>
      </c>
    </row>
    <row r="204" customFormat="false" ht="15" hidden="false" customHeight="false" outlineLevel="0" collapsed="false">
      <c r="A204" s="311" t="n">
        <v>201</v>
      </c>
      <c r="B204" s="307" t="n">
        <f aca="false">IF(D204="x",0,IF(C204&lt;1,0,IF(C204&gt;1,1)))</f>
        <v>1</v>
      </c>
      <c r="C204" s="308" t="n">
        <v>131.01</v>
      </c>
      <c r="D204" s="314"/>
      <c r="E204" s="310" t="s">
        <v>65</v>
      </c>
    </row>
    <row r="205" customFormat="false" ht="15" hidden="false" customHeight="false" outlineLevel="0" collapsed="false">
      <c r="A205" s="313" t="n">
        <v>202</v>
      </c>
      <c r="B205" s="307" t="n">
        <f aca="false">IF(D205="x",0,IF(C205&lt;1,0,IF(C205&gt;1,1)))</f>
        <v>0</v>
      </c>
      <c r="C205" s="160"/>
      <c r="D205" s="314"/>
      <c r="E205" s="310" t="s">
        <v>65</v>
      </c>
    </row>
    <row r="206" customFormat="false" ht="15" hidden="false" customHeight="false" outlineLevel="0" collapsed="false">
      <c r="A206" s="311" t="n">
        <v>203</v>
      </c>
      <c r="B206" s="307" t="n">
        <f aca="false">IF(D206="x",0,IF(C206&lt;1,0,IF(C206&gt;1,1)))</f>
        <v>0</v>
      </c>
      <c r="C206" s="160"/>
      <c r="D206" s="314"/>
      <c r="E206" s="310" t="s">
        <v>65</v>
      </c>
    </row>
    <row r="207" customFormat="false" ht="15" hidden="false" customHeight="false" outlineLevel="0" collapsed="false">
      <c r="A207" s="313" t="n">
        <v>204</v>
      </c>
      <c r="B207" s="307" t="n">
        <f aca="false">IF(D207="x",0,IF(C207&lt;1,0,IF(C207&gt;1,1)))</f>
        <v>0</v>
      </c>
      <c r="C207" s="160"/>
      <c r="D207" s="314"/>
      <c r="E207" s="310" t="s">
        <v>65</v>
      </c>
    </row>
    <row r="208" customFormat="false" ht="15" hidden="false" customHeight="false" outlineLevel="0" collapsed="false">
      <c r="A208" s="311" t="n">
        <v>205</v>
      </c>
      <c r="B208" s="307" t="n">
        <f aca="false">IF(D208="x",0,IF(C208&lt;1,0,IF(C208&gt;1,1)))</f>
        <v>0</v>
      </c>
      <c r="C208" s="160"/>
      <c r="D208" s="314"/>
      <c r="E208" s="310" t="s">
        <v>65</v>
      </c>
    </row>
    <row r="209" customFormat="false" ht="15" hidden="false" customHeight="false" outlineLevel="0" collapsed="false">
      <c r="A209" s="313" t="n">
        <v>206</v>
      </c>
      <c r="B209" s="307" t="n">
        <f aca="false">IF(D209="x",0,IF(C209&lt;1,0,IF(C209&gt;1,1)))</f>
        <v>0</v>
      </c>
      <c r="C209" s="160"/>
      <c r="D209" s="314"/>
      <c r="E209" s="310" t="s">
        <v>65</v>
      </c>
    </row>
    <row r="210" customFormat="false" ht="15" hidden="false" customHeight="false" outlineLevel="0" collapsed="false">
      <c r="A210" s="311" t="n">
        <v>207</v>
      </c>
      <c r="B210" s="307" t="n">
        <f aca="false">IF(D210="x",0,IF(C210&lt;1,0,IF(C210&gt;1,1)))</f>
        <v>0</v>
      </c>
      <c r="C210" s="160"/>
      <c r="D210" s="314"/>
      <c r="E210" s="310" t="s">
        <v>65</v>
      </c>
    </row>
    <row r="211" customFormat="false" ht="15" hidden="false" customHeight="false" outlineLevel="0" collapsed="false">
      <c r="A211" s="313" t="n">
        <v>208</v>
      </c>
      <c r="B211" s="307" t="n">
        <f aca="false">IF(D211="x",0,IF(C211&lt;1,0,IF(C211&gt;1,1)))</f>
        <v>0</v>
      </c>
      <c r="C211" s="160"/>
      <c r="D211" s="314"/>
      <c r="E211" s="310" t="s">
        <v>65</v>
      </c>
    </row>
    <row r="212" customFormat="false" ht="15" hidden="false" customHeight="false" outlineLevel="0" collapsed="false">
      <c r="A212" s="311" t="n">
        <v>209</v>
      </c>
      <c r="B212" s="307" t="n">
        <f aca="false">IF(D212="x",0,IF(C212&lt;1,0,IF(C212&gt;1,1)))</f>
        <v>0</v>
      </c>
      <c r="C212" s="160"/>
      <c r="D212" s="314"/>
      <c r="E212" s="310" t="s">
        <v>65</v>
      </c>
    </row>
    <row r="213" customFormat="false" ht="15" hidden="false" customHeight="false" outlineLevel="0" collapsed="false">
      <c r="A213" s="313" t="n">
        <v>210</v>
      </c>
      <c r="B213" s="307" t="n">
        <f aca="false">IF(D213="x",0,IF(C213&lt;1,0,IF(C213&gt;1,1)))</f>
        <v>0</v>
      </c>
      <c r="C213" s="160"/>
      <c r="D213" s="314"/>
      <c r="E213" s="310" t="s">
        <v>65</v>
      </c>
    </row>
    <row r="214" customFormat="false" ht="15" hidden="false" customHeight="false" outlineLevel="0" collapsed="false">
      <c r="A214" s="311" t="n">
        <v>211</v>
      </c>
      <c r="B214" s="307" t="n">
        <f aca="false">IF(D214="x",0,IF(C214&lt;1,0,IF(C214&gt;1,1)))</f>
        <v>0</v>
      </c>
      <c r="C214" s="160"/>
      <c r="D214" s="314"/>
      <c r="E214" s="310" t="s">
        <v>65</v>
      </c>
    </row>
    <row r="215" customFormat="false" ht="15" hidden="false" customHeight="false" outlineLevel="0" collapsed="false">
      <c r="A215" s="313" t="n">
        <v>212</v>
      </c>
      <c r="B215" s="307" t="n">
        <f aca="false">IF(D215="x",0,IF(C215&lt;1,0,IF(C215&gt;1,1)))</f>
        <v>0</v>
      </c>
      <c r="C215" s="160"/>
      <c r="D215" s="314"/>
      <c r="E215" s="310" t="s">
        <v>65</v>
      </c>
    </row>
    <row r="216" customFormat="false" ht="15" hidden="false" customHeight="false" outlineLevel="0" collapsed="false">
      <c r="A216" s="311" t="n">
        <v>213</v>
      </c>
      <c r="B216" s="307" t="n">
        <f aca="false">IF(D216="x",0,IF(C216&lt;1,0,IF(C216&gt;1,1)))</f>
        <v>0</v>
      </c>
      <c r="C216" s="160"/>
      <c r="D216" s="314"/>
      <c r="E216" s="310" t="s">
        <v>65</v>
      </c>
    </row>
    <row r="217" customFormat="false" ht="15" hidden="false" customHeight="false" outlineLevel="0" collapsed="false">
      <c r="A217" s="313" t="n">
        <v>214</v>
      </c>
      <c r="B217" s="307" t="n">
        <f aca="false">IF(D217="x",0,IF(C217&lt;1,0,IF(C217&gt;1,1)))</f>
        <v>0</v>
      </c>
      <c r="C217" s="160"/>
      <c r="D217" s="314"/>
      <c r="E217" s="310" t="s">
        <v>65</v>
      </c>
    </row>
    <row r="218" customFormat="false" ht="15" hidden="false" customHeight="false" outlineLevel="0" collapsed="false">
      <c r="A218" s="311" t="n">
        <v>215</v>
      </c>
      <c r="B218" s="307" t="n">
        <f aca="false">IF(D218="x",0,IF(C218&lt;1,0,IF(C218&gt;1,1)))</f>
        <v>0</v>
      </c>
      <c r="C218" s="160"/>
      <c r="D218" s="314"/>
      <c r="E218" s="310" t="s">
        <v>65</v>
      </c>
    </row>
    <row r="219" customFormat="false" ht="15" hidden="false" customHeight="false" outlineLevel="0" collapsed="false">
      <c r="A219" s="313" t="n">
        <v>216</v>
      </c>
      <c r="B219" s="307" t="n">
        <f aca="false">IF(D219="x",0,IF(C219&lt;1,0,IF(C219&gt;1,1)))</f>
        <v>0</v>
      </c>
      <c r="C219" s="160"/>
      <c r="D219" s="314"/>
      <c r="E219" s="310" t="s">
        <v>65</v>
      </c>
    </row>
    <row r="220" customFormat="false" ht="15" hidden="false" customHeight="false" outlineLevel="0" collapsed="false">
      <c r="A220" s="311" t="n">
        <v>217</v>
      </c>
      <c r="B220" s="307" t="n">
        <f aca="false">IF(D220="x",0,IF(C220&lt;1,0,IF(C220&gt;1,1)))</f>
        <v>0</v>
      </c>
      <c r="C220" s="160"/>
      <c r="D220" s="314"/>
      <c r="E220" s="310" t="s">
        <v>65</v>
      </c>
    </row>
    <row r="221" customFormat="false" ht="15" hidden="false" customHeight="false" outlineLevel="0" collapsed="false">
      <c r="A221" s="313" t="n">
        <v>218</v>
      </c>
      <c r="B221" s="307" t="n">
        <f aca="false">IF(D221="x",0,IF(C221&lt;1,0,IF(C221&gt;1,1)))</f>
        <v>0</v>
      </c>
      <c r="C221" s="160"/>
      <c r="D221" s="314"/>
      <c r="E221" s="310" t="s">
        <v>65</v>
      </c>
    </row>
    <row r="222" customFormat="false" ht="15" hidden="false" customHeight="false" outlineLevel="0" collapsed="false">
      <c r="A222" s="311" t="n">
        <v>219</v>
      </c>
      <c r="B222" s="307" t="n">
        <f aca="false">IF(D222="x",0,IF(C222&lt;1,0,IF(C222&gt;1,1)))</f>
        <v>0</v>
      </c>
      <c r="C222" s="160"/>
      <c r="D222" s="314"/>
      <c r="E222" s="310" t="s">
        <v>65</v>
      </c>
    </row>
    <row r="223" customFormat="false" ht="15" hidden="false" customHeight="false" outlineLevel="0" collapsed="false">
      <c r="A223" s="313" t="n">
        <v>220</v>
      </c>
      <c r="B223" s="307" t="n">
        <f aca="false">IF(D223="x",0,IF(C223&lt;1,0,IF(C223&gt;1,1)))</f>
        <v>0</v>
      </c>
      <c r="C223" s="160"/>
      <c r="D223" s="314"/>
      <c r="E223" s="310" t="s">
        <v>65</v>
      </c>
    </row>
    <row r="224" customFormat="false" ht="15" hidden="false" customHeight="false" outlineLevel="0" collapsed="false">
      <c r="A224" s="311" t="n">
        <v>221</v>
      </c>
      <c r="B224" s="307" t="n">
        <f aca="false">IF(D224="x",0,IF(C224&lt;1,0,IF(C224&gt;1,1)))</f>
        <v>0</v>
      </c>
      <c r="C224" s="160"/>
      <c r="D224" s="314"/>
      <c r="E224" s="310" t="s">
        <v>65</v>
      </c>
    </row>
    <row r="225" customFormat="false" ht="15" hidden="false" customHeight="false" outlineLevel="0" collapsed="false">
      <c r="A225" s="313" t="n">
        <v>222</v>
      </c>
      <c r="B225" s="307" t="n">
        <f aca="false">IF(D225="x",0,IF(C225&lt;1,0,IF(C225&gt;1,1)))</f>
        <v>0</v>
      </c>
      <c r="C225" s="160"/>
      <c r="D225" s="314"/>
      <c r="E225" s="310" t="s">
        <v>65</v>
      </c>
    </row>
    <row r="226" customFormat="false" ht="15" hidden="false" customHeight="false" outlineLevel="0" collapsed="false">
      <c r="A226" s="311" t="n">
        <v>223</v>
      </c>
      <c r="B226" s="307" t="n">
        <f aca="false">IF(D226="x",0,IF(C226&lt;1,0,IF(C226&gt;1,1)))</f>
        <v>0</v>
      </c>
      <c r="C226" s="160"/>
      <c r="D226" s="314"/>
      <c r="E226" s="310" t="s">
        <v>65</v>
      </c>
    </row>
    <row r="227" customFormat="false" ht="15" hidden="false" customHeight="false" outlineLevel="0" collapsed="false">
      <c r="A227" s="313" t="n">
        <v>224</v>
      </c>
      <c r="B227" s="307" t="n">
        <f aca="false">IF(D227="x",0,IF(C227&lt;1,0,IF(C227&gt;1,1)))</f>
        <v>0</v>
      </c>
      <c r="C227" s="160"/>
      <c r="D227" s="314"/>
      <c r="E227" s="310" t="s">
        <v>65</v>
      </c>
    </row>
    <row r="228" customFormat="false" ht="15" hidden="false" customHeight="false" outlineLevel="0" collapsed="false">
      <c r="A228" s="311" t="n">
        <v>225</v>
      </c>
      <c r="B228" s="307" t="n">
        <f aca="false">IF(D228="x",0,IF(C228&lt;1,0,IF(C228&gt;1,1)))</f>
        <v>0</v>
      </c>
      <c r="C228" s="160"/>
      <c r="D228" s="314"/>
      <c r="E228" s="310" t="s">
        <v>65</v>
      </c>
    </row>
    <row r="229" customFormat="false" ht="15" hidden="false" customHeight="false" outlineLevel="0" collapsed="false">
      <c r="A229" s="313" t="n">
        <v>226</v>
      </c>
      <c r="B229" s="307" t="n">
        <f aca="false">IF(D229="x",0,IF(C229&lt;1,0,IF(C229&gt;1,1)))</f>
        <v>0</v>
      </c>
      <c r="C229" s="160"/>
      <c r="D229" s="314"/>
      <c r="E229" s="310" t="s">
        <v>65</v>
      </c>
    </row>
    <row r="230" customFormat="false" ht="15" hidden="false" customHeight="false" outlineLevel="0" collapsed="false">
      <c r="A230" s="311" t="n">
        <v>227</v>
      </c>
      <c r="B230" s="307" t="n">
        <f aca="false">IF(D230="x",0,IF(C230&lt;1,0,IF(C230&gt;1,1)))</f>
        <v>0</v>
      </c>
      <c r="C230" s="160"/>
      <c r="D230" s="314"/>
      <c r="E230" s="310" t="s">
        <v>65</v>
      </c>
    </row>
    <row r="231" customFormat="false" ht="15" hidden="false" customHeight="false" outlineLevel="0" collapsed="false">
      <c r="A231" s="313" t="n">
        <v>228</v>
      </c>
      <c r="B231" s="307" t="n">
        <f aca="false">IF(D231="x",0,IF(C231&lt;1,0,IF(C231&gt;1,1)))</f>
        <v>0</v>
      </c>
      <c r="C231" s="160"/>
      <c r="D231" s="314"/>
      <c r="E231" s="310" t="s">
        <v>65</v>
      </c>
    </row>
    <row r="232" customFormat="false" ht="15" hidden="false" customHeight="false" outlineLevel="0" collapsed="false">
      <c r="A232" s="311" t="n">
        <v>229</v>
      </c>
      <c r="B232" s="307" t="n">
        <f aca="false">IF(D232="x",0,IF(C232&lt;1,0,IF(C232&gt;1,1)))</f>
        <v>0</v>
      </c>
      <c r="C232" s="160"/>
      <c r="D232" s="314"/>
      <c r="E232" s="310" t="s">
        <v>65</v>
      </c>
    </row>
    <row r="233" customFormat="false" ht="15" hidden="false" customHeight="false" outlineLevel="0" collapsed="false">
      <c r="A233" s="313" t="n">
        <v>230</v>
      </c>
      <c r="B233" s="307" t="n">
        <f aca="false">IF(D233="x",0,IF(C233&lt;1,0,IF(C233&gt;1,1)))</f>
        <v>0</v>
      </c>
      <c r="C233" s="160"/>
      <c r="D233" s="314"/>
      <c r="E233" s="310" t="s">
        <v>65</v>
      </c>
    </row>
    <row r="234" customFormat="false" ht="15" hidden="false" customHeight="false" outlineLevel="0" collapsed="false">
      <c r="A234" s="311" t="n">
        <v>231</v>
      </c>
      <c r="B234" s="307" t="n">
        <f aca="false">IF(D234="x",0,IF(C234&lt;1,0,IF(C234&gt;1,1)))</f>
        <v>0</v>
      </c>
      <c r="C234" s="160"/>
      <c r="D234" s="314"/>
      <c r="E234" s="310" t="s">
        <v>65</v>
      </c>
    </row>
    <row r="235" customFormat="false" ht="15" hidden="false" customHeight="false" outlineLevel="0" collapsed="false">
      <c r="A235" s="313" t="n">
        <v>232</v>
      </c>
      <c r="B235" s="307" t="n">
        <f aca="false">IF(D235="x",0,IF(C235&lt;1,0,IF(C235&gt;1,1)))</f>
        <v>0</v>
      </c>
      <c r="C235" s="160"/>
      <c r="D235" s="314"/>
      <c r="E235" s="310" t="s">
        <v>65</v>
      </c>
    </row>
    <row r="236" customFormat="false" ht="15" hidden="false" customHeight="false" outlineLevel="0" collapsed="false">
      <c r="A236" s="311" t="n">
        <v>233</v>
      </c>
      <c r="B236" s="307" t="n">
        <f aca="false">IF(D236="x",0,IF(C236&lt;1,0,IF(C236&gt;1,1)))</f>
        <v>0</v>
      </c>
      <c r="C236" s="160"/>
      <c r="D236" s="314"/>
      <c r="E236" s="310" t="s">
        <v>65</v>
      </c>
    </row>
    <row r="237" customFormat="false" ht="15" hidden="false" customHeight="false" outlineLevel="0" collapsed="false">
      <c r="A237" s="313" t="n">
        <v>234</v>
      </c>
      <c r="B237" s="307" t="n">
        <f aca="false">IF(D237="x",0,IF(C237&lt;1,0,IF(C237&gt;1,1)))</f>
        <v>0</v>
      </c>
      <c r="C237" s="160"/>
      <c r="D237" s="314"/>
      <c r="E237" s="310" t="s">
        <v>65</v>
      </c>
    </row>
    <row r="238" customFormat="false" ht="15" hidden="false" customHeight="false" outlineLevel="0" collapsed="false">
      <c r="A238" s="311" t="n">
        <v>235</v>
      </c>
      <c r="B238" s="307" t="n">
        <f aca="false">IF(D238="x",0,IF(C238&lt;1,0,IF(C238&gt;1,1)))</f>
        <v>0</v>
      </c>
      <c r="C238" s="160"/>
      <c r="D238" s="314"/>
      <c r="E238" s="310" t="s">
        <v>65</v>
      </c>
    </row>
    <row r="239" customFormat="false" ht="15" hidden="false" customHeight="false" outlineLevel="0" collapsed="false">
      <c r="A239" s="313" t="n">
        <v>236</v>
      </c>
      <c r="B239" s="307" t="n">
        <f aca="false">IF(D239="x",0,IF(C239&lt;1,0,IF(C239&gt;1,1)))</f>
        <v>0</v>
      </c>
      <c r="C239" s="160"/>
      <c r="D239" s="314"/>
      <c r="E239" s="310" t="s">
        <v>65</v>
      </c>
    </row>
    <row r="240" customFormat="false" ht="15" hidden="false" customHeight="false" outlineLevel="0" collapsed="false">
      <c r="A240" s="311" t="n">
        <v>237</v>
      </c>
      <c r="B240" s="307" t="n">
        <f aca="false">IF(D240="x",0,IF(C240&lt;1,0,IF(C240&gt;1,1)))</f>
        <v>0</v>
      </c>
      <c r="C240" s="160"/>
      <c r="D240" s="314"/>
      <c r="E240" s="310" t="s">
        <v>65</v>
      </c>
    </row>
    <row r="241" customFormat="false" ht="15" hidden="false" customHeight="false" outlineLevel="0" collapsed="false">
      <c r="A241" s="313" t="n">
        <v>238</v>
      </c>
      <c r="B241" s="307" t="n">
        <f aca="false">IF(D241="x",0,IF(C241&lt;1,0,IF(C241&gt;1,1)))</f>
        <v>0</v>
      </c>
      <c r="C241" s="160"/>
      <c r="D241" s="314"/>
      <c r="E241" s="310" t="s">
        <v>65</v>
      </c>
    </row>
    <row r="242" customFormat="false" ht="15" hidden="false" customHeight="false" outlineLevel="0" collapsed="false">
      <c r="A242" s="311" t="n">
        <v>239</v>
      </c>
      <c r="B242" s="307" t="n">
        <f aca="false">IF(D242="x",0,IF(C242&lt;1,0,IF(C242&gt;1,1)))</f>
        <v>0</v>
      </c>
      <c r="C242" s="160"/>
      <c r="D242" s="314"/>
      <c r="E242" s="310" t="s">
        <v>65</v>
      </c>
    </row>
    <row r="243" customFormat="false" ht="15" hidden="false" customHeight="false" outlineLevel="0" collapsed="false">
      <c r="A243" s="313" t="n">
        <v>240</v>
      </c>
      <c r="B243" s="307" t="n">
        <f aca="false">IF(D243="x",0,IF(C243&lt;1,0,IF(C243&gt;1,1)))</f>
        <v>0</v>
      </c>
      <c r="C243" s="160"/>
      <c r="D243" s="314"/>
      <c r="E243" s="310" t="s">
        <v>65</v>
      </c>
    </row>
    <row r="244" customFormat="false" ht="15" hidden="false" customHeight="false" outlineLevel="0" collapsed="false">
      <c r="A244" s="311" t="n">
        <v>241</v>
      </c>
      <c r="B244" s="307" t="n">
        <f aca="false">IF(D244="x",0,IF(C244&lt;1,0,IF(C244&gt;1,1)))</f>
        <v>0</v>
      </c>
      <c r="C244" s="160"/>
      <c r="D244" s="314"/>
      <c r="E244" s="310" t="s">
        <v>65</v>
      </c>
    </row>
    <row r="245" customFormat="false" ht="15" hidden="false" customHeight="false" outlineLevel="0" collapsed="false">
      <c r="A245" s="313" t="n">
        <v>242</v>
      </c>
      <c r="B245" s="307" t="n">
        <f aca="false">IF(D245="x",0,IF(C245&lt;1,0,IF(C245&gt;1,1)))</f>
        <v>0</v>
      </c>
      <c r="C245" s="160"/>
      <c r="D245" s="314"/>
      <c r="E245" s="310" t="s">
        <v>65</v>
      </c>
    </row>
    <row r="246" customFormat="false" ht="15" hidden="false" customHeight="false" outlineLevel="0" collapsed="false">
      <c r="A246" s="311" t="n">
        <v>243</v>
      </c>
      <c r="B246" s="307" t="n">
        <f aca="false">IF(D246="x",0,IF(C246&lt;1,0,IF(C246&gt;1,1)))</f>
        <v>0</v>
      </c>
      <c r="C246" s="160"/>
      <c r="D246" s="314"/>
      <c r="E246" s="310" t="s">
        <v>65</v>
      </c>
    </row>
    <row r="247" customFormat="false" ht="15" hidden="false" customHeight="false" outlineLevel="0" collapsed="false">
      <c r="A247" s="313" t="n">
        <v>244</v>
      </c>
      <c r="B247" s="307" t="n">
        <f aca="false">IF(D247="x",0,IF(C247&lt;1,0,IF(C247&gt;1,1)))</f>
        <v>0</v>
      </c>
      <c r="C247" s="160"/>
      <c r="D247" s="314"/>
      <c r="E247" s="310" t="s">
        <v>65</v>
      </c>
    </row>
    <row r="248" customFormat="false" ht="15" hidden="false" customHeight="false" outlineLevel="0" collapsed="false">
      <c r="A248" s="311" t="n">
        <v>245</v>
      </c>
      <c r="B248" s="307" t="n">
        <f aca="false">IF(D248="x",0,IF(C248&lt;1,0,IF(C248&gt;1,1)))</f>
        <v>0</v>
      </c>
      <c r="C248" s="160"/>
      <c r="D248" s="314"/>
      <c r="E248" s="310" t="s">
        <v>65</v>
      </c>
    </row>
    <row r="249" customFormat="false" ht="15" hidden="false" customHeight="false" outlineLevel="0" collapsed="false">
      <c r="A249" s="313" t="n">
        <v>246</v>
      </c>
      <c r="B249" s="307" t="n">
        <f aca="false">IF(D249="x",0,IF(C249&lt;1,0,IF(C249&gt;1,1)))</f>
        <v>0</v>
      </c>
      <c r="C249" s="160"/>
      <c r="D249" s="314"/>
      <c r="E249" s="310" t="s">
        <v>65</v>
      </c>
    </row>
    <row r="250" customFormat="false" ht="15" hidden="false" customHeight="false" outlineLevel="0" collapsed="false">
      <c r="A250" s="311" t="n">
        <v>247</v>
      </c>
      <c r="B250" s="307" t="n">
        <f aca="false">IF(D250="x",0,IF(C250&lt;1,0,IF(C250&gt;1,1)))</f>
        <v>0</v>
      </c>
      <c r="C250" s="160"/>
      <c r="D250" s="314"/>
      <c r="E250" s="310" t="s">
        <v>65</v>
      </c>
    </row>
    <row r="251" customFormat="false" ht="15" hidden="false" customHeight="false" outlineLevel="0" collapsed="false">
      <c r="A251" s="313" t="n">
        <v>248</v>
      </c>
      <c r="B251" s="307" t="n">
        <f aca="false">IF(D251="x",0,IF(C251&lt;1,0,IF(C251&gt;1,1)))</f>
        <v>0</v>
      </c>
      <c r="C251" s="160"/>
      <c r="D251" s="314"/>
      <c r="E251" s="310" t="s">
        <v>65</v>
      </c>
    </row>
    <row r="252" customFormat="false" ht="15" hidden="false" customHeight="false" outlineLevel="0" collapsed="false">
      <c r="A252" s="311" t="n">
        <v>249</v>
      </c>
      <c r="B252" s="307" t="n">
        <f aca="false">IF(D252="x",0,IF(C252&lt;1,0,IF(C252&gt;1,1)))</f>
        <v>0</v>
      </c>
      <c r="C252" s="160"/>
      <c r="D252" s="314"/>
      <c r="E252" s="310" t="s">
        <v>65</v>
      </c>
    </row>
    <row r="253" customFormat="false" ht="15" hidden="false" customHeight="false" outlineLevel="0" collapsed="false">
      <c r="A253" s="313" t="n">
        <v>250</v>
      </c>
      <c r="B253" s="307" t="n">
        <f aca="false">IF(D253="x",0,IF(C253&lt;1,0,IF(C253&gt;1,1)))</f>
        <v>0</v>
      </c>
      <c r="C253" s="160"/>
      <c r="D253" s="314"/>
      <c r="E253" s="310" t="s">
        <v>65</v>
      </c>
    </row>
    <row r="254" customFormat="false" ht="15" hidden="false" customHeight="false" outlineLevel="0" collapsed="false">
      <c r="A254" s="311" t="n">
        <v>251</v>
      </c>
      <c r="B254" s="307" t="n">
        <f aca="false">IF(D254="x",0,IF(C254&lt;1,0,IF(C254&gt;1,1)))</f>
        <v>0</v>
      </c>
      <c r="C254" s="160"/>
      <c r="D254" s="314"/>
      <c r="E254" s="310" t="s">
        <v>65</v>
      </c>
    </row>
    <row r="255" customFormat="false" ht="15" hidden="false" customHeight="false" outlineLevel="0" collapsed="false">
      <c r="A255" s="313" t="n">
        <v>252</v>
      </c>
      <c r="B255" s="307" t="n">
        <f aca="false">IF(D255="x",0,IF(C255&lt;1,0,IF(C255&gt;1,1)))</f>
        <v>0</v>
      </c>
      <c r="C255" s="160"/>
      <c r="D255" s="314"/>
      <c r="E255" s="310" t="s">
        <v>65</v>
      </c>
    </row>
    <row r="256" customFormat="false" ht="15" hidden="false" customHeight="false" outlineLevel="0" collapsed="false">
      <c r="A256" s="311" t="n">
        <v>253</v>
      </c>
      <c r="B256" s="307" t="n">
        <f aca="false">IF(D256="x",0,IF(C256&lt;1,0,IF(C256&gt;1,1)))</f>
        <v>0</v>
      </c>
      <c r="C256" s="160"/>
      <c r="D256" s="314"/>
      <c r="E256" s="310" t="s">
        <v>65</v>
      </c>
    </row>
    <row r="257" customFormat="false" ht="15" hidden="false" customHeight="false" outlineLevel="0" collapsed="false">
      <c r="A257" s="313" t="n">
        <v>254</v>
      </c>
      <c r="B257" s="307" t="n">
        <f aca="false">IF(D257="x",0,IF(C257&lt;1,0,IF(C257&gt;1,1)))</f>
        <v>0</v>
      </c>
      <c r="C257" s="160"/>
      <c r="D257" s="314"/>
      <c r="E257" s="310" t="s">
        <v>65</v>
      </c>
    </row>
    <row r="258" customFormat="false" ht="15" hidden="false" customHeight="false" outlineLevel="0" collapsed="false">
      <c r="A258" s="311" t="n">
        <v>255</v>
      </c>
      <c r="B258" s="307" t="n">
        <f aca="false">IF(D258="x",0,IF(C258&lt;1,0,IF(C258&gt;1,1)))</f>
        <v>0</v>
      </c>
      <c r="C258" s="160"/>
      <c r="D258" s="314"/>
      <c r="E258" s="310" t="s">
        <v>65</v>
      </c>
    </row>
    <row r="259" customFormat="false" ht="15" hidden="false" customHeight="false" outlineLevel="0" collapsed="false">
      <c r="A259" s="313" t="n">
        <v>256</v>
      </c>
      <c r="B259" s="307" t="n">
        <f aca="false">IF(D259="x",0,IF(C259&lt;1,0,IF(C259&gt;1,1)))</f>
        <v>0</v>
      </c>
      <c r="C259" s="160"/>
      <c r="D259" s="314"/>
      <c r="E259" s="310" t="s">
        <v>65</v>
      </c>
    </row>
    <row r="260" customFormat="false" ht="15" hidden="false" customHeight="false" outlineLevel="0" collapsed="false">
      <c r="A260" s="311" t="n">
        <v>257</v>
      </c>
      <c r="B260" s="307" t="n">
        <f aca="false">IF(D260="x",0,IF(C260&lt;1,0,IF(C260&gt;1,1)))</f>
        <v>0</v>
      </c>
      <c r="C260" s="160"/>
      <c r="D260" s="314"/>
      <c r="E260" s="310" t="s">
        <v>65</v>
      </c>
    </row>
    <row r="261" customFormat="false" ht="15" hidden="false" customHeight="false" outlineLevel="0" collapsed="false">
      <c r="A261" s="313" t="n">
        <v>258</v>
      </c>
      <c r="B261" s="307" t="n">
        <f aca="false">IF(D261="x",0,IF(C261&lt;1,0,IF(C261&gt;1,1)))</f>
        <v>0</v>
      </c>
      <c r="C261" s="160"/>
      <c r="D261" s="314"/>
      <c r="E261" s="310" t="s">
        <v>65</v>
      </c>
    </row>
    <row r="262" customFormat="false" ht="15" hidden="false" customHeight="false" outlineLevel="0" collapsed="false">
      <c r="A262" s="311" t="n">
        <v>259</v>
      </c>
      <c r="B262" s="307" t="n">
        <f aca="false">IF(D262="x",0,IF(C262&lt;1,0,IF(C262&gt;1,1)))</f>
        <v>0</v>
      </c>
      <c r="C262" s="160"/>
      <c r="D262" s="314"/>
      <c r="E262" s="310" t="s">
        <v>65</v>
      </c>
    </row>
    <row r="263" customFormat="false" ht="15" hidden="false" customHeight="false" outlineLevel="0" collapsed="false">
      <c r="A263" s="313" t="n">
        <v>260</v>
      </c>
      <c r="B263" s="307" t="n">
        <f aca="false">IF(D263="x",0,IF(C263&lt;1,0,IF(C263&gt;1,1)))</f>
        <v>0</v>
      </c>
      <c r="C263" s="160"/>
      <c r="D263" s="314"/>
      <c r="E263" s="310" t="s">
        <v>65</v>
      </c>
    </row>
    <row r="264" customFormat="false" ht="15" hidden="false" customHeight="false" outlineLevel="0" collapsed="false">
      <c r="A264" s="311" t="n">
        <v>261</v>
      </c>
      <c r="B264" s="307" t="n">
        <f aca="false">IF(D264="x",0,IF(C264&lt;1,0,IF(C264&gt;1,1)))</f>
        <v>0</v>
      </c>
      <c r="C264" s="160"/>
      <c r="D264" s="314"/>
      <c r="E264" s="310" t="s">
        <v>65</v>
      </c>
    </row>
    <row r="265" customFormat="false" ht="15" hidden="false" customHeight="false" outlineLevel="0" collapsed="false">
      <c r="A265" s="313" t="n">
        <v>262</v>
      </c>
      <c r="B265" s="307" t="n">
        <f aca="false">IF(D265="x",0,IF(C265&lt;1,0,IF(C265&gt;1,1)))</f>
        <v>0</v>
      </c>
      <c r="C265" s="160"/>
      <c r="D265" s="314"/>
      <c r="E265" s="310" t="s">
        <v>65</v>
      </c>
    </row>
    <row r="266" customFormat="false" ht="15" hidden="false" customHeight="false" outlineLevel="0" collapsed="false">
      <c r="A266" s="311" t="n">
        <v>263</v>
      </c>
      <c r="B266" s="307" t="n">
        <f aca="false">IF(D266="x",0,IF(C266&lt;1,0,IF(C266&gt;1,1)))</f>
        <v>0</v>
      </c>
      <c r="C266" s="160"/>
      <c r="D266" s="314"/>
      <c r="E266" s="310" t="s">
        <v>65</v>
      </c>
    </row>
    <row r="267" customFormat="false" ht="15" hidden="false" customHeight="false" outlineLevel="0" collapsed="false">
      <c r="A267" s="313" t="n">
        <v>264</v>
      </c>
      <c r="B267" s="307" t="n">
        <f aca="false">IF(D267="x",0,IF(C267&lt;1,0,IF(C267&gt;1,1)))</f>
        <v>0</v>
      </c>
      <c r="C267" s="160"/>
      <c r="D267" s="314"/>
      <c r="E267" s="310" t="s">
        <v>65</v>
      </c>
    </row>
    <row r="268" customFormat="false" ht="15" hidden="false" customHeight="false" outlineLevel="0" collapsed="false">
      <c r="A268" s="313" t="n">
        <v>265</v>
      </c>
      <c r="B268" s="307" t="n">
        <f aca="false">IF(D268="x",0,IF(C268&lt;1,0,IF(C268&gt;1,1)))</f>
        <v>0</v>
      </c>
      <c r="C268" s="160"/>
      <c r="D268" s="314"/>
      <c r="E268" s="310" t="s">
        <v>65</v>
      </c>
    </row>
    <row r="269" customFormat="false" ht="15" hidden="false" customHeight="false" outlineLevel="0" collapsed="false">
      <c r="A269" s="311" t="n">
        <v>266</v>
      </c>
      <c r="B269" s="307" t="n">
        <f aca="false">IF(D269="x",0,IF(C269&lt;1,0,IF(C269&gt;1,1)))</f>
        <v>0</v>
      </c>
      <c r="C269" s="160"/>
      <c r="D269" s="314"/>
      <c r="E269" s="310" t="s">
        <v>65</v>
      </c>
    </row>
    <row r="270" customFormat="false" ht="15" hidden="false" customHeight="false" outlineLevel="0" collapsed="false">
      <c r="A270" s="313" t="n">
        <v>267</v>
      </c>
      <c r="B270" s="307" t="n">
        <f aca="false">IF(D270="x",0,IF(C270&lt;1,0,IF(C270&gt;1,1)))</f>
        <v>0</v>
      </c>
      <c r="C270" s="160"/>
      <c r="D270" s="314"/>
      <c r="E270" s="310" t="s">
        <v>65</v>
      </c>
    </row>
    <row r="271" customFormat="false" ht="15" hidden="false" customHeight="false" outlineLevel="0" collapsed="false">
      <c r="A271" s="313" t="n">
        <v>268</v>
      </c>
      <c r="B271" s="307" t="n">
        <f aca="false">IF(D271="x",0,IF(C271&lt;1,0,IF(C271&gt;1,1)))</f>
        <v>0</v>
      </c>
      <c r="C271" s="160"/>
      <c r="D271" s="314"/>
      <c r="E271" s="310" t="s">
        <v>65</v>
      </c>
    </row>
    <row r="272" customFormat="false" ht="15" hidden="false" customHeight="false" outlineLevel="0" collapsed="false">
      <c r="A272" s="311" t="n">
        <v>269</v>
      </c>
      <c r="B272" s="307" t="n">
        <f aca="false">IF(D272="x",0,IF(C272&lt;1,0,IF(C272&gt;1,1)))</f>
        <v>0</v>
      </c>
      <c r="C272" s="160"/>
      <c r="D272" s="314"/>
      <c r="E272" s="310" t="s">
        <v>65</v>
      </c>
    </row>
    <row r="273" customFormat="false" ht="15" hidden="false" customHeight="false" outlineLevel="0" collapsed="false">
      <c r="A273" s="313" t="n">
        <v>270</v>
      </c>
      <c r="B273" s="307" t="n">
        <f aca="false">IF(D273="x",0,IF(C273&lt;1,0,IF(C273&gt;1,1)))</f>
        <v>0</v>
      </c>
      <c r="C273" s="160"/>
      <c r="D273" s="314"/>
      <c r="E273" s="310" t="s">
        <v>65</v>
      </c>
    </row>
    <row r="274" customFormat="false" ht="15" hidden="false" customHeight="false" outlineLevel="0" collapsed="false">
      <c r="A274" s="313" t="n">
        <v>271</v>
      </c>
      <c r="B274" s="307" t="n">
        <f aca="false">IF(D274="x",0,IF(C274&lt;1,0,IF(C274&gt;1,1)))</f>
        <v>0</v>
      </c>
      <c r="C274" s="160"/>
      <c r="D274" s="314"/>
      <c r="E274" s="310" t="s">
        <v>65</v>
      </c>
    </row>
    <row r="275" customFormat="false" ht="15" hidden="false" customHeight="false" outlineLevel="0" collapsed="false">
      <c r="A275" s="311" t="n">
        <v>272</v>
      </c>
      <c r="B275" s="307" t="n">
        <f aca="false">IF(D275="x",0,IF(C275&lt;1,0,IF(C275&gt;1,1)))</f>
        <v>0</v>
      </c>
      <c r="C275" s="160"/>
      <c r="D275" s="314"/>
      <c r="E275" s="310" t="s">
        <v>65</v>
      </c>
    </row>
    <row r="276" customFormat="false" ht="15" hidden="false" customHeight="false" outlineLevel="0" collapsed="false">
      <c r="A276" s="313" t="n">
        <v>273</v>
      </c>
      <c r="B276" s="307" t="n">
        <f aca="false">IF(D276="x",0,IF(C276&lt;1,0,IF(C276&gt;1,1)))</f>
        <v>0</v>
      </c>
      <c r="C276" s="160"/>
      <c r="D276" s="314"/>
      <c r="E276" s="310" t="s">
        <v>65</v>
      </c>
    </row>
    <row r="277" customFormat="false" ht="15" hidden="false" customHeight="false" outlineLevel="0" collapsed="false">
      <c r="A277" s="313" t="n">
        <v>274</v>
      </c>
      <c r="B277" s="307" t="n">
        <f aca="false">IF(D277="x",0,IF(C277&lt;1,0,IF(C277&gt;1,1)))</f>
        <v>0</v>
      </c>
      <c r="C277" s="160"/>
      <c r="D277" s="314"/>
      <c r="E277" s="310" t="s">
        <v>65</v>
      </c>
    </row>
    <row r="278" customFormat="false" ht="15" hidden="false" customHeight="false" outlineLevel="0" collapsed="false">
      <c r="A278" s="311" t="n">
        <v>275</v>
      </c>
      <c r="B278" s="307" t="n">
        <f aca="false">IF(D278="x",0,IF(C278&lt;1,0,IF(C278&gt;1,1)))</f>
        <v>0</v>
      </c>
      <c r="C278" s="160"/>
      <c r="D278" s="314"/>
      <c r="E278" s="310" t="s">
        <v>65</v>
      </c>
    </row>
    <row r="279" customFormat="false" ht="15" hidden="false" customHeight="false" outlineLevel="0" collapsed="false">
      <c r="A279" s="313" t="n">
        <v>276</v>
      </c>
      <c r="B279" s="307" t="n">
        <f aca="false">IF(D279="x",0,IF(C279&lt;1,0,IF(C279&gt;1,1)))</f>
        <v>0</v>
      </c>
      <c r="C279" s="160"/>
      <c r="D279" s="314"/>
      <c r="E279" s="310" t="s">
        <v>65</v>
      </c>
    </row>
    <row r="280" customFormat="false" ht="15" hidden="false" customHeight="false" outlineLevel="0" collapsed="false">
      <c r="A280" s="313" t="n">
        <v>277</v>
      </c>
      <c r="B280" s="307" t="n">
        <f aca="false">IF(D280="x",0,IF(C280&lt;1,0,IF(C280&gt;1,1)))</f>
        <v>0</v>
      </c>
      <c r="C280" s="160"/>
      <c r="D280" s="314"/>
      <c r="E280" s="310" t="s">
        <v>65</v>
      </c>
    </row>
    <row r="281" customFormat="false" ht="15" hidden="false" customHeight="false" outlineLevel="0" collapsed="false">
      <c r="A281" s="311" t="n">
        <v>278</v>
      </c>
      <c r="B281" s="307" t="n">
        <f aca="false">IF(D281="x",0,IF(C281&lt;1,0,IF(C281&gt;1,1)))</f>
        <v>0</v>
      </c>
      <c r="C281" s="160"/>
      <c r="D281" s="314"/>
      <c r="E281" s="310" t="s">
        <v>65</v>
      </c>
    </row>
    <row r="282" customFormat="false" ht="15" hidden="false" customHeight="false" outlineLevel="0" collapsed="false">
      <c r="A282" s="313" t="n">
        <v>279</v>
      </c>
      <c r="B282" s="307" t="n">
        <f aca="false">IF(D282="x",0,IF(C282&lt;1,0,IF(C282&gt;1,1)))</f>
        <v>0</v>
      </c>
      <c r="C282" s="160"/>
      <c r="D282" s="314"/>
      <c r="E282" s="310" t="s">
        <v>65</v>
      </c>
    </row>
    <row r="283" customFormat="false" ht="15" hidden="false" customHeight="false" outlineLevel="0" collapsed="false">
      <c r="A283" s="313" t="n">
        <v>280</v>
      </c>
      <c r="B283" s="307" t="n">
        <f aca="false">IF(D283="x",0,IF(C283&lt;1,0,IF(C283&gt;1,1)))</f>
        <v>0</v>
      </c>
      <c r="C283" s="160"/>
      <c r="D283" s="314"/>
      <c r="E283" s="310" t="s">
        <v>65</v>
      </c>
    </row>
    <row r="284" customFormat="false" ht="15" hidden="false" customHeight="false" outlineLevel="0" collapsed="false">
      <c r="A284" s="311" t="n">
        <v>281</v>
      </c>
      <c r="B284" s="307" t="n">
        <f aca="false">IF(D284="x",0,IF(C284&lt;1,0,IF(C284&gt;1,1)))</f>
        <v>0</v>
      </c>
      <c r="C284" s="160"/>
      <c r="D284" s="314"/>
      <c r="E284" s="310" t="s">
        <v>65</v>
      </c>
    </row>
    <row r="285" customFormat="false" ht="15" hidden="false" customHeight="false" outlineLevel="0" collapsed="false">
      <c r="A285" s="313" t="n">
        <v>282</v>
      </c>
      <c r="B285" s="307" t="n">
        <f aca="false">IF(D285="x",0,IF(C285&lt;1,0,IF(C285&gt;1,1)))</f>
        <v>0</v>
      </c>
      <c r="C285" s="160"/>
      <c r="D285" s="314"/>
      <c r="E285" s="310" t="s">
        <v>65</v>
      </c>
    </row>
    <row r="286" customFormat="false" ht="15" hidden="false" customHeight="false" outlineLevel="0" collapsed="false">
      <c r="A286" s="313" t="n">
        <v>283</v>
      </c>
      <c r="B286" s="307" t="n">
        <f aca="false">IF(D286="x",0,IF(C286&lt;1,0,IF(C286&gt;1,1)))</f>
        <v>0</v>
      </c>
      <c r="C286" s="160"/>
      <c r="D286" s="314"/>
      <c r="E286" s="310" t="s">
        <v>65</v>
      </c>
    </row>
    <row r="287" customFormat="false" ht="15" hidden="false" customHeight="false" outlineLevel="0" collapsed="false">
      <c r="A287" s="311" t="n">
        <v>284</v>
      </c>
      <c r="B287" s="307" t="n">
        <f aca="false">IF(D287="x",0,IF(C287&lt;1,0,IF(C287&gt;1,1)))</f>
        <v>0</v>
      </c>
      <c r="C287" s="160"/>
      <c r="D287" s="314"/>
      <c r="E287" s="310" t="s">
        <v>65</v>
      </c>
    </row>
    <row r="288" customFormat="false" ht="15" hidden="false" customHeight="false" outlineLevel="0" collapsed="false">
      <c r="A288" s="313" t="n">
        <v>285</v>
      </c>
      <c r="B288" s="307" t="n">
        <f aca="false">IF(D288="x",0,IF(C288&lt;1,0,IF(C288&gt;1,1)))</f>
        <v>0</v>
      </c>
      <c r="C288" s="160"/>
      <c r="D288" s="314"/>
      <c r="E288" s="310" t="s">
        <v>65</v>
      </c>
    </row>
    <row r="289" customFormat="false" ht="15" hidden="false" customHeight="false" outlineLevel="0" collapsed="false">
      <c r="A289" s="313" t="n">
        <v>286</v>
      </c>
      <c r="B289" s="307" t="n">
        <f aca="false">IF(D289="x",0,IF(C289&lt;1,0,IF(C289&gt;1,1)))</f>
        <v>0</v>
      </c>
      <c r="C289" s="160"/>
      <c r="D289" s="314"/>
      <c r="E289" s="310" t="s">
        <v>65</v>
      </c>
    </row>
    <row r="290" customFormat="false" ht="15" hidden="false" customHeight="false" outlineLevel="0" collapsed="false">
      <c r="A290" s="311" t="n">
        <v>287</v>
      </c>
      <c r="B290" s="307" t="n">
        <f aca="false">IF(D290="x",0,IF(C290&lt;1,0,IF(C290&gt;1,1)))</f>
        <v>0</v>
      </c>
      <c r="C290" s="160"/>
      <c r="D290" s="314"/>
      <c r="E290" s="310" t="s">
        <v>65</v>
      </c>
    </row>
    <row r="291" customFormat="false" ht="15" hidden="false" customHeight="false" outlineLevel="0" collapsed="false">
      <c r="A291" s="313" t="n">
        <v>288</v>
      </c>
      <c r="B291" s="307" t="n">
        <f aca="false">IF(D291="x",0,IF(C291&lt;1,0,IF(C291&gt;1,1)))</f>
        <v>0</v>
      </c>
      <c r="C291" s="160"/>
      <c r="D291" s="314"/>
      <c r="E291" s="310" t="s">
        <v>65</v>
      </c>
    </row>
    <row r="292" customFormat="false" ht="15" hidden="false" customHeight="false" outlineLevel="0" collapsed="false">
      <c r="A292" s="313" t="n">
        <v>289</v>
      </c>
      <c r="B292" s="307" t="n">
        <f aca="false">IF(D292="x",0,IF(C292&lt;1,0,IF(C292&gt;1,1)))</f>
        <v>0</v>
      </c>
      <c r="C292" s="160"/>
      <c r="D292" s="314"/>
      <c r="E292" s="310" t="s">
        <v>65</v>
      </c>
    </row>
    <row r="293" customFormat="false" ht="15" hidden="false" customHeight="false" outlineLevel="0" collapsed="false">
      <c r="A293" s="311" t="n">
        <v>290</v>
      </c>
      <c r="B293" s="307" t="n">
        <f aca="false">IF(D293="x",0,IF(C293&lt;1,0,IF(C293&gt;1,1)))</f>
        <v>0</v>
      </c>
      <c r="C293" s="160"/>
      <c r="D293" s="314"/>
      <c r="E293" s="310" t="s">
        <v>65</v>
      </c>
    </row>
    <row r="294" customFormat="false" ht="15" hidden="false" customHeight="false" outlineLevel="0" collapsed="false">
      <c r="A294" s="313" t="n">
        <v>291</v>
      </c>
      <c r="B294" s="307" t="n">
        <f aca="false">IF(D294="x",0,IF(C294&lt;1,0,IF(C294&gt;1,1)))</f>
        <v>0</v>
      </c>
      <c r="C294" s="160"/>
      <c r="D294" s="314"/>
      <c r="E294" s="310" t="s">
        <v>65</v>
      </c>
    </row>
    <row r="295" customFormat="false" ht="15" hidden="false" customHeight="false" outlineLevel="0" collapsed="false">
      <c r="A295" s="313" t="n">
        <v>292</v>
      </c>
      <c r="B295" s="307" t="n">
        <f aca="false">IF(D295="x",0,IF(C295&lt;1,0,IF(C295&gt;1,1)))</f>
        <v>0</v>
      </c>
      <c r="C295" s="160"/>
      <c r="D295" s="314"/>
      <c r="E295" s="310" t="s">
        <v>65</v>
      </c>
    </row>
    <row r="296" customFormat="false" ht="15" hidden="false" customHeight="false" outlineLevel="0" collapsed="false">
      <c r="A296" s="311" t="n">
        <v>293</v>
      </c>
      <c r="B296" s="307" t="n">
        <f aca="false">IF(D296="x",0,IF(C296&lt;1,0,IF(C296&gt;1,1)))</f>
        <v>0</v>
      </c>
      <c r="C296" s="160"/>
      <c r="D296" s="314"/>
      <c r="E296" s="310" t="s">
        <v>65</v>
      </c>
    </row>
    <row r="297" customFormat="false" ht="15" hidden="false" customHeight="false" outlineLevel="0" collapsed="false">
      <c r="A297" s="313" t="n">
        <v>294</v>
      </c>
      <c r="B297" s="307" t="n">
        <f aca="false">IF(D297="x",0,IF(C297&lt;1,0,IF(C297&gt;1,1)))</f>
        <v>0</v>
      </c>
      <c r="C297" s="160"/>
      <c r="D297" s="314"/>
      <c r="E297" s="310" t="s">
        <v>65</v>
      </c>
    </row>
    <row r="298" customFormat="false" ht="15" hidden="false" customHeight="false" outlineLevel="0" collapsed="false">
      <c r="A298" s="313" t="n">
        <v>295</v>
      </c>
      <c r="B298" s="307" t="n">
        <f aca="false">IF(D298="x",0,IF(C298&lt;1,0,IF(C298&gt;1,1)))</f>
        <v>0</v>
      </c>
      <c r="C298" s="160"/>
      <c r="D298" s="314"/>
      <c r="E298" s="310" t="s">
        <v>65</v>
      </c>
    </row>
    <row r="299" customFormat="false" ht="15" hidden="false" customHeight="false" outlineLevel="0" collapsed="false">
      <c r="A299" s="311" t="n">
        <v>296</v>
      </c>
      <c r="B299" s="307" t="n">
        <f aca="false">IF(D299="x",0,IF(C299&lt;1,0,IF(C299&gt;1,1)))</f>
        <v>0</v>
      </c>
      <c r="C299" s="160"/>
      <c r="D299" s="314"/>
      <c r="E299" s="310" t="s">
        <v>65</v>
      </c>
    </row>
    <row r="300" customFormat="false" ht="15" hidden="false" customHeight="false" outlineLevel="0" collapsed="false">
      <c r="A300" s="313" t="n">
        <v>297</v>
      </c>
      <c r="B300" s="307" t="n">
        <f aca="false">IF(D300="x",0,IF(C300&lt;1,0,IF(C300&gt;1,1)))</f>
        <v>0</v>
      </c>
      <c r="C300" s="160"/>
      <c r="D300" s="314"/>
      <c r="E300" s="310" t="s">
        <v>65</v>
      </c>
    </row>
    <row r="301" customFormat="false" ht="15" hidden="false" customHeight="false" outlineLevel="0" collapsed="false">
      <c r="A301" s="313" t="n">
        <v>298</v>
      </c>
      <c r="B301" s="307" t="n">
        <f aca="false">IF(D301="x",0,IF(C301&lt;1,0,IF(C301&gt;1,1)))</f>
        <v>0</v>
      </c>
      <c r="C301" s="160"/>
      <c r="D301" s="314"/>
      <c r="E301" s="310" t="s">
        <v>65</v>
      </c>
    </row>
    <row r="302" customFormat="false" ht="15" hidden="false" customHeight="false" outlineLevel="0" collapsed="false">
      <c r="A302" s="311" t="n">
        <v>299</v>
      </c>
      <c r="B302" s="307" t="n">
        <f aca="false">IF(D302="x",0,IF(C302&lt;1,0,IF(C302&gt;1,1)))</f>
        <v>0</v>
      </c>
      <c r="C302" s="160"/>
      <c r="D302" s="314"/>
      <c r="E302" s="310" t="s">
        <v>65</v>
      </c>
    </row>
    <row r="303" customFormat="false" ht="15" hidden="false" customHeight="false" outlineLevel="0" collapsed="false">
      <c r="A303" s="313" t="n">
        <v>300</v>
      </c>
      <c r="B303" s="307" t="n">
        <f aca="false">IF(D303="x",0,IF(C303&lt;1,0,IF(C303&gt;1,1)))</f>
        <v>0</v>
      </c>
      <c r="C303" s="160"/>
      <c r="D303" s="314"/>
      <c r="E303" s="310" t="s">
        <v>65</v>
      </c>
    </row>
    <row r="304" customFormat="false" ht="15" hidden="false" customHeight="false" outlineLevel="0" collapsed="false">
      <c r="A304" s="313" t="n">
        <v>301</v>
      </c>
      <c r="B304" s="307" t="n">
        <f aca="false">IF(D304="x",0,IF(C304&lt;1,0,IF(C304&gt;1,1)))</f>
        <v>0</v>
      </c>
      <c r="C304" s="160"/>
      <c r="D304" s="314"/>
      <c r="E304" s="310" t="s">
        <v>65</v>
      </c>
    </row>
    <row r="305" customFormat="false" ht="15" hidden="false" customHeight="false" outlineLevel="0" collapsed="false">
      <c r="A305" s="311" t="n">
        <v>302</v>
      </c>
      <c r="B305" s="307" t="n">
        <f aca="false">IF(D305="x",0,IF(C305&lt;1,0,IF(C305&gt;1,1)))</f>
        <v>1</v>
      </c>
      <c r="C305" s="308" t="n">
        <v>121.379</v>
      </c>
      <c r="D305" s="314"/>
      <c r="E305" s="310" t="s">
        <v>65</v>
      </c>
    </row>
    <row r="306" customFormat="false" ht="15" hidden="false" customHeight="false" outlineLevel="0" collapsed="false">
      <c r="A306" s="313" t="n">
        <v>303</v>
      </c>
      <c r="B306" s="307" t="n">
        <f aca="false">IF(D306="x",0,IF(C306&lt;1,0,IF(C306&gt;1,1)))</f>
        <v>1</v>
      </c>
      <c r="C306" s="308" t="n">
        <v>122.374</v>
      </c>
      <c r="D306" s="314"/>
      <c r="E306" s="310" t="s">
        <v>65</v>
      </c>
    </row>
    <row r="307" customFormat="false" ht="15" hidden="false" customHeight="false" outlineLevel="0" collapsed="false">
      <c r="A307" s="313" t="n">
        <v>304</v>
      </c>
      <c r="B307" s="307" t="n">
        <f aca="false">IF(D307="x",0,IF(C307&lt;1,0,IF(C307&gt;1,1)))</f>
        <v>1</v>
      </c>
      <c r="C307" s="308" t="n">
        <v>118.626</v>
      </c>
      <c r="D307" s="314"/>
      <c r="E307" s="310" t="s">
        <v>65</v>
      </c>
    </row>
    <row r="308" customFormat="false" ht="15" hidden="false" customHeight="false" outlineLevel="0" collapsed="false">
      <c r="A308" s="311" t="n">
        <v>305</v>
      </c>
      <c r="B308" s="307" t="n">
        <f aca="false">IF(D308="x",0,IF(C308&lt;1,0,IF(C308&gt;1,1)))</f>
        <v>0</v>
      </c>
      <c r="C308" s="160"/>
      <c r="D308" s="314"/>
      <c r="E308" s="310" t="s">
        <v>65</v>
      </c>
    </row>
    <row r="309" customFormat="false" ht="15" hidden="false" customHeight="false" outlineLevel="0" collapsed="false">
      <c r="A309" s="313" t="n">
        <v>306</v>
      </c>
      <c r="B309" s="307" t="n">
        <f aca="false">IF(D309="x",0,IF(C309&lt;1,0,IF(C309&gt;1,1)))</f>
        <v>0</v>
      </c>
      <c r="C309" s="160"/>
      <c r="D309" s="314"/>
      <c r="E309" s="310" t="s">
        <v>65</v>
      </c>
    </row>
    <row r="310" customFormat="false" ht="15" hidden="false" customHeight="false" outlineLevel="0" collapsed="false">
      <c r="A310" s="313" t="n">
        <v>307</v>
      </c>
      <c r="B310" s="307" t="n">
        <f aca="false">IF(D310="x",0,IF(C310&lt;1,0,IF(C310&gt;1,1)))</f>
        <v>1</v>
      </c>
      <c r="C310" s="308" t="n">
        <v>119.524</v>
      </c>
      <c r="D310" s="314"/>
      <c r="E310" s="310" t="s">
        <v>65</v>
      </c>
    </row>
    <row r="311" customFormat="false" ht="15" hidden="false" customHeight="false" outlineLevel="0" collapsed="false">
      <c r="A311" s="311" t="n">
        <v>308</v>
      </c>
      <c r="B311" s="307" t="n">
        <f aca="false">IF(D311="x",0,IF(C311&lt;1,0,IF(C311&gt;1,1)))</f>
        <v>0</v>
      </c>
      <c r="C311" s="160"/>
      <c r="D311" s="314"/>
      <c r="E311" s="310" t="s">
        <v>65</v>
      </c>
    </row>
    <row r="312" customFormat="false" ht="15" hidden="false" customHeight="false" outlineLevel="0" collapsed="false">
      <c r="A312" s="313" t="n">
        <v>309</v>
      </c>
      <c r="B312" s="307" t="n">
        <f aca="false">IF(D312="x",0,IF(C312&lt;1,0,IF(C312&gt;1,1)))</f>
        <v>1</v>
      </c>
      <c r="C312" s="308" t="n">
        <v>120.773</v>
      </c>
      <c r="D312" s="314"/>
      <c r="E312" s="310" t="s">
        <v>65</v>
      </c>
    </row>
    <row r="313" customFormat="false" ht="15" hidden="false" customHeight="false" outlineLevel="0" collapsed="false">
      <c r="A313" s="313" t="n">
        <v>310</v>
      </c>
      <c r="B313" s="307" t="n">
        <f aca="false">IF(D313="x",0,IF(C313&lt;1,0,IF(C313&gt;1,1)))</f>
        <v>1</v>
      </c>
      <c r="C313" s="308" t="n">
        <v>121.442</v>
      </c>
      <c r="D313" s="314"/>
      <c r="E313" s="310" t="s">
        <v>65</v>
      </c>
    </row>
    <row r="314" customFormat="false" ht="15" hidden="false" customHeight="false" outlineLevel="0" collapsed="false">
      <c r="A314" s="311" t="n">
        <v>311</v>
      </c>
      <c r="B314" s="307" t="n">
        <f aca="false">IF(D314="x",0,IF(C314&lt;1,0,IF(C314&gt;1,1)))</f>
        <v>0</v>
      </c>
      <c r="C314" s="160"/>
      <c r="D314" s="314"/>
      <c r="E314" s="310" t="s">
        <v>65</v>
      </c>
    </row>
    <row r="315" customFormat="false" ht="15" hidden="false" customHeight="false" outlineLevel="0" collapsed="false">
      <c r="A315" s="313" t="n">
        <v>312</v>
      </c>
      <c r="B315" s="307" t="n">
        <f aca="false">IF(D315="x",0,IF(C315&lt;1,0,IF(C315&gt;1,1)))</f>
        <v>1</v>
      </c>
      <c r="C315" s="308" t="n">
        <v>119.214</v>
      </c>
      <c r="D315" s="314"/>
      <c r="E315" s="310" t="s">
        <v>65</v>
      </c>
    </row>
    <row r="316" customFormat="false" ht="15" hidden="false" customHeight="false" outlineLevel="0" collapsed="false">
      <c r="A316" s="313" t="n">
        <v>313</v>
      </c>
      <c r="B316" s="307" t="n">
        <f aca="false">IF(D316="x",0,IF(C316&lt;1,0,IF(C316&gt;1,1)))</f>
        <v>0</v>
      </c>
      <c r="C316" s="160"/>
      <c r="D316" s="314"/>
      <c r="E316" s="310" t="s">
        <v>65</v>
      </c>
    </row>
    <row r="317" customFormat="false" ht="15" hidden="false" customHeight="false" outlineLevel="0" collapsed="false">
      <c r="A317" s="311" t="n">
        <v>314</v>
      </c>
      <c r="B317" s="307" t="n">
        <f aca="false">IF(D317="x",0,IF(C317&lt;1,0,IF(C317&gt;1,1)))</f>
        <v>0</v>
      </c>
      <c r="C317" s="160"/>
      <c r="D317" s="314"/>
      <c r="E317" s="310" t="s">
        <v>65</v>
      </c>
    </row>
    <row r="318" customFormat="false" ht="15" hidden="false" customHeight="false" outlineLevel="0" collapsed="false">
      <c r="A318" s="313" t="n">
        <v>315</v>
      </c>
      <c r="B318" s="307" t="n">
        <f aca="false">IF(D318="x",0,IF(C318&lt;1,0,IF(C318&gt;1,1)))</f>
        <v>1</v>
      </c>
      <c r="C318" s="308" t="n">
        <v>119.943</v>
      </c>
      <c r="D318" s="314"/>
      <c r="E318" s="310" t="s">
        <v>65</v>
      </c>
    </row>
    <row r="319" customFormat="false" ht="15" hidden="false" customHeight="false" outlineLevel="0" collapsed="false">
      <c r="A319" s="313" t="n">
        <v>316</v>
      </c>
      <c r="B319" s="307" t="n">
        <f aca="false">IF(D319="x",0,IF(C319&lt;1,0,IF(C319&gt;1,1)))</f>
        <v>0</v>
      </c>
      <c r="C319" s="160"/>
      <c r="D319" s="314"/>
      <c r="E319" s="310" t="s">
        <v>65</v>
      </c>
    </row>
    <row r="320" customFormat="false" ht="15" hidden="false" customHeight="false" outlineLevel="0" collapsed="false">
      <c r="A320" s="311" t="n">
        <v>317</v>
      </c>
      <c r="B320" s="307" t="n">
        <f aca="false">IF(D320="x",0,IF(C320&lt;1,0,IF(C320&gt;1,1)))</f>
        <v>1</v>
      </c>
      <c r="C320" s="308" t="n">
        <v>119756</v>
      </c>
      <c r="D320" s="314"/>
      <c r="E320" s="310" t="s">
        <v>65</v>
      </c>
    </row>
    <row r="321" customFormat="false" ht="15" hidden="false" customHeight="false" outlineLevel="0" collapsed="false">
      <c r="A321" s="313" t="n">
        <v>318</v>
      </c>
      <c r="B321" s="307" t="n">
        <f aca="false">IF(D321="x",0,IF(C321&lt;1,0,IF(C321&gt;1,1)))</f>
        <v>1</v>
      </c>
      <c r="C321" s="308" t="n">
        <v>120.388</v>
      </c>
      <c r="D321" s="314"/>
      <c r="E321" s="310" t="s">
        <v>65</v>
      </c>
    </row>
    <row r="322" customFormat="false" ht="15" hidden="false" customHeight="false" outlineLevel="0" collapsed="false">
      <c r="A322" s="313" t="n">
        <v>319</v>
      </c>
      <c r="B322" s="307" t="n">
        <f aca="false">IF(D322="x",0,IF(C322&lt;1,0,IF(C322&gt;1,1)))</f>
        <v>0</v>
      </c>
      <c r="C322" s="160"/>
      <c r="D322" s="314"/>
      <c r="E322" s="310" t="s">
        <v>65</v>
      </c>
    </row>
    <row r="323" customFormat="false" ht="15" hidden="false" customHeight="false" outlineLevel="0" collapsed="false">
      <c r="A323" s="311" t="n">
        <v>320</v>
      </c>
      <c r="B323" s="307" t="n">
        <f aca="false">IF(D323="x",0,IF(C323&lt;1,0,IF(C323&gt;1,1)))</f>
        <v>0</v>
      </c>
      <c r="C323" s="160"/>
      <c r="D323" s="314"/>
      <c r="E323" s="310" t="s">
        <v>65</v>
      </c>
    </row>
    <row r="324" customFormat="false" ht="15" hidden="false" customHeight="false" outlineLevel="0" collapsed="false">
      <c r="A324" s="313" t="n">
        <v>321</v>
      </c>
      <c r="B324" s="307" t="n">
        <f aca="false">IF(D324="x",0,IF(C324&lt;1,0,IF(C324&gt;1,1)))</f>
        <v>1</v>
      </c>
      <c r="C324" s="308" t="n">
        <v>119.368</v>
      </c>
      <c r="D324" s="314"/>
      <c r="E324" s="310" t="s">
        <v>65</v>
      </c>
    </row>
    <row r="325" customFormat="false" ht="15" hidden="false" customHeight="false" outlineLevel="0" collapsed="false">
      <c r="A325" s="313" t="n">
        <v>322</v>
      </c>
      <c r="B325" s="307" t="n">
        <f aca="false">IF(D325="x",0,IF(C325&lt;1,0,IF(C325&gt;1,1)))</f>
        <v>0</v>
      </c>
      <c r="C325" s="160"/>
      <c r="D325" s="314"/>
      <c r="E325" s="310" t="s">
        <v>65</v>
      </c>
    </row>
    <row r="326" customFormat="false" ht="15" hidden="false" customHeight="false" outlineLevel="0" collapsed="false">
      <c r="A326" s="311" t="n">
        <v>323</v>
      </c>
      <c r="B326" s="307" t="n">
        <f aca="false">IF(D326="x",0,IF(C326&lt;1,0,IF(C326&gt;1,1)))</f>
        <v>0</v>
      </c>
      <c r="C326" s="160"/>
      <c r="D326" s="314"/>
      <c r="E326" s="310" t="s">
        <v>65</v>
      </c>
    </row>
    <row r="327" customFormat="false" ht="15" hidden="false" customHeight="false" outlineLevel="0" collapsed="false">
      <c r="A327" s="313" t="n">
        <v>324</v>
      </c>
      <c r="B327" s="307" t="n">
        <f aca="false">IF(D327="x",0,IF(C327&lt;1,0,IF(C327&gt;1,1)))</f>
        <v>1</v>
      </c>
      <c r="C327" s="308" t="n">
        <v>120.095</v>
      </c>
      <c r="D327" s="314"/>
      <c r="E327" s="310" t="s">
        <v>65</v>
      </c>
    </row>
    <row r="328" customFormat="false" ht="15" hidden="false" customHeight="false" outlineLevel="0" collapsed="false">
      <c r="A328" s="313" t="n">
        <v>325</v>
      </c>
      <c r="B328" s="307" t="n">
        <f aca="false">IF(D328="x",0,IF(C328&lt;1,0,IF(C328&gt;1,1)))</f>
        <v>1</v>
      </c>
      <c r="C328" s="308" t="n">
        <v>117.891</v>
      </c>
      <c r="D328" s="314"/>
      <c r="E328" s="310" t="s">
        <v>65</v>
      </c>
    </row>
    <row r="329" customFormat="false" ht="15" hidden="false" customHeight="false" outlineLevel="0" collapsed="false">
      <c r="A329" s="311" t="n">
        <v>326</v>
      </c>
      <c r="B329" s="307" t="n">
        <f aca="false">IF(D329="x",0,IF(C329&lt;1,0,IF(C329&gt;1,1)))</f>
        <v>1</v>
      </c>
      <c r="C329" s="308" t="n">
        <v>120.589</v>
      </c>
      <c r="D329" s="314"/>
      <c r="E329" s="310" t="s">
        <v>65</v>
      </c>
    </row>
    <row r="330" customFormat="false" ht="15" hidden="false" customHeight="false" outlineLevel="0" collapsed="false">
      <c r="A330" s="313" t="n">
        <v>327</v>
      </c>
      <c r="B330" s="307" t="n">
        <f aca="false">IF(D330="x",0,IF(C330&lt;1,0,IF(C330&gt;1,1)))</f>
        <v>0</v>
      </c>
      <c r="C330" s="160"/>
      <c r="D330" s="314"/>
      <c r="E330" s="310" t="s">
        <v>65</v>
      </c>
    </row>
    <row r="331" customFormat="false" ht="15" hidden="false" customHeight="false" outlineLevel="0" collapsed="false">
      <c r="A331" s="313" t="n">
        <v>328</v>
      </c>
      <c r="B331" s="307" t="n">
        <f aca="false">IF(D331="x",0,IF(C331&lt;1,0,IF(C331&gt;1,1)))</f>
        <v>0</v>
      </c>
      <c r="C331" s="160"/>
      <c r="D331" s="314"/>
      <c r="E331" s="310" t="s">
        <v>65</v>
      </c>
    </row>
    <row r="332" customFormat="false" ht="15" hidden="false" customHeight="false" outlineLevel="0" collapsed="false">
      <c r="A332" s="311" t="n">
        <v>329</v>
      </c>
      <c r="B332" s="307" t="n">
        <f aca="false">IF(D332="x",0,IF(C332&lt;1,0,IF(C332&gt;1,1)))</f>
        <v>0</v>
      </c>
      <c r="C332" s="160"/>
      <c r="D332" s="314"/>
      <c r="E332" s="310" t="s">
        <v>65</v>
      </c>
    </row>
    <row r="333" customFormat="false" ht="15" hidden="false" customHeight="false" outlineLevel="0" collapsed="false">
      <c r="A333" s="313" t="n">
        <v>330</v>
      </c>
      <c r="B333" s="307" t="n">
        <f aca="false">IF(D333="x",0,IF(C333&lt;1,0,IF(C333&gt;1,1)))</f>
        <v>0</v>
      </c>
      <c r="C333" s="160"/>
      <c r="D333" s="314"/>
      <c r="E333" s="310" t="s">
        <v>65</v>
      </c>
    </row>
    <row r="334" customFormat="false" ht="15" hidden="false" customHeight="false" outlineLevel="0" collapsed="false">
      <c r="A334" s="313" t="n">
        <v>331</v>
      </c>
      <c r="B334" s="307" t="n">
        <f aca="false">IF(D334="x",0,IF(C334&lt;1,0,IF(C334&gt;1,1)))</f>
        <v>0</v>
      </c>
      <c r="C334" s="160"/>
      <c r="D334" s="314"/>
      <c r="E334" s="310" t="s">
        <v>65</v>
      </c>
    </row>
    <row r="335" customFormat="false" ht="15" hidden="false" customHeight="false" outlineLevel="0" collapsed="false">
      <c r="A335" s="311" t="n">
        <v>332</v>
      </c>
      <c r="B335" s="307" t="n">
        <f aca="false">IF(D335="x",0,IF(C335&lt;1,0,IF(C335&gt;1,1)))</f>
        <v>0</v>
      </c>
      <c r="C335" s="160"/>
      <c r="D335" s="314"/>
      <c r="E335" s="310" t="s">
        <v>65</v>
      </c>
    </row>
    <row r="336" customFormat="false" ht="15" hidden="false" customHeight="false" outlineLevel="0" collapsed="false">
      <c r="A336" s="313" t="n">
        <v>333</v>
      </c>
      <c r="B336" s="307" t="n">
        <f aca="false">IF(D336="x",0,IF(C336&lt;1,0,IF(C336&gt;1,1)))</f>
        <v>1</v>
      </c>
      <c r="C336" s="308" t="n">
        <v>119.981</v>
      </c>
      <c r="D336" s="314"/>
      <c r="E336" s="310" t="s">
        <v>65</v>
      </c>
    </row>
    <row r="337" customFormat="false" ht="15" hidden="false" customHeight="false" outlineLevel="0" collapsed="false">
      <c r="A337" s="313" t="n">
        <v>334</v>
      </c>
      <c r="B337" s="307" t="n">
        <f aca="false">IF(D337="x",0,IF(C337&lt;1,0,IF(C337&gt;1,1)))</f>
        <v>1</v>
      </c>
      <c r="C337" s="308" t="n">
        <v>119.641</v>
      </c>
      <c r="D337" s="314"/>
      <c r="E337" s="310" t="s">
        <v>65</v>
      </c>
    </row>
    <row r="338" customFormat="false" ht="15" hidden="false" customHeight="false" outlineLevel="0" collapsed="false">
      <c r="A338" s="311" t="n">
        <v>335</v>
      </c>
      <c r="B338" s="307" t="n">
        <f aca="false">IF(D338="x",0,IF(C338&lt;1,0,IF(C338&gt;1,1)))</f>
        <v>0</v>
      </c>
      <c r="C338" s="160"/>
      <c r="D338" s="314"/>
      <c r="E338" s="310" t="s">
        <v>65</v>
      </c>
    </row>
    <row r="339" customFormat="false" ht="15" hidden="false" customHeight="false" outlineLevel="0" collapsed="false">
      <c r="A339" s="313" t="n">
        <v>336</v>
      </c>
      <c r="B339" s="307" t="n">
        <f aca="false">IF(D339="x",0,IF(C339&lt;1,0,IF(C339&gt;1,1)))</f>
        <v>1</v>
      </c>
      <c r="C339" s="308" t="n">
        <v>120.006</v>
      </c>
      <c r="D339" s="314"/>
      <c r="E339" s="310" t="s">
        <v>65</v>
      </c>
    </row>
    <row r="340" customFormat="false" ht="15" hidden="false" customHeight="false" outlineLevel="0" collapsed="false">
      <c r="A340" s="313" t="n">
        <v>337</v>
      </c>
      <c r="B340" s="307" t="n">
        <f aca="false">IF(D340="x",0,IF(C340&lt;1,0,IF(C340&gt;1,1)))</f>
        <v>1</v>
      </c>
      <c r="C340" s="308" t="n">
        <v>120.138</v>
      </c>
      <c r="D340" s="314"/>
      <c r="E340" s="310" t="s">
        <v>65</v>
      </c>
    </row>
    <row r="341" customFormat="false" ht="15" hidden="false" customHeight="false" outlineLevel="0" collapsed="false">
      <c r="A341" s="311" t="n">
        <v>338</v>
      </c>
      <c r="B341" s="307" t="n">
        <f aca="false">IF(D341="x",0,IF(C341&lt;1,0,IF(C341&gt;1,1)))</f>
        <v>0</v>
      </c>
      <c r="C341" s="160"/>
      <c r="D341" s="314"/>
      <c r="E341" s="310" t="s">
        <v>65</v>
      </c>
    </row>
    <row r="342" customFormat="false" ht="15" hidden="false" customHeight="false" outlineLevel="0" collapsed="false">
      <c r="A342" s="313" t="n">
        <v>339</v>
      </c>
      <c r="B342" s="307" t="n">
        <f aca="false">IF(D342="x",0,IF(C342&lt;1,0,IF(C342&gt;1,1)))</f>
        <v>1</v>
      </c>
      <c r="C342" s="308" t="n">
        <v>118.251</v>
      </c>
      <c r="D342" s="314"/>
      <c r="E342" s="310" t="s">
        <v>65</v>
      </c>
    </row>
    <row r="343" customFormat="false" ht="15" hidden="false" customHeight="false" outlineLevel="0" collapsed="false">
      <c r="A343" s="313" t="n">
        <v>340</v>
      </c>
      <c r="B343" s="307" t="n">
        <f aca="false">IF(D343="x",0,IF(C343&lt;1,0,IF(C343&gt;1,1)))</f>
        <v>1</v>
      </c>
      <c r="C343" s="308" t="n">
        <v>119.73</v>
      </c>
      <c r="D343" s="314"/>
      <c r="E343" s="310" t="s">
        <v>65</v>
      </c>
    </row>
    <row r="344" customFormat="false" ht="15" hidden="false" customHeight="false" outlineLevel="0" collapsed="false">
      <c r="A344" s="311" t="n">
        <v>341</v>
      </c>
      <c r="B344" s="307" t="n">
        <f aca="false">IF(D344="x",0,IF(C344&lt;1,0,IF(C344&gt;1,1)))</f>
        <v>0</v>
      </c>
      <c r="C344" s="160"/>
      <c r="D344" s="314"/>
      <c r="E344" s="310" t="s">
        <v>65</v>
      </c>
    </row>
    <row r="345" customFormat="false" ht="15" hidden="false" customHeight="false" outlineLevel="0" collapsed="false">
      <c r="A345" s="313" t="n">
        <v>342</v>
      </c>
      <c r="B345" s="307" t="n">
        <f aca="false">IF(D345="x",0,IF(C345&lt;1,0,IF(C345&gt;1,1)))</f>
        <v>0</v>
      </c>
      <c r="C345" s="160"/>
      <c r="D345" s="314"/>
      <c r="E345" s="310" t="s">
        <v>65</v>
      </c>
    </row>
    <row r="346" customFormat="false" ht="15" hidden="false" customHeight="false" outlineLevel="0" collapsed="false">
      <c r="A346" s="313" t="n">
        <v>343</v>
      </c>
      <c r="B346" s="307" t="n">
        <f aca="false">IF(D346="x",0,IF(C346&lt;1,0,IF(C346&gt;1,1)))</f>
        <v>0</v>
      </c>
      <c r="C346" s="160"/>
      <c r="D346" s="314"/>
      <c r="E346" s="310" t="s">
        <v>65</v>
      </c>
    </row>
    <row r="347" customFormat="false" ht="15" hidden="false" customHeight="false" outlineLevel="0" collapsed="false">
      <c r="A347" s="311" t="n">
        <v>344</v>
      </c>
      <c r="B347" s="307" t="n">
        <f aca="false">IF(D347="x",0,IF(C347&lt;1,0,IF(C347&gt;1,1)))</f>
        <v>0</v>
      </c>
      <c r="C347" s="160"/>
      <c r="D347" s="314"/>
      <c r="E347" s="310" t="s">
        <v>65</v>
      </c>
    </row>
    <row r="348" customFormat="false" ht="15" hidden="false" customHeight="false" outlineLevel="0" collapsed="false">
      <c r="A348" s="313" t="n">
        <v>345</v>
      </c>
      <c r="B348" s="307" t="n">
        <f aca="false">IF(D348="x",0,IF(C348&lt;1,0,IF(C348&gt;1,1)))</f>
        <v>0</v>
      </c>
      <c r="C348" s="160"/>
      <c r="D348" s="314"/>
      <c r="E348" s="310" t="s">
        <v>65</v>
      </c>
    </row>
    <row r="349" customFormat="false" ht="15" hidden="false" customHeight="false" outlineLevel="0" collapsed="false">
      <c r="A349" s="313" t="n">
        <v>346</v>
      </c>
      <c r="B349" s="307" t="n">
        <f aca="false">IF(D349="x",0,IF(C349&lt;1,0,IF(C349&gt;1,1)))</f>
        <v>1</v>
      </c>
      <c r="C349" s="308" t="n">
        <v>120.769</v>
      </c>
      <c r="D349" s="314"/>
      <c r="E349" s="310" t="s">
        <v>65</v>
      </c>
    </row>
    <row r="350" customFormat="false" ht="15" hidden="false" customHeight="false" outlineLevel="0" collapsed="false">
      <c r="A350" s="311" t="n">
        <v>347</v>
      </c>
      <c r="B350" s="307" t="n">
        <f aca="false">IF(D350="x",0,IF(C350&lt;1,0,IF(C350&gt;1,1)))</f>
        <v>0</v>
      </c>
      <c r="C350" s="160"/>
      <c r="D350" s="314"/>
      <c r="E350" s="310" t="s">
        <v>65</v>
      </c>
    </row>
    <row r="351" customFormat="false" ht="15" hidden="false" customHeight="false" outlineLevel="0" collapsed="false">
      <c r="A351" s="313" t="n">
        <v>348</v>
      </c>
      <c r="B351" s="307" t="n">
        <f aca="false">IF(D351="x",0,IF(C351&lt;1,0,IF(C351&gt;1,1)))</f>
        <v>0</v>
      </c>
      <c r="C351" s="160"/>
      <c r="D351" s="314"/>
      <c r="E351" s="310" t="s">
        <v>65</v>
      </c>
    </row>
    <row r="352" customFormat="false" ht="15" hidden="false" customHeight="false" outlineLevel="0" collapsed="false">
      <c r="A352" s="313" t="n">
        <v>349</v>
      </c>
      <c r="B352" s="307" t="n">
        <f aca="false">IF(D352="x",0,IF(C352&lt;1,0,IF(C352&gt;1,1)))</f>
        <v>1</v>
      </c>
      <c r="C352" s="308" t="n">
        <v>120.686</v>
      </c>
      <c r="D352" s="314"/>
      <c r="E352" s="310" t="s">
        <v>65</v>
      </c>
    </row>
    <row r="353" customFormat="false" ht="15" hidden="false" customHeight="false" outlineLevel="0" collapsed="false">
      <c r="A353" s="311" t="n">
        <v>350</v>
      </c>
      <c r="B353" s="307" t="n">
        <f aca="false">IF(D353="x",0,IF(C353&lt;1,0,IF(C353&gt;1,1)))</f>
        <v>0</v>
      </c>
      <c r="C353" s="160"/>
      <c r="D353" s="314"/>
      <c r="E353" s="310" t="s">
        <v>65</v>
      </c>
    </row>
    <row r="354" customFormat="false" ht="15" hidden="false" customHeight="false" outlineLevel="0" collapsed="false">
      <c r="A354" s="313" t="n">
        <v>351</v>
      </c>
      <c r="B354" s="307" t="n">
        <f aca="false">IF(D354="x",0,IF(C354&lt;1,0,IF(C354&gt;1,1)))</f>
        <v>0</v>
      </c>
      <c r="C354" s="160"/>
      <c r="D354" s="314"/>
      <c r="E354" s="310" t="s">
        <v>65</v>
      </c>
    </row>
    <row r="355" customFormat="false" ht="15" hidden="false" customHeight="false" outlineLevel="0" collapsed="false">
      <c r="A355" s="313" t="n">
        <v>352</v>
      </c>
      <c r="B355" s="307" t="n">
        <f aca="false">IF(D355="x",0,IF(C355&lt;1,0,IF(C355&gt;1,1)))</f>
        <v>0</v>
      </c>
      <c r="C355" s="160"/>
      <c r="D355" s="314"/>
      <c r="E355" s="310" t="s">
        <v>65</v>
      </c>
    </row>
    <row r="356" customFormat="false" ht="15" hidden="false" customHeight="false" outlineLevel="0" collapsed="false">
      <c r="A356" s="311" t="n">
        <v>353</v>
      </c>
      <c r="B356" s="307" t="n">
        <f aca="false">IF(D356="x",0,IF(C356&lt;1,0,IF(C356&gt;1,1)))</f>
        <v>1</v>
      </c>
      <c r="C356" s="308" t="n">
        <v>120.576</v>
      </c>
      <c r="D356" s="314"/>
      <c r="E356" s="310" t="s">
        <v>65</v>
      </c>
    </row>
    <row r="357" customFormat="false" ht="15" hidden="false" customHeight="false" outlineLevel="0" collapsed="false">
      <c r="A357" s="313" t="n">
        <v>354</v>
      </c>
      <c r="B357" s="307" t="n">
        <f aca="false">IF(D357="x",0,IF(C357&lt;1,0,IF(C357&gt;1,1)))</f>
        <v>0</v>
      </c>
      <c r="C357" s="160"/>
      <c r="D357" s="314"/>
      <c r="E357" s="310" t="s">
        <v>65</v>
      </c>
    </row>
    <row r="358" customFormat="false" ht="15" hidden="false" customHeight="false" outlineLevel="0" collapsed="false">
      <c r="A358" s="313" t="n">
        <v>355</v>
      </c>
      <c r="B358" s="307" t="n">
        <f aca="false">IF(D358="x",0,IF(C358&lt;1,0,IF(C358&gt;1,1)))</f>
        <v>1</v>
      </c>
      <c r="C358" s="308" t="n">
        <v>121.95</v>
      </c>
      <c r="D358" s="314"/>
      <c r="E358" s="310" t="s">
        <v>65</v>
      </c>
    </row>
    <row r="359" customFormat="false" ht="15" hidden="false" customHeight="false" outlineLevel="0" collapsed="false">
      <c r="A359" s="311" t="n">
        <v>356</v>
      </c>
      <c r="B359" s="307" t="n">
        <f aca="false">IF(D359="x",0,IF(C359&lt;1,0,IF(C359&gt;1,1)))</f>
        <v>1</v>
      </c>
      <c r="C359" s="308" t="n">
        <v>120.107</v>
      </c>
      <c r="D359" s="314"/>
      <c r="E359" s="310" t="s">
        <v>65</v>
      </c>
    </row>
    <row r="360" customFormat="false" ht="15" hidden="false" customHeight="false" outlineLevel="0" collapsed="false">
      <c r="A360" s="313" t="n">
        <v>357</v>
      </c>
      <c r="B360" s="307" t="n">
        <f aca="false">IF(D360="x",0,IF(C360&lt;1,0,IF(C360&gt;1,1)))</f>
        <v>1</v>
      </c>
      <c r="C360" s="308" t="n">
        <v>118.434</v>
      </c>
      <c r="D360" s="314"/>
      <c r="E360" s="310" t="s">
        <v>65</v>
      </c>
    </row>
    <row r="361" customFormat="false" ht="15" hidden="false" customHeight="false" outlineLevel="0" collapsed="false">
      <c r="A361" s="313" t="n">
        <v>358</v>
      </c>
      <c r="B361" s="307" t="n">
        <f aca="false">IF(D361="x",0,IF(C361&lt;1,0,IF(C361&gt;1,1)))</f>
        <v>1</v>
      </c>
      <c r="C361" s="308" t="n">
        <v>121.313</v>
      </c>
      <c r="D361" s="314"/>
      <c r="E361" s="310" t="s">
        <v>65</v>
      </c>
    </row>
    <row r="362" customFormat="false" ht="15" hidden="false" customHeight="false" outlineLevel="0" collapsed="false">
      <c r="A362" s="311" t="n">
        <v>359</v>
      </c>
      <c r="B362" s="307" t="n">
        <f aca="false">IF(D362="x",0,IF(C362&lt;1,0,IF(C362&gt;1,1)))</f>
        <v>1</v>
      </c>
      <c r="C362" s="308" t="n">
        <v>122.369</v>
      </c>
      <c r="D362" s="314"/>
      <c r="E362" s="310" t="s">
        <v>65</v>
      </c>
    </row>
    <row r="363" customFormat="false" ht="15" hidden="false" customHeight="false" outlineLevel="0" collapsed="false">
      <c r="A363" s="313" t="n">
        <v>360</v>
      </c>
      <c r="B363" s="307" t="n">
        <f aca="false">IF(D363="x",0,IF(C363&lt;1,0,IF(C363&gt;1,1)))</f>
        <v>0</v>
      </c>
      <c r="C363" s="160"/>
      <c r="D363" s="314"/>
      <c r="E363" s="310" t="s">
        <v>65</v>
      </c>
    </row>
    <row r="364" customFormat="false" ht="15" hidden="false" customHeight="false" outlineLevel="0" collapsed="false">
      <c r="A364" s="313" t="n">
        <v>361</v>
      </c>
      <c r="B364" s="307" t="n">
        <f aca="false">IF(D364="x",0,IF(C364&lt;1,0,IF(C364&gt;1,1)))</f>
        <v>1</v>
      </c>
      <c r="C364" s="308" t="n">
        <v>119.613</v>
      </c>
      <c r="D364" s="314"/>
      <c r="E364" s="310" t="s">
        <v>65</v>
      </c>
    </row>
    <row r="365" customFormat="false" ht="15" hidden="false" customHeight="false" outlineLevel="0" collapsed="false">
      <c r="A365" s="311" t="n">
        <v>362</v>
      </c>
      <c r="B365" s="307" t="n">
        <f aca="false">IF(D365="x",0,IF(C365&lt;1,0,IF(C365&gt;1,1)))</f>
        <v>0</v>
      </c>
      <c r="C365" s="160"/>
      <c r="D365" s="314"/>
      <c r="E365" s="310" t="s">
        <v>65</v>
      </c>
    </row>
    <row r="366" customFormat="false" ht="15" hidden="false" customHeight="false" outlineLevel="0" collapsed="false">
      <c r="A366" s="313" t="n">
        <v>363</v>
      </c>
      <c r="B366" s="307" t="n">
        <f aca="false">IF(D366="x",0,IF(C366&lt;1,0,IF(C366&gt;1,1)))</f>
        <v>0</v>
      </c>
      <c r="C366" s="160"/>
      <c r="D366" s="314"/>
      <c r="E366" s="310" t="s">
        <v>65</v>
      </c>
    </row>
    <row r="367" customFormat="false" ht="15" hidden="false" customHeight="false" outlineLevel="0" collapsed="false">
      <c r="A367" s="313" t="n">
        <v>364</v>
      </c>
      <c r="B367" s="307" t="n">
        <f aca="false">IF(D367="x",0,IF(C367&lt;1,0,IF(C367&gt;1,1)))</f>
        <v>1</v>
      </c>
      <c r="C367" s="308" t="n">
        <v>119.962</v>
      </c>
      <c r="D367" s="314"/>
      <c r="E367" s="310" t="s">
        <v>65</v>
      </c>
    </row>
    <row r="368" customFormat="false" ht="15" hidden="false" customHeight="false" outlineLevel="0" collapsed="false">
      <c r="A368" s="311" t="n">
        <v>365</v>
      </c>
      <c r="B368" s="307" t="n">
        <f aca="false">IF(D368="x",0,IF(C368&lt;1,0,IF(C368&gt;1,1)))</f>
        <v>1</v>
      </c>
      <c r="C368" s="308" t="n">
        <v>122.653</v>
      </c>
      <c r="D368" s="314"/>
      <c r="E368" s="310" t="s">
        <v>65</v>
      </c>
    </row>
    <row r="369" customFormat="false" ht="15" hidden="false" customHeight="false" outlineLevel="0" collapsed="false">
      <c r="A369" s="313" t="n">
        <v>366</v>
      </c>
      <c r="B369" s="307" t="n">
        <f aca="false">IF(D369="x",0,IF(C369&lt;1,0,IF(C369&gt;1,1)))</f>
        <v>1</v>
      </c>
      <c r="C369" s="308" t="n">
        <v>121.548</v>
      </c>
      <c r="D369" s="314"/>
      <c r="E369" s="310" t="s">
        <v>65</v>
      </c>
    </row>
    <row r="370" customFormat="false" ht="15" hidden="false" customHeight="false" outlineLevel="0" collapsed="false">
      <c r="A370" s="313" t="n">
        <v>367</v>
      </c>
      <c r="B370" s="307" t="n">
        <f aca="false">IF(D370="x",0,IF(C370&lt;1,0,IF(C370&gt;1,1)))</f>
        <v>1</v>
      </c>
      <c r="C370" s="308" t="n">
        <v>119.301</v>
      </c>
      <c r="D370" s="314"/>
      <c r="E370" s="310" t="s">
        <v>65</v>
      </c>
    </row>
    <row r="371" customFormat="false" ht="15" hidden="false" customHeight="false" outlineLevel="0" collapsed="false">
      <c r="A371" s="311" t="n">
        <v>368</v>
      </c>
      <c r="B371" s="307" t="n">
        <f aca="false">IF(D371="x",0,IF(C371&lt;1,0,IF(C371&gt;1,1)))</f>
        <v>0</v>
      </c>
      <c r="C371" s="160"/>
      <c r="D371" s="314"/>
      <c r="E371" s="310" t="s">
        <v>65</v>
      </c>
    </row>
    <row r="372" customFormat="false" ht="15" hidden="false" customHeight="false" outlineLevel="0" collapsed="false">
      <c r="A372" s="313" t="n">
        <v>369</v>
      </c>
      <c r="B372" s="307" t="n">
        <f aca="false">IF(D372="x",0,IF(C372&lt;1,0,IF(C372&gt;1,1)))</f>
        <v>0</v>
      </c>
      <c r="C372" s="160"/>
      <c r="D372" s="314"/>
      <c r="E372" s="310" t="s">
        <v>65</v>
      </c>
    </row>
    <row r="373" customFormat="false" ht="15" hidden="false" customHeight="false" outlineLevel="0" collapsed="false">
      <c r="A373" s="313" t="n">
        <v>370</v>
      </c>
      <c r="B373" s="307" t="n">
        <f aca="false">IF(D373="x",0,IF(C373&lt;1,0,IF(C373&gt;1,1)))</f>
        <v>1</v>
      </c>
      <c r="C373" s="308" t="n">
        <v>122.063</v>
      </c>
      <c r="D373" s="314"/>
      <c r="E373" s="310" t="s">
        <v>65</v>
      </c>
    </row>
    <row r="374" customFormat="false" ht="15" hidden="false" customHeight="false" outlineLevel="0" collapsed="false">
      <c r="A374" s="311" t="n">
        <v>371</v>
      </c>
      <c r="B374" s="307" t="n">
        <f aca="false">IF(D374="x",0,IF(C374&lt;1,0,IF(C374&gt;1,1)))</f>
        <v>1</v>
      </c>
      <c r="C374" s="308" t="n">
        <v>122.495</v>
      </c>
      <c r="D374" s="314"/>
      <c r="E374" s="310" t="s">
        <v>65</v>
      </c>
    </row>
    <row r="375" customFormat="false" ht="15" hidden="false" customHeight="false" outlineLevel="0" collapsed="false">
      <c r="A375" s="313" t="n">
        <v>372</v>
      </c>
      <c r="B375" s="307" t="n">
        <f aca="false">IF(D375="x",0,IF(C375&lt;1,0,IF(C375&gt;1,1)))</f>
        <v>0</v>
      </c>
      <c r="C375" s="160"/>
      <c r="D375" s="314"/>
      <c r="E375" s="310" t="s">
        <v>65</v>
      </c>
    </row>
    <row r="376" customFormat="false" ht="15" hidden="false" customHeight="false" outlineLevel="0" collapsed="false">
      <c r="A376" s="313" t="n">
        <v>373</v>
      </c>
      <c r="B376" s="307" t="n">
        <f aca="false">IF(D376="x",0,IF(C376&lt;1,0,IF(C376&gt;1,1)))</f>
        <v>0</v>
      </c>
      <c r="C376" s="160"/>
      <c r="D376" s="314"/>
      <c r="E376" s="310" t="s">
        <v>65</v>
      </c>
    </row>
    <row r="377" customFormat="false" ht="15" hidden="false" customHeight="false" outlineLevel="0" collapsed="false">
      <c r="A377" s="311" t="n">
        <v>374</v>
      </c>
      <c r="B377" s="307" t="n">
        <f aca="false">IF(D377="x",0,IF(C377&lt;1,0,IF(C377&gt;1,1)))</f>
        <v>1</v>
      </c>
      <c r="C377" s="308" t="n">
        <v>121.372</v>
      </c>
      <c r="D377" s="314"/>
      <c r="E377" s="310" t="s">
        <v>65</v>
      </c>
    </row>
    <row r="378" customFormat="false" ht="15" hidden="false" customHeight="false" outlineLevel="0" collapsed="false">
      <c r="A378" s="313" t="n">
        <v>375</v>
      </c>
      <c r="B378" s="307" t="n">
        <f aca="false">IF(D378="x",0,IF(C378&lt;1,0,IF(C378&gt;1,1)))</f>
        <v>1</v>
      </c>
      <c r="C378" s="308" t="n">
        <v>121.386</v>
      </c>
      <c r="D378" s="314"/>
      <c r="E378" s="310" t="s">
        <v>65</v>
      </c>
    </row>
    <row r="379" customFormat="false" ht="15" hidden="false" customHeight="false" outlineLevel="0" collapsed="false">
      <c r="A379" s="313" t="n">
        <v>376</v>
      </c>
      <c r="B379" s="307" t="n">
        <f aca="false">IF(D379="x",0,IF(C379&lt;1,0,IF(C379&gt;1,1)))</f>
        <v>1</v>
      </c>
      <c r="C379" s="308" t="n">
        <v>120.403</v>
      </c>
      <c r="D379" s="314"/>
      <c r="E379" s="310" t="s">
        <v>65</v>
      </c>
    </row>
    <row r="380" customFormat="false" ht="15" hidden="false" customHeight="false" outlineLevel="0" collapsed="false">
      <c r="A380" s="311" t="n">
        <v>377</v>
      </c>
      <c r="B380" s="307" t="n">
        <f aca="false">IF(D380="x",0,IF(C380&lt;1,0,IF(C380&gt;1,1)))</f>
        <v>1</v>
      </c>
      <c r="C380" s="308" t="n">
        <v>121.976</v>
      </c>
      <c r="D380" s="314"/>
      <c r="E380" s="310" t="s">
        <v>65</v>
      </c>
    </row>
    <row r="381" customFormat="false" ht="15" hidden="false" customHeight="false" outlineLevel="0" collapsed="false">
      <c r="A381" s="313" t="n">
        <v>378</v>
      </c>
      <c r="B381" s="307" t="n">
        <f aca="false">IF(D381="x",0,IF(C381&lt;1,0,IF(C381&gt;1,1)))</f>
        <v>1</v>
      </c>
      <c r="C381" s="308" t="n">
        <v>121.534</v>
      </c>
      <c r="D381" s="314"/>
      <c r="E381" s="310" t="s">
        <v>65</v>
      </c>
    </row>
    <row r="382" customFormat="false" ht="15" hidden="false" customHeight="false" outlineLevel="0" collapsed="false">
      <c r="A382" s="313" t="n">
        <v>379</v>
      </c>
      <c r="B382" s="307" t="n">
        <f aca="false">IF(D382="x",0,IF(C382&lt;1,0,IF(C382&gt;1,1)))</f>
        <v>0</v>
      </c>
      <c r="C382" s="160"/>
      <c r="D382" s="314"/>
      <c r="E382" s="310" t="s">
        <v>65</v>
      </c>
    </row>
    <row r="383" customFormat="false" ht="15" hidden="false" customHeight="false" outlineLevel="0" collapsed="false">
      <c r="A383" s="311" t="n">
        <v>380</v>
      </c>
      <c r="B383" s="307" t="n">
        <f aca="false">IF(D383="x",0,IF(C383&lt;1,0,IF(C383&gt;1,1)))</f>
        <v>1</v>
      </c>
      <c r="C383" s="308" t="n">
        <v>118.469</v>
      </c>
      <c r="D383" s="314"/>
      <c r="E383" s="310" t="s">
        <v>65</v>
      </c>
    </row>
    <row r="384" customFormat="false" ht="15" hidden="false" customHeight="false" outlineLevel="0" collapsed="false">
      <c r="A384" s="313" t="n">
        <v>381</v>
      </c>
      <c r="B384" s="307" t="n">
        <f aca="false">IF(D384="x",0,IF(C384&lt;1,0,IF(C384&gt;1,1)))</f>
        <v>1</v>
      </c>
      <c r="C384" s="308" t="n">
        <v>121.673</v>
      </c>
      <c r="D384" s="314"/>
      <c r="E384" s="310" t="s">
        <v>65</v>
      </c>
    </row>
    <row r="385" customFormat="false" ht="15" hidden="false" customHeight="false" outlineLevel="0" collapsed="false">
      <c r="A385" s="313" t="n">
        <v>382</v>
      </c>
      <c r="B385" s="307" t="n">
        <f aca="false">IF(D385="x",0,IF(C385&lt;1,0,IF(C385&gt;1,1)))</f>
        <v>1</v>
      </c>
      <c r="C385" s="308" t="n">
        <v>121.041</v>
      </c>
      <c r="D385" s="314"/>
      <c r="E385" s="310" t="s">
        <v>65</v>
      </c>
    </row>
    <row r="386" customFormat="false" ht="15" hidden="false" customHeight="false" outlineLevel="0" collapsed="false">
      <c r="A386" s="311" t="n">
        <v>383</v>
      </c>
      <c r="B386" s="307" t="n">
        <f aca="false">IF(D386="x",0,IF(C386&lt;1,0,IF(C386&gt;1,1)))</f>
        <v>0</v>
      </c>
      <c r="C386" s="160"/>
      <c r="D386" s="314"/>
      <c r="E386" s="310" t="s">
        <v>65</v>
      </c>
    </row>
    <row r="387" customFormat="false" ht="15" hidden="false" customHeight="false" outlineLevel="0" collapsed="false">
      <c r="A387" s="313" t="n">
        <v>384</v>
      </c>
      <c r="B387" s="307" t="n">
        <f aca="false">IF(D387="x",0,IF(C387&lt;1,0,IF(C387&gt;1,1)))</f>
        <v>1</v>
      </c>
      <c r="C387" s="308" t="n">
        <v>121.776</v>
      </c>
      <c r="D387" s="314"/>
      <c r="E387" s="310" t="s">
        <v>65</v>
      </c>
    </row>
    <row r="388" customFormat="false" ht="15" hidden="false" customHeight="false" outlineLevel="0" collapsed="false">
      <c r="A388" s="313" t="n">
        <v>385</v>
      </c>
      <c r="B388" s="307" t="n">
        <f aca="false">IF(D388="x",0,IF(C388&lt;1,0,IF(C388&gt;1,1)))</f>
        <v>0</v>
      </c>
      <c r="C388" s="160"/>
      <c r="D388" s="314"/>
      <c r="E388" s="310" t="s">
        <v>65</v>
      </c>
    </row>
    <row r="389" customFormat="false" ht="15" hidden="false" customHeight="false" outlineLevel="0" collapsed="false">
      <c r="A389" s="311" t="n">
        <v>386</v>
      </c>
      <c r="B389" s="307" t="n">
        <f aca="false">IF(D389="x",0,IF(C389&lt;1,0,IF(C389&gt;1,1)))</f>
        <v>1</v>
      </c>
      <c r="C389" s="308" t="n">
        <v>121.691</v>
      </c>
      <c r="D389" s="314"/>
      <c r="E389" s="310" t="s">
        <v>65</v>
      </c>
    </row>
    <row r="390" customFormat="false" ht="15" hidden="false" customHeight="false" outlineLevel="0" collapsed="false">
      <c r="A390" s="313" t="n">
        <v>387</v>
      </c>
      <c r="B390" s="307" t="n">
        <f aca="false">IF(D390="x",0,IF(C390&lt;1,0,IF(C390&gt;1,1)))</f>
        <v>0</v>
      </c>
      <c r="C390" s="160"/>
      <c r="D390" s="314"/>
      <c r="E390" s="310" t="s">
        <v>65</v>
      </c>
    </row>
    <row r="391" customFormat="false" ht="15" hidden="false" customHeight="false" outlineLevel="0" collapsed="false">
      <c r="A391" s="313" t="n">
        <v>388</v>
      </c>
      <c r="B391" s="307" t="n">
        <f aca="false">IF(D391="x",0,IF(C391&lt;1,0,IF(C391&gt;1,1)))</f>
        <v>0</v>
      </c>
      <c r="C391" s="160"/>
      <c r="D391" s="314"/>
      <c r="E391" s="310" t="s">
        <v>65</v>
      </c>
    </row>
    <row r="392" customFormat="false" ht="15" hidden="false" customHeight="false" outlineLevel="0" collapsed="false">
      <c r="A392" s="311" t="n">
        <v>389</v>
      </c>
      <c r="B392" s="307" t="n">
        <f aca="false">IF(D392="x",0,IF(C392&lt;1,0,IF(C392&gt;1,1)))</f>
        <v>1</v>
      </c>
      <c r="C392" s="308" t="n">
        <v>119.222</v>
      </c>
      <c r="D392" s="314"/>
      <c r="E392" s="310" t="s">
        <v>65</v>
      </c>
    </row>
    <row r="393" customFormat="false" ht="15" hidden="false" customHeight="false" outlineLevel="0" collapsed="false">
      <c r="A393" s="313" t="n">
        <v>390</v>
      </c>
      <c r="B393" s="307" t="n">
        <f aca="false">IF(D393="x",0,IF(C393&lt;1,0,IF(C393&gt;1,1)))</f>
        <v>0</v>
      </c>
      <c r="C393" s="160"/>
      <c r="D393" s="314"/>
      <c r="E393" s="310" t="s">
        <v>65</v>
      </c>
    </row>
    <row r="394" customFormat="false" ht="15" hidden="false" customHeight="false" outlineLevel="0" collapsed="false">
      <c r="A394" s="313" t="n">
        <v>391</v>
      </c>
      <c r="B394" s="307" t="n">
        <f aca="false">IF(D394="x",0,IF(C394&lt;1,0,IF(C394&gt;1,1)))</f>
        <v>1</v>
      </c>
      <c r="C394" s="308" t="n">
        <v>119.569</v>
      </c>
      <c r="D394" s="314"/>
      <c r="E394" s="310" t="s">
        <v>65</v>
      </c>
    </row>
    <row r="395" customFormat="false" ht="15" hidden="false" customHeight="false" outlineLevel="0" collapsed="false">
      <c r="A395" s="311" t="n">
        <v>392</v>
      </c>
      <c r="B395" s="307" t="n">
        <f aca="false">IF(D395="x",0,IF(C395&lt;1,0,IF(C395&gt;1,1)))</f>
        <v>1</v>
      </c>
      <c r="C395" s="308" t="n">
        <v>122.365</v>
      </c>
      <c r="D395" s="314"/>
      <c r="E395" s="310" t="s">
        <v>65</v>
      </c>
    </row>
    <row r="396" customFormat="false" ht="15" hidden="false" customHeight="false" outlineLevel="0" collapsed="false">
      <c r="A396" s="313" t="n">
        <v>393</v>
      </c>
      <c r="B396" s="307" t="n">
        <f aca="false">IF(D396="x",0,IF(C396&lt;1,0,IF(C396&gt;1,1)))</f>
        <v>0</v>
      </c>
      <c r="C396" s="160"/>
      <c r="D396" s="314"/>
      <c r="E396" s="310" t="s">
        <v>65</v>
      </c>
    </row>
    <row r="397" customFormat="false" ht="15" hidden="false" customHeight="false" outlineLevel="0" collapsed="false">
      <c r="A397" s="313" t="n">
        <v>394</v>
      </c>
      <c r="B397" s="307" t="n">
        <f aca="false">IF(D397="x",0,IF(C397&lt;1,0,IF(C397&gt;1,1)))</f>
        <v>0</v>
      </c>
      <c r="C397" s="160"/>
      <c r="D397" s="314"/>
      <c r="E397" s="310" t="s">
        <v>65</v>
      </c>
    </row>
    <row r="398" customFormat="false" ht="15" hidden="false" customHeight="false" outlineLevel="0" collapsed="false">
      <c r="A398" s="311" t="n">
        <v>395</v>
      </c>
      <c r="B398" s="307" t="n">
        <f aca="false">IF(D398="x",0,IF(C398&lt;1,0,IF(C398&gt;1,1)))</f>
        <v>0</v>
      </c>
      <c r="C398" s="160"/>
      <c r="D398" s="314"/>
      <c r="E398" s="310" t="s">
        <v>65</v>
      </c>
    </row>
    <row r="399" customFormat="false" ht="15" hidden="false" customHeight="false" outlineLevel="0" collapsed="false">
      <c r="A399" s="313" t="n">
        <v>396</v>
      </c>
      <c r="B399" s="307" t="n">
        <f aca="false">IF(D399="x",0,IF(C399&lt;1,0,IF(C399&gt;1,1)))</f>
        <v>0</v>
      </c>
      <c r="C399" s="160"/>
      <c r="D399" s="314"/>
      <c r="E399" s="310" t="s">
        <v>65</v>
      </c>
    </row>
    <row r="400" customFormat="false" ht="15" hidden="false" customHeight="false" outlineLevel="0" collapsed="false">
      <c r="A400" s="313" t="n">
        <v>397</v>
      </c>
      <c r="B400" s="307" t="n">
        <f aca="false">IF(D400="x",0,IF(C400&lt;1,0,IF(C400&gt;1,1)))</f>
        <v>1</v>
      </c>
      <c r="C400" s="308" t="n">
        <v>120.962</v>
      </c>
      <c r="D400" s="314"/>
      <c r="E400" s="310" t="s">
        <v>65</v>
      </c>
    </row>
    <row r="401" customFormat="false" ht="15" hidden="false" customHeight="false" outlineLevel="0" collapsed="false">
      <c r="A401" s="311" t="n">
        <v>398</v>
      </c>
      <c r="B401" s="307" t="n">
        <f aca="false">IF(D401="x",0,IF(C401&lt;1,0,IF(C401&gt;1,1)))</f>
        <v>1</v>
      </c>
      <c r="C401" s="308" t="n">
        <v>120.586</v>
      </c>
      <c r="D401" s="314"/>
      <c r="E401" s="310" t="s">
        <v>65</v>
      </c>
    </row>
    <row r="402" customFormat="false" ht="15" hidden="false" customHeight="false" outlineLevel="0" collapsed="false">
      <c r="A402" s="313" t="n">
        <v>399</v>
      </c>
      <c r="B402" s="307" t="n">
        <f aca="false">IF(D402="x",0,IF(C402&lt;1,0,IF(C402&gt;1,1)))</f>
        <v>1</v>
      </c>
      <c r="C402" s="308" t="n">
        <v>115.433</v>
      </c>
      <c r="D402" s="314"/>
      <c r="E402" s="310" t="s">
        <v>65</v>
      </c>
    </row>
    <row r="403" customFormat="false" ht="15" hidden="false" customHeight="false" outlineLevel="0" collapsed="false">
      <c r="A403" s="313" t="n">
        <v>400</v>
      </c>
      <c r="B403" s="307" t="n">
        <f aca="false">IF(D403="x",0,IF(C403&lt;1,0,IF(C403&gt;1,1)))</f>
        <v>0</v>
      </c>
      <c r="C403" s="160"/>
      <c r="D403" s="314"/>
      <c r="E403" s="310" t="s">
        <v>65</v>
      </c>
    </row>
    <row r="404" customFormat="false" ht="15" hidden="false" customHeight="false" outlineLevel="0" collapsed="false">
      <c r="A404" s="311" t="n">
        <v>401</v>
      </c>
      <c r="B404" s="307" t="n">
        <f aca="false">IF(D404="x",0,IF(C404&lt;1,0,IF(C404&gt;1,1)))</f>
        <v>1</v>
      </c>
      <c r="C404" s="308" t="n">
        <v>121.398</v>
      </c>
      <c r="D404" s="314"/>
      <c r="E404" s="310" t="s">
        <v>65</v>
      </c>
    </row>
    <row r="405" customFormat="false" ht="15" hidden="false" customHeight="false" outlineLevel="0" collapsed="false">
      <c r="A405" s="313" t="n">
        <v>402</v>
      </c>
      <c r="B405" s="307" t="n">
        <f aca="false">IF(D405="x",0,IF(C405&lt;1,0,IF(C405&gt;1,1)))</f>
        <v>1</v>
      </c>
      <c r="C405" s="308" t="n">
        <v>121.296</v>
      </c>
      <c r="D405" s="314"/>
      <c r="E405" s="310" t="s">
        <v>65</v>
      </c>
    </row>
    <row r="406" customFormat="false" ht="15" hidden="false" customHeight="false" outlineLevel="0" collapsed="false">
      <c r="A406" s="313" t="n">
        <v>403</v>
      </c>
      <c r="B406" s="307" t="n">
        <f aca="false">IF(D406="x",0,IF(C406&lt;1,0,IF(C406&gt;1,1)))</f>
        <v>1</v>
      </c>
      <c r="C406" s="308" t="n">
        <v>120.544</v>
      </c>
      <c r="D406" s="314"/>
      <c r="E406" s="310" t="s">
        <v>65</v>
      </c>
    </row>
    <row r="407" customFormat="false" ht="15" hidden="false" customHeight="false" outlineLevel="0" collapsed="false">
      <c r="A407" s="311" t="n">
        <v>404</v>
      </c>
      <c r="B407" s="307" t="n">
        <f aca="false">IF(D407="x",0,IF(C407&lt;1,0,IF(C407&gt;1,1)))</f>
        <v>1</v>
      </c>
      <c r="C407" s="308" t="n">
        <v>115.873</v>
      </c>
      <c r="D407" s="314"/>
      <c r="E407" s="310" t="s">
        <v>65</v>
      </c>
    </row>
    <row r="408" customFormat="false" ht="15" hidden="false" customHeight="false" outlineLevel="0" collapsed="false">
      <c r="A408" s="313" t="n">
        <v>405</v>
      </c>
      <c r="B408" s="307" t="n">
        <f aca="false">IF(D408="x",0,IF(C408&lt;1,0,IF(C408&gt;1,1)))</f>
        <v>0</v>
      </c>
      <c r="C408" s="160"/>
      <c r="D408" s="314"/>
      <c r="E408" s="310" t="s">
        <v>65</v>
      </c>
    </row>
    <row r="409" customFormat="false" ht="15" hidden="false" customHeight="false" outlineLevel="0" collapsed="false">
      <c r="A409" s="313" t="n">
        <v>406</v>
      </c>
      <c r="B409" s="307" t="n">
        <f aca="false">IF(D409="x",0,IF(C409&lt;1,0,IF(C409&gt;1,1)))</f>
        <v>0</v>
      </c>
      <c r="C409" s="160"/>
      <c r="D409" s="314"/>
      <c r="E409" s="310" t="s">
        <v>65</v>
      </c>
    </row>
    <row r="410" customFormat="false" ht="15" hidden="false" customHeight="false" outlineLevel="0" collapsed="false">
      <c r="A410" s="311" t="n">
        <v>407</v>
      </c>
      <c r="B410" s="307" t="n">
        <f aca="false">IF(D410="x",0,IF(C410&lt;1,0,IF(C410&gt;1,1)))</f>
        <v>1</v>
      </c>
      <c r="C410" s="308" t="n">
        <v>120.282</v>
      </c>
      <c r="D410" s="314"/>
      <c r="E410" s="310" t="s">
        <v>65</v>
      </c>
    </row>
    <row r="411" customFormat="false" ht="15" hidden="false" customHeight="false" outlineLevel="0" collapsed="false">
      <c r="A411" s="313" t="n">
        <v>408</v>
      </c>
      <c r="B411" s="307" t="n">
        <f aca="false">IF(D411="x",0,IF(C411&lt;1,0,IF(C411&gt;1,1)))</f>
        <v>0</v>
      </c>
      <c r="C411" s="160"/>
      <c r="D411" s="314"/>
      <c r="E411" s="310" t="s">
        <v>65</v>
      </c>
    </row>
    <row r="412" customFormat="false" ht="15" hidden="false" customHeight="false" outlineLevel="0" collapsed="false">
      <c r="A412" s="311" t="n">
        <v>409</v>
      </c>
      <c r="B412" s="307" t="n">
        <f aca="false">IF(D412="x",0,IF(C412&lt;1,0,IF(C412&gt;1,1)))</f>
        <v>0</v>
      </c>
      <c r="C412" s="160"/>
      <c r="D412" s="314"/>
      <c r="E412" s="310" t="s">
        <v>65</v>
      </c>
    </row>
    <row r="413" customFormat="false" ht="15" hidden="false" customHeight="false" outlineLevel="0" collapsed="false">
      <c r="A413" s="313" t="n">
        <v>410</v>
      </c>
      <c r="B413" s="307" t="n">
        <f aca="false">IF(D413="x",0,IF(C413&lt;1,0,IF(C413&gt;1,1)))</f>
        <v>1</v>
      </c>
      <c r="C413" s="308" t="n">
        <v>120.628</v>
      </c>
      <c r="D413" s="314"/>
      <c r="E413" s="310" t="s">
        <v>65</v>
      </c>
    </row>
    <row r="414" customFormat="false" ht="15" hidden="false" customHeight="false" outlineLevel="0" collapsed="false">
      <c r="A414" s="311" t="n">
        <v>411</v>
      </c>
      <c r="B414" s="307" t="n">
        <f aca="false">IF(D414="x",0,IF(C414&lt;1,0,IF(C414&gt;1,1)))</f>
        <v>1</v>
      </c>
      <c r="C414" s="308" t="n">
        <v>118.433</v>
      </c>
      <c r="D414" s="314"/>
      <c r="E414" s="310" t="s">
        <v>65</v>
      </c>
    </row>
    <row r="415" customFormat="false" ht="15" hidden="false" customHeight="false" outlineLevel="0" collapsed="false">
      <c r="A415" s="313" t="n">
        <v>412</v>
      </c>
      <c r="B415" s="307" t="n">
        <f aca="false">IF(D415="x",0,IF(C415&lt;1,0,IF(C415&gt;1,1)))</f>
        <v>0</v>
      </c>
      <c r="C415" s="160"/>
      <c r="D415" s="314"/>
      <c r="E415" s="310" t="s">
        <v>65</v>
      </c>
    </row>
    <row r="416" customFormat="false" ht="15" hidden="false" customHeight="false" outlineLevel="0" collapsed="false">
      <c r="A416" s="311" t="n">
        <v>413</v>
      </c>
      <c r="B416" s="307" t="n">
        <f aca="false">IF(D416="x",0,IF(C416&lt;1,0,IF(C416&gt;1,1)))</f>
        <v>1</v>
      </c>
      <c r="C416" s="308" t="n">
        <v>121.582</v>
      </c>
      <c r="D416" s="314"/>
      <c r="E416" s="310" t="s">
        <v>65</v>
      </c>
    </row>
    <row r="417" customFormat="false" ht="15" hidden="false" customHeight="false" outlineLevel="0" collapsed="false">
      <c r="A417" s="313" t="n">
        <v>414</v>
      </c>
      <c r="B417" s="307" t="n">
        <f aca="false">IF(D417="x",0,IF(C417&lt;1,0,IF(C417&gt;1,1)))</f>
        <v>1</v>
      </c>
      <c r="C417" s="308" t="n">
        <v>121.424</v>
      </c>
      <c r="D417" s="314"/>
      <c r="E417" s="310" t="s">
        <v>65</v>
      </c>
    </row>
    <row r="418" customFormat="false" ht="15" hidden="false" customHeight="false" outlineLevel="0" collapsed="false">
      <c r="A418" s="311" t="n">
        <v>415</v>
      </c>
      <c r="B418" s="307" t="n">
        <f aca="false">IF(D418="x",0,IF(C418&lt;1,0,IF(C418&gt;1,1)))</f>
        <v>0</v>
      </c>
      <c r="C418" s="160"/>
      <c r="D418" s="314"/>
      <c r="E418" s="310" t="s">
        <v>65</v>
      </c>
    </row>
    <row r="419" customFormat="false" ht="15" hidden="false" customHeight="false" outlineLevel="0" collapsed="false">
      <c r="A419" s="313" t="n">
        <v>416</v>
      </c>
      <c r="B419" s="307" t="n">
        <f aca="false">IF(D419="x",0,IF(C419&lt;1,0,IF(C419&gt;1,1)))</f>
        <v>1</v>
      </c>
      <c r="C419" s="308" t="n">
        <v>119.984</v>
      </c>
      <c r="D419" s="314"/>
      <c r="E419" s="310" t="s">
        <v>65</v>
      </c>
    </row>
    <row r="420" customFormat="false" ht="15" hidden="false" customHeight="false" outlineLevel="0" collapsed="false">
      <c r="A420" s="311" t="n">
        <v>417</v>
      </c>
      <c r="B420" s="307" t="n">
        <f aca="false">IF(D420="x",0,IF(C420&lt;1,0,IF(C420&gt;1,1)))</f>
        <v>1</v>
      </c>
      <c r="C420" s="308" t="n">
        <v>120.583</v>
      </c>
      <c r="D420" s="314"/>
      <c r="E420" s="310" t="s">
        <v>65</v>
      </c>
    </row>
    <row r="421" customFormat="false" ht="15" hidden="false" customHeight="false" outlineLevel="0" collapsed="false">
      <c r="A421" s="313" t="n">
        <v>418</v>
      </c>
      <c r="B421" s="307" t="n">
        <f aca="false">IF(D421="x",0,IF(C421&lt;1,0,IF(C421&gt;1,1)))</f>
        <v>1</v>
      </c>
      <c r="C421" s="308" t="n">
        <v>118.284</v>
      </c>
      <c r="D421" s="314"/>
      <c r="E421" s="310" t="s">
        <v>65</v>
      </c>
    </row>
    <row r="422" customFormat="false" ht="15" hidden="false" customHeight="false" outlineLevel="0" collapsed="false">
      <c r="A422" s="311" t="n">
        <v>419</v>
      </c>
      <c r="B422" s="307" t="n">
        <f aca="false">IF(D422="x",0,IF(C422&lt;1,0,IF(C422&gt;1,1)))</f>
        <v>1</v>
      </c>
      <c r="C422" s="308" t="n">
        <v>112.074</v>
      </c>
      <c r="D422" s="314"/>
      <c r="E422" s="310" t="s">
        <v>65</v>
      </c>
    </row>
    <row r="423" customFormat="false" ht="15" hidden="false" customHeight="false" outlineLevel="0" collapsed="false">
      <c r="A423" s="313" t="n">
        <v>420</v>
      </c>
      <c r="B423" s="307" t="n">
        <f aca="false">IF(D423="x",0,IF(C423&lt;1,0,IF(C423&gt;1,1)))</f>
        <v>0</v>
      </c>
      <c r="C423" s="160"/>
      <c r="D423" s="314"/>
      <c r="E423" s="310" t="s">
        <v>65</v>
      </c>
    </row>
    <row r="424" customFormat="false" ht="15" hidden="false" customHeight="false" outlineLevel="0" collapsed="false">
      <c r="A424" s="311" t="n">
        <v>421</v>
      </c>
      <c r="B424" s="307" t="n">
        <f aca="false">IF(D424="x",0,IF(C424&lt;1,0,IF(C424&gt;1,1)))</f>
        <v>0</v>
      </c>
      <c r="C424" s="160"/>
      <c r="D424" s="314"/>
      <c r="E424" s="310" t="s">
        <v>65</v>
      </c>
    </row>
    <row r="425" customFormat="false" ht="15" hidden="false" customHeight="false" outlineLevel="0" collapsed="false">
      <c r="A425" s="313" t="n">
        <v>422</v>
      </c>
      <c r="B425" s="307" t="n">
        <f aca="false">IF(D425="x",0,IF(C425&lt;1,0,IF(C425&gt;1,1)))</f>
        <v>1</v>
      </c>
      <c r="C425" s="308" t="n">
        <v>120.904</v>
      </c>
      <c r="D425" s="314"/>
      <c r="E425" s="310" t="s">
        <v>65</v>
      </c>
    </row>
    <row r="426" customFormat="false" ht="15" hidden="false" customHeight="false" outlineLevel="0" collapsed="false">
      <c r="A426" s="311" t="n">
        <v>423</v>
      </c>
      <c r="B426" s="307" t="n">
        <f aca="false">IF(D426="x",0,IF(C426&lt;1,0,IF(C426&gt;1,1)))</f>
        <v>0</v>
      </c>
      <c r="C426" s="160"/>
      <c r="D426" s="314"/>
      <c r="E426" s="310" t="s">
        <v>65</v>
      </c>
    </row>
    <row r="427" customFormat="false" ht="15" hidden="false" customHeight="false" outlineLevel="0" collapsed="false">
      <c r="A427" s="313" t="n">
        <v>424</v>
      </c>
      <c r="B427" s="307" t="n">
        <f aca="false">IF(D427="x",0,IF(C427&lt;1,0,IF(C427&gt;1,1)))</f>
        <v>1</v>
      </c>
      <c r="C427" s="308" t="n">
        <v>120.318</v>
      </c>
      <c r="D427" s="314"/>
      <c r="E427" s="310" t="s">
        <v>65</v>
      </c>
    </row>
    <row r="428" customFormat="false" ht="15" hidden="false" customHeight="false" outlineLevel="0" collapsed="false">
      <c r="A428" s="311" t="n">
        <v>425</v>
      </c>
      <c r="B428" s="307" t="n">
        <f aca="false">IF(D428="x",0,IF(C428&lt;1,0,IF(C428&gt;1,1)))</f>
        <v>1</v>
      </c>
      <c r="C428" s="308" t="n">
        <v>117.51</v>
      </c>
      <c r="D428" s="314"/>
      <c r="E428" s="310" t="s">
        <v>65</v>
      </c>
    </row>
    <row r="429" customFormat="false" ht="15" hidden="false" customHeight="false" outlineLevel="0" collapsed="false">
      <c r="A429" s="313" t="n">
        <v>426</v>
      </c>
      <c r="B429" s="307" t="n">
        <f aca="false">IF(D429="x",0,IF(C429&lt;1,0,IF(C429&gt;1,1)))</f>
        <v>1</v>
      </c>
      <c r="C429" s="308" t="n">
        <v>121.864</v>
      </c>
      <c r="D429" s="314"/>
      <c r="E429" s="310" t="s">
        <v>65</v>
      </c>
    </row>
    <row r="430" customFormat="false" ht="15" hidden="false" customHeight="false" outlineLevel="0" collapsed="false">
      <c r="A430" s="311" t="n">
        <v>427</v>
      </c>
      <c r="B430" s="307" t="n">
        <f aca="false">IF(D430="x",0,IF(C430&lt;1,0,IF(C430&gt;1,1)))</f>
        <v>0</v>
      </c>
      <c r="C430" s="160"/>
      <c r="D430" s="314"/>
      <c r="E430" s="310" t="s">
        <v>65</v>
      </c>
    </row>
    <row r="431" customFormat="false" ht="15" hidden="false" customHeight="false" outlineLevel="0" collapsed="false">
      <c r="A431" s="313" t="n">
        <v>428</v>
      </c>
      <c r="B431" s="307" t="n">
        <f aca="false">IF(D431="x",0,IF(C431&lt;1,0,IF(C431&gt;1,1)))</f>
        <v>0</v>
      </c>
      <c r="C431" s="160"/>
      <c r="D431" s="314"/>
      <c r="E431" s="310" t="s">
        <v>65</v>
      </c>
    </row>
    <row r="432" customFormat="false" ht="15" hidden="false" customHeight="false" outlineLevel="0" collapsed="false">
      <c r="A432" s="311" t="n">
        <v>429</v>
      </c>
      <c r="B432" s="307" t="n">
        <f aca="false">IF(D432="x",0,IF(C432&lt;1,0,IF(C432&gt;1,1)))</f>
        <v>1</v>
      </c>
      <c r="C432" s="308" t="n">
        <v>121.103</v>
      </c>
      <c r="D432" s="314"/>
      <c r="E432" s="310" t="s">
        <v>65</v>
      </c>
    </row>
    <row r="433" customFormat="false" ht="15" hidden="false" customHeight="false" outlineLevel="0" collapsed="false">
      <c r="A433" s="313" t="n">
        <v>430</v>
      </c>
      <c r="B433" s="307" t="n">
        <f aca="false">IF(D433="x",0,IF(C433&lt;1,0,IF(C433&gt;1,1)))</f>
        <v>0</v>
      </c>
      <c r="C433" s="160"/>
      <c r="D433" s="314"/>
      <c r="E433" s="310" t="s">
        <v>65</v>
      </c>
    </row>
    <row r="434" customFormat="false" ht="15" hidden="false" customHeight="false" outlineLevel="0" collapsed="false">
      <c r="A434" s="311" t="n">
        <v>431</v>
      </c>
      <c r="B434" s="307" t="n">
        <f aca="false">IF(D434="x",0,IF(C434&lt;1,0,IF(C434&gt;1,1)))</f>
        <v>1</v>
      </c>
      <c r="C434" s="308" t="n">
        <v>120.356</v>
      </c>
      <c r="D434" s="314"/>
      <c r="E434" s="310" t="s">
        <v>65</v>
      </c>
    </row>
    <row r="435" customFormat="false" ht="15" hidden="false" customHeight="false" outlineLevel="0" collapsed="false">
      <c r="A435" s="313" t="n">
        <v>432</v>
      </c>
      <c r="B435" s="307" t="n">
        <f aca="false">IF(D435="x",0,IF(C435&lt;1,0,IF(C435&gt;1,1)))</f>
        <v>1</v>
      </c>
      <c r="C435" s="308" t="n">
        <v>119.336</v>
      </c>
      <c r="D435" s="314"/>
      <c r="E435" s="310" t="s">
        <v>65</v>
      </c>
    </row>
    <row r="436" customFormat="false" ht="15" hidden="false" customHeight="false" outlineLevel="0" collapsed="false">
      <c r="A436" s="311" t="n">
        <v>433</v>
      </c>
      <c r="B436" s="307" t="n">
        <f aca="false">IF(D436="x",0,IF(C436&lt;1,0,IF(C436&gt;1,1)))</f>
        <v>0</v>
      </c>
      <c r="C436" s="160"/>
      <c r="D436" s="314"/>
      <c r="E436" s="310" t="s">
        <v>65</v>
      </c>
    </row>
    <row r="437" customFormat="false" ht="15" hidden="false" customHeight="false" outlineLevel="0" collapsed="false">
      <c r="A437" s="313" t="n">
        <v>434</v>
      </c>
      <c r="B437" s="307" t="n">
        <f aca="false">IF(D437="x",0,IF(C437&lt;1,0,IF(C437&gt;1,1)))</f>
        <v>0</v>
      </c>
      <c r="C437" s="160"/>
      <c r="D437" s="314"/>
      <c r="E437" s="310" t="s">
        <v>65</v>
      </c>
    </row>
    <row r="438" customFormat="false" ht="15" hidden="false" customHeight="false" outlineLevel="0" collapsed="false">
      <c r="A438" s="311" t="n">
        <v>435</v>
      </c>
      <c r="B438" s="307" t="n">
        <f aca="false">IF(D438="x",0,IF(C438&lt;1,0,IF(C438&gt;1,1)))</f>
        <v>1</v>
      </c>
      <c r="C438" s="308" t="n">
        <v>119.803</v>
      </c>
      <c r="D438" s="314"/>
      <c r="E438" s="310" t="s">
        <v>65</v>
      </c>
    </row>
    <row r="439" customFormat="false" ht="15" hidden="false" customHeight="false" outlineLevel="0" collapsed="false">
      <c r="A439" s="313" t="n">
        <v>436</v>
      </c>
      <c r="B439" s="307" t="n">
        <f aca="false">IF(D439="x",0,IF(C439&lt;1,0,IF(C439&gt;1,1)))</f>
        <v>1</v>
      </c>
      <c r="C439" s="308" t="n">
        <v>121.886</v>
      </c>
      <c r="D439" s="314"/>
      <c r="E439" s="310" t="s">
        <v>65</v>
      </c>
    </row>
    <row r="440" customFormat="false" ht="15" hidden="false" customHeight="false" outlineLevel="0" collapsed="false">
      <c r="A440" s="311" t="n">
        <v>437</v>
      </c>
      <c r="B440" s="307" t="n">
        <f aca="false">IF(D440="x",0,IF(C440&lt;1,0,IF(C440&gt;1,1)))</f>
        <v>0</v>
      </c>
      <c r="C440" s="160"/>
      <c r="D440" s="314"/>
      <c r="E440" s="310" t="s">
        <v>65</v>
      </c>
    </row>
    <row r="441" customFormat="false" ht="15" hidden="false" customHeight="false" outlineLevel="0" collapsed="false">
      <c r="A441" s="313" t="n">
        <v>438</v>
      </c>
      <c r="B441" s="307" t="n">
        <f aca="false">IF(D441="x",0,IF(C441&lt;1,0,IF(C441&gt;1,1)))</f>
        <v>1</v>
      </c>
      <c r="C441" s="308" t="n">
        <v>120.5</v>
      </c>
      <c r="D441" s="314"/>
      <c r="E441" s="310" t="s">
        <v>65</v>
      </c>
    </row>
    <row r="442" customFormat="false" ht="15" hidden="false" customHeight="false" outlineLevel="0" collapsed="false">
      <c r="A442" s="311" t="n">
        <v>439</v>
      </c>
      <c r="B442" s="307" t="n">
        <f aca="false">IF(D442="x",0,IF(C442&lt;1,0,IF(C442&gt;1,1)))</f>
        <v>0</v>
      </c>
      <c r="C442" s="160"/>
      <c r="D442" s="314"/>
      <c r="E442" s="310" t="s">
        <v>65</v>
      </c>
    </row>
    <row r="443" customFormat="false" ht="15" hidden="false" customHeight="false" outlineLevel="0" collapsed="false">
      <c r="A443" s="313" t="n">
        <v>440</v>
      </c>
      <c r="B443" s="307" t="n">
        <f aca="false">IF(D443="x",0,IF(C443&lt;1,0,IF(C443&gt;1,1)))</f>
        <v>1</v>
      </c>
      <c r="C443" s="308" t="n">
        <v>112.842</v>
      </c>
      <c r="D443" s="314"/>
      <c r="E443" s="310" t="s">
        <v>65</v>
      </c>
    </row>
    <row r="444" customFormat="false" ht="15" hidden="false" customHeight="false" outlineLevel="0" collapsed="false">
      <c r="A444" s="311" t="n">
        <v>441</v>
      </c>
      <c r="B444" s="307" t="n">
        <f aca="false">IF(D444="x",0,IF(C444&lt;1,0,IF(C444&gt;1,1)))</f>
        <v>0</v>
      </c>
      <c r="C444" s="160"/>
      <c r="D444" s="314"/>
      <c r="E444" s="310" t="s">
        <v>65</v>
      </c>
    </row>
    <row r="445" customFormat="false" ht="15" hidden="false" customHeight="false" outlineLevel="0" collapsed="false">
      <c r="A445" s="313" t="n">
        <v>442</v>
      </c>
      <c r="B445" s="307" t="n">
        <f aca="false">IF(D445="x",0,IF(C445&lt;1,0,IF(C445&gt;1,1)))</f>
        <v>0</v>
      </c>
      <c r="C445" s="160"/>
      <c r="D445" s="314"/>
      <c r="E445" s="310" t="s">
        <v>65</v>
      </c>
    </row>
    <row r="446" customFormat="false" ht="15" hidden="false" customHeight="false" outlineLevel="0" collapsed="false">
      <c r="A446" s="311" t="n">
        <v>443</v>
      </c>
      <c r="B446" s="307" t="n">
        <f aca="false">IF(D446="x",0,IF(C446&lt;1,0,IF(C446&gt;1,1)))</f>
        <v>0</v>
      </c>
      <c r="C446" s="160"/>
      <c r="D446" s="314"/>
      <c r="E446" s="310" t="s">
        <v>65</v>
      </c>
    </row>
    <row r="447" customFormat="false" ht="15" hidden="false" customHeight="false" outlineLevel="0" collapsed="false">
      <c r="A447" s="313" t="n">
        <v>444</v>
      </c>
      <c r="B447" s="307" t="n">
        <f aca="false">IF(D447="x",0,IF(C447&lt;1,0,IF(C447&gt;1,1)))</f>
        <v>0</v>
      </c>
      <c r="C447" s="160"/>
      <c r="D447" s="314"/>
      <c r="E447" s="310" t="s">
        <v>65</v>
      </c>
    </row>
    <row r="448" customFormat="false" ht="15" hidden="false" customHeight="false" outlineLevel="0" collapsed="false">
      <c r="A448" s="311" t="n">
        <v>445</v>
      </c>
      <c r="B448" s="307" t="n">
        <f aca="false">IF(D448="x",0,IF(C448&lt;1,0,IF(C448&gt;1,1)))</f>
        <v>1</v>
      </c>
      <c r="C448" s="308" t="n">
        <v>120.483</v>
      </c>
      <c r="D448" s="314"/>
      <c r="E448" s="310" t="s">
        <v>65</v>
      </c>
    </row>
    <row r="449" customFormat="false" ht="15" hidden="false" customHeight="false" outlineLevel="0" collapsed="false">
      <c r="A449" s="313" t="n">
        <v>446</v>
      </c>
      <c r="B449" s="307" t="n">
        <f aca="false">IF(D449="x",0,IF(C449&lt;1,0,IF(C449&gt;1,1)))</f>
        <v>1</v>
      </c>
      <c r="C449" s="308" t="n">
        <v>119.439</v>
      </c>
      <c r="D449" s="314"/>
      <c r="E449" s="310" t="s">
        <v>65</v>
      </c>
    </row>
    <row r="450" customFormat="false" ht="15" hidden="false" customHeight="false" outlineLevel="0" collapsed="false">
      <c r="A450" s="311" t="n">
        <v>447</v>
      </c>
      <c r="B450" s="307" t="n">
        <f aca="false">IF(D450="x",0,IF(C450&lt;1,0,IF(C450&gt;1,1)))</f>
        <v>1</v>
      </c>
      <c r="C450" s="308" t="n">
        <v>117.168</v>
      </c>
      <c r="D450" s="314"/>
      <c r="E450" s="310" t="s">
        <v>65</v>
      </c>
    </row>
    <row r="451" customFormat="false" ht="15" hidden="false" customHeight="false" outlineLevel="0" collapsed="false">
      <c r="A451" s="313" t="n">
        <v>448</v>
      </c>
      <c r="B451" s="307" t="n">
        <f aca="false">IF(D451="x",0,IF(C451&lt;1,0,IF(C451&gt;1,1)))</f>
        <v>1</v>
      </c>
      <c r="C451" s="308" t="n">
        <v>119.577</v>
      </c>
      <c r="D451" s="314"/>
      <c r="E451" s="310" t="s">
        <v>65</v>
      </c>
    </row>
    <row r="452" customFormat="false" ht="15" hidden="false" customHeight="false" outlineLevel="0" collapsed="false">
      <c r="A452" s="311" t="n">
        <v>449</v>
      </c>
      <c r="B452" s="307" t="n">
        <f aca="false">IF(D452="x",0,IF(C452&lt;1,0,IF(C452&gt;1,1)))</f>
        <v>1</v>
      </c>
      <c r="C452" s="308" t="n">
        <v>119.857</v>
      </c>
      <c r="D452" s="314"/>
      <c r="E452" s="310" t="s">
        <v>65</v>
      </c>
    </row>
    <row r="453" customFormat="false" ht="15" hidden="false" customHeight="false" outlineLevel="0" collapsed="false">
      <c r="A453" s="313" t="n">
        <v>450</v>
      </c>
      <c r="B453" s="307" t="n">
        <f aca="false">IF(D453="x",0,IF(C453&lt;1,0,IF(C453&gt;1,1)))</f>
        <v>0</v>
      </c>
      <c r="C453" s="160"/>
      <c r="D453" s="314"/>
      <c r="E453" s="310" t="s">
        <v>65</v>
      </c>
    </row>
    <row r="454" customFormat="false" ht="15" hidden="false" customHeight="false" outlineLevel="0" collapsed="false">
      <c r="A454" s="311" t="n">
        <v>451</v>
      </c>
      <c r="B454" s="307" t="n">
        <f aca="false">IF(D454="x",0,IF(C454&lt;1,0,IF(C454&gt;1,1)))</f>
        <v>1</v>
      </c>
      <c r="C454" s="308" t="n">
        <v>118.476</v>
      </c>
      <c r="D454" s="314"/>
      <c r="E454" s="310" t="s">
        <v>65</v>
      </c>
    </row>
    <row r="455" customFormat="false" ht="15" hidden="false" customHeight="false" outlineLevel="0" collapsed="false">
      <c r="A455" s="313" t="n">
        <v>452</v>
      </c>
      <c r="B455" s="307" t="n">
        <f aca="false">IF(D455="x",0,IF(C455&lt;1,0,IF(C455&gt;1,1)))</f>
        <v>1</v>
      </c>
      <c r="C455" s="308" t="n">
        <v>117.9</v>
      </c>
      <c r="D455" s="314"/>
      <c r="E455" s="310" t="s">
        <v>65</v>
      </c>
    </row>
    <row r="456" customFormat="false" ht="15" hidden="false" customHeight="false" outlineLevel="0" collapsed="false">
      <c r="A456" s="311" t="n">
        <v>453</v>
      </c>
      <c r="B456" s="307" t="n">
        <f aca="false">IF(D456="x",0,IF(C456&lt;1,0,IF(C456&gt;1,1)))</f>
        <v>1</v>
      </c>
      <c r="C456" s="308" t="n">
        <v>119.082</v>
      </c>
      <c r="D456" s="314"/>
      <c r="E456" s="310" t="s">
        <v>65</v>
      </c>
    </row>
    <row r="457" customFormat="false" ht="15" hidden="false" customHeight="false" outlineLevel="0" collapsed="false">
      <c r="A457" s="313" t="n">
        <v>454</v>
      </c>
      <c r="B457" s="307" t="n">
        <f aca="false">IF(D457="x",0,IF(C457&lt;1,0,IF(C457&gt;1,1)))</f>
        <v>1</v>
      </c>
      <c r="C457" s="308" t="n">
        <v>119.215</v>
      </c>
      <c r="D457" s="314"/>
      <c r="E457" s="310" t="s">
        <v>65</v>
      </c>
    </row>
    <row r="458" customFormat="false" ht="15" hidden="false" customHeight="false" outlineLevel="0" collapsed="false">
      <c r="A458" s="311" t="n">
        <v>455</v>
      </c>
      <c r="B458" s="307" t="n">
        <f aca="false">IF(D458="x",0,IF(C458&lt;1,0,IF(C458&gt;1,1)))</f>
        <v>1</v>
      </c>
      <c r="C458" s="308" t="n">
        <v>116.06</v>
      </c>
      <c r="D458" s="314"/>
      <c r="E458" s="310" t="s">
        <v>65</v>
      </c>
    </row>
    <row r="459" customFormat="false" ht="15" hidden="false" customHeight="false" outlineLevel="0" collapsed="false">
      <c r="A459" s="313" t="n">
        <v>456</v>
      </c>
      <c r="B459" s="307" t="n">
        <f aca="false">IF(D459="x",0,IF(C459&lt;1,0,IF(C459&gt;1,1)))</f>
        <v>0</v>
      </c>
      <c r="C459" s="160"/>
      <c r="D459" s="314"/>
      <c r="E459" s="310" t="s">
        <v>65</v>
      </c>
    </row>
    <row r="460" customFormat="false" ht="15" hidden="false" customHeight="false" outlineLevel="0" collapsed="false">
      <c r="A460" s="311" t="n">
        <v>457</v>
      </c>
      <c r="B460" s="307" t="n">
        <f aca="false">IF(D460="x",0,IF(C460&lt;1,0,IF(C460&gt;1,1)))</f>
        <v>1</v>
      </c>
      <c r="C460" s="308" t="n">
        <v>118.747</v>
      </c>
      <c r="D460" s="314"/>
      <c r="E460" s="310" t="s">
        <v>65</v>
      </c>
    </row>
    <row r="461" customFormat="false" ht="15" hidden="false" customHeight="false" outlineLevel="0" collapsed="false">
      <c r="A461" s="313" t="n">
        <v>458</v>
      </c>
      <c r="B461" s="307" t="n">
        <f aca="false">IF(D461="x",0,IF(C461&lt;1,0,IF(C461&gt;1,1)))</f>
        <v>1</v>
      </c>
      <c r="C461" s="308" t="n">
        <v>117.794</v>
      </c>
      <c r="D461" s="314"/>
      <c r="E461" s="310" t="s">
        <v>65</v>
      </c>
    </row>
    <row r="462" customFormat="false" ht="15" hidden="false" customHeight="false" outlineLevel="0" collapsed="false">
      <c r="A462" s="311" t="n">
        <v>459</v>
      </c>
      <c r="B462" s="307" t="n">
        <f aca="false">IF(D462="x",0,IF(C462&lt;1,0,IF(C462&gt;1,1)))</f>
        <v>1</v>
      </c>
      <c r="C462" s="308" t="n">
        <v>119.392</v>
      </c>
      <c r="D462" s="314"/>
      <c r="E462" s="310" t="s">
        <v>65</v>
      </c>
    </row>
    <row r="463" customFormat="false" ht="15" hidden="false" customHeight="false" outlineLevel="0" collapsed="false">
      <c r="A463" s="313" t="n">
        <v>460</v>
      </c>
      <c r="B463" s="307" t="n">
        <f aca="false">IF(D463="x",0,IF(C463&lt;1,0,IF(C463&gt;1,1)))</f>
        <v>1</v>
      </c>
      <c r="C463" s="308" t="n">
        <v>119.228</v>
      </c>
      <c r="D463" s="314"/>
      <c r="E463" s="310" t="s">
        <v>65</v>
      </c>
    </row>
    <row r="464" customFormat="false" ht="15" hidden="false" customHeight="false" outlineLevel="0" collapsed="false">
      <c r="A464" s="311" t="n">
        <v>461</v>
      </c>
      <c r="B464" s="307" t="n">
        <f aca="false">IF(D464="x",0,IF(C464&lt;1,0,IF(C464&gt;1,1)))</f>
        <v>0</v>
      </c>
      <c r="C464" s="160"/>
      <c r="D464" s="314"/>
      <c r="E464" s="310" t="s">
        <v>65</v>
      </c>
    </row>
    <row r="465" customFormat="false" ht="15" hidden="false" customHeight="false" outlineLevel="0" collapsed="false">
      <c r="A465" s="313" t="n">
        <v>462</v>
      </c>
      <c r="B465" s="307" t="n">
        <f aca="false">IF(D465="x",0,IF(C465&lt;1,0,IF(C465&gt;1,1)))</f>
        <v>1</v>
      </c>
      <c r="C465" s="308" t="n">
        <v>119.66</v>
      </c>
      <c r="D465" s="314"/>
      <c r="E465" s="310" t="s">
        <v>65</v>
      </c>
    </row>
    <row r="466" customFormat="false" ht="15" hidden="false" customHeight="false" outlineLevel="0" collapsed="false">
      <c r="A466" s="311" t="n">
        <v>463</v>
      </c>
      <c r="B466" s="307" t="n">
        <f aca="false">IF(D466="x",0,IF(C466&lt;1,0,IF(C466&gt;1,1)))</f>
        <v>1</v>
      </c>
      <c r="C466" s="308" t="n">
        <v>119.975</v>
      </c>
      <c r="D466" s="314"/>
      <c r="E466" s="310" t="s">
        <v>65</v>
      </c>
    </row>
    <row r="467" customFormat="false" ht="15" hidden="false" customHeight="false" outlineLevel="0" collapsed="false">
      <c r="A467" s="313" t="n">
        <v>464</v>
      </c>
      <c r="B467" s="307" t="n">
        <f aca="false">IF(D467="x",0,IF(C467&lt;1,0,IF(C467&gt;1,1)))</f>
        <v>0</v>
      </c>
      <c r="C467" s="160"/>
      <c r="D467" s="314"/>
      <c r="E467" s="310" t="s">
        <v>65</v>
      </c>
    </row>
    <row r="468" customFormat="false" ht="15" hidden="false" customHeight="false" outlineLevel="0" collapsed="false">
      <c r="A468" s="311" t="n">
        <v>465</v>
      </c>
      <c r="B468" s="307" t="n">
        <f aca="false">IF(D468="x",0,IF(C468&lt;1,0,IF(C468&gt;1,1)))</f>
        <v>1</v>
      </c>
      <c r="C468" s="308" t="n">
        <v>117.923</v>
      </c>
      <c r="D468" s="314"/>
      <c r="E468" s="310" t="s">
        <v>65</v>
      </c>
    </row>
    <row r="469" customFormat="false" ht="15" hidden="false" customHeight="false" outlineLevel="0" collapsed="false">
      <c r="A469" s="313" t="n">
        <v>466</v>
      </c>
      <c r="B469" s="307" t="n">
        <f aca="false">IF(D469="x",0,IF(C469&lt;1,0,IF(C469&gt;1,1)))</f>
        <v>0</v>
      </c>
      <c r="C469" s="160"/>
      <c r="D469" s="314"/>
      <c r="E469" s="310" t="s">
        <v>65</v>
      </c>
    </row>
    <row r="470" customFormat="false" ht="15" hidden="false" customHeight="false" outlineLevel="0" collapsed="false">
      <c r="A470" s="311" t="n">
        <v>467</v>
      </c>
      <c r="B470" s="307" t="n">
        <f aca="false">IF(D470="x",0,IF(C470&lt;1,0,IF(C470&gt;1,1)))</f>
        <v>1</v>
      </c>
      <c r="C470" s="308" t="n">
        <v>119.417</v>
      </c>
      <c r="D470" s="314"/>
      <c r="E470" s="310" t="s">
        <v>65</v>
      </c>
    </row>
    <row r="471" customFormat="false" ht="15" hidden="false" customHeight="false" outlineLevel="0" collapsed="false">
      <c r="A471" s="313" t="n">
        <v>468</v>
      </c>
      <c r="B471" s="307" t="n">
        <f aca="false">IF(D471="x",0,IF(C471&lt;1,0,IF(C471&gt;1,1)))</f>
        <v>0</v>
      </c>
      <c r="C471" s="160"/>
      <c r="D471" s="314"/>
      <c r="E471" s="310" t="s">
        <v>65</v>
      </c>
    </row>
    <row r="472" customFormat="false" ht="15" hidden="false" customHeight="false" outlineLevel="0" collapsed="false">
      <c r="A472" s="311" t="n">
        <v>469</v>
      </c>
      <c r="B472" s="307" t="n">
        <f aca="false">IF(D472="x",0,IF(C472&lt;1,0,IF(C472&gt;1,1)))</f>
        <v>1</v>
      </c>
      <c r="C472" s="308" t="n">
        <v>120.43</v>
      </c>
      <c r="D472" s="314"/>
      <c r="E472" s="310" t="s">
        <v>65</v>
      </c>
    </row>
    <row r="473" customFormat="false" ht="15" hidden="false" customHeight="false" outlineLevel="0" collapsed="false">
      <c r="A473" s="313" t="n">
        <v>470</v>
      </c>
      <c r="B473" s="307" t="n">
        <f aca="false">IF(D473="x",0,IF(C473&lt;1,0,IF(C473&gt;1,1)))</f>
        <v>1</v>
      </c>
      <c r="C473" s="308" t="n">
        <v>119.922</v>
      </c>
      <c r="D473" s="314"/>
      <c r="E473" s="310" t="s">
        <v>65</v>
      </c>
    </row>
    <row r="474" customFormat="false" ht="15" hidden="false" customHeight="false" outlineLevel="0" collapsed="false">
      <c r="A474" s="311" t="n">
        <v>471</v>
      </c>
      <c r="B474" s="307" t="n">
        <f aca="false">IF(D474="x",0,IF(C474&lt;1,0,IF(C474&gt;1,1)))</f>
        <v>0</v>
      </c>
      <c r="C474" s="160"/>
      <c r="D474" s="314"/>
      <c r="E474" s="310" t="s">
        <v>65</v>
      </c>
    </row>
    <row r="475" customFormat="false" ht="15" hidden="false" customHeight="false" outlineLevel="0" collapsed="false">
      <c r="A475" s="313" t="n">
        <v>472</v>
      </c>
      <c r="B475" s="307" t="n">
        <f aca="false">IF(D475="x",0,IF(C475&lt;1,0,IF(C475&gt;1,1)))</f>
        <v>0</v>
      </c>
      <c r="C475" s="160"/>
      <c r="D475" s="314"/>
      <c r="E475" s="310" t="s">
        <v>65</v>
      </c>
    </row>
    <row r="476" customFormat="false" ht="15" hidden="false" customHeight="false" outlineLevel="0" collapsed="false">
      <c r="A476" s="311" t="n">
        <v>473</v>
      </c>
      <c r="B476" s="307" t="n">
        <f aca="false">IF(D476="x",0,IF(C476&lt;1,0,IF(C476&gt;1,1)))</f>
        <v>1</v>
      </c>
      <c r="C476" s="308" t="n">
        <v>119.656</v>
      </c>
      <c r="D476" s="314"/>
      <c r="E476" s="310" t="s">
        <v>65</v>
      </c>
    </row>
    <row r="477" customFormat="false" ht="15" hidden="false" customHeight="false" outlineLevel="0" collapsed="false">
      <c r="A477" s="313" t="n">
        <v>474</v>
      </c>
      <c r="B477" s="307" t="n">
        <f aca="false">IF(D477="x",0,IF(C477&lt;1,0,IF(C477&gt;1,1)))</f>
        <v>1</v>
      </c>
      <c r="C477" s="308" t="n">
        <v>119.527</v>
      </c>
      <c r="D477" s="314"/>
      <c r="E477" s="310" t="s">
        <v>65</v>
      </c>
    </row>
    <row r="478" customFormat="false" ht="15" hidden="false" customHeight="false" outlineLevel="0" collapsed="false">
      <c r="A478" s="311" t="n">
        <v>475</v>
      </c>
      <c r="B478" s="307" t="n">
        <f aca="false">IF(D478="x",0,IF(C478&lt;1,0,IF(C478&gt;1,1)))</f>
        <v>0</v>
      </c>
      <c r="C478" s="160"/>
      <c r="D478" s="314"/>
      <c r="E478" s="310" t="s">
        <v>65</v>
      </c>
    </row>
    <row r="479" customFormat="false" ht="15" hidden="false" customHeight="false" outlineLevel="0" collapsed="false">
      <c r="A479" s="313" t="n">
        <v>476</v>
      </c>
      <c r="B479" s="307" t="n">
        <f aca="false">IF(D479="x",0,IF(C479&lt;1,0,IF(C479&gt;1,1)))</f>
        <v>0</v>
      </c>
      <c r="C479" s="160"/>
      <c r="D479" s="314"/>
      <c r="E479" s="310" t="s">
        <v>65</v>
      </c>
    </row>
    <row r="480" customFormat="false" ht="15" hidden="false" customHeight="false" outlineLevel="0" collapsed="false">
      <c r="A480" s="311" t="n">
        <v>477</v>
      </c>
      <c r="B480" s="307" t="n">
        <f aca="false">IF(D480="x",0,IF(C480&lt;1,0,IF(C480&gt;1,1)))</f>
        <v>0</v>
      </c>
      <c r="C480" s="160"/>
      <c r="D480" s="314"/>
      <c r="E480" s="310" t="s">
        <v>65</v>
      </c>
    </row>
    <row r="481" customFormat="false" ht="15" hidden="false" customHeight="false" outlineLevel="0" collapsed="false">
      <c r="A481" s="313" t="n">
        <v>478</v>
      </c>
      <c r="B481" s="307" t="n">
        <f aca="false">IF(D481="x",0,IF(C481&lt;1,0,IF(C481&gt;1,1)))</f>
        <v>1</v>
      </c>
      <c r="C481" s="308" t="n">
        <v>119.396</v>
      </c>
      <c r="D481" s="314"/>
      <c r="E481" s="310" t="s">
        <v>65</v>
      </c>
    </row>
    <row r="482" customFormat="false" ht="15" hidden="false" customHeight="false" outlineLevel="0" collapsed="false">
      <c r="A482" s="311" t="n">
        <v>479</v>
      </c>
      <c r="B482" s="307" t="n">
        <f aca="false">IF(D482="x",0,IF(C482&lt;1,0,IF(C482&gt;1,1)))</f>
        <v>0</v>
      </c>
      <c r="C482" s="160"/>
      <c r="D482" s="314"/>
      <c r="E482" s="310" t="s">
        <v>65</v>
      </c>
    </row>
    <row r="483" customFormat="false" ht="15" hidden="false" customHeight="false" outlineLevel="0" collapsed="false">
      <c r="A483" s="313" t="n">
        <v>480</v>
      </c>
      <c r="B483" s="307" t="n">
        <f aca="false">IF(D483="x",0,IF(C483&lt;1,0,IF(C483&gt;1,1)))</f>
        <v>1</v>
      </c>
      <c r="C483" s="308" t="n">
        <v>119.855</v>
      </c>
      <c r="D483" s="314"/>
      <c r="E483" s="310" t="s">
        <v>65</v>
      </c>
    </row>
    <row r="484" customFormat="false" ht="15" hidden="false" customHeight="false" outlineLevel="0" collapsed="false">
      <c r="A484" s="311" t="n">
        <v>481</v>
      </c>
      <c r="B484" s="307" t="n">
        <f aca="false">IF(D484="x",0,IF(C484&lt;1,0,IF(C484&gt;1,1)))</f>
        <v>0</v>
      </c>
      <c r="C484" s="160"/>
      <c r="D484" s="314"/>
      <c r="E484" s="310" t="s">
        <v>65</v>
      </c>
    </row>
    <row r="485" customFormat="false" ht="15" hidden="false" customHeight="false" outlineLevel="0" collapsed="false">
      <c r="A485" s="313" t="n">
        <v>482</v>
      </c>
      <c r="B485" s="307" t="n">
        <f aca="false">IF(D485="x",0,IF(C485&lt;1,0,IF(C485&gt;1,1)))</f>
        <v>1</v>
      </c>
      <c r="C485" s="308" t="n">
        <v>120.238</v>
      </c>
      <c r="D485" s="314"/>
      <c r="E485" s="310" t="s">
        <v>65</v>
      </c>
    </row>
    <row r="486" customFormat="false" ht="15" hidden="false" customHeight="false" outlineLevel="0" collapsed="false">
      <c r="A486" s="311" t="n">
        <v>483</v>
      </c>
      <c r="B486" s="307" t="n">
        <f aca="false">IF(D486="x",0,IF(C486&lt;1,0,IF(C486&gt;1,1)))</f>
        <v>1</v>
      </c>
      <c r="C486" s="308" t="n">
        <v>117.82</v>
      </c>
      <c r="D486" s="314"/>
      <c r="E486" s="310" t="s">
        <v>65</v>
      </c>
    </row>
    <row r="487" customFormat="false" ht="15" hidden="false" customHeight="false" outlineLevel="0" collapsed="false">
      <c r="A487" s="313" t="n">
        <v>484</v>
      </c>
      <c r="B487" s="307" t="n">
        <f aca="false">IF(D487="x",0,IF(C487&lt;1,0,IF(C487&gt;1,1)))</f>
        <v>1</v>
      </c>
      <c r="C487" s="308" t="n">
        <v>118.326</v>
      </c>
      <c r="D487" s="314"/>
      <c r="E487" s="310" t="s">
        <v>65</v>
      </c>
    </row>
    <row r="488" customFormat="false" ht="15" hidden="false" customHeight="false" outlineLevel="0" collapsed="false">
      <c r="A488" s="311" t="n">
        <v>485</v>
      </c>
      <c r="B488" s="307" t="n">
        <f aca="false">IF(D488="x",0,IF(C488&lt;1,0,IF(C488&gt;1,1)))</f>
        <v>1</v>
      </c>
      <c r="C488" s="308" t="n">
        <v>119.772</v>
      </c>
      <c r="D488" s="314"/>
      <c r="E488" s="310" t="s">
        <v>65</v>
      </c>
    </row>
    <row r="489" customFormat="false" ht="15" hidden="false" customHeight="false" outlineLevel="0" collapsed="false">
      <c r="A489" s="313" t="n">
        <v>486</v>
      </c>
      <c r="B489" s="307" t="n">
        <f aca="false">IF(D489="x",0,IF(C489&lt;1,0,IF(C489&gt;1,1)))</f>
        <v>0</v>
      </c>
      <c r="C489" s="160"/>
      <c r="D489" s="314"/>
      <c r="E489" s="310" t="s">
        <v>65</v>
      </c>
    </row>
    <row r="490" customFormat="false" ht="15" hidden="false" customHeight="false" outlineLevel="0" collapsed="false">
      <c r="A490" s="311" t="n">
        <v>487</v>
      </c>
      <c r="B490" s="307" t="n">
        <f aca="false">IF(D490="x",0,IF(C490&lt;1,0,IF(C490&gt;1,1)))</f>
        <v>0</v>
      </c>
      <c r="C490" s="160"/>
      <c r="D490" s="314"/>
      <c r="E490" s="310" t="s">
        <v>65</v>
      </c>
    </row>
    <row r="491" customFormat="false" ht="15" hidden="false" customHeight="false" outlineLevel="0" collapsed="false">
      <c r="A491" s="313" t="n">
        <v>488</v>
      </c>
      <c r="B491" s="307" t="n">
        <f aca="false">IF(D491="x",0,IF(C491&lt;1,0,IF(C491&gt;1,1)))</f>
        <v>0</v>
      </c>
      <c r="C491" s="160"/>
      <c r="D491" s="314"/>
      <c r="E491" s="310" t="s">
        <v>65</v>
      </c>
    </row>
    <row r="492" customFormat="false" ht="15" hidden="false" customHeight="false" outlineLevel="0" collapsed="false">
      <c r="A492" s="311" t="n">
        <v>489</v>
      </c>
      <c r="B492" s="307" t="n">
        <f aca="false">IF(D492="x",0,IF(C492&lt;1,0,IF(C492&gt;1,1)))</f>
        <v>0</v>
      </c>
      <c r="C492" s="160"/>
      <c r="D492" s="314"/>
      <c r="E492" s="310" t="s">
        <v>65</v>
      </c>
    </row>
    <row r="493" customFormat="false" ht="15" hidden="false" customHeight="false" outlineLevel="0" collapsed="false">
      <c r="A493" s="311" t="n">
        <v>489</v>
      </c>
      <c r="B493" s="307" t="s">
        <v>371</v>
      </c>
      <c r="C493" s="160"/>
      <c r="D493" s="314"/>
      <c r="E493" s="310" t="s">
        <v>65</v>
      </c>
    </row>
    <row r="494" customFormat="false" ht="15" hidden="false" customHeight="false" outlineLevel="0" collapsed="false">
      <c r="A494" s="311" t="n">
        <v>491</v>
      </c>
      <c r="B494" s="307" t="n">
        <f aca="false">IF(D494="x",0,IF(C494&lt;1,0,IF(C494&gt;1,1)))</f>
        <v>0</v>
      </c>
      <c r="C494" s="160"/>
      <c r="D494" s="314"/>
      <c r="E494" s="310" t="s">
        <v>65</v>
      </c>
    </row>
    <row r="495" customFormat="false" ht="15" hidden="false" customHeight="false" outlineLevel="0" collapsed="false">
      <c r="A495" s="313" t="n">
        <v>492</v>
      </c>
      <c r="B495" s="307" t="n">
        <f aca="false">IF(D495="x",0,IF(C495&lt;1,0,IF(C495&gt;1,1)))</f>
        <v>1</v>
      </c>
      <c r="C495" s="308" t="n">
        <v>120.033</v>
      </c>
      <c r="D495" s="314"/>
      <c r="E495" s="310" t="s">
        <v>65</v>
      </c>
    </row>
    <row r="496" customFormat="false" ht="15" hidden="false" customHeight="false" outlineLevel="0" collapsed="false">
      <c r="A496" s="311" t="n">
        <v>493</v>
      </c>
      <c r="B496" s="307" t="n">
        <f aca="false">IF(D496="x",0,IF(C496&lt;1,0,IF(C496&gt;1,1)))</f>
        <v>0</v>
      </c>
      <c r="C496" s="160"/>
      <c r="D496" s="314"/>
      <c r="E496" s="310" t="s">
        <v>65</v>
      </c>
    </row>
    <row r="497" customFormat="false" ht="15" hidden="false" customHeight="false" outlineLevel="0" collapsed="false">
      <c r="A497" s="313" t="n">
        <v>494</v>
      </c>
      <c r="B497" s="307" t="n">
        <f aca="false">IF(D497="x",0,IF(C497&lt;1,0,IF(C497&gt;1,1)))</f>
        <v>1</v>
      </c>
      <c r="C497" s="308" t="n">
        <v>119.912</v>
      </c>
      <c r="D497" s="314"/>
      <c r="E497" s="310" t="s">
        <v>65</v>
      </c>
    </row>
    <row r="498" customFormat="false" ht="15" hidden="false" customHeight="false" outlineLevel="0" collapsed="false">
      <c r="A498" s="311" t="n">
        <v>495</v>
      </c>
      <c r="B498" s="307" t="n">
        <f aca="false">IF(D498="x",0,IF(C498&lt;1,0,IF(C498&gt;1,1)))</f>
        <v>0</v>
      </c>
      <c r="C498" s="160"/>
      <c r="D498" s="314"/>
      <c r="E498" s="310" t="s">
        <v>65</v>
      </c>
    </row>
    <row r="499" customFormat="false" ht="15" hidden="false" customHeight="false" outlineLevel="0" collapsed="false">
      <c r="A499" s="313" t="n">
        <v>496</v>
      </c>
      <c r="B499" s="307" t="n">
        <f aca="false">IF(D499="x",0,IF(C499&lt;1,0,IF(C499&gt;1,1)))</f>
        <v>1</v>
      </c>
      <c r="C499" s="308" t="n">
        <v>119.029</v>
      </c>
      <c r="D499" s="314"/>
      <c r="E499" s="310" t="s">
        <v>65</v>
      </c>
    </row>
    <row r="500" customFormat="false" ht="15" hidden="false" customHeight="false" outlineLevel="0" collapsed="false">
      <c r="A500" s="311" t="n">
        <v>497</v>
      </c>
      <c r="B500" s="307" t="n">
        <f aca="false">IF(D500="x",0,IF(C500&lt;1,0,IF(C500&gt;1,1)))</f>
        <v>1</v>
      </c>
      <c r="C500" s="308" t="n">
        <v>118.181</v>
      </c>
      <c r="D500" s="314"/>
      <c r="E500" s="310" t="s">
        <v>65</v>
      </c>
    </row>
    <row r="501" customFormat="false" ht="15" hidden="false" customHeight="false" outlineLevel="0" collapsed="false">
      <c r="A501" s="313" t="n">
        <v>498</v>
      </c>
      <c r="B501" s="307" t="n">
        <f aca="false">IF(D501="x",0,IF(C501&lt;1,0,IF(C501&gt;1,1)))</f>
        <v>0</v>
      </c>
      <c r="C501" s="160"/>
      <c r="D501" s="314"/>
      <c r="E501" s="310" t="s">
        <v>65</v>
      </c>
    </row>
    <row r="502" customFormat="false" ht="15" hidden="false" customHeight="false" outlineLevel="0" collapsed="false">
      <c r="A502" s="311" t="n">
        <v>499</v>
      </c>
      <c r="B502" s="307" t="n">
        <f aca="false">IF(D502="x",0,IF(C502&lt;1,0,IF(C502&gt;1,1)))</f>
        <v>1</v>
      </c>
      <c r="C502" s="308" t="n">
        <v>118.88</v>
      </c>
      <c r="D502" s="314"/>
      <c r="E502" s="310" t="s">
        <v>65</v>
      </c>
    </row>
    <row r="503" customFormat="false" ht="15" hidden="false" customHeight="false" outlineLevel="0" collapsed="false">
      <c r="A503" s="313" t="n">
        <v>1141</v>
      </c>
      <c r="B503" s="307" t="n">
        <f aca="false">IF(D503="x",0,IF(C503&lt;1,0,IF(C503&gt;1,1)))</f>
        <v>1</v>
      </c>
      <c r="C503" s="315" t="n">
        <v>113.12</v>
      </c>
      <c r="D503" s="314"/>
      <c r="E503" s="316" t="s">
        <v>372</v>
      </c>
    </row>
    <row r="504" customFormat="false" ht="15" hidden="false" customHeight="false" outlineLevel="0" collapsed="false">
      <c r="A504" s="313" t="n">
        <v>1142</v>
      </c>
      <c r="B504" s="307" t="n">
        <f aca="false">IF(D504="x",0,IF(C504&lt;1,0,IF(C504&gt;1,1)))</f>
        <v>1</v>
      </c>
      <c r="C504" s="315" t="n">
        <v>112.26</v>
      </c>
      <c r="D504" s="314"/>
      <c r="E504" s="316" t="s">
        <v>372</v>
      </c>
    </row>
    <row r="505" customFormat="false" ht="15" hidden="false" customHeight="false" outlineLevel="0" collapsed="false">
      <c r="A505" s="313" t="n">
        <v>1143</v>
      </c>
      <c r="B505" s="307" t="n">
        <f aca="false">IF(D505="x",0,IF(C505&lt;1,0,IF(C505&gt;1,1)))</f>
        <v>1</v>
      </c>
      <c r="C505" s="315" t="n">
        <v>112.44</v>
      </c>
      <c r="D505" s="314"/>
      <c r="E505" s="316" t="s">
        <v>372</v>
      </c>
    </row>
    <row r="506" customFormat="false" ht="15" hidden="false" customHeight="false" outlineLevel="0" collapsed="false">
      <c r="A506" s="313" t="n">
        <v>1144</v>
      </c>
      <c r="B506" s="307" t="n">
        <f aca="false">IF(D506="x",0,IF(C506&lt;1,0,IF(C506&gt;1,1)))</f>
        <v>1</v>
      </c>
      <c r="C506" s="315" t="n">
        <v>112.17</v>
      </c>
      <c r="D506" s="314"/>
      <c r="E506" s="316" t="s">
        <v>372</v>
      </c>
    </row>
    <row r="507" customFormat="false" ht="15" hidden="false" customHeight="false" outlineLevel="0" collapsed="false">
      <c r="A507" s="313" t="n">
        <v>1145</v>
      </c>
      <c r="B507" s="307" t="n">
        <f aca="false">IF(D507="x",0,IF(C507&lt;1,0,IF(C507&gt;1,1)))</f>
        <v>1</v>
      </c>
      <c r="C507" s="315" t="n">
        <v>113.39</v>
      </c>
      <c r="D507" s="314"/>
      <c r="E507" s="316" t="s">
        <v>372</v>
      </c>
    </row>
    <row r="508" customFormat="false" ht="15" hidden="false" customHeight="false" outlineLevel="0" collapsed="false">
      <c r="A508" s="313" t="n">
        <v>1146</v>
      </c>
      <c r="B508" s="307" t="n">
        <f aca="false">IF(D508="x",0,IF(C508&lt;1,0,IF(C508&gt;1,1)))</f>
        <v>0</v>
      </c>
      <c r="C508" s="315"/>
      <c r="D508" s="314"/>
      <c r="E508" s="316" t="s">
        <v>372</v>
      </c>
    </row>
    <row r="509" customFormat="false" ht="15" hidden="false" customHeight="false" outlineLevel="0" collapsed="false">
      <c r="A509" s="313" t="n">
        <v>1147</v>
      </c>
      <c r="B509" s="307" t="n">
        <f aca="false">IF(D509="x",0,IF(C509&lt;1,0,IF(C509&gt;1,1)))</f>
        <v>1</v>
      </c>
      <c r="C509" s="315" t="n">
        <v>112.9</v>
      </c>
      <c r="D509" s="314"/>
      <c r="E509" s="316" t="s">
        <v>372</v>
      </c>
    </row>
    <row r="510" customFormat="false" ht="15" hidden="false" customHeight="false" outlineLevel="0" collapsed="false">
      <c r="A510" s="313" t="n">
        <v>1148</v>
      </c>
      <c r="B510" s="307" t="n">
        <f aca="false">IF(D510="x",0,IF(C510&lt;1,0,IF(C510&gt;1,1)))</f>
        <v>1</v>
      </c>
      <c r="C510" s="315" t="n">
        <v>112.95</v>
      </c>
      <c r="D510" s="314"/>
      <c r="E510" s="316" t="s">
        <v>372</v>
      </c>
    </row>
    <row r="511" customFormat="false" ht="15" hidden="false" customHeight="false" outlineLevel="0" collapsed="false">
      <c r="A511" s="313" t="n">
        <v>1149</v>
      </c>
      <c r="B511" s="307" t="n">
        <f aca="false">IF(D511="x",0,IF(C511&lt;1,0,IF(C511&gt;1,1)))</f>
        <v>1</v>
      </c>
      <c r="C511" s="315" t="n">
        <v>112.57</v>
      </c>
      <c r="D511" s="314"/>
      <c r="E511" s="316" t="s">
        <v>372</v>
      </c>
    </row>
    <row r="512" customFormat="false" ht="15" hidden="false" customHeight="false" outlineLevel="0" collapsed="false">
      <c r="A512" s="313" t="n">
        <v>1150</v>
      </c>
      <c r="B512" s="307" t="n">
        <f aca="false">IF(D512="x",0,IF(C512&lt;1,0,IF(C512&gt;1,1)))</f>
        <v>1</v>
      </c>
      <c r="C512" s="315" t="n">
        <v>111.94</v>
      </c>
      <c r="D512" s="314"/>
      <c r="E512" s="316" t="s">
        <v>372</v>
      </c>
    </row>
    <row r="513" customFormat="false" ht="15" hidden="false" customHeight="false" outlineLevel="0" collapsed="false">
      <c r="A513" s="313" t="n">
        <v>1151</v>
      </c>
      <c r="B513" s="307" t="n">
        <f aca="false">IF(D513="x",0,IF(C513&lt;1,0,IF(C513&gt;1,1)))</f>
        <v>1</v>
      </c>
      <c r="C513" s="315" t="n">
        <v>112.9</v>
      </c>
      <c r="D513" s="314"/>
      <c r="E513" s="316" t="s">
        <v>372</v>
      </c>
    </row>
    <row r="514" customFormat="false" ht="15" hidden="false" customHeight="false" outlineLevel="0" collapsed="false">
      <c r="A514" s="313" t="n">
        <v>1152</v>
      </c>
      <c r="B514" s="307" t="n">
        <f aca="false">IF(D514="x",0,IF(C514&lt;1,0,IF(C514&gt;1,1)))</f>
        <v>1</v>
      </c>
      <c r="C514" s="315" t="n">
        <v>112.54</v>
      </c>
      <c r="D514" s="314"/>
      <c r="E514" s="316" t="s">
        <v>372</v>
      </c>
    </row>
    <row r="515" customFormat="false" ht="15" hidden="false" customHeight="false" outlineLevel="0" collapsed="false">
      <c r="A515" s="313" t="n">
        <v>1153</v>
      </c>
      <c r="B515" s="307" t="n">
        <f aca="false">IF(D515="x",0,IF(C515&lt;1,0,IF(C515&gt;1,1)))</f>
        <v>1</v>
      </c>
      <c r="C515" s="315" t="n">
        <v>114.01</v>
      </c>
      <c r="D515" s="314"/>
      <c r="E515" s="316" t="s">
        <v>372</v>
      </c>
    </row>
    <row r="516" customFormat="false" ht="15" hidden="false" customHeight="false" outlineLevel="0" collapsed="false">
      <c r="A516" s="313" t="n">
        <v>1154</v>
      </c>
      <c r="B516" s="307" t="n">
        <f aca="false">IF(D516="x",0,IF(C516&lt;1,0,IF(C516&gt;1,1)))</f>
        <v>1</v>
      </c>
      <c r="C516" s="315" t="n">
        <v>112.46</v>
      </c>
      <c r="D516" s="314"/>
      <c r="E516" s="316" t="s">
        <v>372</v>
      </c>
    </row>
    <row r="517" customFormat="false" ht="15" hidden="false" customHeight="false" outlineLevel="0" collapsed="false">
      <c r="A517" s="313" t="n">
        <v>1155</v>
      </c>
      <c r="B517" s="307" t="n">
        <f aca="false">IF(D517="x",0,IF(C517&lt;1,0,IF(C517&gt;1,1)))</f>
        <v>1</v>
      </c>
      <c r="C517" s="315" t="n">
        <v>113.72</v>
      </c>
      <c r="D517" s="314"/>
      <c r="E517" s="316" t="s">
        <v>372</v>
      </c>
    </row>
    <row r="518" customFormat="false" ht="15" hidden="false" customHeight="false" outlineLevel="0" collapsed="false">
      <c r="A518" s="313" t="n">
        <v>1156</v>
      </c>
      <c r="B518" s="307" t="n">
        <f aca="false">IF(D518="x",0,IF(C518&lt;1,0,IF(C518&gt;1,1)))</f>
        <v>0</v>
      </c>
      <c r="C518" s="315"/>
      <c r="D518" s="314"/>
      <c r="E518" s="316" t="s">
        <v>372</v>
      </c>
    </row>
    <row r="519" customFormat="false" ht="15" hidden="false" customHeight="false" outlineLevel="0" collapsed="false">
      <c r="A519" s="313" t="n">
        <v>1157</v>
      </c>
      <c r="B519" s="307" t="n">
        <f aca="false">IF(D519="x",0,IF(C519&lt;1,0,IF(C519&gt;1,1)))</f>
        <v>1</v>
      </c>
      <c r="C519" s="315" t="n">
        <v>112.78</v>
      </c>
      <c r="D519" s="314"/>
      <c r="E519" s="316" t="s">
        <v>372</v>
      </c>
    </row>
    <row r="520" customFormat="false" ht="15" hidden="false" customHeight="false" outlineLevel="0" collapsed="false">
      <c r="A520" s="313" t="n">
        <v>1158</v>
      </c>
      <c r="B520" s="307" t="n">
        <f aca="false">IF(D520="x",0,IF(C520&lt;1,0,IF(C520&gt;1,1)))</f>
        <v>1</v>
      </c>
      <c r="C520" s="315" t="n">
        <v>112.78</v>
      </c>
      <c r="D520" s="314"/>
      <c r="E520" s="316" t="s">
        <v>372</v>
      </c>
    </row>
    <row r="521" customFormat="false" ht="15" hidden="false" customHeight="false" outlineLevel="0" collapsed="false">
      <c r="A521" s="313" t="n">
        <v>1159</v>
      </c>
      <c r="B521" s="307" t="n">
        <f aca="false">IF(D521="x",0,IF(C521&lt;1,0,IF(C521&gt;1,1)))</f>
        <v>1</v>
      </c>
      <c r="C521" s="315" t="n">
        <v>113.96</v>
      </c>
      <c r="D521" s="314"/>
      <c r="E521" s="316" t="s">
        <v>372</v>
      </c>
    </row>
    <row r="522" customFormat="false" ht="15" hidden="false" customHeight="false" outlineLevel="0" collapsed="false">
      <c r="A522" s="313" t="n">
        <v>1160</v>
      </c>
      <c r="B522" s="307" t="n">
        <f aca="false">IF(D522="x",0,IF(C522&lt;1,0,IF(C522&gt;1,1)))</f>
        <v>1</v>
      </c>
      <c r="C522" s="315" t="n">
        <v>111.54</v>
      </c>
      <c r="D522" s="314"/>
      <c r="E522" s="316" t="s">
        <v>372</v>
      </c>
    </row>
    <row r="523" customFormat="false" ht="15" hidden="false" customHeight="false" outlineLevel="0" collapsed="false">
      <c r="A523" s="313" t="n">
        <v>1161</v>
      </c>
      <c r="B523" s="307" t="n">
        <f aca="false">IF(D523="x",0,IF(C523&lt;1,0,IF(C523&gt;1,1)))</f>
        <v>1</v>
      </c>
      <c r="C523" s="315" t="n">
        <v>112.15</v>
      </c>
      <c r="D523" s="314"/>
      <c r="E523" s="316" t="s">
        <v>372</v>
      </c>
    </row>
    <row r="524" customFormat="false" ht="15" hidden="false" customHeight="false" outlineLevel="0" collapsed="false">
      <c r="A524" s="313" t="n">
        <v>1162</v>
      </c>
      <c r="B524" s="307" t="n">
        <f aca="false">IF(D524="x",0,IF(C524&lt;1,0,IF(C524&gt;1,1)))</f>
        <v>1</v>
      </c>
      <c r="C524" s="315" t="n">
        <v>112.51</v>
      </c>
      <c r="D524" s="314"/>
      <c r="E524" s="316" t="s">
        <v>372</v>
      </c>
    </row>
    <row r="525" customFormat="false" ht="15" hidden="false" customHeight="false" outlineLevel="0" collapsed="false">
      <c r="A525" s="313" t="n">
        <v>1163</v>
      </c>
      <c r="B525" s="307" t="n">
        <f aca="false">IF(D525="x",0,IF(C525&lt;1,0,IF(C525&gt;1,1)))</f>
        <v>1</v>
      </c>
      <c r="C525" s="315" t="n">
        <v>112.25</v>
      </c>
      <c r="D525" s="314"/>
      <c r="E525" s="316" t="s">
        <v>372</v>
      </c>
    </row>
    <row r="526" customFormat="false" ht="15" hidden="false" customHeight="false" outlineLevel="0" collapsed="false">
      <c r="A526" s="313" t="n">
        <v>1164</v>
      </c>
      <c r="B526" s="307" t="n">
        <f aca="false">IF(D526="x",0,IF(C526&lt;1,0,IF(C526&gt;1,1)))</f>
        <v>1</v>
      </c>
      <c r="C526" s="315" t="n">
        <v>112.71</v>
      </c>
      <c r="D526" s="314"/>
      <c r="E526" s="316" t="s">
        <v>372</v>
      </c>
    </row>
    <row r="527" customFormat="false" ht="15" hidden="false" customHeight="false" outlineLevel="0" collapsed="false">
      <c r="A527" s="313" t="n">
        <v>1165</v>
      </c>
      <c r="B527" s="307" t="n">
        <f aca="false">IF(D527="x",0,IF(C527&lt;1,0,IF(C527&gt;1,1)))</f>
        <v>1</v>
      </c>
      <c r="C527" s="315" t="n">
        <v>113.54</v>
      </c>
      <c r="D527" s="314"/>
      <c r="E527" s="316" t="s">
        <v>372</v>
      </c>
    </row>
    <row r="528" customFormat="false" ht="15" hidden="false" customHeight="false" outlineLevel="0" collapsed="false">
      <c r="A528" s="313" t="n">
        <v>1166</v>
      </c>
      <c r="B528" s="307" t="n">
        <f aca="false">IF(D528="x",0,IF(C528&lt;1,0,IF(C528&gt;1,1)))</f>
        <v>1</v>
      </c>
      <c r="C528" s="315" t="n">
        <v>114.16</v>
      </c>
      <c r="D528" s="314"/>
      <c r="E528" s="316" t="s">
        <v>372</v>
      </c>
    </row>
    <row r="529" customFormat="false" ht="15" hidden="false" customHeight="false" outlineLevel="0" collapsed="false">
      <c r="A529" s="313" t="n">
        <v>1167</v>
      </c>
      <c r="B529" s="307" t="n">
        <f aca="false">IF(D529="x",0,IF(C529&lt;1,0,IF(C529&gt;1,1)))</f>
        <v>1</v>
      </c>
      <c r="C529" s="315" t="n">
        <v>111.84</v>
      </c>
      <c r="D529" s="314"/>
      <c r="E529" s="316" t="s">
        <v>372</v>
      </c>
    </row>
    <row r="530" customFormat="false" ht="15" hidden="false" customHeight="false" outlineLevel="0" collapsed="false">
      <c r="A530" s="313" t="n">
        <v>1168</v>
      </c>
      <c r="B530" s="307" t="n">
        <f aca="false">IF(D530="x",0,IF(C530&lt;1,0,IF(C530&gt;1,1)))</f>
        <v>1</v>
      </c>
      <c r="C530" s="315" t="n">
        <v>112.77</v>
      </c>
      <c r="D530" s="314"/>
      <c r="E530" s="316" t="s">
        <v>372</v>
      </c>
    </row>
    <row r="531" customFormat="false" ht="15" hidden="false" customHeight="false" outlineLevel="0" collapsed="false">
      <c r="A531" s="313" t="n">
        <v>1169</v>
      </c>
      <c r="B531" s="307" t="n">
        <f aca="false">IF(D531="x",0,IF(C531&lt;1,0,IF(C531&gt;1,1)))</f>
        <v>1</v>
      </c>
      <c r="C531" s="315" t="n">
        <v>112.4</v>
      </c>
      <c r="D531" s="314"/>
      <c r="E531" s="316" t="s">
        <v>372</v>
      </c>
    </row>
    <row r="532" customFormat="false" ht="15" hidden="false" customHeight="false" outlineLevel="0" collapsed="false">
      <c r="A532" s="313" t="n">
        <v>1170</v>
      </c>
      <c r="B532" s="307" t="n">
        <f aca="false">IF(D532="x",0,IF(C532&lt;1,0,IF(C532&gt;1,1)))</f>
        <v>1</v>
      </c>
      <c r="C532" s="315" t="n">
        <v>111.11</v>
      </c>
      <c r="D532" s="314"/>
      <c r="E532" s="316" t="s">
        <v>372</v>
      </c>
    </row>
    <row r="533" customFormat="false" ht="15" hidden="false" customHeight="false" outlineLevel="0" collapsed="false">
      <c r="A533" s="313" t="n">
        <v>1171</v>
      </c>
      <c r="B533" s="307" t="n">
        <f aca="false">IF(D533="x",0,IF(C533&lt;1,0,IF(C533&gt;1,1)))</f>
        <v>1</v>
      </c>
      <c r="C533" s="315" t="n">
        <v>112.42</v>
      </c>
      <c r="D533" s="314"/>
      <c r="E533" s="316" t="s">
        <v>372</v>
      </c>
    </row>
    <row r="534" customFormat="false" ht="15" hidden="false" customHeight="false" outlineLevel="0" collapsed="false">
      <c r="A534" s="313" t="n">
        <v>1172</v>
      </c>
      <c r="B534" s="307" t="n">
        <f aca="false">IF(D534="x",0,IF(C534&lt;1,0,IF(C534&gt;1,1)))</f>
        <v>1</v>
      </c>
      <c r="C534" s="315" t="n">
        <v>112.69</v>
      </c>
      <c r="D534" s="314"/>
      <c r="E534" s="316" t="s">
        <v>372</v>
      </c>
    </row>
    <row r="535" customFormat="false" ht="15" hidden="false" customHeight="false" outlineLevel="0" collapsed="false">
      <c r="A535" s="313" t="n">
        <v>1173</v>
      </c>
      <c r="B535" s="307" t="n">
        <f aca="false">IF(D535="x",0,IF(C535&lt;1,0,IF(C535&gt;1,1)))</f>
        <v>1</v>
      </c>
      <c r="C535" s="315" t="n">
        <v>111.62</v>
      </c>
      <c r="D535" s="314"/>
      <c r="E535" s="316" t="s">
        <v>372</v>
      </c>
    </row>
    <row r="536" customFormat="false" ht="15" hidden="false" customHeight="false" outlineLevel="0" collapsed="false">
      <c r="A536" s="313" t="n">
        <v>1174</v>
      </c>
      <c r="B536" s="307" t="n">
        <f aca="false">IF(D536="x",0,IF(C536&lt;1,0,IF(C536&gt;1,1)))</f>
        <v>1</v>
      </c>
      <c r="C536" s="315" t="n">
        <v>112.63</v>
      </c>
      <c r="D536" s="314"/>
      <c r="E536" s="316" t="s">
        <v>372</v>
      </c>
    </row>
    <row r="537" customFormat="false" ht="15" hidden="false" customHeight="false" outlineLevel="0" collapsed="false">
      <c r="A537" s="313" t="n">
        <v>1175</v>
      </c>
      <c r="B537" s="307" t="n">
        <f aca="false">IF(D537="x",0,IF(C537&lt;1,0,IF(C537&gt;1,1)))</f>
        <v>1</v>
      </c>
      <c r="C537" s="315" t="n">
        <v>112.68</v>
      </c>
      <c r="D537" s="314"/>
      <c r="E537" s="316" t="s">
        <v>372</v>
      </c>
    </row>
    <row r="538" customFormat="false" ht="15" hidden="false" customHeight="false" outlineLevel="0" collapsed="false">
      <c r="A538" s="313" t="n">
        <v>1176</v>
      </c>
      <c r="B538" s="307" t="n">
        <f aca="false">IF(D538="x",0,IF(C538&lt;1,0,IF(C538&gt;1,1)))</f>
        <v>1</v>
      </c>
      <c r="C538" s="315" t="n">
        <v>113.18</v>
      </c>
      <c r="D538" s="314"/>
      <c r="E538" s="316" t="s">
        <v>372</v>
      </c>
    </row>
    <row r="539" customFormat="false" ht="15" hidden="false" customHeight="false" outlineLevel="0" collapsed="false">
      <c r="A539" s="313" t="n">
        <v>1177</v>
      </c>
      <c r="B539" s="307" t="n">
        <f aca="false">IF(D539="x",0,IF(C539&lt;1,0,IF(C539&gt;1,1)))</f>
        <v>1</v>
      </c>
      <c r="C539" s="315" t="n">
        <v>113.37</v>
      </c>
      <c r="D539" s="314"/>
      <c r="E539" s="316" t="s">
        <v>372</v>
      </c>
    </row>
    <row r="540" customFormat="false" ht="15" hidden="false" customHeight="false" outlineLevel="0" collapsed="false">
      <c r="A540" s="313" t="n">
        <v>1178</v>
      </c>
      <c r="B540" s="307" t="n">
        <f aca="false">IF(D540="x",0,IF(C540&lt;1,0,IF(C540&gt;1,1)))</f>
        <v>0</v>
      </c>
      <c r="C540" s="315"/>
      <c r="D540" s="314"/>
      <c r="E540" s="316" t="s">
        <v>372</v>
      </c>
    </row>
    <row r="541" customFormat="false" ht="15" hidden="false" customHeight="false" outlineLevel="0" collapsed="false">
      <c r="A541" s="313" t="n">
        <v>1179</v>
      </c>
      <c r="B541" s="307" t="n">
        <f aca="false">IF(D541="x",0,IF(C541&lt;1,0,IF(C541&gt;1,1)))</f>
        <v>1</v>
      </c>
      <c r="C541" s="315" t="n">
        <v>112.72</v>
      </c>
      <c r="D541" s="314"/>
      <c r="E541" s="316" t="s">
        <v>372</v>
      </c>
    </row>
    <row r="542" customFormat="false" ht="15" hidden="false" customHeight="false" outlineLevel="0" collapsed="false">
      <c r="A542" s="313" t="n">
        <v>1180</v>
      </c>
      <c r="B542" s="307" t="n">
        <f aca="false">IF(D542="x",0,IF(C542&lt;1,0,IF(C542&gt;1,1)))</f>
        <v>1</v>
      </c>
      <c r="C542" s="315" t="n">
        <v>111.95</v>
      </c>
      <c r="D542" s="314"/>
      <c r="E542" s="316" t="s">
        <v>372</v>
      </c>
    </row>
    <row r="543" customFormat="false" ht="15" hidden="false" customHeight="false" outlineLevel="0" collapsed="false">
      <c r="A543" s="313" t="n">
        <v>1181</v>
      </c>
      <c r="B543" s="307" t="n">
        <f aca="false">IF(D543="x",0,IF(C543&lt;1,0,IF(C543&gt;1,1)))</f>
        <v>1</v>
      </c>
      <c r="C543" s="315" t="n">
        <v>111.96</v>
      </c>
      <c r="D543" s="314"/>
      <c r="E543" s="316" t="s">
        <v>372</v>
      </c>
    </row>
    <row r="544" customFormat="false" ht="15" hidden="false" customHeight="false" outlineLevel="0" collapsed="false">
      <c r="A544" s="313" t="n">
        <v>1182</v>
      </c>
      <c r="B544" s="307" t="n">
        <f aca="false">IF(D544="x",0,IF(C544&lt;1,0,IF(C544&gt;1,1)))</f>
        <v>1</v>
      </c>
      <c r="C544" s="315" t="n">
        <v>112.74</v>
      </c>
      <c r="D544" s="314"/>
      <c r="E544" s="316" t="s">
        <v>372</v>
      </c>
    </row>
    <row r="545" customFormat="false" ht="15" hidden="false" customHeight="false" outlineLevel="0" collapsed="false">
      <c r="A545" s="313" t="n">
        <v>1183</v>
      </c>
      <c r="B545" s="307" t="n">
        <f aca="false">IF(D545="x",0,IF(C545&lt;1,0,IF(C545&gt;1,1)))</f>
        <v>1</v>
      </c>
      <c r="C545" s="315" t="n">
        <v>112.1</v>
      </c>
      <c r="D545" s="314"/>
      <c r="E545" s="316" t="s">
        <v>372</v>
      </c>
    </row>
    <row r="546" customFormat="false" ht="15" hidden="false" customHeight="false" outlineLevel="0" collapsed="false">
      <c r="A546" s="313" t="n">
        <v>1184</v>
      </c>
      <c r="B546" s="307" t="n">
        <f aca="false">IF(D546="x",0,IF(C546&lt;1,0,IF(C546&gt;1,1)))</f>
        <v>1</v>
      </c>
      <c r="C546" s="315" t="n">
        <v>112.11</v>
      </c>
      <c r="D546" s="314"/>
      <c r="E546" s="316" t="s">
        <v>372</v>
      </c>
    </row>
    <row r="547" customFormat="false" ht="15" hidden="false" customHeight="false" outlineLevel="0" collapsed="false">
      <c r="A547" s="313" t="n">
        <v>1185</v>
      </c>
      <c r="B547" s="307" t="n">
        <f aca="false">IF(D547="x",0,IF(C547&lt;1,0,IF(C547&gt;1,1)))</f>
        <v>1</v>
      </c>
      <c r="C547" s="315" t="n">
        <v>113.04</v>
      </c>
      <c r="D547" s="314"/>
      <c r="E547" s="316" t="s">
        <v>372</v>
      </c>
    </row>
    <row r="548" customFormat="false" ht="15" hidden="false" customHeight="false" outlineLevel="0" collapsed="false">
      <c r="A548" s="313" t="n">
        <v>1186</v>
      </c>
      <c r="B548" s="307" t="n">
        <f aca="false">IF(D548="x",0,IF(C548&lt;1,0,IF(C548&gt;1,1)))</f>
        <v>1</v>
      </c>
      <c r="C548" s="315" t="n">
        <v>113.35</v>
      </c>
      <c r="D548" s="314"/>
      <c r="E548" s="316" t="s">
        <v>372</v>
      </c>
    </row>
    <row r="549" customFormat="false" ht="15" hidden="false" customHeight="false" outlineLevel="0" collapsed="false">
      <c r="A549" s="313" t="n">
        <v>1187</v>
      </c>
      <c r="B549" s="307" t="n">
        <f aca="false">IF(D549="x",0,IF(C549&lt;1,0,IF(C549&gt;1,1)))</f>
        <v>1</v>
      </c>
      <c r="C549" s="315" t="n">
        <v>112.36</v>
      </c>
      <c r="D549" s="314"/>
      <c r="E549" s="316" t="s">
        <v>372</v>
      </c>
    </row>
    <row r="550" customFormat="false" ht="15" hidden="false" customHeight="false" outlineLevel="0" collapsed="false">
      <c r="A550" s="313" t="n">
        <v>1188</v>
      </c>
      <c r="B550" s="307" t="n">
        <f aca="false">IF(D550="x",0,IF(C550&lt;1,0,IF(C550&gt;1,1)))</f>
        <v>1</v>
      </c>
      <c r="C550" s="315" t="n">
        <v>111.85</v>
      </c>
      <c r="D550" s="314"/>
      <c r="E550" s="316" t="s">
        <v>372</v>
      </c>
    </row>
    <row r="551" customFormat="false" ht="15" hidden="false" customHeight="false" outlineLevel="0" collapsed="false">
      <c r="A551" s="313" t="n">
        <v>1189</v>
      </c>
      <c r="B551" s="307" t="n">
        <f aca="false">IF(D551="x",0,IF(C551&lt;1,0,IF(C551&gt;1,1)))</f>
        <v>1</v>
      </c>
      <c r="C551" s="315" t="n">
        <v>112.39</v>
      </c>
      <c r="D551" s="314"/>
      <c r="E551" s="316" t="s">
        <v>372</v>
      </c>
    </row>
    <row r="552" customFormat="false" ht="15" hidden="false" customHeight="false" outlineLevel="0" collapsed="false">
      <c r="A552" s="313" t="n">
        <v>1190</v>
      </c>
      <c r="B552" s="307" t="n">
        <f aca="false">IF(D552="x",0,IF(C552&lt;1,0,IF(C552&gt;1,1)))</f>
        <v>1</v>
      </c>
      <c r="C552" s="315" t="n">
        <v>113.03</v>
      </c>
      <c r="D552" s="314"/>
      <c r="E552" s="316" t="s">
        <v>372</v>
      </c>
    </row>
    <row r="553" customFormat="false" ht="15" hidden="false" customHeight="false" outlineLevel="0" collapsed="false">
      <c r="A553" s="313" t="n">
        <v>1191</v>
      </c>
      <c r="B553" s="307" t="n">
        <f aca="false">IF(D553="x",0,IF(C553&lt;1,0,IF(C553&gt;1,1)))</f>
        <v>1</v>
      </c>
      <c r="C553" s="315" t="n">
        <v>114.05</v>
      </c>
      <c r="D553" s="314"/>
      <c r="E553" s="316" t="s">
        <v>372</v>
      </c>
    </row>
    <row r="554" customFormat="false" ht="15" hidden="false" customHeight="false" outlineLevel="0" collapsed="false">
      <c r="A554" s="313" t="n">
        <v>1192</v>
      </c>
      <c r="B554" s="307" t="n">
        <f aca="false">IF(D554="x",0,IF(C554&lt;1,0,IF(C554&gt;1,1)))</f>
        <v>1</v>
      </c>
      <c r="C554" s="315" t="n">
        <v>112.91</v>
      </c>
      <c r="D554" s="314"/>
      <c r="E554" s="316" t="s">
        <v>372</v>
      </c>
    </row>
    <row r="555" customFormat="false" ht="15" hidden="false" customHeight="false" outlineLevel="0" collapsed="false">
      <c r="A555" s="313" t="n">
        <v>1193</v>
      </c>
      <c r="B555" s="307" t="n">
        <f aca="false">IF(D555="x",0,IF(C555&lt;1,0,IF(C555&gt;1,1)))</f>
        <v>1</v>
      </c>
      <c r="C555" s="315" t="n">
        <v>113.04</v>
      </c>
      <c r="D555" s="314"/>
      <c r="E555" s="316" t="s">
        <v>372</v>
      </c>
      <c r="H555" s="165"/>
      <c r="I555" s="165"/>
      <c r="J555" s="165"/>
      <c r="K555" s="165"/>
      <c r="L555" s="165"/>
      <c r="M555" s="165"/>
      <c r="N555" s="165"/>
      <c r="O555" s="165"/>
    </row>
    <row r="556" customFormat="false" ht="15" hidden="false" customHeight="false" outlineLevel="0" collapsed="false">
      <c r="A556" s="313" t="n">
        <v>1194</v>
      </c>
      <c r="B556" s="307" t="n">
        <f aca="false">IF(D556="x",0,IF(C556&lt;1,0,IF(C556&gt;1,1)))</f>
        <v>1</v>
      </c>
      <c r="C556" s="315" t="n">
        <v>112.35</v>
      </c>
      <c r="D556" s="314"/>
      <c r="E556" s="316" t="s">
        <v>372</v>
      </c>
      <c r="F556" s="317"/>
      <c r="G556" s="317"/>
      <c r="H556" s="317"/>
      <c r="I556" s="317"/>
      <c r="J556" s="317"/>
      <c r="K556" s="317"/>
      <c r="L556" s="317"/>
      <c r="M556" s="165"/>
      <c r="N556" s="165"/>
      <c r="O556" s="165"/>
    </row>
    <row r="557" customFormat="false" ht="15" hidden="false" customHeight="false" outlineLevel="0" collapsed="false">
      <c r="A557" s="313" t="n">
        <v>1195</v>
      </c>
      <c r="B557" s="307" t="n">
        <f aca="false">IF(D557="x",0,IF(C557&lt;1,0,IF(C557&gt;1,1)))</f>
        <v>1</v>
      </c>
      <c r="C557" s="315" t="n">
        <v>113.34</v>
      </c>
      <c r="D557" s="314"/>
      <c r="E557" s="316" t="s">
        <v>372</v>
      </c>
    </row>
    <row r="558" customFormat="false" ht="15" hidden="false" customHeight="false" outlineLevel="0" collapsed="false">
      <c r="A558" s="313" t="n">
        <v>1196</v>
      </c>
      <c r="B558" s="307" t="n">
        <f aca="false">IF(D558="x",0,IF(C558&lt;1,0,IF(C558&gt;1,1)))</f>
        <v>1</v>
      </c>
      <c r="C558" s="315" t="n">
        <v>112.86</v>
      </c>
      <c r="D558" s="314"/>
      <c r="E558" s="316" t="s">
        <v>372</v>
      </c>
    </row>
    <row r="559" customFormat="false" ht="15" hidden="false" customHeight="false" outlineLevel="0" collapsed="false">
      <c r="A559" s="313" t="n">
        <v>1197</v>
      </c>
      <c r="B559" s="307" t="n">
        <f aca="false">IF(D559="x",0,IF(C559&lt;1,0,IF(C559&gt;1,1)))</f>
        <v>1</v>
      </c>
      <c r="C559" s="315" t="n">
        <v>112.95</v>
      </c>
      <c r="D559" s="314"/>
      <c r="E559" s="316" t="s">
        <v>372</v>
      </c>
    </row>
    <row r="560" customFormat="false" ht="15" hidden="false" customHeight="false" outlineLevel="0" collapsed="false">
      <c r="A560" s="313" t="n">
        <v>1198</v>
      </c>
      <c r="B560" s="307" t="n">
        <f aca="false">IF(D560="x",0,IF(C560&lt;1,0,IF(C560&gt;1,1)))</f>
        <v>1</v>
      </c>
      <c r="C560" s="315" t="n">
        <v>111.78</v>
      </c>
      <c r="D560" s="314"/>
      <c r="E560" s="316" t="s">
        <v>372</v>
      </c>
    </row>
    <row r="561" customFormat="false" ht="15" hidden="false" customHeight="false" outlineLevel="0" collapsed="false">
      <c r="A561" s="313" t="n">
        <v>1199</v>
      </c>
      <c r="B561" s="307" t="n">
        <f aca="false">IF(D561="x",0,IF(C561&lt;1,0,IF(C561&gt;1,1)))</f>
        <v>1</v>
      </c>
      <c r="C561" s="315" t="n">
        <v>112.79</v>
      </c>
      <c r="D561" s="314"/>
      <c r="E561" s="316" t="s">
        <v>372</v>
      </c>
    </row>
    <row r="562" customFormat="false" ht="15" hidden="false" customHeight="false" outlineLevel="0" collapsed="false">
      <c r="A562" s="313" t="n">
        <v>1200</v>
      </c>
      <c r="B562" s="307" t="n">
        <f aca="false">IF(D562="x",0,IF(C562&lt;1,0,IF(C562&gt;1,1)))</f>
        <v>1</v>
      </c>
      <c r="C562" s="315" t="n">
        <v>113.36</v>
      </c>
      <c r="D562" s="314"/>
      <c r="E562" s="316" t="s">
        <v>372</v>
      </c>
    </row>
    <row r="563" customFormat="false" ht="15" hidden="false" customHeight="false" outlineLevel="0" collapsed="false">
      <c r="A563" s="313" t="n">
        <v>1201</v>
      </c>
      <c r="B563" s="307" t="n">
        <f aca="false">IF(D563="x",0,IF(C563&lt;1,0,IF(C563&gt;1,1)))</f>
        <v>1</v>
      </c>
      <c r="C563" s="315" t="n">
        <v>112.35</v>
      </c>
      <c r="D563" s="314"/>
      <c r="E563" s="316" t="s">
        <v>372</v>
      </c>
    </row>
    <row r="564" customFormat="false" ht="15" hidden="false" customHeight="false" outlineLevel="0" collapsed="false">
      <c r="A564" s="313" t="n">
        <v>1202</v>
      </c>
      <c r="B564" s="307" t="n">
        <f aca="false">IF(D564="x",0,IF(C564&lt;1,0,IF(C564&gt;1,1)))</f>
        <v>1</v>
      </c>
      <c r="C564" s="315" t="n">
        <v>113.87</v>
      </c>
      <c r="D564" s="314"/>
      <c r="E564" s="316" t="s">
        <v>372</v>
      </c>
    </row>
    <row r="565" customFormat="false" ht="15" hidden="false" customHeight="false" outlineLevel="0" collapsed="false">
      <c r="A565" s="185" t="n">
        <v>2001</v>
      </c>
      <c r="B565" s="307" t="n">
        <f aca="false">IF(D565="x",0,IF(C565&lt;1,0,IF(C565&gt;1,1)))</f>
        <v>1</v>
      </c>
      <c r="C565" s="188" t="n">
        <v>110.84</v>
      </c>
      <c r="D565" s="318"/>
      <c r="E565" s="316" t="s">
        <v>372</v>
      </c>
    </row>
    <row r="566" customFormat="false" ht="15" hidden="false" customHeight="false" outlineLevel="0" collapsed="false">
      <c r="A566" s="185" t="n">
        <v>2002</v>
      </c>
      <c r="B566" s="307" t="n">
        <f aca="false">IF(D566="x",0,IF(C566&lt;1,0,IF(C566&gt;1,1)))</f>
        <v>1</v>
      </c>
      <c r="C566" s="188" t="n">
        <v>108.59</v>
      </c>
      <c r="D566" s="318"/>
      <c r="E566" s="316" t="s">
        <v>372</v>
      </c>
    </row>
    <row r="567" customFormat="false" ht="15" hidden="false" customHeight="false" outlineLevel="0" collapsed="false">
      <c r="A567" s="185" t="n">
        <v>2003</v>
      </c>
      <c r="B567" s="307" t="n">
        <f aca="false">IF(D567="x",0,IF(C567&lt;1,0,IF(C567&gt;1,1)))</f>
        <v>1</v>
      </c>
      <c r="C567" s="188" t="n">
        <v>111.4</v>
      </c>
      <c r="D567" s="318"/>
      <c r="E567" s="316" t="s">
        <v>372</v>
      </c>
    </row>
    <row r="568" customFormat="false" ht="15" hidden="false" customHeight="false" outlineLevel="0" collapsed="false">
      <c r="A568" s="185" t="n">
        <v>2004</v>
      </c>
      <c r="B568" s="307" t="n">
        <f aca="false">IF(D568="x",0,IF(C568&lt;1,0,IF(C568&gt;1,1)))</f>
        <v>1</v>
      </c>
      <c r="C568" s="188" t="n">
        <v>110.33</v>
      </c>
      <c r="D568" s="318"/>
      <c r="E568" s="316" t="s">
        <v>372</v>
      </c>
    </row>
    <row r="569" customFormat="false" ht="15" hidden="false" customHeight="false" outlineLevel="0" collapsed="false">
      <c r="A569" s="185" t="n">
        <v>2005</v>
      </c>
      <c r="B569" s="307" t="n">
        <f aca="false">IF(D569="x",0,IF(C569&lt;1,0,IF(C569&gt;1,1)))</f>
        <v>1</v>
      </c>
      <c r="C569" s="188" t="n">
        <v>110.8</v>
      </c>
      <c r="D569" s="318"/>
      <c r="E569" s="316" t="s">
        <v>372</v>
      </c>
    </row>
    <row r="570" customFormat="false" ht="15" hidden="false" customHeight="false" outlineLevel="0" collapsed="false">
      <c r="A570" s="185" t="n">
        <v>2006</v>
      </c>
      <c r="B570" s="307" t="n">
        <f aca="false">IF(D570="x",0,IF(C570&lt;1,0,IF(C570&gt;1,1)))</f>
        <v>1</v>
      </c>
      <c r="C570" s="188" t="n">
        <v>108.87</v>
      </c>
      <c r="D570" s="318"/>
      <c r="E570" s="316" t="s">
        <v>372</v>
      </c>
    </row>
    <row r="571" customFormat="false" ht="15" hidden="false" customHeight="false" outlineLevel="0" collapsed="false">
      <c r="A571" s="185" t="n">
        <v>2007</v>
      </c>
      <c r="B571" s="307" t="n">
        <f aca="false">IF(D571="x",0,IF(C571&lt;1,0,IF(C571&gt;1,1)))</f>
        <v>1</v>
      </c>
      <c r="C571" s="188" t="n">
        <v>109.77</v>
      </c>
      <c r="D571" s="318"/>
      <c r="E571" s="316" t="s">
        <v>372</v>
      </c>
    </row>
    <row r="572" customFormat="false" ht="15" hidden="false" customHeight="false" outlineLevel="0" collapsed="false">
      <c r="A572" s="185" t="n">
        <v>2008</v>
      </c>
      <c r="B572" s="307" t="n">
        <f aca="false">IF(D572="x",0,IF(C572&lt;1,0,IF(C572&gt;1,1)))</f>
        <v>1</v>
      </c>
      <c r="C572" s="188" t="n">
        <v>108.85</v>
      </c>
      <c r="D572" s="318"/>
      <c r="E572" s="316" t="s">
        <v>372</v>
      </c>
    </row>
    <row r="573" customFormat="false" ht="15" hidden="false" customHeight="false" outlineLevel="0" collapsed="false">
      <c r="A573" s="185" t="n">
        <v>2009</v>
      </c>
      <c r="B573" s="307" t="n">
        <f aca="false">IF(D573="x",0,IF(C573&lt;1,0,IF(C573&gt;1,1)))</f>
        <v>1</v>
      </c>
      <c r="C573" s="188" t="n">
        <v>109.15</v>
      </c>
      <c r="D573" s="318"/>
      <c r="E573" s="316" t="s">
        <v>372</v>
      </c>
    </row>
    <row r="574" customFormat="false" ht="15" hidden="false" customHeight="false" outlineLevel="0" collapsed="false">
      <c r="A574" s="185" t="n">
        <v>2010</v>
      </c>
      <c r="B574" s="307" t="n">
        <f aca="false">IF(D574="x",0,IF(C574&lt;1,0,IF(C574&gt;1,1)))</f>
        <v>1</v>
      </c>
      <c r="C574" s="188" t="n">
        <v>109.42</v>
      </c>
      <c r="D574" s="318"/>
      <c r="E574" s="316" t="s">
        <v>372</v>
      </c>
    </row>
    <row r="575" customFormat="false" ht="15" hidden="false" customHeight="false" outlineLevel="0" collapsed="false">
      <c r="A575" s="185" t="n">
        <v>2011</v>
      </c>
      <c r="B575" s="307" t="n">
        <f aca="false">IF(D575="x",0,IF(C575&lt;1,0,IF(C575&gt;1,1)))</f>
        <v>1</v>
      </c>
      <c r="C575" s="188" t="n">
        <v>110.81</v>
      </c>
      <c r="D575" s="318"/>
      <c r="E575" s="316" t="s">
        <v>372</v>
      </c>
    </row>
    <row r="576" customFormat="false" ht="15" hidden="false" customHeight="false" outlineLevel="0" collapsed="false">
      <c r="A576" s="185" t="n">
        <v>2012</v>
      </c>
      <c r="B576" s="307" t="n">
        <f aca="false">IF(D576="x",0,IF(C576&lt;1,0,IF(C576&gt;1,1)))</f>
        <v>1</v>
      </c>
      <c r="C576" s="188" t="n">
        <v>110.46</v>
      </c>
      <c r="D576" s="318"/>
      <c r="E576" s="316" t="s">
        <v>372</v>
      </c>
    </row>
    <row r="577" customFormat="false" ht="15" hidden="false" customHeight="false" outlineLevel="0" collapsed="false">
      <c r="A577" s="185" t="n">
        <v>2013</v>
      </c>
      <c r="B577" s="307" t="n">
        <f aca="false">IF(D577="x",0,IF(C577&lt;1,0,IF(C577&gt;1,1)))</f>
        <v>1</v>
      </c>
      <c r="C577" s="188" t="n">
        <v>109.83</v>
      </c>
      <c r="D577" s="318"/>
      <c r="E577" s="316" t="s">
        <v>372</v>
      </c>
    </row>
    <row r="578" customFormat="false" ht="15" hidden="false" customHeight="false" outlineLevel="0" collapsed="false">
      <c r="A578" s="185" t="n">
        <v>2014</v>
      </c>
      <c r="B578" s="307" t="n">
        <f aca="false">IF(D578="x",0,IF(C578&lt;1,0,IF(C578&gt;1,1)))</f>
        <v>1</v>
      </c>
      <c r="C578" s="188" t="n">
        <v>112.03</v>
      </c>
      <c r="D578" s="318"/>
      <c r="E578" s="316" t="s">
        <v>372</v>
      </c>
    </row>
    <row r="579" customFormat="false" ht="15" hidden="false" customHeight="false" outlineLevel="0" collapsed="false">
      <c r="A579" s="185" t="n">
        <v>2015</v>
      </c>
      <c r="B579" s="307" t="n">
        <f aca="false">IF(D579="x",0,IF(C579&lt;1,0,IF(C579&gt;1,1)))</f>
        <v>1</v>
      </c>
      <c r="C579" s="188" t="n">
        <v>110.12</v>
      </c>
      <c r="D579" s="318"/>
      <c r="E579" s="316" t="s">
        <v>372</v>
      </c>
    </row>
    <row r="580" customFormat="false" ht="15" hidden="false" customHeight="false" outlineLevel="0" collapsed="false">
      <c r="A580" s="185" t="n">
        <v>2016</v>
      </c>
      <c r="B580" s="307" t="n">
        <f aca="false">IF(D580="x",0,IF(C580&lt;1,0,IF(C580&gt;1,1)))</f>
        <v>1</v>
      </c>
      <c r="C580" s="188" t="n">
        <v>107.63</v>
      </c>
      <c r="D580" s="318"/>
      <c r="E580" s="316" t="s">
        <v>372</v>
      </c>
    </row>
    <row r="581" customFormat="false" ht="15" hidden="false" customHeight="false" outlineLevel="0" collapsed="false">
      <c r="A581" s="185" t="n">
        <v>2017</v>
      </c>
      <c r="B581" s="307" t="n">
        <f aca="false">IF(D581="x",0,IF(C581&lt;1,0,IF(C581&gt;1,1)))</f>
        <v>1</v>
      </c>
      <c r="C581" s="188" t="n">
        <v>109.96</v>
      </c>
      <c r="D581" s="318"/>
      <c r="E581" s="316" t="s">
        <v>372</v>
      </c>
    </row>
    <row r="582" customFormat="false" ht="15" hidden="false" customHeight="false" outlineLevel="0" collapsed="false">
      <c r="A582" s="185" t="n">
        <v>2018</v>
      </c>
      <c r="B582" s="307" t="n">
        <f aca="false">IF(D582="x",0,IF(C582&lt;1,0,IF(C582&gt;1,1)))</f>
        <v>1</v>
      </c>
      <c r="C582" s="188" t="n">
        <v>109.32</v>
      </c>
      <c r="D582" s="318"/>
      <c r="E582" s="316" t="s">
        <v>372</v>
      </c>
    </row>
    <row r="583" customFormat="false" ht="15" hidden="false" customHeight="false" outlineLevel="0" collapsed="false">
      <c r="A583" s="185" t="n">
        <v>2019</v>
      </c>
      <c r="B583" s="307" t="n">
        <f aca="false">IF(D583="x",0,IF(C583&lt;1,0,IF(C583&gt;1,1)))</f>
        <v>1</v>
      </c>
      <c r="C583" s="190" t="n">
        <v>108.2</v>
      </c>
      <c r="D583" s="318"/>
      <c r="E583" s="316" t="s">
        <v>372</v>
      </c>
    </row>
    <row r="584" customFormat="false" ht="15" hidden="false" customHeight="false" outlineLevel="0" collapsed="false">
      <c r="A584" s="185" t="n">
        <v>2020</v>
      </c>
      <c r="B584" s="307" t="n">
        <f aca="false">IF(D584="x",0,IF(C584&lt;1,0,IF(C584&gt;1,1)))</f>
        <v>1</v>
      </c>
      <c r="C584" s="190" t="n">
        <v>110.81</v>
      </c>
      <c r="D584" s="318"/>
      <c r="E584" s="316" t="s">
        <v>372</v>
      </c>
    </row>
    <row r="585" customFormat="false" ht="15" hidden="false" customHeight="false" outlineLevel="0" collapsed="false">
      <c r="A585" s="185" t="n">
        <v>2021</v>
      </c>
      <c r="B585" s="307" t="n">
        <f aca="false">IF(D585="x",0,IF(C585&lt;1,0,IF(C585&gt;1,1)))</f>
        <v>1</v>
      </c>
      <c r="C585" s="190" t="n">
        <v>110.95</v>
      </c>
      <c r="D585" s="318"/>
      <c r="E585" s="316" t="s">
        <v>372</v>
      </c>
    </row>
    <row r="586" customFormat="false" ht="15" hidden="false" customHeight="false" outlineLevel="0" collapsed="false">
      <c r="A586" s="185" t="n">
        <v>2022</v>
      </c>
      <c r="B586" s="307" t="n">
        <f aca="false">IF(D586="x",0,IF(C586&lt;1,0,IF(C586&gt;1,1)))</f>
        <v>1</v>
      </c>
      <c r="C586" s="190" t="n">
        <v>109.76</v>
      </c>
      <c r="D586" s="318"/>
      <c r="E586" s="316" t="s">
        <v>372</v>
      </c>
    </row>
    <row r="587" customFormat="false" ht="15" hidden="false" customHeight="false" outlineLevel="0" collapsed="false">
      <c r="A587" s="185" t="n">
        <v>2023</v>
      </c>
      <c r="B587" s="307" t="n">
        <f aca="false">IF(D587="x",0,IF(C587&lt;1,0,IF(C587&gt;1,1)))</f>
        <v>1</v>
      </c>
      <c r="C587" s="190" t="n">
        <v>109.63</v>
      </c>
      <c r="D587" s="318"/>
      <c r="E587" s="316" t="s">
        <v>372</v>
      </c>
    </row>
    <row r="588" customFormat="false" ht="15" hidden="false" customHeight="false" outlineLevel="0" collapsed="false">
      <c r="A588" s="185" t="n">
        <v>2024</v>
      </c>
      <c r="B588" s="307" t="n">
        <f aca="false">IF(D588="x",0,IF(C588&lt;1,0,IF(C588&gt;1,1)))</f>
        <v>1</v>
      </c>
      <c r="C588" s="188" t="n">
        <v>110.41</v>
      </c>
      <c r="D588" s="318"/>
      <c r="E588" s="316" t="s">
        <v>372</v>
      </c>
    </row>
    <row r="589" customFormat="false" ht="15" hidden="false" customHeight="false" outlineLevel="0" collapsed="false">
      <c r="A589" s="185" t="n">
        <v>2025</v>
      </c>
      <c r="B589" s="307" t="n">
        <f aca="false">IF(D589="x",0,IF(C589&lt;1,0,IF(C589&gt;1,1)))</f>
        <v>0</v>
      </c>
      <c r="C589" s="319"/>
      <c r="D589" s="318"/>
      <c r="E589" s="316" t="s">
        <v>372</v>
      </c>
    </row>
    <row r="590" customFormat="false" ht="15" hidden="false" customHeight="false" outlineLevel="0" collapsed="false">
      <c r="A590" s="185" t="n">
        <v>2026</v>
      </c>
      <c r="B590" s="307" t="n">
        <f aca="false">IF(D590="x",0,IF(C590&lt;1,0,IF(C590&gt;1,1)))</f>
        <v>1</v>
      </c>
      <c r="C590" s="190" t="n">
        <v>111.83</v>
      </c>
      <c r="D590" s="318"/>
      <c r="E590" s="316" t="s">
        <v>372</v>
      </c>
    </row>
    <row r="591" customFormat="false" ht="15" hidden="false" customHeight="false" outlineLevel="0" collapsed="false">
      <c r="A591" s="185" t="n">
        <v>2027</v>
      </c>
      <c r="B591" s="307" t="n">
        <f aca="false">IF(D591="x",0,IF(C591&lt;1,0,IF(C591&gt;1,1)))</f>
        <v>1</v>
      </c>
      <c r="C591" s="190" t="n">
        <v>110.13</v>
      </c>
      <c r="D591" s="318"/>
      <c r="E591" s="316" t="s">
        <v>372</v>
      </c>
    </row>
    <row r="592" customFormat="false" ht="15" hidden="false" customHeight="false" outlineLevel="0" collapsed="false">
      <c r="A592" s="185" t="n">
        <v>2028</v>
      </c>
      <c r="B592" s="307" t="n">
        <f aca="false">IF(D592="x",0,IF(C592&lt;1,0,IF(C592&gt;1,1)))</f>
        <v>1</v>
      </c>
      <c r="C592" s="190" t="n">
        <v>109.92</v>
      </c>
      <c r="D592" s="318"/>
      <c r="E592" s="316" t="s">
        <v>372</v>
      </c>
    </row>
    <row r="593" customFormat="false" ht="15" hidden="false" customHeight="false" outlineLevel="0" collapsed="false">
      <c r="A593" s="185" t="n">
        <v>2029</v>
      </c>
      <c r="B593" s="307" t="n">
        <f aca="false">IF(D593="x",0,IF(C593&lt;1,0,IF(C593&gt;1,1)))</f>
        <v>1</v>
      </c>
      <c r="C593" s="190" t="n">
        <v>108.87</v>
      </c>
      <c r="D593" s="318"/>
      <c r="E593" s="316" t="s">
        <v>372</v>
      </c>
    </row>
    <row r="594" customFormat="false" ht="15" hidden="false" customHeight="false" outlineLevel="0" collapsed="false">
      <c r="A594" s="185" t="n">
        <v>2030</v>
      </c>
      <c r="B594" s="307" t="n">
        <f aca="false">IF(D594="x",0,IF(C594&lt;1,0,IF(C594&gt;1,1)))</f>
        <v>1</v>
      </c>
      <c r="C594" s="190" t="n">
        <v>110.13</v>
      </c>
      <c r="D594" s="318"/>
      <c r="E594" s="316" t="s">
        <v>372</v>
      </c>
    </row>
    <row r="595" customFormat="false" ht="15" hidden="false" customHeight="false" outlineLevel="0" collapsed="false">
      <c r="A595" s="185" t="n">
        <v>2031</v>
      </c>
      <c r="B595" s="307" t="n">
        <f aca="false">IF(D595="x",0,IF(C595&lt;1,0,IF(C595&gt;1,1)))</f>
        <v>1</v>
      </c>
      <c r="C595" s="188" t="n">
        <v>107.83</v>
      </c>
      <c r="D595" s="318"/>
      <c r="E595" s="316" t="s">
        <v>372</v>
      </c>
    </row>
    <row r="596" customFormat="false" ht="15" hidden="false" customHeight="false" outlineLevel="0" collapsed="false">
      <c r="A596" s="185" t="n">
        <v>2032</v>
      </c>
      <c r="B596" s="307" t="n">
        <f aca="false">IF(D596="x",0,IF(C596&lt;1,0,IF(C596&gt;1,1)))</f>
        <v>1</v>
      </c>
      <c r="C596" s="190" t="n">
        <v>111.3</v>
      </c>
      <c r="D596" s="318"/>
      <c r="E596" s="316" t="s">
        <v>372</v>
      </c>
    </row>
    <row r="597" customFormat="false" ht="15" hidden="false" customHeight="false" outlineLevel="0" collapsed="false">
      <c r="A597" s="185" t="n">
        <v>2033</v>
      </c>
      <c r="B597" s="307" t="n">
        <f aca="false">IF(D597="x",0,IF(C597&lt;1,0,IF(C597&gt;1,1)))</f>
        <v>1</v>
      </c>
      <c r="C597" s="190" t="n">
        <v>110.79</v>
      </c>
      <c r="D597" s="318"/>
      <c r="E597" s="316" t="s">
        <v>372</v>
      </c>
    </row>
    <row r="598" customFormat="false" ht="15" hidden="false" customHeight="false" outlineLevel="0" collapsed="false">
      <c r="A598" s="185" t="n">
        <v>2034</v>
      </c>
      <c r="B598" s="307" t="n">
        <f aca="false">IF(D598="x",0,IF(C598&lt;1,0,IF(C598&gt;1,1)))</f>
        <v>1</v>
      </c>
      <c r="C598" s="190" t="n">
        <v>109.25</v>
      </c>
      <c r="D598" s="318"/>
      <c r="E598" s="316" t="s">
        <v>372</v>
      </c>
    </row>
    <row r="599" customFormat="false" ht="15" hidden="false" customHeight="false" outlineLevel="0" collapsed="false">
      <c r="A599" s="185" t="n">
        <v>2035</v>
      </c>
      <c r="B599" s="307" t="n">
        <f aca="false">IF(D599="x",0,IF(C599&lt;1,0,IF(C599&gt;1,1)))</f>
        <v>1</v>
      </c>
      <c r="C599" s="190" t="n">
        <v>110.1</v>
      </c>
      <c r="D599" s="318"/>
      <c r="E599" s="316" t="s">
        <v>372</v>
      </c>
    </row>
    <row r="600" customFormat="false" ht="15" hidden="false" customHeight="false" outlineLevel="0" collapsed="false">
      <c r="A600" s="185" t="n">
        <v>2036</v>
      </c>
      <c r="B600" s="307" t="n">
        <f aca="false">IF(D600="x",0,IF(C600&lt;1,0,IF(C600&gt;1,1)))</f>
        <v>1</v>
      </c>
      <c r="C600" s="188" t="n">
        <v>109.39</v>
      </c>
      <c r="D600" s="318"/>
      <c r="E600" s="316" t="s">
        <v>372</v>
      </c>
    </row>
    <row r="601" customFormat="false" ht="15" hidden="false" customHeight="false" outlineLevel="0" collapsed="false">
      <c r="A601" s="185" t="n">
        <v>2037</v>
      </c>
      <c r="B601" s="307" t="n">
        <f aca="false">IF(D601="x",0,IF(C601&lt;1,0,IF(C601&gt;1,1)))</f>
        <v>1</v>
      </c>
      <c r="C601" s="190" t="n">
        <v>110.47</v>
      </c>
      <c r="D601" s="318"/>
      <c r="E601" s="316" t="s">
        <v>372</v>
      </c>
    </row>
    <row r="602" customFormat="false" ht="15" hidden="false" customHeight="false" outlineLevel="0" collapsed="false">
      <c r="A602" s="185" t="n">
        <v>2038</v>
      </c>
      <c r="B602" s="307" t="n">
        <f aca="false">IF(D602="x",0,IF(C602&lt;1,0,IF(C602&gt;1,1)))</f>
        <v>1</v>
      </c>
      <c r="C602" s="188" t="n">
        <v>111.51</v>
      </c>
      <c r="D602" s="318"/>
      <c r="E602" s="316" t="s">
        <v>372</v>
      </c>
    </row>
    <row r="603" customFormat="false" ht="15" hidden="false" customHeight="false" outlineLevel="0" collapsed="false">
      <c r="A603" s="185" t="n">
        <v>2039</v>
      </c>
      <c r="B603" s="307" t="n">
        <f aca="false">IF(D603="x",0,IF(C603&lt;1,0,IF(C603&gt;1,1)))</f>
        <v>1</v>
      </c>
      <c r="C603" s="190" t="n">
        <v>111.47</v>
      </c>
      <c r="D603" s="318"/>
      <c r="E603" s="316" t="s">
        <v>372</v>
      </c>
    </row>
    <row r="604" customFormat="false" ht="15" hidden="false" customHeight="false" outlineLevel="0" collapsed="false">
      <c r="A604" s="185" t="n">
        <v>2040</v>
      </c>
      <c r="B604" s="307" t="n">
        <f aca="false">IF(D604="x",0,IF(C604&lt;1,0,IF(C604&gt;1,1)))</f>
        <v>1</v>
      </c>
      <c r="C604" s="188" t="n">
        <v>110.01</v>
      </c>
      <c r="D604" s="318"/>
      <c r="E604" s="316" t="s">
        <v>372</v>
      </c>
    </row>
    <row r="605" customFormat="false" ht="15" hidden="false" customHeight="false" outlineLevel="0" collapsed="false">
      <c r="A605" s="185" t="n">
        <v>2041</v>
      </c>
      <c r="B605" s="307" t="n">
        <f aca="false">IF(D605="x",0,IF(C605&lt;1,0,IF(C605&gt;1,1)))</f>
        <v>1</v>
      </c>
      <c r="C605" s="188" t="n">
        <v>111.07</v>
      </c>
      <c r="D605" s="318"/>
      <c r="E605" s="316" t="s">
        <v>372</v>
      </c>
    </row>
    <row r="606" customFormat="false" ht="15" hidden="false" customHeight="false" outlineLevel="0" collapsed="false">
      <c r="A606" s="185" t="n">
        <v>2042</v>
      </c>
      <c r="B606" s="307" t="n">
        <f aca="false">IF(D606="x",0,IF(C606&lt;1,0,IF(C606&gt;1,1)))</f>
        <v>1</v>
      </c>
      <c r="C606" s="190" t="n">
        <v>110.84</v>
      </c>
      <c r="D606" s="318"/>
      <c r="E606" s="316" t="s">
        <v>372</v>
      </c>
    </row>
    <row r="607" customFormat="false" ht="15" hidden="false" customHeight="false" outlineLevel="0" collapsed="false">
      <c r="A607" s="185" t="n">
        <v>2043</v>
      </c>
      <c r="B607" s="307" t="n">
        <f aca="false">IF(D607="x",0,IF(C607&lt;1,0,IF(C607&gt;1,1)))</f>
        <v>1</v>
      </c>
      <c r="C607" s="190" t="n">
        <v>109.68</v>
      </c>
      <c r="D607" s="318"/>
      <c r="E607" s="316" t="s">
        <v>372</v>
      </c>
    </row>
    <row r="608" customFormat="false" ht="15" hidden="false" customHeight="false" outlineLevel="0" collapsed="false">
      <c r="A608" s="185" t="n">
        <v>2044</v>
      </c>
      <c r="B608" s="307" t="n">
        <f aca="false">IF(D608="x",0,IF(C608&lt;1,0,IF(C608&gt;1,1)))</f>
        <v>1</v>
      </c>
      <c r="C608" s="190" t="n">
        <v>109.47</v>
      </c>
      <c r="D608" s="318"/>
      <c r="E608" s="316" t="s">
        <v>372</v>
      </c>
    </row>
    <row r="609" customFormat="false" ht="15" hidden="false" customHeight="false" outlineLevel="0" collapsed="false">
      <c r="A609" s="185" t="n">
        <v>2045</v>
      </c>
      <c r="B609" s="307" t="n">
        <f aca="false">IF(D609="x",0,IF(C609&lt;1,0,IF(C609&gt;1,1)))</f>
        <v>1</v>
      </c>
      <c r="C609" s="190" t="n">
        <v>110.08</v>
      </c>
      <c r="D609" s="318"/>
      <c r="E609" s="316" t="s">
        <v>372</v>
      </c>
    </row>
    <row r="610" customFormat="false" ht="15" hidden="false" customHeight="false" outlineLevel="0" collapsed="false">
      <c r="A610" s="185" t="n">
        <v>2046</v>
      </c>
      <c r="B610" s="307" t="n">
        <f aca="false">IF(D610="x",0,IF(C610&lt;1,0,IF(C610&gt;1,1)))</f>
        <v>1</v>
      </c>
      <c r="C610" s="190" t="n">
        <v>108.28</v>
      </c>
      <c r="D610" s="318"/>
      <c r="E610" s="316" t="s">
        <v>372</v>
      </c>
    </row>
    <row r="611" customFormat="false" ht="15" hidden="false" customHeight="false" outlineLevel="0" collapsed="false">
      <c r="A611" s="185" t="n">
        <v>2047</v>
      </c>
      <c r="B611" s="307" t="n">
        <f aca="false">IF(D611="x",0,IF(C611&lt;1,0,IF(C611&gt;1,1)))</f>
        <v>1</v>
      </c>
      <c r="C611" s="190" t="n">
        <v>107.76</v>
      </c>
      <c r="D611" s="318"/>
      <c r="E611" s="316" t="s">
        <v>372</v>
      </c>
    </row>
    <row r="612" customFormat="false" ht="15" hidden="false" customHeight="false" outlineLevel="0" collapsed="false">
      <c r="A612" s="185" t="n">
        <v>2048</v>
      </c>
      <c r="B612" s="307" t="n">
        <f aca="false">IF(D612="x",0,IF(C612&lt;1,0,IF(C612&gt;1,1)))</f>
        <v>1</v>
      </c>
      <c r="C612" s="190" t="n">
        <v>107.72</v>
      </c>
      <c r="D612" s="318"/>
      <c r="E612" s="316" t="s">
        <v>372</v>
      </c>
    </row>
    <row r="613" customFormat="false" ht="15" hidden="false" customHeight="false" outlineLevel="0" collapsed="false">
      <c r="A613" s="185" t="n">
        <v>2049</v>
      </c>
      <c r="B613" s="307" t="n">
        <f aca="false">IF(D613="x",0,IF(C613&lt;1,0,IF(C613&gt;1,1)))</f>
        <v>1</v>
      </c>
      <c r="C613" s="190" t="n">
        <v>106.87</v>
      </c>
      <c r="D613" s="318"/>
      <c r="E613" s="316" t="s">
        <v>372</v>
      </c>
    </row>
    <row r="614" customFormat="false" ht="15" hidden="false" customHeight="false" outlineLevel="0" collapsed="false">
      <c r="A614" s="185" t="n">
        <v>2050</v>
      </c>
      <c r="B614" s="307" t="n">
        <f aca="false">IF(D614="x",0,IF(C614&lt;1,0,IF(C614&gt;1,1)))</f>
        <v>1</v>
      </c>
      <c r="C614" s="188" t="n">
        <v>111.03</v>
      </c>
      <c r="D614" s="318"/>
      <c r="E614" s="316" t="s">
        <v>372</v>
      </c>
    </row>
    <row r="615" customFormat="false" ht="15" hidden="false" customHeight="false" outlineLevel="0" collapsed="false">
      <c r="A615" s="185" t="n">
        <v>2051</v>
      </c>
      <c r="B615" s="307" t="n">
        <f aca="false">IF(D615="x",0,IF(C615&lt;1,0,IF(C615&gt;1,1)))</f>
        <v>1</v>
      </c>
      <c r="C615" s="320" t="n">
        <v>111.8382733</v>
      </c>
      <c r="D615" s="318"/>
      <c r="E615" s="316" t="s">
        <v>372</v>
      </c>
    </row>
    <row r="616" customFormat="false" ht="15" hidden="false" customHeight="false" outlineLevel="0" collapsed="false">
      <c r="A616" s="185" t="n">
        <v>2052</v>
      </c>
      <c r="B616" s="307" t="n">
        <f aca="false">IF(D616="x",0,IF(C616&lt;1,0,IF(C616&gt;1,1)))</f>
        <v>1</v>
      </c>
      <c r="C616" s="320" t="n">
        <v>117.8815891</v>
      </c>
      <c r="D616" s="318"/>
      <c r="E616" s="316" t="s">
        <v>372</v>
      </c>
    </row>
    <row r="617" customFormat="false" ht="15" hidden="false" customHeight="false" outlineLevel="0" collapsed="false">
      <c r="A617" s="185" t="n">
        <v>2053</v>
      </c>
      <c r="B617" s="307" t="n">
        <f aca="false">IF(D617="x",0,IF(C617&lt;1,0,IF(C617&gt;1,1)))</f>
        <v>1</v>
      </c>
      <c r="C617" s="320" t="n">
        <v>118.0258199</v>
      </c>
      <c r="D617" s="318"/>
      <c r="E617" s="316" t="s">
        <v>372</v>
      </c>
    </row>
    <row r="618" customFormat="false" ht="15" hidden="false" customHeight="false" outlineLevel="0" collapsed="false">
      <c r="A618" s="185" t="n">
        <v>2054</v>
      </c>
      <c r="B618" s="307" t="n">
        <f aca="false">IF(D618="x",0,IF(C618&lt;1,0,IF(C618&gt;1,1)))</f>
        <v>1</v>
      </c>
      <c r="C618" s="320" t="n">
        <v>116.885647</v>
      </c>
      <c r="D618" s="318"/>
      <c r="E618" s="316" t="s">
        <v>372</v>
      </c>
    </row>
    <row r="619" customFormat="false" ht="15" hidden="false" customHeight="false" outlineLevel="0" collapsed="false">
      <c r="A619" s="185" t="n">
        <v>2055</v>
      </c>
      <c r="B619" s="307" t="n">
        <f aca="false">IF(D619="x",0,IF(C619&lt;1,0,IF(C619&gt;1,1)))</f>
        <v>1</v>
      </c>
      <c r="C619" s="320" t="n">
        <v>116.4768823</v>
      </c>
      <c r="D619" s="318"/>
      <c r="E619" s="316" t="s">
        <v>372</v>
      </c>
    </row>
    <row r="620" customFormat="false" ht="15" hidden="false" customHeight="false" outlineLevel="0" collapsed="false">
      <c r="A620" s="185" t="n">
        <v>2056</v>
      </c>
      <c r="B620" s="307" t="n">
        <f aca="false">IF(D620="x",0,IF(C620&lt;1,0,IF(C620&gt;1,1)))</f>
        <v>1</v>
      </c>
      <c r="C620" s="320" t="n">
        <v>117.3289249</v>
      </c>
      <c r="D620" s="318"/>
      <c r="E620" s="316" t="s">
        <v>372</v>
      </c>
    </row>
    <row r="621" customFormat="false" ht="15" hidden="false" customHeight="false" outlineLevel="0" collapsed="false">
      <c r="A621" s="185" t="n">
        <v>2057</v>
      </c>
      <c r="B621" s="307" t="n">
        <f aca="false">IF(D621="x",0,IF(C621&lt;1,0,IF(C621&gt;1,1)))</f>
        <v>1</v>
      </c>
      <c r="C621" s="320" t="n">
        <v>117.6740042</v>
      </c>
      <c r="D621" s="318"/>
      <c r="E621" s="316" t="s">
        <v>372</v>
      </c>
    </row>
    <row r="622" customFormat="false" ht="15" hidden="false" customHeight="false" outlineLevel="0" collapsed="false">
      <c r="A622" s="185" t="n">
        <v>2058</v>
      </c>
      <c r="B622" s="307" t="n">
        <f aca="false">IF(D622="x",0,IF(C622&lt;1,0,IF(C622&gt;1,1)))</f>
        <v>1</v>
      </c>
      <c r="C622" s="320" t="n">
        <v>116.6733138</v>
      </c>
      <c r="D622" s="318"/>
      <c r="E622" s="316" t="s">
        <v>372</v>
      </c>
    </row>
    <row r="623" customFormat="false" ht="15" hidden="false" customHeight="false" outlineLevel="0" collapsed="false">
      <c r="A623" s="185" t="n">
        <v>2059</v>
      </c>
      <c r="B623" s="307" t="n">
        <f aca="false">IF(D623="x",0,IF(C623&lt;1,0,IF(C623&gt;1,1)))</f>
        <v>1</v>
      </c>
      <c r="C623" s="320" t="n">
        <v>115.8443622</v>
      </c>
      <c r="D623" s="318"/>
      <c r="E623" s="316" t="s">
        <v>372</v>
      </c>
    </row>
    <row r="624" customFormat="false" ht="15" hidden="false" customHeight="false" outlineLevel="0" collapsed="false">
      <c r="A624" s="185" t="n">
        <v>2060</v>
      </c>
      <c r="B624" s="307" t="n">
        <f aca="false">IF(D624="x",0,IF(C624&lt;1,0,IF(C624&gt;1,1)))</f>
        <v>1</v>
      </c>
      <c r="C624" s="320" t="n">
        <v>116.7604122</v>
      </c>
      <c r="D624" s="318"/>
      <c r="E624" s="316" t="s">
        <v>372</v>
      </c>
    </row>
    <row r="625" customFormat="false" ht="15" hidden="false" customHeight="false" outlineLevel="0" collapsed="false">
      <c r="A625" s="185" t="n">
        <v>2061</v>
      </c>
      <c r="B625" s="307" t="n">
        <f aca="false">IF(D625="x",0,IF(C625&lt;1,0,IF(C625&gt;1,1)))</f>
        <v>1</v>
      </c>
      <c r="C625" s="320" t="n">
        <v>108.3619539</v>
      </c>
      <c r="D625" s="318"/>
      <c r="E625" s="316" t="s">
        <v>372</v>
      </c>
    </row>
    <row r="626" customFormat="false" ht="15" hidden="false" customHeight="false" outlineLevel="0" collapsed="false">
      <c r="A626" s="185" t="n">
        <v>2062</v>
      </c>
      <c r="B626" s="307" t="n">
        <f aca="false">IF(D626="x",0,IF(C626&lt;1,0,IF(C626&gt;1,1)))</f>
        <v>1</v>
      </c>
      <c r="C626" s="320" t="n">
        <v>115.2638565</v>
      </c>
      <c r="D626" s="318"/>
      <c r="E626" s="316" t="s">
        <v>372</v>
      </c>
    </row>
    <row r="627" customFormat="false" ht="15" hidden="false" customHeight="false" outlineLevel="0" collapsed="false">
      <c r="A627" s="185" t="n">
        <v>2063</v>
      </c>
      <c r="B627" s="307" t="n">
        <f aca="false">IF(D627="x",0,IF(C627&lt;1,0,IF(C627&gt;1,1)))</f>
        <v>1</v>
      </c>
      <c r="C627" s="320" t="n">
        <v>108.3525601</v>
      </c>
      <c r="D627" s="318"/>
      <c r="E627" s="316" t="s">
        <v>372</v>
      </c>
    </row>
    <row r="628" customFormat="false" ht="15" hidden="false" customHeight="false" outlineLevel="0" collapsed="false">
      <c r="A628" s="185" t="n">
        <v>2064</v>
      </c>
      <c r="B628" s="307" t="n">
        <f aca="false">IF(D628="x",0,IF(C628&lt;1,0,IF(C628&gt;1,1)))</f>
        <v>1</v>
      </c>
      <c r="C628" s="320" t="n">
        <v>118.0602643</v>
      </c>
      <c r="D628" s="318"/>
      <c r="E628" s="316" t="s">
        <v>372</v>
      </c>
    </row>
    <row r="629" customFormat="false" ht="15" hidden="false" customHeight="false" outlineLevel="0" collapsed="false">
      <c r="A629" s="185" t="n">
        <v>2065</v>
      </c>
      <c r="B629" s="307" t="n">
        <f aca="false">IF(D629="x",0,IF(C629&lt;1,0,IF(C629&gt;1,1)))</f>
        <v>1</v>
      </c>
      <c r="C629" s="320" t="n">
        <v>117.8871034</v>
      </c>
      <c r="D629" s="318"/>
      <c r="E629" s="316" t="s">
        <v>372</v>
      </c>
    </row>
    <row r="630" customFormat="false" ht="15" hidden="false" customHeight="false" outlineLevel="0" collapsed="false">
      <c r="A630" s="185" t="n">
        <v>2066</v>
      </c>
      <c r="B630" s="307" t="n">
        <f aca="false">IF(D630="x",0,IF(C630&lt;1,0,IF(C630&gt;1,1)))</f>
        <v>1</v>
      </c>
      <c r="C630" s="320" t="n">
        <v>109.6324375</v>
      </c>
      <c r="D630" s="318"/>
      <c r="E630" s="316" t="s">
        <v>372</v>
      </c>
    </row>
    <row r="631" customFormat="false" ht="15" hidden="false" customHeight="false" outlineLevel="0" collapsed="false">
      <c r="A631" s="185" t="n">
        <v>2067</v>
      </c>
      <c r="B631" s="307" t="n">
        <f aca="false">IF(D631="x",0,IF(C631&lt;1,0,IF(C631&gt;1,1)))</f>
        <v>1</v>
      </c>
      <c r="C631" s="320" t="n">
        <v>106.4551049</v>
      </c>
      <c r="D631" s="318"/>
      <c r="E631" s="316" t="s">
        <v>372</v>
      </c>
    </row>
    <row r="632" customFormat="false" ht="15" hidden="false" customHeight="false" outlineLevel="0" collapsed="false">
      <c r="A632" s="185" t="n">
        <v>2068</v>
      </c>
      <c r="B632" s="307" t="n">
        <f aca="false">IF(D632="x",0,IF(C632&lt;1,0,IF(C632&gt;1,1)))</f>
        <v>1</v>
      </c>
      <c r="C632" s="320" t="n">
        <v>111.39105</v>
      </c>
      <c r="D632" s="318"/>
      <c r="E632" s="316" t="s">
        <v>372</v>
      </c>
    </row>
    <row r="633" customFormat="false" ht="15" hidden="false" customHeight="false" outlineLevel="0" collapsed="false">
      <c r="A633" s="185" t="n">
        <v>2069</v>
      </c>
      <c r="B633" s="307" t="n">
        <f aca="false">IF(D633="x",0,IF(C633&lt;1,0,IF(C633&gt;1,1)))</f>
        <v>1</v>
      </c>
      <c r="C633" s="320" t="n">
        <v>108.8191709</v>
      </c>
      <c r="D633" s="318"/>
      <c r="E633" s="316" t="s">
        <v>372</v>
      </c>
    </row>
    <row r="634" customFormat="false" ht="15" hidden="false" customHeight="false" outlineLevel="0" collapsed="false">
      <c r="A634" s="185" t="n">
        <v>2070</v>
      </c>
      <c r="B634" s="307" t="n">
        <f aca="false">IF(D634="x",0,IF(C634&lt;1,0,IF(C634&gt;1,1)))</f>
        <v>1</v>
      </c>
      <c r="C634" s="320" t="n">
        <v>108.2729721</v>
      </c>
      <c r="D634" s="318"/>
      <c r="E634" s="316" t="s">
        <v>372</v>
      </c>
    </row>
    <row r="635" customFormat="false" ht="15" hidden="false" customHeight="false" outlineLevel="0" collapsed="false">
      <c r="A635" s="185" t="n">
        <v>2071</v>
      </c>
      <c r="B635" s="307" t="n">
        <f aca="false">IF(D635="x",0,IF(C635&lt;1,0,IF(C635&gt;1,1)))</f>
        <v>1</v>
      </c>
      <c r="C635" s="320" t="n">
        <v>116.8526278</v>
      </c>
      <c r="D635" s="318"/>
      <c r="E635" s="316" t="s">
        <v>372</v>
      </c>
    </row>
    <row r="636" customFormat="false" ht="15" hidden="false" customHeight="false" outlineLevel="0" collapsed="false">
      <c r="A636" s="185" t="n">
        <v>2072</v>
      </c>
      <c r="B636" s="307" t="n">
        <f aca="false">IF(D636="x",0,IF(C636&lt;1,0,IF(C636&gt;1,1)))</f>
        <v>1</v>
      </c>
      <c r="C636" s="320" t="n">
        <v>116.2550494</v>
      </c>
      <c r="D636" s="318"/>
      <c r="E636" s="316" t="s">
        <v>372</v>
      </c>
    </row>
    <row r="637" customFormat="false" ht="15" hidden="false" customHeight="false" outlineLevel="0" collapsed="false">
      <c r="A637" s="185" t="n">
        <v>2073</v>
      </c>
      <c r="B637" s="307" t="n">
        <f aca="false">IF(D637="x",0,IF(C637&lt;1,0,IF(C637&gt;1,1)))</f>
        <v>1</v>
      </c>
      <c r="C637" s="320" t="n">
        <v>107.345932</v>
      </c>
      <c r="D637" s="318"/>
      <c r="E637" s="316" t="s">
        <v>372</v>
      </c>
    </row>
    <row r="638" customFormat="false" ht="15" hidden="false" customHeight="false" outlineLevel="0" collapsed="false">
      <c r="A638" s="185" t="n">
        <v>2074</v>
      </c>
      <c r="B638" s="307" t="n">
        <f aca="false">IF(D638="x",0,IF(C638&lt;1,0,IF(C638&gt;1,1)))</f>
        <v>1</v>
      </c>
      <c r="C638" s="320" t="n">
        <v>110.7909</v>
      </c>
      <c r="D638" s="318"/>
      <c r="E638" s="316" t="s">
        <v>372</v>
      </c>
    </row>
    <row r="639" customFormat="false" ht="15" hidden="false" customHeight="false" outlineLevel="0" collapsed="false">
      <c r="A639" s="185" t="n">
        <v>2075</v>
      </c>
      <c r="B639" s="307" t="n">
        <f aca="false">IF(D639="x",0,IF(C639&lt;1,0,IF(C639&gt;1,1)))</f>
        <v>1</v>
      </c>
      <c r="C639" s="320" t="n">
        <v>110.9977077</v>
      </c>
      <c r="D639" s="318"/>
      <c r="E639" s="316" t="s">
        <v>372</v>
      </c>
    </row>
    <row r="640" customFormat="false" ht="15" hidden="false" customHeight="false" outlineLevel="0" collapsed="false">
      <c r="A640" s="185" t="n">
        <v>2076</v>
      </c>
      <c r="B640" s="307" t="n">
        <f aca="false">IF(D640="x",0,IF(C640&lt;1,0,IF(C640&gt;1,1)))</f>
        <v>1</v>
      </c>
      <c r="C640" s="320" t="n">
        <v>106.3986272</v>
      </c>
      <c r="D640" s="318"/>
      <c r="E640" s="316" t="s">
        <v>372</v>
      </c>
    </row>
    <row r="641" customFormat="false" ht="15" hidden="false" customHeight="false" outlineLevel="0" collapsed="false">
      <c r="A641" s="185" t="n">
        <v>2077</v>
      </c>
      <c r="B641" s="307" t="n">
        <f aca="false">IF(D641="x",0,IF(C641&lt;1,0,IF(C641&gt;1,1)))</f>
        <v>1</v>
      </c>
      <c r="C641" s="320" t="n">
        <v>117.6550602</v>
      </c>
      <c r="D641" s="318"/>
      <c r="E641" s="316" t="s">
        <v>372</v>
      </c>
    </row>
    <row r="642" customFormat="false" ht="15" hidden="false" customHeight="false" outlineLevel="0" collapsed="false">
      <c r="A642" s="185" t="n">
        <v>2078</v>
      </c>
      <c r="B642" s="307" t="n">
        <f aca="false">IF(D642="x",0,IF(C642&lt;1,0,IF(C642&gt;1,1)))</f>
        <v>1</v>
      </c>
      <c r="C642" s="320" t="n">
        <v>110.0904939</v>
      </c>
      <c r="D642" s="318"/>
      <c r="E642" s="316" t="s">
        <v>372</v>
      </c>
    </row>
    <row r="643" customFormat="false" ht="15" hidden="false" customHeight="false" outlineLevel="0" collapsed="false">
      <c r="A643" s="185" t="n">
        <v>2079</v>
      </c>
      <c r="B643" s="307" t="n">
        <f aca="false">IF(D643="x",0,IF(C643&lt;1,0,IF(C643&gt;1,1)))</f>
        <v>1</v>
      </c>
      <c r="C643" s="320" t="n">
        <v>107.7165856</v>
      </c>
      <c r="D643" s="318"/>
      <c r="E643" s="316" t="s">
        <v>372</v>
      </c>
    </row>
    <row r="644" customFormat="false" ht="15" hidden="false" customHeight="false" outlineLevel="0" collapsed="false">
      <c r="A644" s="185" t="n">
        <v>2080</v>
      </c>
      <c r="B644" s="307" t="n">
        <f aca="false">IF(D644="x",0,IF(C644&lt;1,0,IF(C644&gt;1,1)))</f>
        <v>1</v>
      </c>
      <c r="C644" s="320" t="n">
        <v>108.7289559</v>
      </c>
      <c r="D644" s="318"/>
      <c r="E644" s="316" t="s">
        <v>372</v>
      </c>
    </row>
    <row r="645" customFormat="false" ht="15" hidden="false" customHeight="false" outlineLevel="0" collapsed="false">
      <c r="A645" s="185" t="n">
        <v>2081</v>
      </c>
      <c r="B645" s="307" t="n">
        <f aca="false">IF(D645="x",0,IF(C645&lt;1,0,IF(C645&gt;1,1)))</f>
        <v>1</v>
      </c>
      <c r="C645" s="320" t="n">
        <v>119.400871</v>
      </c>
      <c r="D645" s="318"/>
      <c r="E645" s="316" t="s">
        <v>372</v>
      </c>
    </row>
    <row r="646" customFormat="false" ht="15" hidden="false" customHeight="false" outlineLevel="0" collapsed="false">
      <c r="A646" s="185" t="n">
        <v>2082</v>
      </c>
      <c r="B646" s="307" t="n">
        <f aca="false">IF(D646="x",0,IF(C646&lt;1,0,IF(C646&gt;1,1)))</f>
        <v>1</v>
      </c>
      <c r="C646" s="320" t="n">
        <v>111.1790697</v>
      </c>
      <c r="D646" s="318"/>
      <c r="E646" s="316" t="s">
        <v>372</v>
      </c>
    </row>
    <row r="647" customFormat="false" ht="15" hidden="false" customHeight="false" outlineLevel="0" collapsed="false">
      <c r="A647" s="185" t="n">
        <v>2083</v>
      </c>
      <c r="B647" s="307" t="n">
        <f aca="false">IF(D647="x",0,IF(C647&lt;1,0,IF(C647&gt;1,1)))</f>
        <v>1</v>
      </c>
      <c r="C647" s="320" t="n">
        <v>109.4301922</v>
      </c>
      <c r="D647" s="318"/>
      <c r="E647" s="316" t="s">
        <v>372</v>
      </c>
    </row>
    <row r="648" customFormat="false" ht="15" hidden="false" customHeight="false" outlineLevel="0" collapsed="false">
      <c r="A648" s="185" t="n">
        <v>2084</v>
      </c>
      <c r="B648" s="307" t="n">
        <f aca="false">IF(D648="x",0,IF(C648&lt;1,0,IF(C648&gt;1,1)))</f>
        <v>1</v>
      </c>
      <c r="C648" s="320" t="n">
        <v>109.2831198</v>
      </c>
      <c r="D648" s="318"/>
      <c r="E648" s="316" t="s">
        <v>372</v>
      </c>
    </row>
    <row r="649" customFormat="false" ht="15" hidden="false" customHeight="false" outlineLevel="0" collapsed="false">
      <c r="A649" s="185" t="n">
        <v>2085</v>
      </c>
      <c r="B649" s="307" t="n">
        <f aca="false">IF(D649="x",0,IF(C649&lt;1,0,IF(C649&gt;1,1)))</f>
        <v>1</v>
      </c>
      <c r="C649" s="320" t="n">
        <v>116.1582596</v>
      </c>
      <c r="D649" s="318"/>
      <c r="E649" s="316" t="s">
        <v>372</v>
      </c>
    </row>
    <row r="650" customFormat="false" ht="15" hidden="false" customHeight="false" outlineLevel="0" collapsed="false">
      <c r="A650" s="185" t="n">
        <v>2086</v>
      </c>
      <c r="B650" s="307" t="n">
        <f aca="false">IF(D650="x",0,IF(C650&lt;1,0,IF(C650&gt;1,1)))</f>
        <v>1</v>
      </c>
      <c r="C650" s="320" t="n">
        <v>108.4047599</v>
      </c>
      <c r="D650" s="318"/>
      <c r="E650" s="316" t="s">
        <v>372</v>
      </c>
    </row>
    <row r="651" customFormat="false" ht="15" hidden="false" customHeight="false" outlineLevel="0" collapsed="false">
      <c r="A651" s="185" t="n">
        <v>2087</v>
      </c>
      <c r="B651" s="307" t="n">
        <f aca="false">IF(D651="x",0,IF(C651&lt;1,0,IF(C651&gt;1,1)))</f>
        <v>1</v>
      </c>
      <c r="C651" s="320" t="n">
        <v>111.3855099</v>
      </c>
      <c r="D651" s="318"/>
      <c r="E651" s="316" t="s">
        <v>372</v>
      </c>
    </row>
    <row r="652" customFormat="false" ht="15" hidden="false" customHeight="false" outlineLevel="0" collapsed="false">
      <c r="A652" s="185" t="n">
        <v>2088</v>
      </c>
      <c r="B652" s="307" t="n">
        <f aca="false">IF(D652="x",0,IF(C652&lt;1,0,IF(C652&gt;1,1)))</f>
        <v>1</v>
      </c>
      <c r="C652" s="320" t="n">
        <v>109.2446787</v>
      </c>
      <c r="D652" s="318"/>
      <c r="E652" s="316" t="s">
        <v>372</v>
      </c>
    </row>
    <row r="653" customFormat="false" ht="15" hidden="false" customHeight="false" outlineLevel="0" collapsed="false">
      <c r="A653" s="185" t="n">
        <v>2089</v>
      </c>
      <c r="B653" s="307" t="n">
        <f aca="false">IF(D653="x",0,IF(C653&lt;1,0,IF(C653&gt;1,1)))</f>
        <v>1</v>
      </c>
      <c r="C653" s="320" t="n">
        <v>110.1532969</v>
      </c>
      <c r="D653" s="318"/>
      <c r="E653" s="316" t="s">
        <v>372</v>
      </c>
    </row>
    <row r="654" customFormat="false" ht="15" hidden="false" customHeight="false" outlineLevel="0" collapsed="false">
      <c r="A654" s="185" t="n">
        <v>2090</v>
      </c>
      <c r="B654" s="307" t="n">
        <f aca="false">IF(D654="x",0,IF(C654&lt;1,0,IF(C654&gt;1,1)))</f>
        <v>1</v>
      </c>
      <c r="C654" s="320" t="n">
        <v>112.0080027</v>
      </c>
      <c r="D654" s="318"/>
      <c r="E654" s="316" t="s">
        <v>372</v>
      </c>
    </row>
    <row r="655" customFormat="false" ht="15" hidden="false" customHeight="false" outlineLevel="0" collapsed="false">
      <c r="A655" s="185" t="n">
        <v>2091</v>
      </c>
      <c r="B655" s="307" t="n">
        <f aca="false">IF(D655="x",0,IF(C655&lt;1,0,IF(C655&gt;1,1)))</f>
        <v>1</v>
      </c>
      <c r="C655" s="320" t="n">
        <v>108.7705801</v>
      </c>
      <c r="D655" s="318"/>
      <c r="E655" s="316" t="s">
        <v>372</v>
      </c>
    </row>
    <row r="656" customFormat="false" ht="15" hidden="false" customHeight="false" outlineLevel="0" collapsed="false">
      <c r="A656" s="185" t="n">
        <v>2092</v>
      </c>
      <c r="B656" s="307" t="n">
        <f aca="false">IF(D656="x",0,IF(C656&lt;1,0,IF(C656&gt;1,1)))</f>
        <v>1</v>
      </c>
      <c r="C656" s="320" t="n">
        <v>107.2141383</v>
      </c>
      <c r="D656" s="318"/>
      <c r="E656" s="316" t="s">
        <v>372</v>
      </c>
    </row>
    <row r="657" customFormat="false" ht="15" hidden="false" customHeight="false" outlineLevel="0" collapsed="false">
      <c r="A657" s="185" t="n">
        <v>2093</v>
      </c>
      <c r="B657" s="307" t="n">
        <f aca="false">IF(D657="x",0,IF(C657&lt;1,0,IF(C657&gt;1,1)))</f>
        <v>1</v>
      </c>
      <c r="C657" s="321" t="n">
        <v>109.1211631</v>
      </c>
      <c r="D657" s="322"/>
      <c r="E657" s="316" t="s">
        <v>372</v>
      </c>
    </row>
    <row r="658" customFormat="false" ht="15" hidden="false" customHeight="false" outlineLevel="0" collapsed="false">
      <c r="A658" s="185" t="n">
        <v>2094</v>
      </c>
      <c r="B658" s="307" t="n">
        <f aca="false">IF(D658="x",0,IF(C658&lt;1,0,IF(C658&gt;1,1)))</f>
        <v>1</v>
      </c>
      <c r="C658" s="321" t="n">
        <v>110.2340509</v>
      </c>
      <c r="D658" s="322"/>
      <c r="E658" s="316" t="s">
        <v>372</v>
      </c>
    </row>
    <row r="659" customFormat="false" ht="15" hidden="false" customHeight="false" outlineLevel="0" collapsed="false">
      <c r="A659" s="185" t="n">
        <v>2095</v>
      </c>
      <c r="B659" s="307" t="n">
        <f aca="false">IF(D659="x",0,IF(C659&lt;1,0,IF(C659&gt;1,1)))</f>
        <v>1</v>
      </c>
      <c r="C659" s="321" t="n">
        <v>112.3644329</v>
      </c>
      <c r="D659" s="322"/>
      <c r="E659" s="316" t="s">
        <v>372</v>
      </c>
    </row>
    <row r="660" customFormat="false" ht="15" hidden="false" customHeight="false" outlineLevel="0" collapsed="false">
      <c r="A660" s="185" t="n">
        <v>2096</v>
      </c>
      <c r="B660" s="307" t="n">
        <f aca="false">IF(D660="x",0,IF(C660&lt;1,0,IF(C660&gt;1,1)))</f>
        <v>1</v>
      </c>
      <c r="C660" s="321" t="n">
        <v>107.289889</v>
      </c>
      <c r="D660" s="322"/>
      <c r="E660" s="316" t="s">
        <v>372</v>
      </c>
    </row>
    <row r="661" customFormat="false" ht="15" hidden="false" customHeight="false" outlineLevel="0" collapsed="false">
      <c r="A661" s="185" t="n">
        <v>2097</v>
      </c>
      <c r="B661" s="307" t="n">
        <f aca="false">IF(D661="x",0,IF(C661&lt;1,0,IF(C661&gt;1,1)))</f>
        <v>1</v>
      </c>
      <c r="C661" s="321" t="n">
        <v>110.3629808</v>
      </c>
      <c r="D661" s="322"/>
      <c r="E661" s="316" t="s">
        <v>372</v>
      </c>
    </row>
    <row r="662" customFormat="false" ht="15" hidden="false" customHeight="false" outlineLevel="0" collapsed="false">
      <c r="A662" s="185" t="n">
        <v>2098</v>
      </c>
      <c r="B662" s="307" t="n">
        <f aca="false">IF(D662="x",0,IF(C662&lt;1,0,IF(C662&gt;1,1)))</f>
        <v>1</v>
      </c>
      <c r="C662" s="321" t="n">
        <v>106.8723257</v>
      </c>
      <c r="D662" s="322"/>
      <c r="E662" s="316" t="s">
        <v>372</v>
      </c>
    </row>
    <row r="663" customFormat="false" ht="15" hidden="false" customHeight="false" outlineLevel="0" collapsed="false">
      <c r="A663" s="185" t="n">
        <v>2099</v>
      </c>
      <c r="B663" s="307" t="n">
        <f aca="false">IF(D663="x",0,IF(C663&lt;1,0,IF(C663&gt;1,1)))</f>
        <v>1</v>
      </c>
      <c r="C663" s="321" t="n">
        <v>110.9381009</v>
      </c>
      <c r="D663" s="322"/>
      <c r="E663" s="316" t="s">
        <v>372</v>
      </c>
    </row>
    <row r="664" customFormat="false" ht="15" hidden="false" customHeight="false" outlineLevel="0" collapsed="false">
      <c r="A664" s="185" t="n">
        <v>2100</v>
      </c>
      <c r="B664" s="307" t="n">
        <f aca="false">IF(D664="x",0,IF(C664&lt;1,0,IF(C664&gt;1,1)))</f>
        <v>1</v>
      </c>
      <c r="C664" s="321" t="n">
        <v>110.5306617</v>
      </c>
      <c r="D664" s="322"/>
      <c r="E664" s="316" t="s">
        <v>372</v>
      </c>
    </row>
    <row r="665" customFormat="false" ht="15" hidden="false" customHeight="false" outlineLevel="0" collapsed="false">
      <c r="A665" s="185" t="n">
        <v>2101</v>
      </c>
      <c r="B665" s="307" t="n">
        <f aca="false">IF(D665="x",0,IF(C665&lt;1,0,IF(C665&gt;1,1)))</f>
        <v>1</v>
      </c>
      <c r="C665" s="321" t="n">
        <v>106.6333536</v>
      </c>
      <c r="D665" s="322"/>
      <c r="E665" s="316" t="s">
        <v>372</v>
      </c>
    </row>
    <row r="666" customFormat="false" ht="15" hidden="false" customHeight="false" outlineLevel="0" collapsed="false">
      <c r="A666" s="185" t="n">
        <v>2102</v>
      </c>
      <c r="B666" s="307" t="n">
        <f aca="false">IF(D666="x",0,IF(C666&lt;1,0,IF(C666&gt;1,1)))</f>
        <v>1</v>
      </c>
      <c r="C666" s="321" t="n">
        <v>111.3365442</v>
      </c>
      <c r="D666" s="322"/>
      <c r="E666" s="316" t="s">
        <v>372</v>
      </c>
    </row>
    <row r="667" customFormat="false" ht="15" hidden="false" customHeight="false" outlineLevel="0" collapsed="false">
      <c r="A667" s="185" t="n">
        <v>2103</v>
      </c>
      <c r="B667" s="307" t="n">
        <f aca="false">IF(D667="x",0,IF(C667&lt;1,0,IF(C667&gt;1,1)))</f>
        <v>1</v>
      </c>
      <c r="C667" s="321" t="n">
        <v>107.1289264</v>
      </c>
      <c r="D667" s="322"/>
      <c r="E667" s="316" t="s">
        <v>372</v>
      </c>
    </row>
    <row r="668" customFormat="false" ht="15" hidden="false" customHeight="false" outlineLevel="0" collapsed="false">
      <c r="A668" s="185" t="n">
        <v>2104</v>
      </c>
      <c r="B668" s="307" t="n">
        <f aca="false">IF(D668="x",0,IF(C668&lt;1,0,IF(C668&gt;1,1)))</f>
        <v>1</v>
      </c>
      <c r="C668" s="321" t="n">
        <v>108.8676793</v>
      </c>
      <c r="D668" s="322"/>
      <c r="E668" s="316" t="s">
        <v>372</v>
      </c>
    </row>
    <row r="669" customFormat="false" ht="15" hidden="false" customHeight="false" outlineLevel="0" collapsed="false">
      <c r="A669" s="185" t="n">
        <v>2105</v>
      </c>
      <c r="B669" s="307" t="n">
        <f aca="false">IF(D669="x",0,IF(C669&lt;1,0,IF(C669&gt;1,1)))</f>
        <v>1</v>
      </c>
      <c r="C669" s="321" t="n">
        <v>110.2915479</v>
      </c>
      <c r="D669" s="322"/>
      <c r="E669" s="316" t="s">
        <v>372</v>
      </c>
    </row>
    <row r="670" customFormat="false" ht="15" hidden="false" customHeight="false" outlineLevel="0" collapsed="false">
      <c r="A670" s="185" t="n">
        <v>2106</v>
      </c>
      <c r="B670" s="307" t="n">
        <f aca="false">IF(D670="x",0,IF(C670&lt;1,0,IF(C670&gt;1,1)))</f>
        <v>1</v>
      </c>
      <c r="C670" s="321" t="n">
        <v>108.810747</v>
      </c>
      <c r="D670" s="190"/>
      <c r="E670" s="316" t="s">
        <v>372</v>
      </c>
    </row>
    <row r="671" customFormat="false" ht="15" hidden="false" customHeight="false" outlineLevel="0" collapsed="false">
      <c r="A671" s="185" t="n">
        <v>2107</v>
      </c>
      <c r="B671" s="307" t="n">
        <f aca="false">IF(D671="x",0,IF(C671&lt;1,0,IF(C671&gt;1,1)))</f>
        <v>1</v>
      </c>
      <c r="C671" s="321" t="n">
        <v>109.7002612</v>
      </c>
      <c r="D671" s="190"/>
      <c r="E671" s="316" t="s">
        <v>372</v>
      </c>
    </row>
    <row r="672" customFormat="false" ht="15" hidden="false" customHeight="false" outlineLevel="0" collapsed="false">
      <c r="A672" s="185" t="n">
        <v>2108</v>
      </c>
      <c r="B672" s="307" t="n">
        <f aca="false">IF(D672="x",0,IF(C672&lt;1,0,IF(C672&gt;1,1)))</f>
        <v>1</v>
      </c>
      <c r="C672" s="321" t="n">
        <v>109.7008606</v>
      </c>
      <c r="D672" s="190"/>
      <c r="E672" s="316" t="s">
        <v>372</v>
      </c>
    </row>
    <row r="673" customFormat="false" ht="15" hidden="false" customHeight="false" outlineLevel="0" collapsed="false">
      <c r="A673" s="185" t="n">
        <v>2109</v>
      </c>
      <c r="B673" s="307" t="n">
        <f aca="false">IF(D673="x",0,IF(C673&lt;1,0,IF(C673&gt;1,1)))</f>
        <v>1</v>
      </c>
      <c r="C673" s="321" t="n">
        <v>106.403997</v>
      </c>
      <c r="D673" s="190"/>
      <c r="E673" s="316" t="s">
        <v>372</v>
      </c>
    </row>
    <row r="674" customFormat="false" ht="15" hidden="false" customHeight="false" outlineLevel="0" collapsed="false">
      <c r="A674" s="185" t="n">
        <v>2110</v>
      </c>
      <c r="B674" s="307" t="n">
        <f aca="false">IF(D674="x",0,IF(C674&lt;1,0,IF(C674&gt;1,1)))</f>
        <v>1</v>
      </c>
      <c r="C674" s="321" t="n">
        <v>110.3806485</v>
      </c>
      <c r="D674" s="190"/>
      <c r="E674" s="316" t="s">
        <v>372</v>
      </c>
    </row>
    <row r="675" customFormat="false" ht="15" hidden="false" customHeight="false" outlineLevel="0" collapsed="false">
      <c r="A675" s="185" t="n">
        <v>2111</v>
      </c>
      <c r="B675" s="307" t="n">
        <f aca="false">IF(D675="x",0,IF(C675&lt;1,0,IF(C675&gt;1,1)))</f>
        <v>1</v>
      </c>
      <c r="C675" s="321" t="n">
        <v>109.6052972</v>
      </c>
      <c r="D675" s="190"/>
      <c r="E675" s="316" t="s">
        <v>372</v>
      </c>
    </row>
    <row r="676" customFormat="false" ht="15" hidden="false" customHeight="false" outlineLevel="0" collapsed="false">
      <c r="A676" s="185" t="n">
        <v>2112</v>
      </c>
      <c r="B676" s="307" t="n">
        <f aca="false">IF(D676="x",0,IF(C676&lt;1,0,IF(C676&gt;1,1)))</f>
        <v>1</v>
      </c>
      <c r="C676" s="321" t="n">
        <v>110.5884501</v>
      </c>
      <c r="D676" s="190"/>
      <c r="E676" s="316" t="s">
        <v>372</v>
      </c>
    </row>
    <row r="677" customFormat="false" ht="15" hidden="false" customHeight="false" outlineLevel="0" collapsed="false">
      <c r="A677" s="185" t="n">
        <v>2113</v>
      </c>
      <c r="B677" s="307" t="n">
        <f aca="false">IF(D677="x",0,IF(C677&lt;1,0,IF(C677&gt;1,1)))</f>
        <v>1</v>
      </c>
      <c r="C677" s="321" t="n">
        <v>109.2622412</v>
      </c>
      <c r="D677" s="190"/>
      <c r="E677" s="316" t="s">
        <v>372</v>
      </c>
    </row>
    <row r="678" customFormat="false" ht="15" hidden="false" customHeight="false" outlineLevel="0" collapsed="false">
      <c r="A678" s="185" t="n">
        <v>2114</v>
      </c>
      <c r="B678" s="307" t="n">
        <f aca="false">IF(D678="x",0,IF(C678&lt;1,0,IF(C678&gt;1,1)))</f>
        <v>1</v>
      </c>
      <c r="C678" s="321" t="n">
        <v>108.7065016</v>
      </c>
      <c r="D678" s="190"/>
      <c r="E678" s="316" t="s">
        <v>372</v>
      </c>
    </row>
    <row r="679" customFormat="false" ht="15" hidden="false" customHeight="false" outlineLevel="0" collapsed="false">
      <c r="A679" s="185" t="n">
        <v>2115</v>
      </c>
      <c r="B679" s="307" t="n">
        <f aca="false">IF(D679="x",0,IF(C679&lt;1,0,IF(C679&gt;1,1)))</f>
        <v>1</v>
      </c>
      <c r="C679" s="321" t="n">
        <v>111.5281471</v>
      </c>
      <c r="D679" s="190"/>
      <c r="E679" s="316" t="s">
        <v>372</v>
      </c>
    </row>
    <row r="680" customFormat="false" ht="15" hidden="false" customHeight="false" outlineLevel="0" collapsed="false">
      <c r="A680" s="185" t="n">
        <v>2116</v>
      </c>
      <c r="B680" s="307" t="n">
        <f aca="false">IF(D680="x",0,IF(C680&lt;1,0,IF(C680&gt;1,1)))</f>
        <v>1</v>
      </c>
      <c r="C680" s="321" t="n">
        <v>110.8956349</v>
      </c>
      <c r="D680" s="190"/>
      <c r="E680" s="316" t="s">
        <v>372</v>
      </c>
    </row>
    <row r="681" customFormat="false" ht="15" hidden="false" customHeight="false" outlineLevel="0" collapsed="false">
      <c r="A681" s="185" t="n">
        <v>2117</v>
      </c>
      <c r="B681" s="307" t="n">
        <f aca="false">IF(D681="x",0,IF(C681&lt;1,0,IF(C681&gt;1,1)))</f>
        <v>1</v>
      </c>
      <c r="C681" s="321" t="n">
        <v>109.5834265</v>
      </c>
      <c r="D681" s="190"/>
      <c r="E681" s="316" t="s">
        <v>372</v>
      </c>
    </row>
    <row r="682" customFormat="false" ht="15" hidden="false" customHeight="false" outlineLevel="0" collapsed="false">
      <c r="A682" s="185" t="n">
        <v>2118</v>
      </c>
      <c r="B682" s="307" t="n">
        <f aca="false">IF(D682="x",0,IF(C682&lt;1,0,IF(C682&gt;1,1)))</f>
        <v>1</v>
      </c>
      <c r="C682" s="321" t="n">
        <v>109.8212434</v>
      </c>
      <c r="D682" s="190"/>
      <c r="E682" s="316" t="s">
        <v>372</v>
      </c>
    </row>
    <row r="683" customFormat="false" ht="15" hidden="false" customHeight="false" outlineLevel="0" collapsed="false">
      <c r="A683" s="185" t="n">
        <v>2119</v>
      </c>
      <c r="B683" s="307" t="n">
        <f aca="false">IF(D683="x",0,IF(C683&lt;1,0,IF(C683&gt;1,1)))</f>
        <v>1</v>
      </c>
      <c r="C683" s="321" t="n">
        <v>110.7255852</v>
      </c>
      <c r="D683" s="190"/>
      <c r="E683" s="316" t="s">
        <v>372</v>
      </c>
    </row>
    <row r="684" customFormat="false" ht="15" hidden="false" customHeight="false" outlineLevel="0" collapsed="false">
      <c r="A684" s="185" t="n">
        <v>2120</v>
      </c>
      <c r="B684" s="307" t="n">
        <f aca="false">IF(D684="x",0,IF(C684&lt;1,0,IF(C684&gt;1,1)))</f>
        <v>1</v>
      </c>
      <c r="C684" s="321" t="n">
        <v>110.2770918</v>
      </c>
      <c r="D684" s="190"/>
      <c r="E684" s="316" t="s">
        <v>372</v>
      </c>
    </row>
    <row r="685" customFormat="false" ht="15" hidden="false" customHeight="false" outlineLevel="0" collapsed="false">
      <c r="A685" s="185" t="n">
        <v>2121</v>
      </c>
      <c r="B685" s="307" t="n">
        <f aca="false">IF(D685="x",0,IF(C685&lt;1,0,IF(C685&gt;1,1)))</f>
        <v>1</v>
      </c>
      <c r="C685" s="321" t="n">
        <v>107.3102259</v>
      </c>
      <c r="D685" s="190"/>
      <c r="E685" s="316" t="s">
        <v>372</v>
      </c>
    </row>
    <row r="686" customFormat="false" ht="15" hidden="false" customHeight="false" outlineLevel="0" collapsed="false">
      <c r="A686" s="185" t="n">
        <v>2122</v>
      </c>
      <c r="B686" s="307" t="n">
        <f aca="false">IF(D686="x",0,IF(C686&lt;1,0,IF(C686&gt;1,1)))</f>
        <v>1</v>
      </c>
      <c r="C686" s="321" t="n">
        <v>108.8129224</v>
      </c>
      <c r="D686" s="190"/>
      <c r="E686" s="316" t="s">
        <v>372</v>
      </c>
    </row>
    <row r="687" customFormat="false" ht="15" hidden="false" customHeight="false" outlineLevel="0" collapsed="false">
      <c r="A687" s="185" t="n">
        <v>2123</v>
      </c>
      <c r="B687" s="307" t="n">
        <f aca="false">IF(D687="x",0,IF(C687&lt;1,0,IF(C687&gt;1,1)))</f>
        <v>0</v>
      </c>
      <c r="C687" s="186"/>
      <c r="D687" s="159"/>
      <c r="E687" s="316" t="s">
        <v>372</v>
      </c>
    </row>
    <row r="688" customFormat="false" ht="15" hidden="false" customHeight="false" outlineLevel="0" collapsed="false">
      <c r="A688" s="185" t="n">
        <v>2124</v>
      </c>
      <c r="B688" s="307" t="n">
        <f aca="false">IF(D688="x",0,IF(C688&lt;1,0,IF(C688&gt;1,1)))</f>
        <v>0</v>
      </c>
      <c r="C688" s="159"/>
      <c r="D688" s="159"/>
      <c r="E688" s="316" t="s">
        <v>372</v>
      </c>
    </row>
    <row r="689" customFormat="false" ht="15" hidden="false" customHeight="false" outlineLevel="0" collapsed="false">
      <c r="A689" s="185" t="n">
        <v>2125</v>
      </c>
      <c r="B689" s="307" t="n">
        <f aca="false">IF(D689="x",0,IF(C689&lt;1,0,IF(C689&gt;1,1)))</f>
        <v>0</v>
      </c>
      <c r="C689" s="159"/>
      <c r="D689" s="159"/>
      <c r="E689" s="316" t="s">
        <v>372</v>
      </c>
    </row>
    <row r="690" customFormat="false" ht="15" hidden="false" customHeight="false" outlineLevel="0" collapsed="false">
      <c r="A690" s="185" t="n">
        <v>2126</v>
      </c>
      <c r="B690" s="307" t="n">
        <f aca="false">IF(D690="x",0,IF(C690&lt;1,0,IF(C690&gt;1,1)))</f>
        <v>0</v>
      </c>
      <c r="C690" s="159"/>
      <c r="D690" s="159"/>
      <c r="E690" s="316" t="s">
        <v>372</v>
      </c>
    </row>
    <row r="691" customFormat="false" ht="15" hidden="false" customHeight="false" outlineLevel="0" collapsed="false">
      <c r="A691" s="185" t="n">
        <v>2127</v>
      </c>
      <c r="B691" s="307" t="n">
        <f aca="false">IF(D691="x",0,IF(C691&lt;1,0,IF(C691&gt;1,1)))</f>
        <v>0</v>
      </c>
      <c r="C691" s="159"/>
      <c r="D691" s="159"/>
      <c r="E691" s="316" t="s">
        <v>372</v>
      </c>
    </row>
    <row r="692" customFormat="false" ht="15" hidden="false" customHeight="false" outlineLevel="0" collapsed="false">
      <c r="A692" s="185" t="n">
        <v>2128</v>
      </c>
      <c r="B692" s="307" t="n">
        <f aca="false">IF(D692="x",0,IF(C692&lt;1,0,IF(C692&gt;1,1)))</f>
        <v>0</v>
      </c>
      <c r="C692" s="159"/>
      <c r="D692" s="159"/>
      <c r="E692" s="316" t="s">
        <v>372</v>
      </c>
    </row>
    <row r="693" customFormat="false" ht="15" hidden="false" customHeight="false" outlineLevel="0" collapsed="false">
      <c r="A693" s="185" t="n">
        <v>2129</v>
      </c>
      <c r="B693" s="307" t="n">
        <f aca="false">IF(D693="x",0,IF(C693&lt;1,0,IF(C693&gt;1,1)))</f>
        <v>0</v>
      </c>
      <c r="C693" s="159"/>
      <c r="D693" s="159"/>
      <c r="E693" s="316" t="s">
        <v>372</v>
      </c>
    </row>
    <row r="694" customFormat="false" ht="15" hidden="false" customHeight="false" outlineLevel="0" collapsed="false">
      <c r="A694" s="185" t="n">
        <v>2130</v>
      </c>
      <c r="B694" s="307" t="n">
        <f aca="false">IF(D694="x",0,IF(C694&lt;1,0,IF(C694&gt;1,1)))</f>
        <v>0</v>
      </c>
      <c r="C694" s="159"/>
      <c r="D694" s="159"/>
      <c r="E694" s="316" t="s">
        <v>372</v>
      </c>
    </row>
    <row r="695" customFormat="false" ht="15" hidden="false" customHeight="false" outlineLevel="0" collapsed="false">
      <c r="A695" s="185" t="n">
        <v>2131</v>
      </c>
      <c r="B695" s="307" t="n">
        <f aca="false">IF(D695="x",0,IF(C695&lt;1,0,IF(C695&gt;1,1)))</f>
        <v>0</v>
      </c>
      <c r="C695" s="159"/>
      <c r="D695" s="159"/>
      <c r="E695" s="316" t="s">
        <v>372</v>
      </c>
    </row>
    <row r="696" customFormat="false" ht="15" hidden="false" customHeight="false" outlineLevel="0" collapsed="false">
      <c r="A696" s="185" t="n">
        <v>2132</v>
      </c>
      <c r="B696" s="307" t="n">
        <f aca="false">IF(D696="x",0,IF(C696&lt;1,0,IF(C696&gt;1,1)))</f>
        <v>0</v>
      </c>
      <c r="C696" s="159"/>
      <c r="D696" s="159"/>
      <c r="E696" s="316" t="s">
        <v>372</v>
      </c>
    </row>
    <row r="697" customFormat="false" ht="15" hidden="false" customHeight="false" outlineLevel="0" collapsed="false">
      <c r="A697" s="185" t="n">
        <v>2133</v>
      </c>
      <c r="B697" s="307" t="n">
        <f aca="false">IF(D697="x",0,IF(C697&lt;1,0,IF(C697&gt;1,1)))</f>
        <v>0</v>
      </c>
      <c r="C697" s="159"/>
      <c r="D697" s="159"/>
      <c r="E697" s="316" t="s">
        <v>372</v>
      </c>
    </row>
    <row r="698" customFormat="false" ht="15" hidden="false" customHeight="false" outlineLevel="0" collapsed="false">
      <c r="A698" s="185" t="n">
        <v>2134</v>
      </c>
      <c r="B698" s="307" t="n">
        <f aca="false">IF(D698="x",0,IF(C698&lt;1,0,IF(C698&gt;1,1)))</f>
        <v>0</v>
      </c>
      <c r="C698" s="159"/>
      <c r="D698" s="159"/>
      <c r="E698" s="316" t="s">
        <v>372</v>
      </c>
    </row>
    <row r="699" customFormat="false" ht="15" hidden="false" customHeight="false" outlineLevel="0" collapsed="false">
      <c r="A699" s="185" t="n">
        <v>2135</v>
      </c>
      <c r="B699" s="307" t="n">
        <f aca="false">IF(D699="x",0,IF(C699&lt;1,0,IF(C699&gt;1,1)))</f>
        <v>0</v>
      </c>
      <c r="C699" s="159"/>
      <c r="D699" s="159"/>
      <c r="E699" s="316" t="s">
        <v>372</v>
      </c>
    </row>
    <row r="700" customFormat="false" ht="15" hidden="false" customHeight="false" outlineLevel="0" collapsed="false">
      <c r="A700" s="185" t="n">
        <v>2136</v>
      </c>
      <c r="B700" s="307" t="n">
        <f aca="false">IF(D700="x",0,IF(C700&lt;1,0,IF(C700&gt;1,1)))</f>
        <v>0</v>
      </c>
      <c r="C700" s="159"/>
      <c r="D700" s="159"/>
      <c r="E700" s="316" t="s">
        <v>372</v>
      </c>
    </row>
    <row r="701" customFormat="false" ht="15" hidden="false" customHeight="false" outlineLevel="0" collapsed="false">
      <c r="A701" s="185" t="n">
        <v>2137</v>
      </c>
      <c r="B701" s="307" t="n">
        <f aca="false">IF(D701="x",0,IF(C701&lt;1,0,IF(C701&gt;1,1)))</f>
        <v>0</v>
      </c>
      <c r="C701" s="159"/>
      <c r="D701" s="159"/>
      <c r="E701" s="316" t="s">
        <v>372</v>
      </c>
    </row>
    <row r="702" customFormat="false" ht="15" hidden="false" customHeight="false" outlineLevel="0" collapsed="false">
      <c r="A702" s="185" t="n">
        <v>2138</v>
      </c>
      <c r="B702" s="307" t="n">
        <f aca="false">IF(D702="x",0,IF(C702&lt;1,0,IF(C702&gt;1,1)))</f>
        <v>0</v>
      </c>
      <c r="C702" s="159"/>
      <c r="D702" s="159"/>
      <c r="E702" s="316" t="s">
        <v>372</v>
      </c>
    </row>
    <row r="703" customFormat="false" ht="15" hidden="false" customHeight="false" outlineLevel="0" collapsed="false">
      <c r="A703" s="185" t="n">
        <v>2139</v>
      </c>
      <c r="B703" s="307" t="n">
        <f aca="false">IF(D703="x",0,IF(C703&lt;1,0,IF(C703&gt;1,1)))</f>
        <v>0</v>
      </c>
      <c r="C703" s="159"/>
      <c r="D703" s="159"/>
      <c r="E703" s="316" t="s">
        <v>372</v>
      </c>
    </row>
    <row r="704" customFormat="false" ht="15" hidden="false" customHeight="false" outlineLevel="0" collapsed="false">
      <c r="A704" s="185" t="n">
        <v>2140</v>
      </c>
      <c r="B704" s="307" t="n">
        <f aca="false">IF(D704="x",0,IF(C704&lt;1,0,IF(C704&gt;1,1)))</f>
        <v>0</v>
      </c>
      <c r="C704" s="159"/>
      <c r="D704" s="159"/>
      <c r="E704" s="316" t="s">
        <v>372</v>
      </c>
    </row>
    <row r="705" customFormat="false" ht="15" hidden="false" customHeight="false" outlineLevel="0" collapsed="false">
      <c r="A705" s="185" t="n">
        <v>2141</v>
      </c>
      <c r="B705" s="307" t="n">
        <f aca="false">IF(D705="x",0,IF(C705&lt;1,0,IF(C705&gt;1,1)))</f>
        <v>0</v>
      </c>
      <c r="C705" s="159"/>
      <c r="D705" s="159"/>
      <c r="E705" s="316" t="s">
        <v>372</v>
      </c>
    </row>
    <row r="706" customFormat="false" ht="15" hidden="false" customHeight="false" outlineLevel="0" collapsed="false">
      <c r="A706" s="185" t="n">
        <v>2142</v>
      </c>
      <c r="B706" s="307" t="n">
        <f aca="false">IF(D706="x",0,IF(C706&lt;1,0,IF(C706&gt;1,1)))</f>
        <v>0</v>
      </c>
      <c r="C706" s="159"/>
      <c r="D706" s="159"/>
      <c r="E706" s="316" t="s">
        <v>372</v>
      </c>
    </row>
    <row r="707" customFormat="false" ht="15" hidden="false" customHeight="false" outlineLevel="0" collapsed="false">
      <c r="A707" s="185" t="n">
        <v>2143</v>
      </c>
      <c r="B707" s="307" t="n">
        <f aca="false">IF(D707="x",0,IF(C707&lt;1,0,IF(C707&gt;1,1)))</f>
        <v>0</v>
      </c>
      <c r="C707" s="159"/>
      <c r="D707" s="159"/>
      <c r="E707" s="316" t="s">
        <v>372</v>
      </c>
    </row>
    <row r="708" customFormat="false" ht="15" hidden="false" customHeight="false" outlineLevel="0" collapsed="false">
      <c r="A708" s="185" t="n">
        <v>2144</v>
      </c>
      <c r="B708" s="307" t="n">
        <f aca="false">IF(D708="x",0,IF(C708&lt;1,0,IF(C708&gt;1,1)))</f>
        <v>0</v>
      </c>
      <c r="C708" s="159"/>
      <c r="D708" s="159"/>
      <c r="E708" s="316" t="s">
        <v>372</v>
      </c>
    </row>
    <row r="709" customFormat="false" ht="15" hidden="false" customHeight="false" outlineLevel="0" collapsed="false">
      <c r="A709" s="185" t="n">
        <v>2145</v>
      </c>
      <c r="B709" s="307" t="n">
        <f aca="false">IF(D709="x",0,IF(C709&lt;1,0,IF(C709&gt;1,1)))</f>
        <v>0</v>
      </c>
      <c r="C709" s="159"/>
      <c r="D709" s="159"/>
      <c r="E709" s="316" t="s">
        <v>372</v>
      </c>
    </row>
    <row r="710" customFormat="false" ht="15" hidden="false" customHeight="false" outlineLevel="0" collapsed="false">
      <c r="A710" s="185" t="n">
        <v>2146</v>
      </c>
      <c r="B710" s="307" t="n">
        <f aca="false">IF(D710="x",0,IF(C710&lt;1,0,IF(C710&gt;1,1)))</f>
        <v>0</v>
      </c>
      <c r="C710" s="159"/>
      <c r="D710" s="159"/>
      <c r="E710" s="316" t="s">
        <v>372</v>
      </c>
    </row>
    <row r="711" customFormat="false" ht="15" hidden="false" customHeight="false" outlineLevel="0" collapsed="false">
      <c r="A711" s="185" t="n">
        <v>2147</v>
      </c>
      <c r="B711" s="307" t="n">
        <f aca="false">IF(D711="x",0,IF(C711&lt;1,0,IF(C711&gt;1,1)))</f>
        <v>0</v>
      </c>
      <c r="C711" s="159"/>
      <c r="D711" s="159"/>
      <c r="E711" s="316" t="s">
        <v>372</v>
      </c>
    </row>
    <row r="712" customFormat="false" ht="15" hidden="false" customHeight="false" outlineLevel="0" collapsed="false">
      <c r="A712" s="185" t="n">
        <v>2148</v>
      </c>
      <c r="B712" s="307" t="n">
        <f aca="false">IF(D712="x",0,IF(C712&lt;1,0,IF(C712&gt;1,1)))</f>
        <v>0</v>
      </c>
      <c r="C712" s="159"/>
      <c r="D712" s="159"/>
      <c r="E712" s="316" t="s">
        <v>372</v>
      </c>
    </row>
    <row r="713" customFormat="false" ht="15" hidden="false" customHeight="false" outlineLevel="0" collapsed="false">
      <c r="A713" s="185" t="n">
        <v>2149</v>
      </c>
      <c r="B713" s="307" t="n">
        <f aca="false">IF(D713="x",0,IF(C713&lt;1,0,IF(C713&gt;1,1)))</f>
        <v>0</v>
      </c>
      <c r="C713" s="159"/>
      <c r="D713" s="159"/>
      <c r="E713" s="316" t="s">
        <v>372</v>
      </c>
    </row>
    <row r="714" customFormat="false" ht="15" hidden="false" customHeight="false" outlineLevel="0" collapsed="false">
      <c r="A714" s="185" t="n">
        <v>2150</v>
      </c>
      <c r="B714" s="307" t="n">
        <f aca="false">IF(D714="x",0,IF(C714&lt;1,0,IF(C714&gt;1,1)))</f>
        <v>0</v>
      </c>
      <c r="C714" s="159"/>
      <c r="D714" s="159"/>
      <c r="E714" s="316" t="s">
        <v>372</v>
      </c>
    </row>
    <row r="715" customFormat="false" ht="15" hidden="false" customHeight="false" outlineLevel="0" collapsed="false">
      <c r="A715" s="185" t="n">
        <v>2162</v>
      </c>
      <c r="B715" s="307" t="n">
        <f aca="false">IF(D715="x",0,IF(C715&lt;1,0,IF(C715&gt;1,1)))</f>
        <v>1</v>
      </c>
      <c r="C715" s="159" t="n">
        <v>111.84</v>
      </c>
      <c r="D715" s="159"/>
      <c r="E715" s="316" t="s">
        <v>372</v>
      </c>
    </row>
    <row r="716" customFormat="false" ht="15" hidden="false" customHeight="false" outlineLevel="0" collapsed="false">
      <c r="A716" s="185" t="n">
        <v>2163</v>
      </c>
      <c r="B716" s="307" t="n">
        <f aca="false">IF(D716="x",0,IF(C716&lt;1,0,IF(C716&gt;1,1)))</f>
        <v>1</v>
      </c>
      <c r="C716" s="159" t="n">
        <v>112.59</v>
      </c>
      <c r="D716" s="159"/>
      <c r="E716" s="316" t="s">
        <v>372</v>
      </c>
    </row>
    <row r="717" customFormat="false" ht="15" hidden="false" customHeight="false" outlineLevel="0" collapsed="false">
      <c r="A717" s="185" t="n">
        <v>2164</v>
      </c>
      <c r="B717" s="307" t="n">
        <f aca="false">IF(D717="x",0,IF(C717&lt;1,0,IF(C717&gt;1,1)))</f>
        <v>1</v>
      </c>
      <c r="C717" s="159" t="n">
        <v>111.33</v>
      </c>
      <c r="D717" s="159"/>
      <c r="E717" s="316" t="s">
        <v>372</v>
      </c>
    </row>
    <row r="718" customFormat="false" ht="15" hidden="false" customHeight="false" outlineLevel="0" collapsed="false">
      <c r="A718" s="185" t="n">
        <v>2165</v>
      </c>
      <c r="B718" s="307" t="n">
        <f aca="false">IF(D718="x",0,IF(C718&lt;1,0,IF(C718&gt;1,1)))</f>
        <v>1</v>
      </c>
      <c r="C718" s="159" t="n">
        <v>108.78</v>
      </c>
      <c r="D718" s="159"/>
      <c r="E718" s="316" t="s">
        <v>372</v>
      </c>
    </row>
    <row r="719" customFormat="false" ht="15" hidden="false" customHeight="false" outlineLevel="0" collapsed="false">
      <c r="A719" s="185" t="n">
        <v>2166</v>
      </c>
      <c r="B719" s="307" t="n">
        <f aca="false">IF(D719="x",0,IF(C719&lt;1,0,IF(C719&gt;1,1)))</f>
        <v>1</v>
      </c>
      <c r="C719" s="159" t="n">
        <v>111.89</v>
      </c>
      <c r="D719" s="159"/>
      <c r="E719" s="316" t="s">
        <v>372</v>
      </c>
    </row>
    <row r="720" customFormat="false" ht="15" hidden="false" customHeight="false" outlineLevel="0" collapsed="false">
      <c r="A720" s="185" t="n">
        <v>2167</v>
      </c>
      <c r="B720" s="307" t="n">
        <f aca="false">IF(D720="x",0,IF(C720&lt;1,0,IF(C720&gt;1,1)))</f>
        <v>1</v>
      </c>
      <c r="C720" s="159" t="n">
        <v>114.66</v>
      </c>
      <c r="D720" s="159"/>
      <c r="E720" s="316" t="s">
        <v>372</v>
      </c>
    </row>
    <row r="721" customFormat="false" ht="15" hidden="false" customHeight="false" outlineLevel="0" collapsed="false">
      <c r="A721" s="185" t="n">
        <v>2168</v>
      </c>
      <c r="B721" s="307" t="n">
        <f aca="false">IF(D721="x",0,IF(C721&lt;1,0,IF(C721&gt;1,1)))</f>
        <v>1</v>
      </c>
      <c r="C721" s="159" t="n">
        <v>114.08</v>
      </c>
      <c r="D721" s="159"/>
      <c r="E721" s="316" t="s">
        <v>372</v>
      </c>
    </row>
    <row r="722" customFormat="false" ht="15" hidden="false" customHeight="false" outlineLevel="0" collapsed="false">
      <c r="A722" s="185" t="n">
        <v>2169</v>
      </c>
      <c r="B722" s="307" t="n">
        <f aca="false">IF(D722="x",0,IF(C722&lt;1,0,IF(C722&gt;1,1)))</f>
        <v>1</v>
      </c>
      <c r="C722" s="159" t="n">
        <v>113.7</v>
      </c>
      <c r="D722" s="159"/>
      <c r="E722" s="316" t="s">
        <v>372</v>
      </c>
    </row>
    <row r="723" customFormat="false" ht="15" hidden="false" customHeight="false" outlineLevel="0" collapsed="false">
      <c r="A723" s="185" t="n">
        <v>2172</v>
      </c>
      <c r="B723" s="307" t="n">
        <f aca="false">IF(D723="x",0,IF(C723&lt;1,0,IF(C723&gt;1,1)))</f>
        <v>1</v>
      </c>
      <c r="C723" s="159" t="n">
        <v>113.95</v>
      </c>
      <c r="D723" s="159"/>
      <c r="E723" s="316" t="s">
        <v>372</v>
      </c>
    </row>
    <row r="724" customFormat="false" ht="15" hidden="false" customHeight="false" outlineLevel="0" collapsed="false">
      <c r="A724" s="185" t="n">
        <v>2173</v>
      </c>
      <c r="B724" s="307" t="n">
        <f aca="false">IF(D724="x",0,IF(C724&lt;1,0,IF(C724&gt;1,1)))</f>
        <v>1</v>
      </c>
      <c r="C724" s="159" t="n">
        <v>112.16</v>
      </c>
      <c r="D724" s="159"/>
      <c r="E724" s="316" t="s">
        <v>372</v>
      </c>
    </row>
    <row r="725" customFormat="false" ht="15" hidden="false" customHeight="false" outlineLevel="0" collapsed="false">
      <c r="A725" s="185" t="n">
        <v>2174</v>
      </c>
      <c r="B725" s="307" t="n">
        <f aca="false">IF(D725="x",0,IF(C725&lt;1,0,IF(C725&gt;1,1)))</f>
        <v>1</v>
      </c>
      <c r="C725" s="159" t="n">
        <v>112.46</v>
      </c>
      <c r="D725" s="159"/>
      <c r="E725" s="316" t="s">
        <v>372</v>
      </c>
    </row>
    <row r="726" customFormat="false" ht="15" hidden="false" customHeight="false" outlineLevel="0" collapsed="false">
      <c r="A726" s="185" t="n">
        <v>2175</v>
      </c>
      <c r="B726" s="307" t="n">
        <f aca="false">IF(D726="x",0,IF(C726&lt;1,0,IF(C726&gt;1,1)))</f>
        <v>1</v>
      </c>
      <c r="C726" s="159" t="n">
        <v>110.04</v>
      </c>
      <c r="D726" s="159"/>
      <c r="E726" s="316" t="s">
        <v>372</v>
      </c>
    </row>
    <row r="727" customFormat="false" ht="15" hidden="false" customHeight="false" outlineLevel="0" collapsed="false">
      <c r="A727" s="185" t="n">
        <v>2176</v>
      </c>
      <c r="B727" s="307" t="n">
        <f aca="false">IF(D727="x",0,IF(C727&lt;1,0,IF(C727&gt;1,1)))</f>
        <v>1</v>
      </c>
      <c r="C727" s="159" t="n">
        <v>112.53</v>
      </c>
      <c r="D727" s="159"/>
      <c r="E727" s="316" t="s">
        <v>372</v>
      </c>
    </row>
    <row r="728" customFormat="false" ht="15" hidden="false" customHeight="false" outlineLevel="0" collapsed="false">
      <c r="A728" s="185" t="n">
        <v>2177</v>
      </c>
      <c r="B728" s="307" t="n">
        <f aca="false">IF(D728="x",0,IF(C728&lt;1,0,IF(C728&gt;1,1)))</f>
        <v>1</v>
      </c>
      <c r="C728" s="159" t="n">
        <v>113.53</v>
      </c>
      <c r="D728" s="159"/>
      <c r="E728" s="316" t="s">
        <v>372</v>
      </c>
    </row>
    <row r="729" customFormat="false" ht="15" hidden="false" customHeight="false" outlineLevel="0" collapsed="false">
      <c r="A729" s="185" t="n">
        <v>2178</v>
      </c>
      <c r="B729" s="307" t="n">
        <f aca="false">IF(D729="x",0,IF(C729&lt;1,0,IF(C729&gt;1,1)))</f>
        <v>1</v>
      </c>
      <c r="C729" s="159" t="n">
        <v>113.54</v>
      </c>
      <c r="D729" s="159"/>
      <c r="E729" s="316" t="s">
        <v>372</v>
      </c>
    </row>
    <row r="730" customFormat="false" ht="15" hidden="false" customHeight="false" outlineLevel="0" collapsed="false">
      <c r="A730" s="185" t="n">
        <v>2179</v>
      </c>
      <c r="B730" s="307" t="n">
        <f aca="false">IF(D730="x",0,IF(C730&lt;1,0,IF(C730&gt;1,1)))</f>
        <v>1</v>
      </c>
      <c r="C730" s="159" t="n">
        <v>112.86</v>
      </c>
      <c r="D730" s="159"/>
      <c r="E730" s="316" t="s">
        <v>372</v>
      </c>
    </row>
    <row r="731" customFormat="false" ht="15" hidden="false" customHeight="false" outlineLevel="0" collapsed="false">
      <c r="A731" s="185" t="n">
        <v>2180</v>
      </c>
      <c r="B731" s="307" t="n">
        <f aca="false">IF(D731="x",0,IF(C731&lt;1,0,IF(C731&gt;1,1)))</f>
        <v>1</v>
      </c>
      <c r="C731" s="159" t="n">
        <v>113.11</v>
      </c>
      <c r="D731" s="159"/>
      <c r="E731" s="316" t="s">
        <v>372</v>
      </c>
    </row>
    <row r="732" customFormat="false" ht="15" hidden="false" customHeight="false" outlineLevel="0" collapsed="false">
      <c r="A732" s="185" t="n">
        <v>2181</v>
      </c>
      <c r="B732" s="307" t="n">
        <f aca="false">IF(D732="x",0,IF(C732&lt;1,0,IF(C732&gt;1,1)))</f>
        <v>1</v>
      </c>
      <c r="C732" s="159" t="n">
        <v>113.46</v>
      </c>
      <c r="D732" s="159"/>
      <c r="E732" s="316" t="s">
        <v>372</v>
      </c>
    </row>
    <row r="733" customFormat="false" ht="15" hidden="false" customHeight="false" outlineLevel="0" collapsed="false">
      <c r="A733" s="185" t="n">
        <v>2182</v>
      </c>
      <c r="B733" s="307" t="n">
        <f aca="false">IF(D733="x",0,IF(C733&lt;1,0,IF(C733&gt;1,1)))</f>
        <v>1</v>
      </c>
      <c r="C733" s="159" t="n">
        <v>113.34</v>
      </c>
      <c r="D733" s="159"/>
      <c r="E733" s="316" t="s">
        <v>372</v>
      </c>
    </row>
    <row r="734" customFormat="false" ht="15" hidden="false" customHeight="false" outlineLevel="0" collapsed="false">
      <c r="A734" s="185" t="n">
        <v>2183</v>
      </c>
      <c r="B734" s="307" t="n">
        <f aca="false">IF(D734="x",0,IF(C734&lt;1,0,IF(C734&gt;1,1)))</f>
        <v>1</v>
      </c>
      <c r="C734" s="159" t="n">
        <v>115.35</v>
      </c>
      <c r="D734" s="159"/>
      <c r="E734" s="316" t="s">
        <v>372</v>
      </c>
    </row>
    <row r="735" customFormat="false" ht="15" hidden="false" customHeight="false" outlineLevel="0" collapsed="false">
      <c r="A735" s="185" t="n">
        <v>2184</v>
      </c>
      <c r="B735" s="307" t="n">
        <f aca="false">IF(D735="x",0,IF(C735&lt;1,0,IF(C735&gt;1,1)))</f>
        <v>1</v>
      </c>
      <c r="C735" s="159" t="n">
        <v>112.89</v>
      </c>
      <c r="D735" s="159"/>
      <c r="E735" s="316" t="s">
        <v>372</v>
      </c>
    </row>
    <row r="736" customFormat="false" ht="15" hidden="false" customHeight="false" outlineLevel="0" collapsed="false">
      <c r="A736" s="185" t="n">
        <v>2185</v>
      </c>
      <c r="B736" s="307" t="n">
        <f aca="false">IF(D736="x",0,IF(C736&lt;1,0,IF(C736&gt;1,1)))</f>
        <v>1</v>
      </c>
      <c r="C736" s="159" t="n">
        <v>111.44</v>
      </c>
      <c r="D736" s="159"/>
      <c r="E736" s="316" t="s">
        <v>372</v>
      </c>
    </row>
    <row r="737" customFormat="false" ht="15" hidden="false" customHeight="false" outlineLevel="0" collapsed="false">
      <c r="A737" s="185" t="n">
        <v>2186</v>
      </c>
      <c r="B737" s="307" t="n">
        <f aca="false">IF(D737="x",0,IF(C737&lt;1,0,IF(C737&gt;1,1)))</f>
        <v>1</v>
      </c>
      <c r="C737" s="159" t="n">
        <v>112.01</v>
      </c>
      <c r="D737" s="159"/>
      <c r="E737" s="316" t="s">
        <v>372</v>
      </c>
    </row>
    <row r="738" customFormat="false" ht="15" hidden="false" customHeight="false" outlineLevel="0" collapsed="false">
      <c r="A738" s="185" t="n">
        <v>2187</v>
      </c>
      <c r="B738" s="307" t="n">
        <f aca="false">IF(D738="x",0,IF(C738&lt;1,0,IF(C738&gt;1,1)))</f>
        <v>1</v>
      </c>
      <c r="C738" s="159" t="n">
        <v>111.83</v>
      </c>
      <c r="D738" s="159"/>
      <c r="E738" s="316" t="s">
        <v>372</v>
      </c>
    </row>
    <row r="739" customFormat="false" ht="15" hidden="false" customHeight="false" outlineLevel="0" collapsed="false">
      <c r="A739" s="185" t="n">
        <v>2188</v>
      </c>
      <c r="B739" s="307" t="n">
        <f aca="false">IF(D739="x",0,IF(C739&lt;1,0,IF(C739&gt;1,1)))</f>
        <v>1</v>
      </c>
      <c r="C739" s="159" t="n">
        <v>113.9</v>
      </c>
      <c r="D739" s="159"/>
      <c r="E739" s="316" t="s">
        <v>372</v>
      </c>
    </row>
    <row r="740" customFormat="false" ht="15" hidden="false" customHeight="false" outlineLevel="0" collapsed="false">
      <c r="A740" s="185" t="n">
        <v>2190</v>
      </c>
      <c r="B740" s="307" t="n">
        <f aca="false">IF(D740="x",0,IF(C740&lt;1,0,IF(C740&gt;1,1)))</f>
        <v>1</v>
      </c>
      <c r="C740" s="159" t="n">
        <v>111.38</v>
      </c>
      <c r="D740" s="159"/>
      <c r="E740" s="316" t="s">
        <v>372</v>
      </c>
    </row>
    <row r="741" customFormat="false" ht="15" hidden="false" customHeight="false" outlineLevel="0" collapsed="false">
      <c r="A741" s="185" t="n">
        <v>2191</v>
      </c>
      <c r="B741" s="307" t="n">
        <f aca="false">IF(D741="x",0,IF(C741&lt;1,0,IF(C741&gt;1,1)))</f>
        <v>1</v>
      </c>
      <c r="C741" s="159" t="n">
        <v>114.18</v>
      </c>
      <c r="D741" s="159"/>
      <c r="E741" s="316" t="s">
        <v>372</v>
      </c>
    </row>
    <row r="742" customFormat="false" ht="15" hidden="false" customHeight="false" outlineLevel="0" collapsed="false">
      <c r="A742" s="185" t="n">
        <v>2192</v>
      </c>
      <c r="B742" s="307" t="n">
        <f aca="false">IF(D742="x",0,IF(C742&lt;1,0,IF(C742&gt;1,1)))</f>
        <v>1</v>
      </c>
      <c r="C742" s="159" t="n">
        <v>113.56</v>
      </c>
      <c r="D742" s="159"/>
      <c r="E742" s="316" t="s">
        <v>372</v>
      </c>
    </row>
    <row r="743" customFormat="false" ht="15" hidden="false" customHeight="false" outlineLevel="0" collapsed="false">
      <c r="A743" s="185" t="n">
        <v>2193</v>
      </c>
      <c r="B743" s="307" t="n">
        <f aca="false">IF(D743="x",0,IF(C743&lt;1,0,IF(C743&gt;1,1)))</f>
        <v>1</v>
      </c>
      <c r="C743" s="159" t="n">
        <v>111.44</v>
      </c>
      <c r="D743" s="159"/>
      <c r="E743" s="316" t="s">
        <v>372</v>
      </c>
    </row>
    <row r="744" customFormat="false" ht="15" hidden="false" customHeight="false" outlineLevel="0" collapsed="false">
      <c r="A744" s="185" t="n">
        <v>2194</v>
      </c>
      <c r="B744" s="307" t="n">
        <f aca="false">IF(D744="x",0,IF(C744&lt;1,0,IF(C744&gt;1,1)))</f>
        <v>1</v>
      </c>
      <c r="C744" s="159" t="n">
        <v>111.97</v>
      </c>
      <c r="D744" s="159"/>
      <c r="E744" s="316" t="s">
        <v>372</v>
      </c>
    </row>
    <row r="745" customFormat="false" ht="15" hidden="false" customHeight="false" outlineLevel="0" collapsed="false">
      <c r="A745" s="185" t="n">
        <v>2197</v>
      </c>
      <c r="B745" s="307" t="n">
        <f aca="false">IF(D745="x",0,IF(C745&lt;1,0,IF(C745&gt;1,1)))</f>
        <v>1</v>
      </c>
      <c r="C745" s="159" t="n">
        <v>113.81</v>
      </c>
      <c r="D745" s="159"/>
      <c r="E745" s="316" t="s">
        <v>372</v>
      </c>
    </row>
    <row r="746" customFormat="false" ht="15" hidden="false" customHeight="false" outlineLevel="0" collapsed="false">
      <c r="A746" s="185" t="n">
        <v>2198</v>
      </c>
      <c r="B746" s="307" t="n">
        <f aca="false">IF(D746="x",0,IF(C746&lt;1,0,IF(C746&gt;1,1)))</f>
        <v>1</v>
      </c>
      <c r="C746" s="159" t="n">
        <v>113.13</v>
      </c>
      <c r="D746" s="159"/>
      <c r="E746" s="316" t="s">
        <v>372</v>
      </c>
    </row>
    <row r="747" customFormat="false" ht="15" hidden="false" customHeight="false" outlineLevel="0" collapsed="false">
      <c r="A747" s="185" t="n">
        <v>2199</v>
      </c>
      <c r="B747" s="307" t="n">
        <f aca="false">IF(D747="x",0,IF(C747&lt;1,0,IF(C747&gt;1,1)))</f>
        <v>1</v>
      </c>
      <c r="C747" s="159" t="n">
        <v>112.41</v>
      </c>
      <c r="D747" s="159"/>
      <c r="E747" s="316" t="s">
        <v>372</v>
      </c>
    </row>
    <row r="748" customFormat="false" ht="15" hidden="false" customHeight="false" outlineLevel="0" collapsed="false">
      <c r="A748" s="185" t="n">
        <v>2200</v>
      </c>
      <c r="B748" s="307" t="n">
        <f aca="false">IF(D748="x",0,IF(C748&lt;1,0,IF(C748&gt;1,1)))</f>
        <v>1</v>
      </c>
      <c r="C748" s="159" t="n">
        <v>112.01</v>
      </c>
      <c r="D748" s="159"/>
      <c r="E748" s="316" t="s">
        <v>372</v>
      </c>
    </row>
    <row r="749" customFormat="false" ht="15" hidden="false" customHeight="false" outlineLevel="0" collapsed="false">
      <c r="A749" s="185" t="n">
        <v>2201</v>
      </c>
      <c r="B749" s="307" t="n">
        <f aca="false">IF(D749="x",0,IF(C749&lt;1,0,IF(C749&gt;1,1)))</f>
        <v>1</v>
      </c>
      <c r="C749" s="159" t="n">
        <v>113.22</v>
      </c>
      <c r="D749" s="159"/>
      <c r="E749" s="316" t="s">
        <v>372</v>
      </c>
    </row>
    <row r="750" customFormat="false" ht="15" hidden="false" customHeight="false" outlineLevel="0" collapsed="false">
      <c r="A750" s="185" t="n">
        <v>2202</v>
      </c>
      <c r="B750" s="307" t="n">
        <f aca="false">IF(D750="x",0,IF(C750&lt;1,0,IF(C750&gt;1,1)))</f>
        <v>1</v>
      </c>
      <c r="C750" s="159" t="n">
        <v>120.19</v>
      </c>
      <c r="D750" s="159"/>
      <c r="E750" s="316" t="s">
        <v>372</v>
      </c>
    </row>
    <row r="751" customFormat="false" ht="15" hidden="false" customHeight="false" outlineLevel="0" collapsed="false">
      <c r="A751" s="185" t="n">
        <v>2203</v>
      </c>
      <c r="B751" s="307" t="n">
        <f aca="false">IF(D751="x",0,IF(C751&lt;1,0,IF(C751&gt;1,1)))</f>
        <v>1</v>
      </c>
      <c r="C751" s="159" t="n">
        <v>114.72</v>
      </c>
      <c r="D751" s="159"/>
      <c r="E751" s="316" t="s">
        <v>372</v>
      </c>
    </row>
    <row r="752" customFormat="false" ht="15" hidden="false" customHeight="false" outlineLevel="0" collapsed="false">
      <c r="A752" s="185" t="n">
        <v>2204</v>
      </c>
      <c r="B752" s="307" t="n">
        <f aca="false">IF(D752="x",0,IF(C752&lt;1,0,IF(C752&gt;1,1)))</f>
        <v>1</v>
      </c>
      <c r="C752" s="159" t="n">
        <v>109.42</v>
      </c>
      <c r="D752" s="159"/>
      <c r="E752" s="316" t="s">
        <v>372</v>
      </c>
    </row>
    <row r="753" customFormat="false" ht="15" hidden="false" customHeight="false" outlineLevel="0" collapsed="false">
      <c r="A753" s="185" t="n">
        <v>2205</v>
      </c>
      <c r="B753" s="307" t="n">
        <f aca="false">IF(D753="x",0,IF(C753&lt;1,0,IF(C753&gt;1,1)))</f>
        <v>1</v>
      </c>
      <c r="C753" s="159" t="n">
        <v>111.82</v>
      </c>
      <c r="D753" s="159"/>
      <c r="E753" s="316" t="s">
        <v>372</v>
      </c>
    </row>
    <row r="754" customFormat="false" ht="15" hidden="false" customHeight="false" outlineLevel="0" collapsed="false">
      <c r="A754" s="185" t="n">
        <v>2206</v>
      </c>
      <c r="B754" s="307" t="n">
        <f aca="false">IF(D754="x",0,IF(C754&lt;1,0,IF(C754&gt;1,1)))</f>
        <v>1</v>
      </c>
      <c r="C754" s="159" t="n">
        <v>114.21</v>
      </c>
      <c r="D754" s="159"/>
      <c r="E754" s="316" t="s">
        <v>372</v>
      </c>
    </row>
    <row r="755" customFormat="false" ht="15" hidden="false" customHeight="false" outlineLevel="0" collapsed="false">
      <c r="A755" s="185" t="n">
        <v>2207</v>
      </c>
      <c r="B755" s="307" t="n">
        <f aca="false">IF(D755="x",0,IF(C755&lt;1,0,IF(C755&gt;1,1)))</f>
        <v>1</v>
      </c>
      <c r="C755" s="159" t="n">
        <v>112.82</v>
      </c>
      <c r="D755" s="159"/>
      <c r="E755" s="316" t="s">
        <v>372</v>
      </c>
    </row>
    <row r="756" customFormat="false" ht="15" hidden="false" customHeight="false" outlineLevel="0" collapsed="false">
      <c r="A756" s="185" t="n">
        <v>2208</v>
      </c>
      <c r="B756" s="307" t="n">
        <f aca="false">IF(D756="x",0,IF(C756&lt;1,0,IF(C756&gt;1,1)))</f>
        <v>1</v>
      </c>
      <c r="C756" s="159" t="n">
        <v>112.27</v>
      </c>
      <c r="D756" s="159"/>
      <c r="E756" s="316" t="s">
        <v>372</v>
      </c>
    </row>
    <row r="757" customFormat="false" ht="15" hidden="false" customHeight="false" outlineLevel="0" collapsed="false">
      <c r="A757" s="185" t="n">
        <v>2209</v>
      </c>
      <c r="B757" s="307" t="n">
        <f aca="false">IF(D757="x",0,IF(C757&lt;1,0,IF(C757&gt;1,1)))</f>
        <v>1</v>
      </c>
      <c r="C757" s="159" t="n">
        <v>113.16</v>
      </c>
      <c r="D757" s="159"/>
      <c r="E757" s="316" t="s">
        <v>372</v>
      </c>
    </row>
    <row r="758" customFormat="false" ht="15" hidden="false" customHeight="false" outlineLevel="0" collapsed="false">
      <c r="A758" s="185" t="n">
        <v>2210</v>
      </c>
      <c r="B758" s="307" t="n">
        <f aca="false">IF(D758="x",0,IF(C758&lt;1,0,IF(C758&gt;1,1)))</f>
        <v>1</v>
      </c>
      <c r="C758" s="159" t="n">
        <v>110.03</v>
      </c>
      <c r="D758" s="159"/>
      <c r="E758" s="316" t="s">
        <v>372</v>
      </c>
    </row>
    <row r="759" customFormat="false" ht="15" hidden="false" customHeight="false" outlineLevel="0" collapsed="false">
      <c r="A759" s="185" t="n">
        <v>2211</v>
      </c>
      <c r="B759" s="307" t="n">
        <f aca="false">IF(D759="x",0,IF(C759&lt;1,0,IF(C759&gt;1,1)))</f>
        <v>1</v>
      </c>
      <c r="C759" s="159" t="n">
        <v>112.43</v>
      </c>
      <c r="D759" s="159"/>
      <c r="E759" s="316" t="s">
        <v>372</v>
      </c>
    </row>
    <row r="760" customFormat="false" ht="15" hidden="false" customHeight="false" outlineLevel="0" collapsed="false">
      <c r="A760" s="185" t="n">
        <v>2212</v>
      </c>
      <c r="B760" s="307" t="n">
        <f aca="false">IF(D760="x",0,IF(C760&lt;1,0,IF(C760&gt;1,1)))</f>
        <v>1</v>
      </c>
      <c r="C760" s="323" t="n">
        <v>116.915062575825</v>
      </c>
      <c r="D760" s="159"/>
      <c r="E760" s="316" t="s">
        <v>372</v>
      </c>
    </row>
    <row r="761" customFormat="false" ht="15" hidden="false" customHeight="false" outlineLevel="0" collapsed="false">
      <c r="A761" s="185" t="n">
        <v>2213</v>
      </c>
      <c r="B761" s="307" t="n">
        <f aca="false">IF(D761="x",0,IF(C761&lt;1,0,IF(C761&gt;1,1)))</f>
        <v>1</v>
      </c>
      <c r="C761" s="323" t="n">
        <v>118.20947420338</v>
      </c>
      <c r="D761" s="159"/>
      <c r="E761" s="316" t="s">
        <v>372</v>
      </c>
    </row>
    <row r="762" customFormat="false" ht="15" hidden="false" customHeight="false" outlineLevel="0" collapsed="false">
      <c r="A762" s="185" t="n">
        <v>2214</v>
      </c>
      <c r="B762" s="307" t="n">
        <f aca="false">IF(D762="x",0,IF(C762&lt;1,0,IF(C762&gt;1,1)))</f>
        <v>1</v>
      </c>
      <c r="C762" s="323" t="n">
        <v>118.498475279794</v>
      </c>
      <c r="D762" s="159"/>
      <c r="E762" s="316" t="s">
        <v>372</v>
      </c>
    </row>
    <row r="763" customFormat="false" ht="15" hidden="false" customHeight="false" outlineLevel="0" collapsed="false">
      <c r="A763" s="185" t="n">
        <v>2215</v>
      </c>
      <c r="B763" s="307" t="n">
        <f aca="false">IF(D763="x",0,IF(C763&lt;1,0,IF(C763&gt;1,1)))</f>
        <v>1</v>
      </c>
      <c r="C763" s="323" t="n">
        <v>117.768666938496</v>
      </c>
      <c r="D763" s="159"/>
      <c r="E763" s="316" t="s">
        <v>372</v>
      </c>
    </row>
    <row r="764" customFormat="false" ht="15" hidden="false" customHeight="false" outlineLevel="0" collapsed="false">
      <c r="A764" s="185" t="n">
        <v>2216</v>
      </c>
      <c r="B764" s="307" t="n">
        <f aca="false">IF(D764="x",0,IF(C764&lt;1,0,IF(C764&gt;1,1)))</f>
        <v>1</v>
      </c>
      <c r="C764" s="323" t="n">
        <v>118.721831304962</v>
      </c>
      <c r="D764" s="159"/>
      <c r="E764" s="316" t="s">
        <v>372</v>
      </c>
    </row>
    <row r="765" customFormat="false" ht="15" hidden="false" customHeight="false" outlineLevel="0" collapsed="false">
      <c r="A765" s="185" t="n">
        <v>2217</v>
      </c>
      <c r="B765" s="307" t="n">
        <f aca="false">IF(D765="x",0,IF(C765&lt;1,0,IF(C765&gt;1,1)))</f>
        <v>1</v>
      </c>
      <c r="C765" s="323" t="n">
        <v>114.930141508234</v>
      </c>
      <c r="D765" s="159"/>
      <c r="E765" s="316" t="s">
        <v>372</v>
      </c>
    </row>
    <row r="766" customFormat="false" ht="15" hidden="false" customHeight="false" outlineLevel="0" collapsed="false">
      <c r="A766" s="185" t="n">
        <v>2218</v>
      </c>
      <c r="B766" s="307" t="n">
        <f aca="false">IF(D766="x",0,IF(C766&lt;1,0,IF(C766&gt;1,1)))</f>
        <v>1</v>
      </c>
      <c r="C766" s="323" t="n">
        <v>118.024149746179</v>
      </c>
      <c r="D766" s="159"/>
      <c r="E766" s="316" t="s">
        <v>372</v>
      </c>
    </row>
    <row r="767" customFormat="false" ht="15" hidden="false" customHeight="false" outlineLevel="0" collapsed="false">
      <c r="A767" s="185" t="n">
        <v>2219</v>
      </c>
      <c r="B767" s="307" t="n">
        <f aca="false">IF(D767="x",0,IF(C767&lt;1,0,IF(C767&gt;1,1)))</f>
        <v>1</v>
      </c>
      <c r="C767" s="323" t="n">
        <v>115.880269296952</v>
      </c>
      <c r="D767" s="159"/>
      <c r="E767" s="316" t="s">
        <v>372</v>
      </c>
    </row>
    <row r="768" customFormat="false" ht="15" hidden="false" customHeight="false" outlineLevel="0" collapsed="false">
      <c r="A768" s="185" t="n">
        <v>2220</v>
      </c>
      <c r="B768" s="307" t="n">
        <f aca="false">IF(D768="x",0,IF(C768&lt;1,0,IF(C768&gt;1,1)))</f>
        <v>1</v>
      </c>
      <c r="C768" s="323" t="n">
        <v>117.464568281492</v>
      </c>
      <c r="D768" s="159"/>
      <c r="E768" s="316" t="s">
        <v>372</v>
      </c>
    </row>
    <row r="769" customFormat="false" ht="15" hidden="false" customHeight="false" outlineLevel="0" collapsed="false">
      <c r="A769" s="185" t="n">
        <v>2221</v>
      </c>
      <c r="B769" s="307" t="n">
        <f aca="false">IF(D769="x",0,IF(C769&lt;1,0,IF(C769&gt;1,1)))</f>
        <v>1</v>
      </c>
      <c r="C769" s="323" t="n">
        <v>116.743266517915</v>
      </c>
      <c r="D769" s="159"/>
      <c r="E769" s="316" t="s">
        <v>372</v>
      </c>
    </row>
    <row r="770" customFormat="false" ht="15" hidden="false" customHeight="false" outlineLevel="0" collapsed="false">
      <c r="A770" s="185" t="n">
        <v>2222</v>
      </c>
      <c r="B770" s="307" t="n">
        <f aca="false">IF(D770="x",0,IF(C770&lt;1,0,IF(C770&gt;1,1)))</f>
        <v>1</v>
      </c>
      <c r="C770" s="323" t="n">
        <v>117.48865652575</v>
      </c>
      <c r="D770" s="159"/>
      <c r="E770" s="316" t="s">
        <v>372</v>
      </c>
    </row>
    <row r="771" customFormat="false" ht="15" hidden="false" customHeight="false" outlineLevel="0" collapsed="false">
      <c r="A771" s="185" t="n">
        <v>2223</v>
      </c>
      <c r="B771" s="307" t="n">
        <f aca="false">IF(D771="x",0,IF(C771&lt;1,0,IF(C771&gt;1,1)))</f>
        <v>1</v>
      </c>
      <c r="C771" s="323" t="n">
        <v>117.269208244478</v>
      </c>
      <c r="D771" s="159"/>
      <c r="E771" s="316" t="s">
        <v>372</v>
      </c>
    </row>
    <row r="772" customFormat="false" ht="15" hidden="false" customHeight="false" outlineLevel="0" collapsed="false">
      <c r="A772" s="185" t="n">
        <v>2224</v>
      </c>
      <c r="B772" s="307" t="n">
        <f aca="false">IF(D772="x",0,IF(C772&lt;1,0,IF(C772&gt;1,1)))</f>
        <v>1</v>
      </c>
      <c r="C772" s="323" t="n">
        <v>117.327965665238</v>
      </c>
      <c r="D772" s="159"/>
      <c r="E772" s="316" t="s">
        <v>372</v>
      </c>
    </row>
    <row r="773" customFormat="false" ht="15" hidden="false" customHeight="false" outlineLevel="0" collapsed="false">
      <c r="A773" s="185" t="n">
        <v>2225</v>
      </c>
      <c r="B773" s="307" t="n">
        <f aca="false">IF(D773="x",0,IF(C773&lt;1,0,IF(C773&gt;1,1)))</f>
        <v>1</v>
      </c>
      <c r="C773" s="323" t="n">
        <v>117.24137197076</v>
      </c>
      <c r="D773" s="159"/>
      <c r="E773" s="316" t="s">
        <v>372</v>
      </c>
    </row>
    <row r="774" customFormat="false" ht="15" hidden="false" customHeight="false" outlineLevel="0" collapsed="false">
      <c r="A774" s="185" t="n">
        <v>2226</v>
      </c>
      <c r="B774" s="307" t="n">
        <f aca="false">IF(D774="x",0,IF(C774&lt;1,0,IF(C774&gt;1,1)))</f>
        <v>1</v>
      </c>
      <c r="C774" s="323" t="n">
        <v>117.895066060566</v>
      </c>
      <c r="D774" s="159"/>
      <c r="E774" s="316" t="s">
        <v>372</v>
      </c>
    </row>
    <row r="775" customFormat="false" ht="15" hidden="false" customHeight="false" outlineLevel="0" collapsed="false">
      <c r="A775" s="185" t="n">
        <v>2227</v>
      </c>
      <c r="B775" s="307" t="n">
        <f aca="false">IF(D775="x",0,IF(C775&lt;1,0,IF(C775&gt;1,1)))</f>
        <v>1</v>
      </c>
      <c r="C775" s="323" t="n">
        <v>118.042074532052</v>
      </c>
      <c r="D775" s="159"/>
      <c r="E775" s="316" t="s">
        <v>372</v>
      </c>
    </row>
    <row r="776" customFormat="false" ht="15" hidden="false" customHeight="false" outlineLevel="0" collapsed="false">
      <c r="A776" s="185" t="n">
        <v>2228</v>
      </c>
      <c r="B776" s="307" t="n">
        <f aca="false">IF(D776="x",0,IF(C776&lt;1,0,IF(C776&gt;1,1)))</f>
        <v>1</v>
      </c>
      <c r="C776" s="323" t="n">
        <v>117.558524837571</v>
      </c>
      <c r="D776" s="159"/>
      <c r="E776" s="316" t="s">
        <v>372</v>
      </c>
    </row>
    <row r="777" customFormat="false" ht="15" hidden="false" customHeight="false" outlineLevel="0" collapsed="false">
      <c r="A777" s="185" t="n">
        <v>2229</v>
      </c>
      <c r="B777" s="307" t="n">
        <f aca="false">IF(D777="x",0,IF(C777&lt;1,0,IF(C777&gt;1,1)))</f>
        <v>1</v>
      </c>
      <c r="C777" s="323" t="n">
        <v>116.878698890513</v>
      </c>
      <c r="D777" s="159"/>
      <c r="E777" s="316" t="s">
        <v>372</v>
      </c>
    </row>
    <row r="778" customFormat="false" ht="15" hidden="false" customHeight="false" outlineLevel="0" collapsed="false">
      <c r="A778" s="185" t="n">
        <v>2230</v>
      </c>
      <c r="B778" s="307" t="n">
        <f aca="false">IF(D778="x",0,IF(C778&lt;1,0,IF(C778&gt;1,1)))</f>
        <v>1</v>
      </c>
      <c r="C778" s="323" t="n">
        <v>116.661497822252</v>
      </c>
      <c r="D778" s="159"/>
      <c r="E778" s="316" t="s">
        <v>372</v>
      </c>
    </row>
    <row r="779" customFormat="false" ht="15" hidden="false" customHeight="false" outlineLevel="0" collapsed="false">
      <c r="A779" s="185" t="n">
        <v>2231</v>
      </c>
      <c r="B779" s="307" t="n">
        <f aca="false">IF(D779="x",0,IF(C779&lt;1,0,IF(C779&gt;1,1)))</f>
        <v>1</v>
      </c>
      <c r="C779" s="323" t="n">
        <v>117.470472187873</v>
      </c>
      <c r="D779" s="159"/>
      <c r="E779" s="316" t="s">
        <v>372</v>
      </c>
    </row>
    <row r="780" customFormat="false" ht="15" hidden="false" customHeight="false" outlineLevel="0" collapsed="false">
      <c r="A780" s="185" t="n">
        <v>2232</v>
      </c>
      <c r="B780" s="307" t="n">
        <f aca="false">IF(D780="x",0,IF(C780&lt;1,0,IF(C780&gt;1,1)))</f>
        <v>1</v>
      </c>
      <c r="C780" s="323" t="n">
        <v>119.147714403677</v>
      </c>
      <c r="D780" s="159"/>
      <c r="E780" s="316" t="s">
        <v>372</v>
      </c>
    </row>
    <row r="781" customFormat="false" ht="15" hidden="false" customHeight="false" outlineLevel="0" collapsed="false">
      <c r="A781" s="185" t="n">
        <v>2233</v>
      </c>
      <c r="B781" s="307" t="n">
        <f aca="false">IF(D781="x",0,IF(C781&lt;1,0,IF(C781&gt;1,1)))</f>
        <v>1</v>
      </c>
      <c r="C781" s="323" t="n">
        <v>115.997004496706</v>
      </c>
      <c r="D781" s="159"/>
      <c r="E781" s="316" t="s">
        <v>372</v>
      </c>
    </row>
    <row r="782" customFormat="false" ht="15" hidden="false" customHeight="false" outlineLevel="0" collapsed="false">
      <c r="A782" s="185" t="n">
        <v>2234</v>
      </c>
      <c r="B782" s="307" t="n">
        <f aca="false">IF(D782="x",0,IF(C782&lt;1,0,IF(C782&gt;1,1)))</f>
        <v>1</v>
      </c>
      <c r="C782" s="323" t="n">
        <v>113.826386763174</v>
      </c>
      <c r="D782" s="159"/>
      <c r="E782" s="316" t="s">
        <v>372</v>
      </c>
    </row>
    <row r="783" customFormat="false" ht="15" hidden="false" customHeight="false" outlineLevel="0" collapsed="false">
      <c r="A783" s="185" t="n">
        <v>2235</v>
      </c>
      <c r="B783" s="307" t="n">
        <f aca="false">IF(D783="x",0,IF(C783&lt;1,0,IF(C783&gt;1,1)))</f>
        <v>1</v>
      </c>
      <c r="C783" s="323" t="n">
        <v>116.782345325577</v>
      </c>
      <c r="D783" s="159"/>
      <c r="E783" s="316" t="s">
        <v>372</v>
      </c>
    </row>
    <row r="784" customFormat="false" ht="15" hidden="false" customHeight="false" outlineLevel="0" collapsed="false">
      <c r="A784" s="185" t="n">
        <v>3000</v>
      </c>
      <c r="B784" s="307" t="n">
        <f aca="false">IF(D784="x",0,IF(C784&lt;1,0,IF(C784&gt;1,1)))</f>
        <v>0</v>
      </c>
      <c r="C784" s="159"/>
      <c r="D784" s="159"/>
      <c r="E784" s="316" t="s">
        <v>372</v>
      </c>
    </row>
    <row r="785" customFormat="false" ht="15" hidden="false" customHeight="false" outlineLevel="0" collapsed="false">
      <c r="A785" s="185" t="n">
        <v>3001</v>
      </c>
      <c r="B785" s="307" t="n">
        <f aca="false">IF(D785="x",0,IF(C785&lt;1,0,IF(C785&gt;1,1)))</f>
        <v>0</v>
      </c>
      <c r="C785" s="159"/>
      <c r="D785" s="159"/>
      <c r="E785" s="316" t="s">
        <v>372</v>
      </c>
    </row>
    <row r="786" customFormat="false" ht="15" hidden="false" customHeight="false" outlineLevel="0" collapsed="false">
      <c r="A786" s="185" t="n">
        <v>3002</v>
      </c>
      <c r="B786" s="307" t="n">
        <f aca="false">IF(D786="x",0,IF(C786&lt;1,0,IF(C786&gt;1,1)))</f>
        <v>0</v>
      </c>
      <c r="C786" s="159"/>
      <c r="D786" s="159"/>
      <c r="E786" s="316" t="s">
        <v>372</v>
      </c>
    </row>
    <row r="787" customFormat="false" ht="15" hidden="false" customHeight="false" outlineLevel="0" collapsed="false">
      <c r="A787" s="185" t="n">
        <v>3003</v>
      </c>
      <c r="B787" s="307" t="n">
        <f aca="false">IF(D787="x",0,IF(C787&lt;1,0,IF(C787&gt;1,1)))</f>
        <v>0</v>
      </c>
      <c r="C787" s="159"/>
      <c r="D787" s="159"/>
      <c r="E787" s="316" t="s">
        <v>372</v>
      </c>
    </row>
    <row r="788" customFormat="false" ht="15" hidden="false" customHeight="false" outlineLevel="0" collapsed="false">
      <c r="A788" s="185" t="n">
        <v>3004</v>
      </c>
      <c r="B788" s="307" t="n">
        <f aca="false">IF(D788="x",0,IF(C788&lt;1,0,IF(C788&gt;1,1)))</f>
        <v>0</v>
      </c>
      <c r="C788" s="159"/>
      <c r="D788" s="159"/>
      <c r="E788" s="316" t="s">
        <v>372</v>
      </c>
    </row>
    <row r="789" customFormat="false" ht="15" hidden="false" customHeight="false" outlineLevel="0" collapsed="false">
      <c r="A789" s="185" t="n">
        <v>3005</v>
      </c>
      <c r="B789" s="307" t="n">
        <f aca="false">IF(D789="x",0,IF(C789&lt;1,0,IF(C789&gt;1,1)))</f>
        <v>0</v>
      </c>
      <c r="C789" s="159"/>
      <c r="D789" s="159"/>
      <c r="E789" s="316" t="s">
        <v>372</v>
      </c>
    </row>
    <row r="790" customFormat="false" ht="15" hidden="false" customHeight="false" outlineLevel="0" collapsed="false">
      <c r="A790" s="185" t="n">
        <v>3006</v>
      </c>
      <c r="B790" s="307" t="n">
        <f aca="false">IF(D790="x",0,IF(C790&lt;1,0,IF(C790&gt;1,1)))</f>
        <v>0</v>
      </c>
      <c r="C790" s="159"/>
      <c r="D790" s="159"/>
      <c r="E790" s="316" t="s">
        <v>372</v>
      </c>
    </row>
    <row r="791" customFormat="false" ht="15" hidden="false" customHeight="false" outlineLevel="0" collapsed="false">
      <c r="A791" s="185" t="n">
        <v>3007</v>
      </c>
      <c r="B791" s="307" t="n">
        <f aca="false">IF(D791="x",0,IF(C791&lt;1,0,IF(C791&gt;1,1)))</f>
        <v>0</v>
      </c>
      <c r="C791" s="159"/>
      <c r="D791" s="159"/>
      <c r="E791" s="316" t="s">
        <v>372</v>
      </c>
    </row>
    <row r="792" customFormat="false" ht="15" hidden="false" customHeight="false" outlineLevel="0" collapsed="false">
      <c r="A792" s="185" t="n">
        <v>3008</v>
      </c>
      <c r="B792" s="307" t="n">
        <f aca="false">IF(D792="x",0,IF(C792&lt;1,0,IF(C792&gt;1,1)))</f>
        <v>1</v>
      </c>
      <c r="C792" s="324" t="n">
        <v>116</v>
      </c>
      <c r="D792" s="159"/>
      <c r="E792" s="316" t="s">
        <v>372</v>
      </c>
      <c r="F792" s="325"/>
      <c r="G792" s="326"/>
    </row>
    <row r="793" customFormat="false" ht="15" hidden="false" customHeight="false" outlineLevel="0" collapsed="false">
      <c r="A793" s="185" t="n">
        <v>3009</v>
      </c>
      <c r="B793" s="307" t="n">
        <f aca="false">IF(D793="x",0,IF(C793&lt;1,0,IF(C793&gt;1,1)))</f>
        <v>1</v>
      </c>
      <c r="C793" s="324" t="n">
        <v>117.65</v>
      </c>
      <c r="D793" s="159"/>
      <c r="E793" s="316" t="s">
        <v>372</v>
      </c>
      <c r="F793" s="325"/>
      <c r="G793" s="326"/>
    </row>
    <row r="794" customFormat="false" ht="15" hidden="false" customHeight="false" outlineLevel="0" collapsed="false">
      <c r="A794" s="185" t="n">
        <v>3010</v>
      </c>
      <c r="B794" s="307" t="n">
        <f aca="false">IF(D794="x",0,IF(C794&lt;1,0,IF(C794&gt;1,1)))</f>
        <v>1</v>
      </c>
      <c r="C794" s="324" t="n">
        <v>117.32</v>
      </c>
      <c r="D794" s="159"/>
      <c r="E794" s="316" t="s">
        <v>372</v>
      </c>
      <c r="F794" s="325"/>
      <c r="G794" s="326"/>
    </row>
    <row r="795" customFormat="false" ht="15" hidden="false" customHeight="false" outlineLevel="0" collapsed="false">
      <c r="A795" s="185" t="n">
        <v>3011</v>
      </c>
      <c r="B795" s="307" t="n">
        <f aca="false">IF(D795="x",0,IF(C795&lt;1,0,IF(C795&gt;1,1)))</f>
        <v>1</v>
      </c>
      <c r="C795" s="324" t="n">
        <v>116.23</v>
      </c>
      <c r="D795" s="159"/>
      <c r="E795" s="316" t="s">
        <v>372</v>
      </c>
      <c r="F795" s="325"/>
      <c r="G795" s="326"/>
    </row>
    <row r="796" customFormat="false" ht="15" hidden="false" customHeight="false" outlineLevel="0" collapsed="false">
      <c r="A796" s="185" t="n">
        <v>3012</v>
      </c>
      <c r="B796" s="307" t="n">
        <f aca="false">IF(D796="x",0,IF(C796&lt;1,0,IF(C796&gt;1,1)))</f>
        <v>0</v>
      </c>
      <c r="C796" s="324"/>
      <c r="D796" s="159"/>
      <c r="E796" s="316" t="s">
        <v>372</v>
      </c>
      <c r="F796" s="325"/>
      <c r="G796" s="326"/>
    </row>
    <row r="797" customFormat="false" ht="15" hidden="false" customHeight="false" outlineLevel="0" collapsed="false">
      <c r="A797" s="185" t="n">
        <v>3013</v>
      </c>
      <c r="B797" s="307" t="n">
        <f aca="false">IF(D797="x",0,IF(C797&lt;1,0,IF(C797&gt;1,1)))</f>
        <v>1</v>
      </c>
      <c r="C797" s="324" t="n">
        <v>117.17</v>
      </c>
      <c r="D797" s="159"/>
      <c r="E797" s="316" t="s">
        <v>372</v>
      </c>
      <c r="F797" s="325"/>
      <c r="G797" s="326"/>
    </row>
    <row r="798" customFormat="false" ht="15" hidden="false" customHeight="false" outlineLevel="0" collapsed="false">
      <c r="A798" s="185" t="n">
        <v>3014</v>
      </c>
      <c r="B798" s="307" t="n">
        <f aca="false">IF(D798="x",0,IF(C798&lt;1,0,IF(C798&gt;1,1)))</f>
        <v>0</v>
      </c>
      <c r="C798" s="324"/>
      <c r="D798" s="159"/>
      <c r="E798" s="316" t="s">
        <v>372</v>
      </c>
      <c r="F798" s="325"/>
      <c r="G798" s="326"/>
    </row>
    <row r="799" customFormat="false" ht="15" hidden="false" customHeight="false" outlineLevel="0" collapsed="false">
      <c r="A799" s="185" t="n">
        <v>3015</v>
      </c>
      <c r="B799" s="307" t="n">
        <f aca="false">IF(D799="x",0,IF(C799&lt;1,0,IF(C799&gt;1,1)))</f>
        <v>0</v>
      </c>
      <c r="C799" s="324"/>
      <c r="D799" s="159"/>
      <c r="E799" s="316" t="s">
        <v>372</v>
      </c>
      <c r="F799" s="325"/>
      <c r="G799" s="326"/>
    </row>
    <row r="800" customFormat="false" ht="15" hidden="false" customHeight="false" outlineLevel="0" collapsed="false">
      <c r="A800" s="185" t="n">
        <v>3016</v>
      </c>
      <c r="B800" s="307" t="n">
        <f aca="false">IF(D800="x",0,IF(C800&lt;1,0,IF(C800&gt;1,1)))</f>
        <v>0</v>
      </c>
      <c r="C800" s="324"/>
      <c r="D800" s="159"/>
      <c r="E800" s="316" t="s">
        <v>372</v>
      </c>
      <c r="F800" s="325"/>
      <c r="G800" s="326"/>
    </row>
    <row r="801" customFormat="false" ht="15" hidden="false" customHeight="false" outlineLevel="0" collapsed="false">
      <c r="A801" s="185" t="n">
        <v>3017</v>
      </c>
      <c r="B801" s="307" t="n">
        <f aca="false">IF(D801="x",0,IF(C801&lt;1,0,IF(C801&gt;1,1)))</f>
        <v>0</v>
      </c>
      <c r="C801" s="324"/>
      <c r="D801" s="159"/>
      <c r="E801" s="316" t="s">
        <v>372</v>
      </c>
      <c r="F801" s="325"/>
      <c r="G801" s="326"/>
    </row>
    <row r="802" customFormat="false" ht="15" hidden="false" customHeight="false" outlineLevel="0" collapsed="false">
      <c r="A802" s="185" t="n">
        <v>3018</v>
      </c>
      <c r="B802" s="307" t="n">
        <f aca="false">IF(D802="x",0,IF(C802&lt;1,0,IF(C802&gt;1,1)))</f>
        <v>0</v>
      </c>
      <c r="C802" s="324"/>
      <c r="D802" s="159"/>
      <c r="E802" s="316" t="s">
        <v>372</v>
      </c>
      <c r="F802" s="325"/>
      <c r="G802" s="326"/>
    </row>
    <row r="803" customFormat="false" ht="15" hidden="false" customHeight="false" outlineLevel="0" collapsed="false">
      <c r="A803" s="185" t="n">
        <v>3019</v>
      </c>
      <c r="B803" s="307" t="n">
        <f aca="false">IF(D803="x",0,IF(C803&lt;1,0,IF(C803&gt;1,1)))</f>
        <v>0</v>
      </c>
      <c r="C803" s="324"/>
      <c r="D803" s="159"/>
      <c r="E803" s="316" t="s">
        <v>372</v>
      </c>
      <c r="F803" s="325"/>
      <c r="G803" s="326"/>
    </row>
    <row r="804" customFormat="false" ht="15" hidden="false" customHeight="false" outlineLevel="0" collapsed="false">
      <c r="A804" s="185" t="n">
        <v>3020</v>
      </c>
      <c r="B804" s="307" t="n">
        <f aca="false">IF(D804="x",0,IF(C804&lt;1,0,IF(C804&gt;1,1)))</f>
        <v>0</v>
      </c>
      <c r="C804" s="324"/>
      <c r="D804" s="159"/>
      <c r="E804" s="316" t="s">
        <v>372</v>
      </c>
      <c r="F804" s="325"/>
      <c r="G804" s="326"/>
    </row>
    <row r="805" customFormat="false" ht="15" hidden="false" customHeight="false" outlineLevel="0" collapsed="false">
      <c r="A805" s="185" t="n">
        <v>3021</v>
      </c>
      <c r="B805" s="307" t="n">
        <f aca="false">IF(D805="x",0,IF(C805&lt;1,0,IF(C805&gt;1,1)))</f>
        <v>1</v>
      </c>
      <c r="C805" s="324" t="n">
        <v>112.648603421374</v>
      </c>
      <c r="D805" s="159"/>
      <c r="E805" s="316" t="s">
        <v>372</v>
      </c>
      <c r="F805" s="325"/>
      <c r="G805" s="326"/>
    </row>
    <row r="806" customFormat="false" ht="15" hidden="false" customHeight="false" outlineLevel="0" collapsed="false">
      <c r="A806" s="185" t="n">
        <v>3022</v>
      </c>
      <c r="B806" s="307" t="n">
        <f aca="false">IF(D806="x",0,IF(C806&lt;1,0,IF(C806&gt;1,1)))</f>
        <v>0</v>
      </c>
      <c r="C806" s="324"/>
      <c r="D806" s="159"/>
      <c r="E806" s="316" t="s">
        <v>372</v>
      </c>
      <c r="F806" s="325"/>
      <c r="G806" s="326"/>
    </row>
    <row r="807" customFormat="false" ht="15" hidden="false" customHeight="false" outlineLevel="0" collapsed="false">
      <c r="A807" s="185" t="n">
        <v>3023</v>
      </c>
      <c r="B807" s="307" t="n">
        <f aca="false">IF(D807="x",0,IF(C807&lt;1,0,IF(C807&gt;1,1)))</f>
        <v>0</v>
      </c>
      <c r="C807" s="324"/>
      <c r="D807" s="159"/>
      <c r="E807" s="316" t="s">
        <v>372</v>
      </c>
      <c r="F807" s="325"/>
      <c r="G807" s="326"/>
    </row>
    <row r="808" customFormat="false" ht="15" hidden="false" customHeight="false" outlineLevel="0" collapsed="false">
      <c r="A808" s="185" t="n">
        <v>3024</v>
      </c>
      <c r="B808" s="307" t="n">
        <f aca="false">IF(D808="x",0,IF(C808&lt;1,0,IF(C808&gt;1,1)))</f>
        <v>1</v>
      </c>
      <c r="C808" s="324" t="n">
        <v>114.028488103567</v>
      </c>
      <c r="D808" s="159"/>
      <c r="E808" s="316" t="s">
        <v>372</v>
      </c>
      <c r="F808" s="325"/>
      <c r="G808" s="326"/>
    </row>
    <row r="809" customFormat="false" ht="15" hidden="false" customHeight="false" outlineLevel="0" collapsed="false">
      <c r="A809" s="185" t="n">
        <v>3025</v>
      </c>
      <c r="B809" s="307" t="n">
        <f aca="false">IF(D809="x",0,IF(C809&lt;1,0,IF(C809&gt;1,1)))</f>
        <v>0</v>
      </c>
      <c r="C809" s="324"/>
      <c r="D809" s="159"/>
      <c r="E809" s="316" t="s">
        <v>372</v>
      </c>
      <c r="F809" s="325"/>
      <c r="G809" s="326"/>
    </row>
    <row r="810" customFormat="false" ht="15" hidden="false" customHeight="false" outlineLevel="0" collapsed="false">
      <c r="A810" s="185" t="n">
        <v>3026</v>
      </c>
      <c r="B810" s="307" t="n">
        <f aca="false">IF(D810="x",0,IF(C810&lt;1,0,IF(C810&gt;1,1)))</f>
        <v>1</v>
      </c>
      <c r="C810" s="324" t="n">
        <v>117.7</v>
      </c>
      <c r="D810" s="159"/>
      <c r="E810" s="316" t="s">
        <v>372</v>
      </c>
      <c r="F810" s="325"/>
      <c r="G810" s="326"/>
    </row>
    <row r="811" customFormat="false" ht="15" hidden="false" customHeight="false" outlineLevel="0" collapsed="false">
      <c r="A811" s="185" t="n">
        <v>3027</v>
      </c>
      <c r="B811" s="307" t="n">
        <f aca="false">IF(D811="x",0,IF(C811&lt;1,0,IF(C811&gt;1,1)))</f>
        <v>1</v>
      </c>
      <c r="C811" s="324" t="n">
        <v>116.45</v>
      </c>
      <c r="D811" s="159"/>
      <c r="E811" s="316" t="s">
        <v>372</v>
      </c>
      <c r="F811" s="325"/>
      <c r="G811" s="326"/>
    </row>
    <row r="812" customFormat="false" ht="15" hidden="false" customHeight="false" outlineLevel="0" collapsed="false">
      <c r="A812" s="185" t="n">
        <v>3028</v>
      </c>
      <c r="B812" s="307" t="n">
        <f aca="false">IF(D812="x",0,IF(C812&lt;1,0,IF(C812&gt;1,1)))</f>
        <v>1</v>
      </c>
      <c r="C812" s="324" t="n">
        <v>115.96</v>
      </c>
      <c r="D812" s="159"/>
      <c r="E812" s="316" t="s">
        <v>372</v>
      </c>
      <c r="F812" s="325"/>
      <c r="G812" s="326"/>
    </row>
    <row r="813" customFormat="false" ht="15" hidden="false" customHeight="false" outlineLevel="0" collapsed="false">
      <c r="A813" s="185" t="n">
        <v>3029</v>
      </c>
      <c r="B813" s="307" t="n">
        <f aca="false">IF(D813="x",0,IF(C813&lt;1,0,IF(C813&gt;1,1)))</f>
        <v>0</v>
      </c>
      <c r="C813" s="324"/>
      <c r="D813" s="159"/>
      <c r="E813" s="316" t="s">
        <v>372</v>
      </c>
      <c r="F813" s="325"/>
      <c r="G813" s="326"/>
    </row>
    <row r="814" customFormat="false" ht="15" hidden="false" customHeight="false" outlineLevel="0" collapsed="false">
      <c r="A814" s="185" t="n">
        <v>3030</v>
      </c>
      <c r="B814" s="307" t="n">
        <f aca="false">IF(D814="x",0,IF(C814&lt;1,0,IF(C814&gt;1,1)))</f>
        <v>0</v>
      </c>
      <c r="C814" s="324"/>
      <c r="D814" s="159"/>
      <c r="E814" s="316" t="s">
        <v>372</v>
      </c>
      <c r="F814" s="325"/>
      <c r="G814" s="326"/>
    </row>
    <row r="815" customFormat="false" ht="15" hidden="false" customHeight="false" outlineLevel="0" collapsed="false">
      <c r="A815" s="185" t="n">
        <v>3031</v>
      </c>
      <c r="B815" s="307" t="n">
        <f aca="false">IF(D815="x",0,IF(C815&lt;1,0,IF(C815&gt;1,1)))</f>
        <v>1</v>
      </c>
      <c r="C815" s="324" t="n">
        <v>117.56</v>
      </c>
      <c r="D815" s="159"/>
      <c r="E815" s="316" t="s">
        <v>372</v>
      </c>
      <c r="F815" s="325"/>
      <c r="G815" s="326"/>
    </row>
    <row r="816" customFormat="false" ht="15" hidden="false" customHeight="false" outlineLevel="0" collapsed="false">
      <c r="A816" s="185" t="n">
        <v>3032</v>
      </c>
      <c r="B816" s="307" t="n">
        <f aca="false">IF(D816="x",0,IF(C816&lt;1,0,IF(C816&gt;1,1)))</f>
        <v>0</v>
      </c>
      <c r="C816" s="324"/>
      <c r="D816" s="159"/>
      <c r="E816" s="316" t="s">
        <v>372</v>
      </c>
      <c r="F816" s="325"/>
      <c r="G816" s="326"/>
    </row>
    <row r="817" customFormat="false" ht="15" hidden="false" customHeight="false" outlineLevel="0" collapsed="false">
      <c r="A817" s="185" t="n">
        <v>3033</v>
      </c>
      <c r="B817" s="307" t="n">
        <f aca="false">IF(D817="x",0,IF(C817&lt;1,0,IF(C817&gt;1,1)))</f>
        <v>0</v>
      </c>
      <c r="C817" s="324"/>
      <c r="D817" s="159"/>
      <c r="E817" s="316" t="s">
        <v>372</v>
      </c>
      <c r="F817" s="325"/>
      <c r="G817" s="326"/>
    </row>
    <row r="818" customFormat="false" ht="15" hidden="false" customHeight="false" outlineLevel="0" collapsed="false">
      <c r="A818" s="185" t="n">
        <v>3034</v>
      </c>
      <c r="B818" s="307" t="n">
        <f aca="false">IF(D818="x",0,IF(C818&lt;1,0,IF(C818&gt;1,1)))</f>
        <v>1</v>
      </c>
      <c r="C818" s="324" t="n">
        <v>116.21</v>
      </c>
      <c r="D818" s="159"/>
      <c r="E818" s="316" t="s">
        <v>372</v>
      </c>
      <c r="F818" s="325"/>
      <c r="G818" s="326"/>
    </row>
    <row r="819" customFormat="false" ht="15" hidden="false" customHeight="false" outlineLevel="0" collapsed="false">
      <c r="A819" s="185" t="n">
        <v>3035</v>
      </c>
      <c r="B819" s="307" t="n">
        <f aca="false">IF(D819="x",0,IF(C819&lt;1,0,IF(C819&gt;1,1)))</f>
        <v>1</v>
      </c>
      <c r="C819" s="324" t="n">
        <v>115.67</v>
      </c>
      <c r="D819" s="159"/>
      <c r="E819" s="316" t="s">
        <v>372</v>
      </c>
      <c r="F819" s="325"/>
      <c r="G819" s="326"/>
    </row>
    <row r="820" customFormat="false" ht="15" hidden="false" customHeight="false" outlineLevel="0" collapsed="false">
      <c r="A820" s="185" t="n">
        <v>3036</v>
      </c>
      <c r="B820" s="307" t="n">
        <f aca="false">IF(D820="x",0,IF(C820&lt;1,0,IF(C820&gt;1,1)))</f>
        <v>0</v>
      </c>
      <c r="C820" s="324"/>
      <c r="D820" s="159"/>
      <c r="E820" s="316" t="s">
        <v>372</v>
      </c>
      <c r="F820" s="325"/>
      <c r="G820" s="326"/>
    </row>
    <row r="821" customFormat="false" ht="15" hidden="false" customHeight="false" outlineLevel="0" collapsed="false">
      <c r="A821" s="185" t="n">
        <v>3037</v>
      </c>
      <c r="B821" s="307" t="n">
        <f aca="false">IF(D821="x",0,IF(C821&lt;1,0,IF(C821&gt;1,1)))</f>
        <v>0</v>
      </c>
      <c r="C821" s="324"/>
      <c r="D821" s="159"/>
      <c r="E821" s="316" t="s">
        <v>372</v>
      </c>
      <c r="F821" s="325"/>
      <c r="G821" s="326"/>
    </row>
    <row r="822" customFormat="false" ht="15" hidden="false" customHeight="false" outlineLevel="0" collapsed="false">
      <c r="A822" s="185" t="n">
        <v>3038</v>
      </c>
      <c r="B822" s="307" t="n">
        <f aca="false">IF(D822="x",0,IF(C822&lt;1,0,IF(C822&gt;1,1)))</f>
        <v>1</v>
      </c>
      <c r="C822" s="324" t="n">
        <v>115.95</v>
      </c>
      <c r="D822" s="159"/>
      <c r="E822" s="316" t="s">
        <v>372</v>
      </c>
      <c r="F822" s="325"/>
      <c r="G822" s="326"/>
    </row>
    <row r="823" customFormat="false" ht="15" hidden="false" customHeight="false" outlineLevel="0" collapsed="false">
      <c r="A823" s="185" t="n">
        <v>3039</v>
      </c>
      <c r="B823" s="307" t="n">
        <f aca="false">IF(D823="x",0,IF(C823&lt;1,0,IF(C823&gt;1,1)))</f>
        <v>1</v>
      </c>
      <c r="C823" s="324" t="n">
        <v>116.46</v>
      </c>
      <c r="D823" s="159"/>
      <c r="E823" s="316" t="s">
        <v>372</v>
      </c>
      <c r="F823" s="325"/>
      <c r="G823" s="326"/>
    </row>
    <row r="824" customFormat="false" ht="15" hidden="false" customHeight="false" outlineLevel="0" collapsed="false">
      <c r="A824" s="185" t="n">
        <v>3040</v>
      </c>
      <c r="B824" s="307" t="n">
        <f aca="false">IF(D824="x",0,IF(C824&lt;1,0,IF(C824&gt;1,1)))</f>
        <v>0</v>
      </c>
      <c r="C824" s="324"/>
      <c r="D824" s="159"/>
      <c r="E824" s="316" t="s">
        <v>372</v>
      </c>
      <c r="F824" s="325"/>
      <c r="G824" s="326"/>
    </row>
    <row r="825" customFormat="false" ht="15" hidden="false" customHeight="false" outlineLevel="0" collapsed="false">
      <c r="A825" s="185" t="n">
        <v>3041</v>
      </c>
      <c r="B825" s="307" t="n">
        <f aca="false">IF(D825="x",0,IF(C825&lt;1,0,IF(C825&gt;1,1)))</f>
        <v>0</v>
      </c>
      <c r="C825" s="324"/>
      <c r="D825" s="159"/>
      <c r="E825" s="316" t="s">
        <v>372</v>
      </c>
      <c r="F825" s="325"/>
      <c r="G825" s="326"/>
    </row>
    <row r="826" customFormat="false" ht="15" hidden="false" customHeight="false" outlineLevel="0" collapsed="false">
      <c r="A826" s="185" t="n">
        <v>3042</v>
      </c>
      <c r="B826" s="307" t="n">
        <f aca="false">IF(D826="x",0,IF(C826&lt;1,0,IF(C826&gt;1,1)))</f>
        <v>1</v>
      </c>
      <c r="C826" s="324" t="n">
        <v>117.21</v>
      </c>
      <c r="D826" s="159"/>
      <c r="E826" s="316" t="s">
        <v>372</v>
      </c>
      <c r="F826" s="325"/>
      <c r="G826" s="326"/>
    </row>
    <row r="827" customFormat="false" ht="15" hidden="false" customHeight="false" outlineLevel="0" collapsed="false">
      <c r="A827" s="185" t="n">
        <v>3043</v>
      </c>
      <c r="B827" s="307" t="n">
        <f aca="false">IF(D827="x",0,IF(C827&lt;1,0,IF(C827&gt;1,1)))</f>
        <v>0</v>
      </c>
      <c r="C827" s="324"/>
      <c r="D827" s="159"/>
      <c r="E827" s="316" t="s">
        <v>372</v>
      </c>
      <c r="F827" s="325"/>
      <c r="G827" s="326"/>
    </row>
    <row r="828" customFormat="false" ht="15" hidden="false" customHeight="false" outlineLevel="0" collapsed="false">
      <c r="A828" s="185" t="n">
        <v>3044</v>
      </c>
      <c r="B828" s="307" t="n">
        <f aca="false">IF(D828="x",0,IF(C828&lt;1,0,IF(C828&gt;1,1)))</f>
        <v>0</v>
      </c>
      <c r="C828" s="324"/>
      <c r="D828" s="159"/>
      <c r="E828" s="316" t="s">
        <v>372</v>
      </c>
      <c r="F828" s="325"/>
      <c r="G828" s="326"/>
    </row>
    <row r="829" customFormat="false" ht="15" hidden="false" customHeight="false" outlineLevel="0" collapsed="false">
      <c r="A829" s="185" t="n">
        <v>3045</v>
      </c>
      <c r="B829" s="307" t="n">
        <f aca="false">IF(D829="x",0,IF(C829&lt;1,0,IF(C829&gt;1,1)))</f>
        <v>1</v>
      </c>
      <c r="C829" s="324" t="n">
        <v>118.7</v>
      </c>
      <c r="D829" s="159"/>
      <c r="E829" s="316" t="s">
        <v>372</v>
      </c>
      <c r="F829" s="325"/>
      <c r="G829" s="326"/>
    </row>
    <row r="830" customFormat="false" ht="15" hidden="false" customHeight="false" outlineLevel="0" collapsed="false">
      <c r="A830" s="185" t="n">
        <v>3046</v>
      </c>
      <c r="B830" s="307" t="n">
        <f aca="false">IF(D830="x",0,IF(C830&lt;1,0,IF(C830&gt;1,1)))</f>
        <v>0</v>
      </c>
      <c r="C830" s="324"/>
      <c r="D830" s="159"/>
      <c r="E830" s="316" t="s">
        <v>372</v>
      </c>
      <c r="F830" s="325"/>
      <c r="G830" s="326"/>
    </row>
    <row r="831" customFormat="false" ht="15" hidden="false" customHeight="false" outlineLevel="0" collapsed="false">
      <c r="A831" s="185" t="n">
        <v>3047</v>
      </c>
      <c r="B831" s="307" t="n">
        <f aca="false">IF(D831="x",0,IF(C831&lt;1,0,IF(C831&gt;1,1)))</f>
        <v>0</v>
      </c>
      <c r="C831" s="324"/>
      <c r="D831" s="159"/>
      <c r="E831" s="316" t="s">
        <v>372</v>
      </c>
      <c r="F831" s="325"/>
      <c r="G831" s="326"/>
    </row>
    <row r="832" customFormat="false" ht="15" hidden="false" customHeight="false" outlineLevel="0" collapsed="false">
      <c r="A832" s="185" t="n">
        <v>3048</v>
      </c>
      <c r="B832" s="307" t="n">
        <f aca="false">IF(D832="x",0,IF(C832&lt;1,0,IF(C832&gt;1,1)))</f>
        <v>0</v>
      </c>
      <c r="C832" s="324"/>
      <c r="D832" s="159"/>
      <c r="E832" s="316" t="s">
        <v>372</v>
      </c>
      <c r="F832" s="325"/>
      <c r="G832" s="326"/>
    </row>
    <row r="833" customFormat="false" ht="15" hidden="false" customHeight="false" outlineLevel="0" collapsed="false">
      <c r="A833" s="185" t="n">
        <v>3049</v>
      </c>
      <c r="B833" s="307" t="n">
        <f aca="false">IF(D833="x",0,IF(C833&lt;1,0,IF(C833&gt;1,1)))</f>
        <v>1</v>
      </c>
      <c r="C833" s="324" t="n">
        <v>115.27</v>
      </c>
      <c r="D833" s="159"/>
      <c r="E833" s="316" t="s">
        <v>372</v>
      </c>
      <c r="F833" s="325"/>
      <c r="G833" s="326"/>
    </row>
    <row r="834" customFormat="false" ht="15" hidden="false" customHeight="false" outlineLevel="0" collapsed="false">
      <c r="A834" s="185" t="n">
        <v>3050</v>
      </c>
      <c r="B834" s="307" t="n">
        <f aca="false">IF(D834="x",0,IF(C834&lt;1,0,IF(C834&gt;1,1)))</f>
        <v>1</v>
      </c>
      <c r="C834" s="324" t="n">
        <v>116.74</v>
      </c>
      <c r="D834" s="159"/>
      <c r="E834" s="316" t="s">
        <v>372</v>
      </c>
      <c r="F834" s="325"/>
      <c r="G834" s="326"/>
    </row>
    <row r="835" customFormat="false" ht="15" hidden="false" customHeight="false" outlineLevel="0" collapsed="false">
      <c r="A835" s="185" t="n">
        <v>3051</v>
      </c>
      <c r="B835" s="307" t="n">
        <f aca="false">IF(D835="x",0,IF(C835&lt;1,0,IF(C835&gt;1,1)))</f>
        <v>1</v>
      </c>
      <c r="C835" s="324" t="n">
        <v>117.34</v>
      </c>
      <c r="D835" s="159"/>
      <c r="E835" s="316" t="s">
        <v>372</v>
      </c>
      <c r="F835" s="325"/>
      <c r="G835" s="326"/>
    </row>
    <row r="836" customFormat="false" ht="15" hidden="false" customHeight="false" outlineLevel="0" collapsed="false">
      <c r="A836" s="185" t="n">
        <v>3052</v>
      </c>
      <c r="B836" s="307" t="n">
        <f aca="false">IF(D836="x",0,IF(C836&lt;1,0,IF(C836&gt;1,1)))</f>
        <v>0</v>
      </c>
      <c r="C836" s="324"/>
      <c r="D836" s="159"/>
      <c r="E836" s="316" t="s">
        <v>372</v>
      </c>
      <c r="F836" s="325"/>
      <c r="G836" s="326"/>
    </row>
    <row r="837" customFormat="false" ht="15" hidden="false" customHeight="false" outlineLevel="0" collapsed="false">
      <c r="A837" s="185" t="n">
        <v>3053</v>
      </c>
      <c r="B837" s="307" t="n">
        <f aca="false">IF(D837="x",0,IF(C837&lt;1,0,IF(C837&gt;1,1)))</f>
        <v>1</v>
      </c>
      <c r="C837" s="324" t="n">
        <v>116.42</v>
      </c>
      <c r="D837" s="159"/>
      <c r="E837" s="316" t="s">
        <v>372</v>
      </c>
      <c r="F837" s="325"/>
      <c r="G837" s="326"/>
    </row>
    <row r="838" customFormat="false" ht="15" hidden="false" customHeight="false" outlineLevel="0" collapsed="false">
      <c r="A838" s="185" t="n">
        <v>3054</v>
      </c>
      <c r="B838" s="307" t="n">
        <f aca="false">IF(D838="x",0,IF(C838&lt;1,0,IF(C838&gt;1,1)))</f>
        <v>1</v>
      </c>
      <c r="C838" s="324" t="n">
        <v>115.39</v>
      </c>
      <c r="D838" s="159"/>
      <c r="E838" s="316" t="s">
        <v>372</v>
      </c>
      <c r="F838" s="325"/>
      <c r="G838" s="326"/>
    </row>
    <row r="839" customFormat="false" ht="15" hidden="false" customHeight="false" outlineLevel="0" collapsed="false">
      <c r="A839" s="185" t="n">
        <v>3055</v>
      </c>
      <c r="B839" s="307" t="n">
        <f aca="false">IF(D839="x",0,IF(C839&lt;1,0,IF(C839&gt;1,1)))</f>
        <v>1</v>
      </c>
      <c r="C839" s="327" t="n">
        <v>117.53</v>
      </c>
      <c r="D839" s="159"/>
      <c r="E839" s="316" t="s">
        <v>372</v>
      </c>
      <c r="F839" s="325"/>
      <c r="G839" s="328"/>
    </row>
    <row r="840" customFormat="false" ht="15" hidden="false" customHeight="false" outlineLevel="0" collapsed="false">
      <c r="A840" s="185" t="n">
        <v>3056</v>
      </c>
      <c r="B840" s="307" t="n">
        <f aca="false">IF(D840="x",0,IF(C840&lt;1,0,IF(C840&gt;1,1)))</f>
        <v>0</v>
      </c>
      <c r="C840" s="159"/>
      <c r="D840" s="159"/>
      <c r="E840" s="316" t="s">
        <v>372</v>
      </c>
    </row>
    <row r="841" customFormat="false" ht="15" hidden="false" customHeight="false" outlineLevel="0" collapsed="false">
      <c r="A841" s="185" t="n">
        <v>3057</v>
      </c>
      <c r="B841" s="307" t="n">
        <f aca="false">IF(D841="x",0,IF(C841&lt;1,0,IF(C841&gt;1,1)))</f>
        <v>0</v>
      </c>
      <c r="C841" s="159"/>
      <c r="D841" s="159"/>
      <c r="E841" s="316" t="s">
        <v>372</v>
      </c>
    </row>
    <row r="842" customFormat="false" ht="15" hidden="false" customHeight="false" outlineLevel="0" collapsed="false">
      <c r="A842" s="185" t="n">
        <v>3058</v>
      </c>
      <c r="B842" s="307" t="n">
        <f aca="false">IF(D842="x",0,IF(C842&lt;1,0,IF(C842&gt;1,1)))</f>
        <v>0</v>
      </c>
      <c r="C842" s="159"/>
      <c r="D842" s="159"/>
      <c r="E842" s="316" t="s">
        <v>372</v>
      </c>
    </row>
    <row r="843" customFormat="false" ht="15" hidden="false" customHeight="false" outlineLevel="0" collapsed="false">
      <c r="A843" s="185" t="n">
        <v>3059</v>
      </c>
      <c r="B843" s="307" t="n">
        <f aca="false">IF(D843="x",0,IF(C843&lt;1,0,IF(C843&gt;1,1)))</f>
        <v>0</v>
      </c>
      <c r="C843" s="159"/>
      <c r="D843" s="159"/>
      <c r="E843" s="316" t="s">
        <v>372</v>
      </c>
    </row>
    <row r="844" customFormat="false" ht="15" hidden="false" customHeight="false" outlineLevel="0" collapsed="false">
      <c r="A844" s="185" t="n">
        <v>3060</v>
      </c>
      <c r="B844" s="307" t="n">
        <f aca="false">IF(D844="x",0,IF(C844&lt;1,0,IF(C844&gt;1,1)))</f>
        <v>0</v>
      </c>
      <c r="C844" s="159"/>
      <c r="D844" s="159"/>
      <c r="E844" s="316" t="s">
        <v>372</v>
      </c>
    </row>
    <row r="845" customFormat="false" ht="15" hidden="false" customHeight="false" outlineLevel="0" collapsed="false">
      <c r="A845" s="185" t="n">
        <v>3061</v>
      </c>
      <c r="B845" s="307" t="n">
        <f aca="false">IF(D845="x",0,IF(C845&lt;1,0,IF(C845&gt;1,1)))</f>
        <v>0</v>
      </c>
      <c r="C845" s="159"/>
      <c r="D845" s="159"/>
      <c r="E845" s="316" t="s">
        <v>372</v>
      </c>
    </row>
    <row r="846" customFormat="false" ht="15" hidden="false" customHeight="false" outlineLevel="0" collapsed="false">
      <c r="A846" s="185" t="n">
        <v>3062</v>
      </c>
      <c r="B846" s="307" t="n">
        <f aca="false">IF(D846="x",0,IF(C846&lt;1,0,IF(C846&gt;1,1)))</f>
        <v>0</v>
      </c>
      <c r="C846" s="159"/>
      <c r="D846" s="159"/>
      <c r="E846" s="316" t="s">
        <v>372</v>
      </c>
    </row>
    <row r="847" customFormat="false" ht="15" hidden="false" customHeight="false" outlineLevel="0" collapsed="false">
      <c r="A847" s="185" t="n">
        <v>3063</v>
      </c>
      <c r="B847" s="307" t="n">
        <f aca="false">IF(D847="x",0,IF(C847&lt;1,0,IF(C847&gt;1,1)))</f>
        <v>0</v>
      </c>
      <c r="C847" s="159"/>
      <c r="D847" s="159"/>
      <c r="E847" s="316" t="s">
        <v>372</v>
      </c>
    </row>
    <row r="848" customFormat="false" ht="15" hidden="false" customHeight="false" outlineLevel="0" collapsed="false">
      <c r="A848" s="185" t="n">
        <v>3064</v>
      </c>
      <c r="B848" s="307" t="n">
        <f aca="false">IF(D848="x",0,IF(C848&lt;1,0,IF(C848&gt;1,1)))</f>
        <v>0</v>
      </c>
      <c r="C848" s="159"/>
      <c r="D848" s="159"/>
      <c r="E848" s="316" t="s">
        <v>372</v>
      </c>
    </row>
    <row r="849" customFormat="false" ht="15" hidden="false" customHeight="false" outlineLevel="0" collapsed="false">
      <c r="A849" s="185" t="n">
        <v>3065</v>
      </c>
      <c r="B849" s="307" t="n">
        <f aca="false">IF(D849="x",0,IF(C849&lt;1,0,IF(C849&gt;1,1)))</f>
        <v>0</v>
      </c>
      <c r="C849" s="159"/>
      <c r="D849" s="159"/>
      <c r="E849" s="316" t="s">
        <v>372</v>
      </c>
    </row>
    <row r="850" customFormat="false" ht="15" hidden="false" customHeight="false" outlineLevel="0" collapsed="false">
      <c r="A850" s="185" t="n">
        <v>3066</v>
      </c>
      <c r="B850" s="307" t="n">
        <f aca="false">IF(D850="x",0,IF(C850&lt;1,0,IF(C850&gt;1,1)))</f>
        <v>0</v>
      </c>
      <c r="C850" s="159"/>
      <c r="D850" s="159"/>
      <c r="E850" s="316" t="s">
        <v>372</v>
      </c>
    </row>
    <row r="851" customFormat="false" ht="15" hidden="false" customHeight="false" outlineLevel="0" collapsed="false">
      <c r="A851" s="185" t="n">
        <v>3067</v>
      </c>
      <c r="B851" s="307" t="n">
        <f aca="false">IF(D851="x",0,IF(C851&lt;1,0,IF(C851&gt;1,1)))</f>
        <v>0</v>
      </c>
      <c r="C851" s="159"/>
      <c r="D851" s="159"/>
      <c r="E851" s="316" t="s">
        <v>372</v>
      </c>
    </row>
    <row r="852" customFormat="false" ht="15" hidden="false" customHeight="false" outlineLevel="0" collapsed="false">
      <c r="A852" s="185" t="n">
        <v>3068</v>
      </c>
      <c r="B852" s="307" t="n">
        <f aca="false">IF(D852="x",0,IF(C852&lt;1,0,IF(C852&gt;1,1)))</f>
        <v>0</v>
      </c>
      <c r="C852" s="159"/>
      <c r="D852" s="159"/>
      <c r="E852" s="316" t="s">
        <v>372</v>
      </c>
    </row>
    <row r="853" customFormat="false" ht="15" hidden="false" customHeight="false" outlineLevel="0" collapsed="false">
      <c r="A853" s="185" t="n">
        <v>3069</v>
      </c>
      <c r="B853" s="307" t="n">
        <f aca="false">IF(D853="x",0,IF(C853&lt;1,0,IF(C853&gt;1,1)))</f>
        <v>0</v>
      </c>
      <c r="C853" s="159"/>
      <c r="D853" s="159"/>
      <c r="E853" s="316" t="s">
        <v>372</v>
      </c>
    </row>
    <row r="854" customFormat="false" ht="15" hidden="false" customHeight="false" outlineLevel="0" collapsed="false">
      <c r="A854" s="185" t="n">
        <v>3070</v>
      </c>
      <c r="B854" s="307" t="n">
        <f aca="false">IF(D854="x",0,IF(C854&lt;1,0,IF(C854&gt;1,1)))</f>
        <v>0</v>
      </c>
      <c r="C854" s="159"/>
      <c r="D854" s="159"/>
      <c r="E854" s="316" t="s">
        <v>372</v>
      </c>
    </row>
    <row r="855" customFormat="false" ht="15" hidden="false" customHeight="false" outlineLevel="0" collapsed="false">
      <c r="A855" s="185" t="n">
        <v>3071</v>
      </c>
      <c r="B855" s="307" t="n">
        <f aca="false">IF(D855="x",0,IF(C855&lt;1,0,IF(C855&gt;1,1)))</f>
        <v>0</v>
      </c>
      <c r="C855" s="159"/>
      <c r="D855" s="159"/>
      <c r="E855" s="316" t="s">
        <v>372</v>
      </c>
    </row>
    <row r="856" customFormat="false" ht="15" hidden="false" customHeight="false" outlineLevel="0" collapsed="false">
      <c r="A856" s="185" t="n">
        <v>3072</v>
      </c>
      <c r="B856" s="307" t="n">
        <f aca="false">IF(D856="x",0,IF(C856&lt;1,0,IF(C856&gt;1,1)))</f>
        <v>0</v>
      </c>
      <c r="C856" s="159"/>
      <c r="D856" s="159"/>
      <c r="E856" s="316" t="s">
        <v>372</v>
      </c>
    </row>
    <row r="857" customFormat="false" ht="15" hidden="false" customHeight="false" outlineLevel="0" collapsed="false">
      <c r="A857" s="185" t="n">
        <v>3073</v>
      </c>
      <c r="B857" s="307" t="n">
        <f aca="false">IF(D857="x",0,IF(C857&lt;1,0,IF(C857&gt;1,1)))</f>
        <v>0</v>
      </c>
      <c r="C857" s="159"/>
      <c r="D857" s="159"/>
      <c r="E857" s="316" t="s">
        <v>372</v>
      </c>
    </row>
    <row r="858" customFormat="false" ht="15" hidden="false" customHeight="false" outlineLevel="0" collapsed="false">
      <c r="A858" s="185" t="n">
        <v>3074</v>
      </c>
      <c r="B858" s="307" t="n">
        <f aca="false">IF(D858="x",0,IF(C858&lt;1,0,IF(C858&gt;1,1)))</f>
        <v>0</v>
      </c>
      <c r="C858" s="159"/>
      <c r="D858" s="159"/>
      <c r="E858" s="316" t="s">
        <v>372</v>
      </c>
    </row>
    <row r="859" customFormat="false" ht="15" hidden="false" customHeight="false" outlineLevel="0" collapsed="false">
      <c r="A859" s="185" t="n">
        <v>3075</v>
      </c>
      <c r="B859" s="307" t="n">
        <f aca="false">IF(D859="x",0,IF(C859&lt;1,0,IF(C859&gt;1,1)))</f>
        <v>0</v>
      </c>
      <c r="C859" s="159"/>
      <c r="D859" s="159"/>
      <c r="E859" s="316" t="s">
        <v>372</v>
      </c>
    </row>
    <row r="860" customFormat="false" ht="15" hidden="false" customHeight="false" outlineLevel="0" collapsed="false">
      <c r="A860" s="185" t="n">
        <v>3076</v>
      </c>
      <c r="B860" s="307" t="n">
        <f aca="false">IF(D860="x",0,IF(C860&lt;1,0,IF(C860&gt;1,1)))</f>
        <v>0</v>
      </c>
      <c r="C860" s="159"/>
      <c r="D860" s="159"/>
      <c r="E860" s="316" t="s">
        <v>372</v>
      </c>
    </row>
    <row r="861" customFormat="false" ht="15" hidden="false" customHeight="false" outlineLevel="0" collapsed="false">
      <c r="A861" s="185" t="n">
        <v>3077</v>
      </c>
      <c r="B861" s="307" t="n">
        <f aca="false">IF(D861="x",0,IF(C861&lt;1,0,IF(C861&gt;1,1)))</f>
        <v>0</v>
      </c>
      <c r="C861" s="159"/>
      <c r="D861" s="159"/>
      <c r="E861" s="316" t="s">
        <v>372</v>
      </c>
    </row>
    <row r="862" customFormat="false" ht="15" hidden="false" customHeight="false" outlineLevel="0" collapsed="false">
      <c r="A862" s="185" t="n">
        <v>3078</v>
      </c>
      <c r="B862" s="307" t="n">
        <f aca="false">IF(D862="x",0,IF(C862&lt;1,0,IF(C862&gt;1,1)))</f>
        <v>0</v>
      </c>
      <c r="C862" s="159"/>
      <c r="D862" s="159"/>
      <c r="E862" s="316" t="s">
        <v>372</v>
      </c>
    </row>
    <row r="863" customFormat="false" ht="15" hidden="false" customHeight="false" outlineLevel="0" collapsed="false">
      <c r="A863" s="185" t="n">
        <v>3079</v>
      </c>
      <c r="B863" s="307" t="n">
        <f aca="false">IF(D863="x",0,IF(C863&lt;1,0,IF(C863&gt;1,1)))</f>
        <v>0</v>
      </c>
      <c r="C863" s="159"/>
      <c r="D863" s="159"/>
      <c r="E863" s="316" t="s">
        <v>372</v>
      </c>
    </row>
    <row r="864" customFormat="false" ht="15" hidden="false" customHeight="false" outlineLevel="0" collapsed="false">
      <c r="A864" s="185" t="n">
        <v>3080</v>
      </c>
      <c r="B864" s="307" t="n">
        <f aca="false">IF(D864="x",0,IF(C864&lt;1,0,IF(C864&gt;1,1)))</f>
        <v>0</v>
      </c>
      <c r="C864" s="159"/>
      <c r="D864" s="159"/>
      <c r="E864" s="316" t="s">
        <v>372</v>
      </c>
    </row>
    <row r="865" customFormat="false" ht="15" hidden="false" customHeight="false" outlineLevel="0" collapsed="false">
      <c r="A865" s="185" t="n">
        <v>3081</v>
      </c>
      <c r="B865" s="307" t="n">
        <f aca="false">IF(D865="x",0,IF(C865&lt;1,0,IF(C865&gt;1,1)))</f>
        <v>0</v>
      </c>
      <c r="C865" s="159"/>
      <c r="D865" s="159"/>
      <c r="E865" s="316" t="s">
        <v>372</v>
      </c>
    </row>
    <row r="866" customFormat="false" ht="15" hidden="false" customHeight="false" outlineLevel="0" collapsed="false">
      <c r="A866" s="185" t="n">
        <v>3082</v>
      </c>
      <c r="B866" s="307" t="n">
        <f aca="false">IF(D866="x",0,IF(C866&lt;1,0,IF(C866&gt;1,1)))</f>
        <v>0</v>
      </c>
      <c r="C866" s="159"/>
      <c r="D866" s="159"/>
      <c r="E866" s="316" t="s">
        <v>372</v>
      </c>
    </row>
    <row r="867" customFormat="false" ht="15" hidden="false" customHeight="false" outlineLevel="0" collapsed="false">
      <c r="A867" s="185" t="n">
        <v>3083</v>
      </c>
      <c r="B867" s="307" t="n">
        <f aca="false">IF(D867="x",0,IF(C867&lt;1,0,IF(C867&gt;1,1)))</f>
        <v>0</v>
      </c>
      <c r="C867" s="159"/>
      <c r="D867" s="159"/>
      <c r="E867" s="316" t="s">
        <v>372</v>
      </c>
    </row>
    <row r="868" customFormat="false" ht="15" hidden="false" customHeight="false" outlineLevel="0" collapsed="false">
      <c r="A868" s="185" t="n">
        <v>3084</v>
      </c>
      <c r="B868" s="307" t="n">
        <f aca="false">IF(D868="x",0,IF(C868&lt;1,0,IF(C868&gt;1,1)))</f>
        <v>0</v>
      </c>
      <c r="C868" s="159"/>
      <c r="D868" s="159"/>
      <c r="E868" s="316" t="s">
        <v>372</v>
      </c>
    </row>
    <row r="869" customFormat="false" ht="15" hidden="false" customHeight="false" outlineLevel="0" collapsed="false">
      <c r="A869" s="185" t="n">
        <v>3085</v>
      </c>
      <c r="B869" s="307" t="n">
        <f aca="false">IF(D869="x",0,IF(C869&lt;1,0,IF(C869&gt;1,1)))</f>
        <v>0</v>
      </c>
      <c r="C869" s="159"/>
      <c r="D869" s="159"/>
      <c r="E869" s="316" t="s">
        <v>372</v>
      </c>
    </row>
    <row r="870" customFormat="false" ht="15" hidden="false" customHeight="false" outlineLevel="0" collapsed="false">
      <c r="A870" s="185" t="n">
        <v>3086</v>
      </c>
      <c r="B870" s="307" t="n">
        <f aca="false">IF(D870="x",0,IF(C870&lt;1,0,IF(C870&gt;1,1)))</f>
        <v>0</v>
      </c>
      <c r="C870" s="159"/>
      <c r="D870" s="159"/>
      <c r="E870" s="316" t="s">
        <v>372</v>
      </c>
    </row>
    <row r="871" customFormat="false" ht="15" hidden="false" customHeight="false" outlineLevel="0" collapsed="false">
      <c r="A871" s="185" t="n">
        <v>3087</v>
      </c>
      <c r="B871" s="307" t="n">
        <f aca="false">IF(D871="x",0,IF(C871&lt;1,0,IF(C871&gt;1,1)))</f>
        <v>0</v>
      </c>
      <c r="C871" s="159"/>
      <c r="D871" s="159"/>
      <c r="E871" s="316" t="s">
        <v>372</v>
      </c>
    </row>
    <row r="872" customFormat="false" ht="15" hidden="false" customHeight="false" outlineLevel="0" collapsed="false">
      <c r="A872" s="185" t="n">
        <v>3088</v>
      </c>
      <c r="B872" s="307" t="n">
        <f aca="false">IF(D872="x",0,IF(C872&lt;1,0,IF(C872&gt;1,1)))</f>
        <v>0</v>
      </c>
      <c r="C872" s="159"/>
      <c r="D872" s="159"/>
      <c r="E872" s="316" t="s">
        <v>372</v>
      </c>
    </row>
    <row r="873" customFormat="false" ht="15" hidden="false" customHeight="false" outlineLevel="0" collapsed="false">
      <c r="A873" s="185" t="n">
        <v>3089</v>
      </c>
      <c r="B873" s="307" t="n">
        <f aca="false">IF(D873="x",0,IF(C873&lt;1,0,IF(C873&gt;1,1)))</f>
        <v>0</v>
      </c>
      <c r="C873" s="159"/>
      <c r="D873" s="159"/>
      <c r="E873" s="316" t="s">
        <v>372</v>
      </c>
    </row>
    <row r="874" customFormat="false" ht="15" hidden="false" customHeight="false" outlineLevel="0" collapsed="false">
      <c r="A874" s="185" t="n">
        <v>3090</v>
      </c>
      <c r="B874" s="307" t="n">
        <f aca="false">IF(D874="x",0,IF(C874&lt;1,0,IF(C874&gt;1,1)))</f>
        <v>0</v>
      </c>
      <c r="C874" s="159"/>
      <c r="D874" s="159"/>
      <c r="E874" s="316" t="s">
        <v>372</v>
      </c>
    </row>
    <row r="875" customFormat="false" ht="15" hidden="false" customHeight="false" outlineLevel="0" collapsed="false">
      <c r="A875" s="185" t="n">
        <v>3091</v>
      </c>
      <c r="B875" s="307" t="n">
        <f aca="false">IF(D875="x",0,IF(C875&lt;1,0,IF(C875&gt;1,1)))</f>
        <v>0</v>
      </c>
      <c r="C875" s="159"/>
      <c r="D875" s="159"/>
      <c r="E875" s="316" t="s">
        <v>372</v>
      </c>
    </row>
    <row r="876" customFormat="false" ht="15" hidden="false" customHeight="false" outlineLevel="0" collapsed="false">
      <c r="A876" s="185" t="n">
        <v>3092</v>
      </c>
      <c r="B876" s="307" t="n">
        <f aca="false">IF(D876="x",0,IF(C876&lt;1,0,IF(C876&gt;1,1)))</f>
        <v>0</v>
      </c>
      <c r="C876" s="159"/>
      <c r="D876" s="159"/>
      <c r="E876" s="316" t="s">
        <v>372</v>
      </c>
    </row>
    <row r="877" customFormat="false" ht="15" hidden="false" customHeight="false" outlineLevel="0" collapsed="false">
      <c r="A877" s="185" t="n">
        <v>3093</v>
      </c>
      <c r="B877" s="307" t="n">
        <f aca="false">IF(D877="x",0,IF(C877&lt;1,0,IF(C877&gt;1,1)))</f>
        <v>0</v>
      </c>
      <c r="C877" s="159"/>
      <c r="D877" s="159"/>
      <c r="E877" s="316" t="s">
        <v>372</v>
      </c>
    </row>
    <row r="878" customFormat="false" ht="15" hidden="false" customHeight="false" outlineLevel="0" collapsed="false">
      <c r="A878" s="185" t="n">
        <v>3094</v>
      </c>
      <c r="B878" s="307" t="n">
        <f aca="false">IF(D878="x",0,IF(C878&lt;1,0,IF(C878&gt;1,1)))</f>
        <v>0</v>
      </c>
      <c r="C878" s="159"/>
      <c r="D878" s="159"/>
      <c r="E878" s="316" t="s">
        <v>372</v>
      </c>
    </row>
    <row r="879" customFormat="false" ht="15" hidden="false" customHeight="false" outlineLevel="0" collapsed="false">
      <c r="A879" s="185" t="n">
        <v>3095</v>
      </c>
      <c r="B879" s="307" t="n">
        <f aca="false">IF(D879="x",0,IF(C879&lt;1,0,IF(C879&gt;1,1)))</f>
        <v>0</v>
      </c>
      <c r="C879" s="159"/>
      <c r="D879" s="159"/>
      <c r="E879" s="316" t="s">
        <v>372</v>
      </c>
    </row>
    <row r="880" customFormat="false" ht="15" hidden="false" customHeight="false" outlineLevel="0" collapsed="false">
      <c r="A880" s="185" t="n">
        <v>3096</v>
      </c>
      <c r="B880" s="307" t="n">
        <f aca="false">IF(D880="x",0,IF(C880&lt;1,0,IF(C880&gt;1,1)))</f>
        <v>0</v>
      </c>
      <c r="C880" s="159"/>
      <c r="D880" s="159"/>
      <c r="E880" s="316" t="s">
        <v>372</v>
      </c>
    </row>
    <row r="881" customFormat="false" ht="15" hidden="false" customHeight="false" outlineLevel="0" collapsed="false">
      <c r="A881" s="185" t="n">
        <v>3097</v>
      </c>
      <c r="B881" s="307" t="n">
        <f aca="false">IF(D881="x",0,IF(C881&lt;1,0,IF(C881&gt;1,1)))</f>
        <v>0</v>
      </c>
      <c r="C881" s="159"/>
      <c r="D881" s="159"/>
      <c r="E881" s="316" t="s">
        <v>372</v>
      </c>
    </row>
    <row r="882" customFormat="false" ht="15" hidden="false" customHeight="false" outlineLevel="0" collapsed="false">
      <c r="A882" s="185" t="n">
        <v>3098</v>
      </c>
      <c r="B882" s="307" t="n">
        <f aca="false">IF(D882="x",0,IF(C882&lt;1,0,IF(C882&gt;1,1)))</f>
        <v>0</v>
      </c>
      <c r="C882" s="159"/>
      <c r="D882" s="159"/>
      <c r="E882" s="316" t="s">
        <v>372</v>
      </c>
    </row>
    <row r="883" customFormat="false" ht="15" hidden="false" customHeight="false" outlineLevel="0" collapsed="false">
      <c r="A883" s="185" t="n">
        <v>3099</v>
      </c>
      <c r="B883" s="307" t="n">
        <f aca="false">IF(D883="x",0,IF(C883&lt;1,0,IF(C883&gt;1,1)))</f>
        <v>0</v>
      </c>
      <c r="C883" s="159"/>
      <c r="D883" s="159"/>
      <c r="E883" s="316" t="s">
        <v>372</v>
      </c>
    </row>
    <row r="884" customFormat="false" ht="15" hidden="false" customHeight="false" outlineLevel="0" collapsed="false">
      <c r="A884" s="185" t="n">
        <v>3100</v>
      </c>
      <c r="B884" s="307" t="n">
        <f aca="false">IF(D884="x",0,IF(C884&lt;1,0,IF(C884&gt;1,1)))</f>
        <v>0</v>
      </c>
      <c r="C884" s="159"/>
      <c r="D884" s="159"/>
      <c r="E884" s="316" t="s">
        <v>372</v>
      </c>
    </row>
    <row r="885" customFormat="false" ht="15" hidden="false" customHeight="false" outlineLevel="0" collapsed="false">
      <c r="A885" s="185" t="n">
        <v>3101</v>
      </c>
      <c r="B885" s="307" t="n">
        <f aca="false">IF(D885="x",0,IF(C885&lt;1,0,IF(C885&gt;1,1)))</f>
        <v>0</v>
      </c>
      <c r="C885" s="159"/>
      <c r="D885" s="159"/>
      <c r="E885" s="316" t="s">
        <v>372</v>
      </c>
    </row>
    <row r="886" customFormat="false" ht="15" hidden="false" customHeight="false" outlineLevel="0" collapsed="false">
      <c r="A886" s="185" t="n">
        <v>3102</v>
      </c>
      <c r="B886" s="307" t="n">
        <f aca="false">IF(D886="x",0,IF(C886&lt;1,0,IF(C886&gt;1,1)))</f>
        <v>0</v>
      </c>
      <c r="C886" s="159"/>
      <c r="D886" s="159"/>
      <c r="E886" s="316" t="s">
        <v>372</v>
      </c>
    </row>
    <row r="887" customFormat="false" ht="15" hidden="false" customHeight="false" outlineLevel="0" collapsed="false">
      <c r="A887" s="185" t="n">
        <v>3103</v>
      </c>
      <c r="B887" s="307" t="n">
        <f aca="false">IF(D887="x",0,IF(C887&lt;1,0,IF(C887&gt;1,1)))</f>
        <v>0</v>
      </c>
      <c r="C887" s="159"/>
      <c r="D887" s="159"/>
      <c r="E887" s="316" t="s">
        <v>372</v>
      </c>
    </row>
    <row r="888" customFormat="false" ht="15" hidden="false" customHeight="false" outlineLevel="0" collapsed="false">
      <c r="A888" s="185" t="n">
        <v>3104</v>
      </c>
      <c r="B888" s="307" t="n">
        <f aca="false">IF(D888="x",0,IF(C888&lt;1,0,IF(C888&gt;1,1)))</f>
        <v>0</v>
      </c>
      <c r="C888" s="159"/>
      <c r="D888" s="159"/>
      <c r="E888" s="316" t="s">
        <v>372</v>
      </c>
    </row>
    <row r="889" customFormat="false" ht="15" hidden="false" customHeight="false" outlineLevel="0" collapsed="false">
      <c r="A889" s="185" t="n">
        <v>3105</v>
      </c>
      <c r="B889" s="307" t="n">
        <f aca="false">IF(D889="x",0,IF(C889&lt;1,0,IF(C889&gt;1,1)))</f>
        <v>0</v>
      </c>
      <c r="C889" s="159"/>
      <c r="D889" s="159"/>
      <c r="E889" s="316" t="s">
        <v>372</v>
      </c>
    </row>
    <row r="890" customFormat="false" ht="15" hidden="false" customHeight="false" outlineLevel="0" collapsed="false">
      <c r="A890" s="185" t="n">
        <v>3106</v>
      </c>
      <c r="B890" s="307" t="n">
        <f aca="false">IF(D890="x",0,IF(C890&lt;1,0,IF(C890&gt;1,1)))</f>
        <v>0</v>
      </c>
      <c r="C890" s="159"/>
      <c r="D890" s="159"/>
      <c r="E890" s="316" t="s">
        <v>372</v>
      </c>
    </row>
    <row r="891" customFormat="false" ht="15" hidden="false" customHeight="false" outlineLevel="0" collapsed="false">
      <c r="A891" s="185" t="n">
        <v>3107</v>
      </c>
      <c r="B891" s="307" t="n">
        <f aca="false">IF(D891="x",0,IF(C891&lt;1,0,IF(C891&gt;1,1)))</f>
        <v>0</v>
      </c>
      <c r="C891" s="159"/>
      <c r="D891" s="159"/>
      <c r="E891" s="316" t="s">
        <v>372</v>
      </c>
    </row>
    <row r="892" customFormat="false" ht="15" hidden="false" customHeight="false" outlineLevel="0" collapsed="false">
      <c r="A892" s="185" t="n">
        <v>3108</v>
      </c>
      <c r="B892" s="307" t="n">
        <f aca="false">IF(D892="x",0,IF(C892&lt;1,0,IF(C892&gt;1,1)))</f>
        <v>0</v>
      </c>
      <c r="C892" s="159"/>
      <c r="D892" s="159"/>
      <c r="E892" s="316" t="s">
        <v>372</v>
      </c>
    </row>
    <row r="893" customFormat="false" ht="15" hidden="false" customHeight="false" outlineLevel="0" collapsed="false">
      <c r="A893" s="185" t="n">
        <v>3109</v>
      </c>
      <c r="B893" s="307" t="n">
        <f aca="false">IF(D893="x",0,IF(C893&lt;1,0,IF(C893&gt;1,1)))</f>
        <v>0</v>
      </c>
      <c r="C893" s="159"/>
      <c r="D893" s="159"/>
      <c r="E893" s="316" t="s">
        <v>372</v>
      </c>
    </row>
    <row r="894" customFormat="false" ht="15" hidden="false" customHeight="false" outlineLevel="0" collapsed="false">
      <c r="A894" s="185" t="n">
        <v>3110</v>
      </c>
      <c r="B894" s="307" t="n">
        <f aca="false">IF(D894="x",0,IF(C894&lt;1,0,IF(C894&gt;1,1)))</f>
        <v>0</v>
      </c>
      <c r="C894" s="159"/>
      <c r="D894" s="159"/>
      <c r="E894" s="316" t="s">
        <v>372</v>
      </c>
    </row>
    <row r="895" customFormat="false" ht="15" hidden="false" customHeight="false" outlineLevel="0" collapsed="false">
      <c r="A895" s="185" t="n">
        <v>3111</v>
      </c>
      <c r="B895" s="307" t="n">
        <f aca="false">IF(D895="x",0,IF(C895&lt;1,0,IF(C895&gt;1,1)))</f>
        <v>0</v>
      </c>
      <c r="C895" s="159"/>
      <c r="D895" s="159"/>
      <c r="E895" s="316" t="s">
        <v>372</v>
      </c>
    </row>
    <row r="896" customFormat="false" ht="15" hidden="false" customHeight="false" outlineLevel="0" collapsed="false">
      <c r="A896" s="185" t="n">
        <v>3112</v>
      </c>
      <c r="B896" s="307" t="n">
        <f aca="false">IF(D896="x",0,IF(C896&lt;1,0,IF(C896&gt;1,1)))</f>
        <v>0</v>
      </c>
      <c r="C896" s="159"/>
      <c r="D896" s="159"/>
      <c r="E896" s="316" t="s">
        <v>372</v>
      </c>
    </row>
    <row r="897" customFormat="false" ht="15" hidden="false" customHeight="false" outlineLevel="0" collapsed="false">
      <c r="A897" s="185" t="n">
        <v>3113</v>
      </c>
      <c r="B897" s="307" t="n">
        <f aca="false">IF(D897="x",0,IF(C897&lt;1,0,IF(C897&gt;1,1)))</f>
        <v>0</v>
      </c>
      <c r="C897" s="159"/>
      <c r="D897" s="159"/>
      <c r="E897" s="316" t="s">
        <v>372</v>
      </c>
    </row>
    <row r="898" customFormat="false" ht="15" hidden="false" customHeight="false" outlineLevel="0" collapsed="false">
      <c r="A898" s="185" t="n">
        <v>3114</v>
      </c>
      <c r="B898" s="307" t="n">
        <f aca="false">IF(D898="x",0,IF(C898&lt;1,0,IF(C898&gt;1,1)))</f>
        <v>0</v>
      </c>
      <c r="C898" s="159"/>
      <c r="D898" s="159"/>
      <c r="E898" s="316" t="s">
        <v>372</v>
      </c>
    </row>
    <row r="899" customFormat="false" ht="15" hidden="false" customHeight="false" outlineLevel="0" collapsed="false">
      <c r="A899" s="185" t="n">
        <v>3115</v>
      </c>
      <c r="B899" s="307" t="n">
        <f aca="false">IF(D899="x",0,IF(C899&lt;1,0,IF(C899&gt;1,1)))</f>
        <v>0</v>
      </c>
      <c r="C899" s="159"/>
      <c r="D899" s="159"/>
      <c r="E899" s="316" t="s">
        <v>372</v>
      </c>
    </row>
    <row r="900" customFormat="false" ht="15" hidden="false" customHeight="false" outlineLevel="0" collapsed="false">
      <c r="A900" s="185" t="n">
        <v>3116</v>
      </c>
      <c r="B900" s="307" t="n">
        <f aca="false">IF(D900="x",0,IF(C900&lt;1,0,IF(C900&gt;1,1)))</f>
        <v>0</v>
      </c>
      <c r="C900" s="159"/>
      <c r="D900" s="159"/>
      <c r="E900" s="316" t="s">
        <v>372</v>
      </c>
    </row>
    <row r="901" customFormat="false" ht="15" hidden="false" customHeight="false" outlineLevel="0" collapsed="false">
      <c r="A901" s="185" t="n">
        <v>3117</v>
      </c>
      <c r="B901" s="307" t="n">
        <f aca="false">IF(D901="x",0,IF(C901&lt;1,0,IF(C901&gt;1,1)))</f>
        <v>0</v>
      </c>
      <c r="C901" s="159"/>
      <c r="D901" s="159"/>
      <c r="E901" s="316" t="s">
        <v>372</v>
      </c>
    </row>
    <row r="902" customFormat="false" ht="15" hidden="false" customHeight="false" outlineLevel="0" collapsed="false">
      <c r="A902" s="185" t="n">
        <v>3118</v>
      </c>
      <c r="B902" s="307" t="n">
        <f aca="false">IF(D902="x",0,IF(C902&lt;1,0,IF(C902&gt;1,1)))</f>
        <v>0</v>
      </c>
      <c r="C902" s="159"/>
      <c r="D902" s="159"/>
      <c r="E902" s="316" t="s">
        <v>372</v>
      </c>
    </row>
    <row r="903" customFormat="false" ht="15" hidden="false" customHeight="false" outlineLevel="0" collapsed="false">
      <c r="A903" s="185" t="n">
        <v>3119</v>
      </c>
      <c r="B903" s="307" t="n">
        <f aca="false">IF(D903="x",0,IF(C903&lt;1,0,IF(C903&gt;1,1)))</f>
        <v>0</v>
      </c>
      <c r="C903" s="159"/>
      <c r="D903" s="159"/>
      <c r="E903" s="316" t="s">
        <v>372</v>
      </c>
    </row>
    <row r="904" customFormat="false" ht="15" hidden="false" customHeight="false" outlineLevel="0" collapsed="false">
      <c r="A904" s="185" t="n">
        <v>3120</v>
      </c>
      <c r="B904" s="307" t="n">
        <f aca="false">IF(D904="x",0,IF(C904&lt;1,0,IF(C904&gt;1,1)))</f>
        <v>0</v>
      </c>
      <c r="C904" s="159"/>
      <c r="D904" s="159"/>
      <c r="E904" s="316" t="s">
        <v>372</v>
      </c>
    </row>
    <row r="905" customFormat="false" ht="15" hidden="false" customHeight="false" outlineLevel="0" collapsed="false">
      <c r="A905" s="185" t="n">
        <v>3121</v>
      </c>
      <c r="B905" s="307" t="n">
        <f aca="false">IF(D905="x",0,IF(C905&lt;1,0,IF(C905&gt;1,1)))</f>
        <v>0</v>
      </c>
      <c r="C905" s="159"/>
      <c r="D905" s="159"/>
      <c r="E905" s="316" t="s">
        <v>372</v>
      </c>
    </row>
    <row r="906" customFormat="false" ht="15" hidden="false" customHeight="false" outlineLevel="0" collapsed="false">
      <c r="A906" s="185" t="n">
        <v>3122</v>
      </c>
      <c r="B906" s="307" t="n">
        <f aca="false">IF(D906="x",0,IF(C906&lt;1,0,IF(C906&gt;1,1)))</f>
        <v>0</v>
      </c>
      <c r="C906" s="159"/>
      <c r="D906" s="159"/>
      <c r="E906" s="316" t="s">
        <v>372</v>
      </c>
    </row>
    <row r="907" customFormat="false" ht="15" hidden="false" customHeight="false" outlineLevel="0" collapsed="false">
      <c r="A907" s="185" t="n">
        <v>3123</v>
      </c>
      <c r="B907" s="307" t="n">
        <f aca="false">IF(D907="x",0,IF(C907&lt;1,0,IF(C907&gt;1,1)))</f>
        <v>0</v>
      </c>
      <c r="C907" s="159"/>
      <c r="D907" s="159"/>
      <c r="E907" s="316" t="s">
        <v>372</v>
      </c>
    </row>
    <row r="908" customFormat="false" ht="15" hidden="false" customHeight="false" outlineLevel="0" collapsed="false">
      <c r="A908" s="185" t="n">
        <v>3124</v>
      </c>
      <c r="B908" s="307" t="n">
        <f aca="false">IF(D908="x",0,IF(C908&lt;1,0,IF(C908&gt;1,1)))</f>
        <v>0</v>
      </c>
      <c r="C908" s="159"/>
      <c r="D908" s="159"/>
      <c r="E908" s="316" t="s">
        <v>372</v>
      </c>
    </row>
    <row r="909" customFormat="false" ht="15" hidden="false" customHeight="false" outlineLevel="0" collapsed="false">
      <c r="A909" s="185" t="n">
        <v>3125</v>
      </c>
      <c r="B909" s="307" t="n">
        <f aca="false">IF(D909="x",0,IF(C909&lt;1,0,IF(C909&gt;1,1)))</f>
        <v>0</v>
      </c>
      <c r="C909" s="159"/>
      <c r="D909" s="159"/>
      <c r="E909" s="316" t="s">
        <v>372</v>
      </c>
    </row>
    <row r="910" customFormat="false" ht="15" hidden="false" customHeight="false" outlineLevel="0" collapsed="false">
      <c r="A910" s="185" t="n">
        <v>3126</v>
      </c>
      <c r="B910" s="307" t="n">
        <f aca="false">IF(D910="x",0,IF(C910&lt;1,0,IF(C910&gt;1,1)))</f>
        <v>0</v>
      </c>
      <c r="C910" s="159"/>
      <c r="D910" s="159"/>
      <c r="E910" s="316" t="s">
        <v>372</v>
      </c>
    </row>
    <row r="911" customFormat="false" ht="15" hidden="false" customHeight="false" outlineLevel="0" collapsed="false">
      <c r="A911" s="185" t="n">
        <v>3127</v>
      </c>
      <c r="B911" s="307" t="n">
        <f aca="false">IF(D911="x",0,IF(C911&lt;1,0,IF(C911&gt;1,1)))</f>
        <v>0</v>
      </c>
      <c r="C911" s="159"/>
      <c r="D911" s="159"/>
      <c r="E911" s="316" t="s">
        <v>372</v>
      </c>
    </row>
    <row r="912" customFormat="false" ht="15" hidden="false" customHeight="false" outlineLevel="0" collapsed="false">
      <c r="A912" s="185" t="n">
        <v>3128</v>
      </c>
      <c r="B912" s="307" t="n">
        <f aca="false">IF(D912="x",0,IF(C912&lt;1,0,IF(C912&gt;1,1)))</f>
        <v>0</v>
      </c>
      <c r="C912" s="159"/>
      <c r="D912" s="159"/>
      <c r="E912" s="316" t="s">
        <v>372</v>
      </c>
    </row>
    <row r="913" customFormat="false" ht="15" hidden="false" customHeight="false" outlineLevel="0" collapsed="false">
      <c r="A913" s="185" t="n">
        <v>3129</v>
      </c>
      <c r="B913" s="307" t="n">
        <f aca="false">IF(D913="x",0,IF(C913&lt;1,0,IF(C913&gt;1,1)))</f>
        <v>0</v>
      </c>
      <c r="C913" s="159"/>
      <c r="D913" s="159"/>
      <c r="E913" s="316" t="s">
        <v>372</v>
      </c>
    </row>
    <row r="914" customFormat="false" ht="15" hidden="false" customHeight="false" outlineLevel="0" collapsed="false">
      <c r="A914" s="185" t="n">
        <v>3130</v>
      </c>
      <c r="B914" s="307" t="n">
        <f aca="false">IF(D914="x",0,IF(C914&lt;1,0,IF(C914&gt;1,1)))</f>
        <v>0</v>
      </c>
      <c r="C914" s="159"/>
      <c r="D914" s="159"/>
      <c r="E914" s="316" t="s">
        <v>372</v>
      </c>
    </row>
    <row r="915" customFormat="false" ht="15" hidden="false" customHeight="false" outlineLevel="0" collapsed="false">
      <c r="A915" s="185" t="n">
        <v>3131</v>
      </c>
      <c r="B915" s="307" t="n">
        <f aca="false">IF(D915="x",0,IF(C915&lt;1,0,IF(C915&gt;1,1)))</f>
        <v>0</v>
      </c>
      <c r="C915" s="159"/>
      <c r="D915" s="159"/>
      <c r="E915" s="316" t="s">
        <v>372</v>
      </c>
    </row>
    <row r="916" customFormat="false" ht="15" hidden="false" customHeight="false" outlineLevel="0" collapsed="false">
      <c r="A916" s="185" t="n">
        <v>3132</v>
      </c>
      <c r="B916" s="307" t="n">
        <f aca="false">IF(D916="x",0,IF(C916&lt;1,0,IF(C916&gt;1,1)))</f>
        <v>0</v>
      </c>
      <c r="C916" s="159"/>
      <c r="D916" s="159"/>
      <c r="E916" s="316" t="s">
        <v>372</v>
      </c>
    </row>
    <row r="917" customFormat="false" ht="15" hidden="false" customHeight="false" outlineLevel="0" collapsed="false">
      <c r="A917" s="185" t="n">
        <v>3133</v>
      </c>
      <c r="B917" s="307" t="n">
        <f aca="false">IF(D917="x",0,IF(C917&lt;1,0,IF(C917&gt;1,1)))</f>
        <v>0</v>
      </c>
      <c r="C917" s="159"/>
      <c r="D917" s="159"/>
      <c r="E917" s="316" t="s">
        <v>372</v>
      </c>
    </row>
    <row r="918" customFormat="false" ht="15" hidden="false" customHeight="false" outlineLevel="0" collapsed="false">
      <c r="A918" s="185" t="n">
        <v>3134</v>
      </c>
      <c r="B918" s="307" t="n">
        <f aca="false">IF(D918="x",0,IF(C918&lt;1,0,IF(C918&gt;1,1)))</f>
        <v>0</v>
      </c>
      <c r="C918" s="159"/>
      <c r="D918" s="159"/>
      <c r="E918" s="316" t="s">
        <v>372</v>
      </c>
    </row>
    <row r="919" customFormat="false" ht="15" hidden="false" customHeight="false" outlineLevel="0" collapsed="false">
      <c r="A919" s="185" t="n">
        <v>3135</v>
      </c>
      <c r="B919" s="307" t="n">
        <f aca="false">IF(D919="x",0,IF(C919&lt;1,0,IF(C919&gt;1,1)))</f>
        <v>0</v>
      </c>
      <c r="C919" s="159"/>
      <c r="D919" s="159"/>
      <c r="E919" s="316" t="s">
        <v>372</v>
      </c>
    </row>
    <row r="920" customFormat="false" ht="15" hidden="false" customHeight="false" outlineLevel="0" collapsed="false">
      <c r="A920" s="185" t="n">
        <v>3136</v>
      </c>
      <c r="B920" s="307" t="n">
        <f aca="false">IF(D920="x",0,IF(C920&lt;1,0,IF(C920&gt;1,1)))</f>
        <v>0</v>
      </c>
      <c r="C920" s="159"/>
      <c r="D920" s="159"/>
      <c r="E920" s="316" t="s">
        <v>372</v>
      </c>
    </row>
    <row r="921" customFormat="false" ht="15" hidden="false" customHeight="false" outlineLevel="0" collapsed="false">
      <c r="A921" s="185" t="n">
        <v>3137</v>
      </c>
      <c r="B921" s="307" t="n">
        <f aca="false">IF(D921="x",0,IF(C921&lt;1,0,IF(C921&gt;1,1)))</f>
        <v>0</v>
      </c>
      <c r="C921" s="159"/>
      <c r="D921" s="159"/>
      <c r="E921" s="316" t="s">
        <v>372</v>
      </c>
    </row>
    <row r="922" customFormat="false" ht="15" hidden="false" customHeight="false" outlineLevel="0" collapsed="false">
      <c r="A922" s="185" t="n">
        <v>3138</v>
      </c>
      <c r="B922" s="307" t="n">
        <f aca="false">IF(D922="x",0,IF(C922&lt;1,0,IF(C922&gt;1,1)))</f>
        <v>0</v>
      </c>
      <c r="C922" s="159"/>
      <c r="D922" s="159"/>
      <c r="E922" s="316" t="s">
        <v>372</v>
      </c>
    </row>
    <row r="923" customFormat="false" ht="15" hidden="false" customHeight="false" outlineLevel="0" collapsed="false">
      <c r="A923" s="185" t="n">
        <v>3139</v>
      </c>
      <c r="B923" s="307" t="n">
        <f aca="false">IF(D923="x",0,IF(C923&lt;1,0,IF(C923&gt;1,1)))</f>
        <v>0</v>
      </c>
      <c r="C923" s="159"/>
      <c r="D923" s="159"/>
      <c r="E923" s="316" t="s">
        <v>372</v>
      </c>
    </row>
    <row r="924" customFormat="false" ht="15" hidden="false" customHeight="false" outlineLevel="0" collapsed="false">
      <c r="A924" s="185" t="n">
        <v>3140</v>
      </c>
      <c r="B924" s="307" t="n">
        <f aca="false">IF(D924="x",0,IF(C924&lt;1,0,IF(C924&gt;1,1)))</f>
        <v>0</v>
      </c>
      <c r="C924" s="159"/>
      <c r="D924" s="159"/>
      <c r="E924" s="316" t="s">
        <v>372</v>
      </c>
    </row>
    <row r="925" customFormat="false" ht="15" hidden="false" customHeight="false" outlineLevel="0" collapsed="false">
      <c r="A925" s="185" t="n">
        <v>3141</v>
      </c>
      <c r="B925" s="307" t="n">
        <f aca="false">IF(D925="x",0,IF(C925&lt;1,0,IF(C925&gt;1,1)))</f>
        <v>0</v>
      </c>
      <c r="C925" s="159"/>
      <c r="D925" s="159"/>
      <c r="E925" s="316" t="s">
        <v>372</v>
      </c>
    </row>
    <row r="926" customFormat="false" ht="15" hidden="false" customHeight="false" outlineLevel="0" collapsed="false">
      <c r="A926" s="185" t="n">
        <v>3142</v>
      </c>
      <c r="B926" s="307" t="n">
        <f aca="false">IF(D926="x",0,IF(C926&lt;1,0,IF(C926&gt;1,1)))</f>
        <v>0</v>
      </c>
      <c r="C926" s="159"/>
      <c r="D926" s="159"/>
      <c r="E926" s="316" t="s">
        <v>372</v>
      </c>
    </row>
    <row r="927" customFormat="false" ht="15" hidden="false" customHeight="false" outlineLevel="0" collapsed="false">
      <c r="A927" s="185" t="n">
        <v>3143</v>
      </c>
      <c r="B927" s="307" t="n">
        <f aca="false">IF(D927="x",0,IF(C927&lt;1,0,IF(C927&gt;1,1)))</f>
        <v>0</v>
      </c>
      <c r="C927" s="159"/>
      <c r="D927" s="159"/>
      <c r="E927" s="316" t="s">
        <v>372</v>
      </c>
    </row>
    <row r="928" customFormat="false" ht="15" hidden="false" customHeight="false" outlineLevel="0" collapsed="false">
      <c r="A928" s="185" t="n">
        <v>3144</v>
      </c>
      <c r="B928" s="307" t="n">
        <f aca="false">IF(D928="x",0,IF(C928&lt;1,0,IF(C928&gt;1,1)))</f>
        <v>0</v>
      </c>
      <c r="C928" s="159"/>
      <c r="D928" s="159"/>
      <c r="E928" s="316" t="s">
        <v>372</v>
      </c>
    </row>
    <row r="929" customFormat="false" ht="15" hidden="false" customHeight="false" outlineLevel="0" collapsed="false">
      <c r="A929" s="185" t="n">
        <v>3145</v>
      </c>
      <c r="B929" s="307" t="n">
        <f aca="false">IF(D929="x",0,IF(C929&lt;1,0,IF(C929&gt;1,1)))</f>
        <v>0</v>
      </c>
      <c r="C929" s="159"/>
      <c r="D929" s="159"/>
      <c r="E929" s="316" t="s">
        <v>372</v>
      </c>
    </row>
    <row r="930" customFormat="false" ht="15" hidden="false" customHeight="false" outlineLevel="0" collapsed="false">
      <c r="A930" s="185" t="n">
        <v>3146</v>
      </c>
      <c r="B930" s="307" t="n">
        <f aca="false">IF(D930="x",0,IF(C930&lt;1,0,IF(C930&gt;1,1)))</f>
        <v>0</v>
      </c>
      <c r="C930" s="159"/>
      <c r="D930" s="159"/>
      <c r="E930" s="316" t="s">
        <v>372</v>
      </c>
    </row>
    <row r="931" customFormat="false" ht="15" hidden="false" customHeight="false" outlineLevel="0" collapsed="false">
      <c r="A931" s="185" t="n">
        <v>3147</v>
      </c>
      <c r="B931" s="307" t="n">
        <f aca="false">IF(D931="x",0,IF(C931&lt;1,0,IF(C931&gt;1,1)))</f>
        <v>0</v>
      </c>
      <c r="C931" s="159"/>
      <c r="D931" s="159"/>
      <c r="E931" s="316" t="s">
        <v>372</v>
      </c>
    </row>
    <row r="932" customFormat="false" ht="15" hidden="false" customHeight="false" outlineLevel="0" collapsed="false">
      <c r="A932" s="185" t="n">
        <v>3148</v>
      </c>
      <c r="B932" s="307" t="n">
        <f aca="false">IF(D932="x",0,IF(C932&lt;1,0,IF(C932&gt;1,1)))</f>
        <v>0</v>
      </c>
      <c r="C932" s="159"/>
      <c r="D932" s="159"/>
      <c r="E932" s="316" t="s">
        <v>372</v>
      </c>
    </row>
    <row r="933" customFormat="false" ht="15" hidden="false" customHeight="false" outlineLevel="0" collapsed="false">
      <c r="A933" s="185" t="n">
        <v>3149</v>
      </c>
      <c r="B933" s="307" t="n">
        <f aca="false">IF(D933="x",0,IF(C933&lt;1,0,IF(C933&gt;1,1)))</f>
        <v>0</v>
      </c>
      <c r="C933" s="159"/>
      <c r="D933" s="159"/>
      <c r="E933" s="316" t="s">
        <v>372</v>
      </c>
    </row>
    <row r="934" customFormat="false" ht="15" hidden="false" customHeight="false" outlineLevel="0" collapsed="false">
      <c r="A934" s="185" t="n">
        <v>3150</v>
      </c>
      <c r="B934" s="307" t="n">
        <f aca="false">IF(D934="x",0,IF(C934&lt;1,0,IF(C934&gt;1,1)))</f>
        <v>0</v>
      </c>
      <c r="C934" s="159"/>
      <c r="D934" s="159"/>
      <c r="E934" s="316" t="s">
        <v>372</v>
      </c>
    </row>
    <row r="935" customFormat="false" ht="15" hidden="false" customHeight="false" outlineLevel="0" collapsed="false">
      <c r="A935" s="185" t="n">
        <v>3151</v>
      </c>
      <c r="B935" s="307" t="n">
        <f aca="false">IF(D935="x",0,IF(C935&lt;1,0,IF(C935&gt;1,1)))</f>
        <v>0</v>
      </c>
      <c r="C935" s="159"/>
      <c r="D935" s="159"/>
      <c r="E935" s="316" t="s">
        <v>372</v>
      </c>
    </row>
    <row r="936" customFormat="false" ht="15" hidden="false" customHeight="false" outlineLevel="0" collapsed="false">
      <c r="A936" s="185" t="n">
        <v>3152</v>
      </c>
      <c r="B936" s="307" t="n">
        <f aca="false">IF(D936="x",0,IF(C936&lt;1,0,IF(C936&gt;1,1)))</f>
        <v>0</v>
      </c>
      <c r="C936" s="159"/>
      <c r="D936" s="159"/>
      <c r="E936" s="316" t="s">
        <v>372</v>
      </c>
    </row>
    <row r="937" customFormat="false" ht="15" hidden="false" customHeight="false" outlineLevel="0" collapsed="false">
      <c r="A937" s="185" t="n">
        <v>3153</v>
      </c>
      <c r="B937" s="307" t="n">
        <f aca="false">IF(D937="x",0,IF(C937&lt;1,0,IF(C937&gt;1,1)))</f>
        <v>0</v>
      </c>
      <c r="C937" s="159"/>
      <c r="D937" s="159"/>
      <c r="E937" s="316" t="s">
        <v>372</v>
      </c>
    </row>
    <row r="938" customFormat="false" ht="15" hidden="false" customHeight="false" outlineLevel="0" collapsed="false">
      <c r="A938" s="185" t="n">
        <v>3154</v>
      </c>
      <c r="B938" s="307" t="n">
        <f aca="false">IF(D938="x",0,IF(C938&lt;1,0,IF(C938&gt;1,1)))</f>
        <v>0</v>
      </c>
      <c r="C938" s="159"/>
      <c r="D938" s="159"/>
      <c r="E938" s="316" t="s">
        <v>372</v>
      </c>
    </row>
    <row r="939" customFormat="false" ht="15" hidden="false" customHeight="false" outlineLevel="0" collapsed="false">
      <c r="A939" s="185" t="n">
        <v>3155</v>
      </c>
      <c r="B939" s="307" t="n">
        <f aca="false">IF(D939="x",0,IF(C939&lt;1,0,IF(C939&gt;1,1)))</f>
        <v>1</v>
      </c>
      <c r="C939" s="329" t="n">
        <v>116.07</v>
      </c>
      <c r="D939" s="159"/>
      <c r="E939" s="316" t="s">
        <v>372</v>
      </c>
      <c r="F939" s="325"/>
      <c r="G939" s="330"/>
    </row>
    <row r="940" customFormat="false" ht="15" hidden="false" customHeight="false" outlineLevel="0" collapsed="false">
      <c r="A940" s="185" t="n">
        <v>3156</v>
      </c>
      <c r="B940" s="307" t="n">
        <f aca="false">IF(D940="x",0,IF(C940&lt;1,0,IF(C940&gt;1,1)))</f>
        <v>1</v>
      </c>
      <c r="C940" s="329" t="n">
        <v>115.6</v>
      </c>
      <c r="D940" s="159"/>
      <c r="E940" s="316" t="s">
        <v>372</v>
      </c>
      <c r="F940" s="325"/>
      <c r="G940" s="330"/>
    </row>
    <row r="941" customFormat="false" ht="15" hidden="false" customHeight="false" outlineLevel="0" collapsed="false">
      <c r="A941" s="185" t="n">
        <v>3157</v>
      </c>
      <c r="B941" s="307" t="n">
        <f aca="false">IF(D941="x",0,IF(C941&lt;1,0,IF(C941&gt;1,1)))</f>
        <v>1</v>
      </c>
      <c r="C941" s="329" t="n">
        <v>114.35</v>
      </c>
      <c r="D941" s="159"/>
      <c r="E941" s="316" t="s">
        <v>372</v>
      </c>
      <c r="F941" s="325"/>
      <c r="G941" s="330"/>
    </row>
    <row r="942" customFormat="false" ht="15" hidden="false" customHeight="false" outlineLevel="0" collapsed="false">
      <c r="A942" s="185" t="n">
        <v>3158</v>
      </c>
      <c r="B942" s="307" t="n">
        <f aca="false">IF(D942="x",0,IF(C942&lt;1,0,IF(C942&gt;1,1)))</f>
        <v>0</v>
      </c>
      <c r="C942" s="329"/>
      <c r="D942" s="159"/>
      <c r="E942" s="316" t="s">
        <v>372</v>
      </c>
      <c r="F942" s="325"/>
      <c r="G942" s="330"/>
    </row>
    <row r="943" customFormat="false" ht="15" hidden="false" customHeight="false" outlineLevel="0" collapsed="false">
      <c r="A943" s="185" t="n">
        <v>3159</v>
      </c>
      <c r="B943" s="307" t="n">
        <f aca="false">IF(D943="x",0,IF(C943&lt;1,0,IF(C943&gt;1,1)))</f>
        <v>1</v>
      </c>
      <c r="C943" s="329" t="n">
        <v>116.17</v>
      </c>
      <c r="D943" s="159"/>
      <c r="E943" s="316" t="s">
        <v>372</v>
      </c>
      <c r="F943" s="325"/>
      <c r="G943" s="330"/>
    </row>
    <row r="944" customFormat="false" ht="15" hidden="false" customHeight="false" outlineLevel="0" collapsed="false">
      <c r="A944" s="185" t="n">
        <v>3160</v>
      </c>
      <c r="B944" s="307" t="n">
        <f aca="false">IF(D944="x",0,IF(C944&lt;1,0,IF(C944&gt;1,1)))</f>
        <v>1</v>
      </c>
      <c r="C944" s="329" t="n">
        <v>116.77</v>
      </c>
      <c r="D944" s="159"/>
      <c r="E944" s="316" t="s">
        <v>372</v>
      </c>
      <c r="F944" s="325"/>
      <c r="G944" s="330"/>
    </row>
    <row r="945" customFormat="false" ht="15" hidden="false" customHeight="false" outlineLevel="0" collapsed="false">
      <c r="A945" s="185" t="n">
        <v>3161</v>
      </c>
      <c r="B945" s="307" t="n">
        <f aca="false">IF(D945="x",0,IF(C945&lt;1,0,IF(C945&gt;1,1)))</f>
        <v>1</v>
      </c>
      <c r="C945" s="329" t="n">
        <v>119.09</v>
      </c>
      <c r="D945" s="159"/>
      <c r="E945" s="316" t="s">
        <v>372</v>
      </c>
      <c r="F945" s="325"/>
      <c r="G945" s="330"/>
    </row>
    <row r="946" customFormat="false" ht="15" hidden="false" customHeight="false" outlineLevel="0" collapsed="false">
      <c r="A946" s="185" t="n">
        <v>3162</v>
      </c>
      <c r="B946" s="307" t="n">
        <f aca="false">IF(D946="x",0,IF(C946&lt;1,0,IF(C946&gt;1,1)))</f>
        <v>0</v>
      </c>
      <c r="C946" s="329"/>
      <c r="D946" s="159"/>
      <c r="E946" s="316" t="s">
        <v>372</v>
      </c>
      <c r="F946" s="325"/>
      <c r="G946" s="330"/>
    </row>
    <row r="947" customFormat="false" ht="15" hidden="false" customHeight="false" outlineLevel="0" collapsed="false">
      <c r="A947" s="185" t="n">
        <v>3163</v>
      </c>
      <c r="B947" s="307" t="n">
        <f aca="false">IF(D947="x",0,IF(C947&lt;1,0,IF(C947&gt;1,1)))</f>
        <v>1</v>
      </c>
      <c r="C947" s="329" t="n">
        <v>117.68</v>
      </c>
      <c r="D947" s="159"/>
      <c r="E947" s="316" t="s">
        <v>372</v>
      </c>
      <c r="F947" s="325"/>
      <c r="G947" s="330"/>
    </row>
    <row r="948" customFormat="false" ht="15" hidden="false" customHeight="false" outlineLevel="0" collapsed="false">
      <c r="A948" s="185" t="n">
        <v>3164</v>
      </c>
      <c r="B948" s="307" t="n">
        <f aca="false">IF(D948="x",0,IF(C948&lt;1,0,IF(C948&gt;1,1)))</f>
        <v>0</v>
      </c>
      <c r="C948" s="329"/>
      <c r="D948" s="159"/>
      <c r="E948" s="316" t="s">
        <v>372</v>
      </c>
      <c r="F948" s="325"/>
      <c r="G948" s="330"/>
    </row>
    <row r="949" customFormat="false" ht="15" hidden="false" customHeight="false" outlineLevel="0" collapsed="false">
      <c r="A949" s="185" t="n">
        <v>3165</v>
      </c>
      <c r="B949" s="307" t="n">
        <f aca="false">IF(D949="x",0,IF(C949&lt;1,0,IF(C949&gt;1,1)))</f>
        <v>0</v>
      </c>
      <c r="C949" s="329"/>
      <c r="D949" s="159"/>
      <c r="E949" s="316" t="s">
        <v>372</v>
      </c>
      <c r="F949" s="325"/>
      <c r="G949" s="330"/>
    </row>
    <row r="950" customFormat="false" ht="15" hidden="false" customHeight="false" outlineLevel="0" collapsed="false">
      <c r="A950" s="185" t="n">
        <v>3166</v>
      </c>
      <c r="B950" s="307" t="n">
        <f aca="false">IF(D950="x",0,IF(C950&lt;1,0,IF(C950&gt;1,1)))</f>
        <v>1</v>
      </c>
      <c r="C950" s="329" t="n">
        <v>115.58</v>
      </c>
      <c r="D950" s="159"/>
      <c r="E950" s="316" t="s">
        <v>372</v>
      </c>
      <c r="F950" s="325"/>
      <c r="G950" s="330"/>
    </row>
    <row r="951" customFormat="false" ht="15" hidden="false" customHeight="false" outlineLevel="0" collapsed="false">
      <c r="A951" s="185" t="n">
        <v>3167</v>
      </c>
      <c r="B951" s="307" t="n">
        <f aca="false">IF(D951="x",0,IF(C951&lt;1,0,IF(C951&gt;1,1)))</f>
        <v>1</v>
      </c>
      <c r="C951" s="329" t="n">
        <v>117.58</v>
      </c>
      <c r="D951" s="159"/>
      <c r="E951" s="316" t="s">
        <v>372</v>
      </c>
      <c r="F951" s="325"/>
      <c r="G951" s="330"/>
    </row>
    <row r="952" customFormat="false" ht="15" hidden="false" customHeight="false" outlineLevel="0" collapsed="false">
      <c r="A952" s="185" t="n">
        <v>3168</v>
      </c>
      <c r="B952" s="307" t="n">
        <f aca="false">IF(D952="x",0,IF(C952&lt;1,0,IF(C952&gt;1,1)))</f>
        <v>0</v>
      </c>
      <c r="C952" s="329"/>
      <c r="D952" s="159"/>
      <c r="E952" s="316" t="s">
        <v>372</v>
      </c>
      <c r="F952" s="325"/>
      <c r="G952" s="330"/>
    </row>
    <row r="953" customFormat="false" ht="15" hidden="false" customHeight="false" outlineLevel="0" collapsed="false">
      <c r="A953" s="185" t="n">
        <v>3169</v>
      </c>
      <c r="B953" s="307" t="n">
        <f aca="false">IF(D953="x",0,IF(C953&lt;1,0,IF(C953&gt;1,1)))</f>
        <v>1</v>
      </c>
      <c r="C953" s="329" t="n">
        <v>116.45</v>
      </c>
      <c r="D953" s="159"/>
      <c r="E953" s="316" t="s">
        <v>372</v>
      </c>
      <c r="F953" s="325"/>
      <c r="G953" s="330"/>
    </row>
    <row r="954" customFormat="false" ht="15" hidden="false" customHeight="false" outlineLevel="0" collapsed="false">
      <c r="A954" s="185" t="n">
        <v>3170</v>
      </c>
      <c r="B954" s="307" t="n">
        <f aca="false">IF(D954="x",0,IF(C954&lt;1,0,IF(C954&gt;1,1)))</f>
        <v>0</v>
      </c>
      <c r="C954" s="329"/>
      <c r="D954" s="159"/>
      <c r="E954" s="316" t="s">
        <v>372</v>
      </c>
      <c r="F954" s="325"/>
      <c r="G954" s="330"/>
    </row>
    <row r="955" customFormat="false" ht="15" hidden="false" customHeight="false" outlineLevel="0" collapsed="false">
      <c r="A955" s="185" t="n">
        <v>3171</v>
      </c>
      <c r="B955" s="307" t="n">
        <f aca="false">IF(D955="x",0,IF(C955&lt;1,0,IF(C955&gt;1,1)))</f>
        <v>1</v>
      </c>
      <c r="C955" s="329" t="n">
        <v>117.64</v>
      </c>
      <c r="D955" s="159"/>
      <c r="E955" s="316" t="s">
        <v>372</v>
      </c>
      <c r="F955" s="325"/>
      <c r="G955" s="330"/>
    </row>
    <row r="956" customFormat="false" ht="15" hidden="false" customHeight="false" outlineLevel="0" collapsed="false">
      <c r="A956" s="185" t="n">
        <v>3172</v>
      </c>
      <c r="B956" s="307" t="n">
        <f aca="false">IF(D956="x",0,IF(C956&lt;1,0,IF(C956&gt;1,1)))</f>
        <v>0</v>
      </c>
      <c r="C956" s="329"/>
      <c r="D956" s="159"/>
      <c r="E956" s="316" t="s">
        <v>372</v>
      </c>
      <c r="F956" s="325"/>
      <c r="G956" s="330"/>
    </row>
    <row r="957" customFormat="false" ht="15" hidden="false" customHeight="false" outlineLevel="0" collapsed="false">
      <c r="A957" s="185" t="n">
        <v>3173</v>
      </c>
      <c r="B957" s="307" t="n">
        <f aca="false">IF(D957="x",0,IF(C957&lt;1,0,IF(C957&gt;1,1)))</f>
        <v>1</v>
      </c>
      <c r="C957" s="329" t="n">
        <v>119.99</v>
      </c>
      <c r="D957" s="159"/>
      <c r="E957" s="316" t="s">
        <v>372</v>
      </c>
      <c r="F957" s="325"/>
      <c r="G957" s="330"/>
    </row>
    <row r="958" customFormat="false" ht="15" hidden="false" customHeight="false" outlineLevel="0" collapsed="false">
      <c r="A958" s="185" t="n">
        <v>3174</v>
      </c>
      <c r="B958" s="307" t="n">
        <f aca="false">IF(D958="x",0,IF(C958&lt;1,0,IF(C958&gt;1,1)))</f>
        <v>1</v>
      </c>
      <c r="C958" s="329" t="n">
        <v>117.44</v>
      </c>
      <c r="D958" s="159"/>
      <c r="E958" s="316" t="s">
        <v>372</v>
      </c>
      <c r="F958" s="325"/>
      <c r="G958" s="330"/>
    </row>
    <row r="959" customFormat="false" ht="15" hidden="false" customHeight="false" outlineLevel="0" collapsed="false">
      <c r="A959" s="185" t="n">
        <v>3175</v>
      </c>
      <c r="B959" s="307" t="n">
        <f aca="false">IF(D959="x",0,IF(C959&lt;1,0,IF(C959&gt;1,1)))</f>
        <v>0</v>
      </c>
      <c r="C959" s="329"/>
      <c r="D959" s="159"/>
      <c r="E959" s="316" t="s">
        <v>372</v>
      </c>
      <c r="F959" s="325"/>
      <c r="G959" s="330"/>
    </row>
    <row r="960" customFormat="false" ht="15" hidden="false" customHeight="false" outlineLevel="0" collapsed="false">
      <c r="A960" s="185" t="n">
        <v>3176</v>
      </c>
      <c r="B960" s="307" t="n">
        <f aca="false">IF(D960="x",0,IF(C960&lt;1,0,IF(C960&gt;1,1)))</f>
        <v>0</v>
      </c>
      <c r="C960" s="329"/>
      <c r="D960" s="159"/>
      <c r="E960" s="316" t="s">
        <v>372</v>
      </c>
      <c r="F960" s="325"/>
      <c r="G960" s="330"/>
    </row>
    <row r="961" customFormat="false" ht="15" hidden="false" customHeight="false" outlineLevel="0" collapsed="false">
      <c r="A961" s="185" t="n">
        <v>3177</v>
      </c>
      <c r="B961" s="307" t="n">
        <f aca="false">IF(D961="x",0,IF(C961&lt;1,0,IF(C961&gt;1,1)))</f>
        <v>1</v>
      </c>
      <c r="C961" s="329" t="n">
        <v>116.16</v>
      </c>
      <c r="D961" s="159"/>
      <c r="E961" s="316" t="s">
        <v>372</v>
      </c>
      <c r="F961" s="325"/>
      <c r="G961" s="330"/>
    </row>
    <row r="962" customFormat="false" ht="15" hidden="false" customHeight="false" outlineLevel="0" collapsed="false">
      <c r="A962" s="185" t="n">
        <v>3178</v>
      </c>
      <c r="B962" s="307" t="n">
        <f aca="false">IF(D962="x",0,IF(C962&lt;1,0,IF(C962&gt;1,1)))</f>
        <v>0</v>
      </c>
      <c r="C962" s="329"/>
      <c r="D962" s="159"/>
      <c r="E962" s="316" t="s">
        <v>372</v>
      </c>
      <c r="F962" s="325"/>
      <c r="G962" s="330"/>
    </row>
    <row r="963" customFormat="false" ht="15" hidden="false" customHeight="false" outlineLevel="0" collapsed="false">
      <c r="A963" s="185" t="n">
        <v>3179</v>
      </c>
      <c r="B963" s="307" t="n">
        <f aca="false">IF(D963="x",0,IF(C963&lt;1,0,IF(C963&gt;1,1)))</f>
        <v>0</v>
      </c>
      <c r="C963" s="329"/>
      <c r="D963" s="159"/>
      <c r="E963" s="316" t="s">
        <v>372</v>
      </c>
      <c r="F963" s="325"/>
      <c r="G963" s="330"/>
    </row>
    <row r="964" customFormat="false" ht="15" hidden="false" customHeight="false" outlineLevel="0" collapsed="false">
      <c r="A964" s="185" t="n">
        <v>3180</v>
      </c>
      <c r="B964" s="307" t="n">
        <f aca="false">IF(D964="x",0,IF(C964&lt;1,0,IF(C964&gt;1,1)))</f>
        <v>0</v>
      </c>
      <c r="C964" s="329"/>
      <c r="D964" s="159"/>
      <c r="E964" s="316" t="s">
        <v>372</v>
      </c>
      <c r="F964" s="325"/>
      <c r="G964" s="330"/>
    </row>
    <row r="965" customFormat="false" ht="15" hidden="false" customHeight="false" outlineLevel="0" collapsed="false">
      <c r="A965" s="185" t="n">
        <v>3181</v>
      </c>
      <c r="B965" s="307" t="n">
        <f aca="false">IF(D965="x",0,IF(C965&lt;1,0,IF(C965&gt;1,1)))</f>
        <v>1</v>
      </c>
      <c r="C965" s="329" t="n">
        <v>117.51</v>
      </c>
      <c r="D965" s="159"/>
      <c r="E965" s="316" t="s">
        <v>372</v>
      </c>
      <c r="F965" s="325"/>
      <c r="G965" s="330"/>
    </row>
    <row r="966" customFormat="false" ht="15" hidden="false" customHeight="false" outlineLevel="0" collapsed="false">
      <c r="A966" s="185" t="n">
        <v>3182</v>
      </c>
      <c r="B966" s="307" t="n">
        <f aca="false">IF(D966="x",0,IF(C966&lt;1,0,IF(C966&gt;1,1)))</f>
        <v>1</v>
      </c>
      <c r="C966" s="329" t="n">
        <v>115.86</v>
      </c>
      <c r="D966" s="159"/>
      <c r="E966" s="316" t="s">
        <v>372</v>
      </c>
      <c r="F966" s="325"/>
      <c r="G966" s="330"/>
    </row>
    <row r="967" customFormat="false" ht="15" hidden="false" customHeight="false" outlineLevel="0" collapsed="false">
      <c r="A967" s="185" t="n">
        <v>3183</v>
      </c>
      <c r="B967" s="307" t="n">
        <f aca="false">IF(D967="x",0,IF(C967&lt;1,0,IF(C967&gt;1,1)))</f>
        <v>1</v>
      </c>
      <c r="C967" s="329" t="n">
        <v>116.33</v>
      </c>
      <c r="D967" s="159"/>
      <c r="E967" s="316" t="s">
        <v>372</v>
      </c>
      <c r="F967" s="325"/>
      <c r="G967" s="330"/>
    </row>
    <row r="968" customFormat="false" ht="15" hidden="false" customHeight="false" outlineLevel="0" collapsed="false">
      <c r="A968" s="185" t="n">
        <v>3184</v>
      </c>
      <c r="B968" s="307" t="n">
        <f aca="false">IF(D968="x",0,IF(C968&lt;1,0,IF(C968&gt;1,1)))</f>
        <v>0</v>
      </c>
      <c r="C968" s="329"/>
      <c r="D968" s="159"/>
      <c r="E968" s="316" t="s">
        <v>372</v>
      </c>
      <c r="F968" s="325"/>
      <c r="G968" s="330"/>
    </row>
    <row r="969" customFormat="false" ht="15" hidden="false" customHeight="false" outlineLevel="0" collapsed="false">
      <c r="A969" s="185" t="n">
        <v>3185</v>
      </c>
      <c r="B969" s="307" t="n">
        <f aca="false">IF(D969="x",0,IF(C969&lt;1,0,IF(C969&gt;1,1)))</f>
        <v>0</v>
      </c>
      <c r="C969" s="329"/>
      <c r="D969" s="159"/>
      <c r="E969" s="316" t="s">
        <v>372</v>
      </c>
      <c r="F969" s="325"/>
      <c r="G969" s="330"/>
    </row>
    <row r="970" customFormat="false" ht="15" hidden="false" customHeight="false" outlineLevel="0" collapsed="false">
      <c r="A970" s="185" t="n">
        <v>3186</v>
      </c>
      <c r="B970" s="307" t="n">
        <f aca="false">IF(D970="x",0,IF(C970&lt;1,0,IF(C970&gt;1,1)))</f>
        <v>0</v>
      </c>
      <c r="C970" s="329"/>
      <c r="D970" s="159"/>
      <c r="E970" s="316" t="s">
        <v>372</v>
      </c>
      <c r="F970" s="325"/>
      <c r="G970" s="330"/>
    </row>
    <row r="971" customFormat="false" ht="15" hidden="false" customHeight="false" outlineLevel="0" collapsed="false">
      <c r="A971" s="185" t="n">
        <v>3187</v>
      </c>
      <c r="B971" s="307" t="n">
        <f aca="false">IF(D971="x",0,IF(C971&lt;1,0,IF(C971&gt;1,1)))</f>
        <v>1</v>
      </c>
      <c r="C971" s="329" t="n">
        <v>115.62</v>
      </c>
      <c r="D971" s="159"/>
      <c r="E971" s="316" t="s">
        <v>372</v>
      </c>
      <c r="F971" s="325"/>
      <c r="G971" s="330"/>
    </row>
    <row r="972" customFormat="false" ht="15" hidden="false" customHeight="false" outlineLevel="0" collapsed="false">
      <c r="A972" s="185" t="n">
        <v>3188</v>
      </c>
      <c r="B972" s="307" t="n">
        <f aca="false">IF(D972="x",0,IF(C972&lt;1,0,IF(C972&gt;1,1)))</f>
        <v>1</v>
      </c>
      <c r="C972" s="329" t="n">
        <v>119.19</v>
      </c>
      <c r="D972" s="159"/>
      <c r="E972" s="316" t="s">
        <v>372</v>
      </c>
      <c r="F972" s="325"/>
      <c r="G972" s="330"/>
    </row>
    <row r="973" customFormat="false" ht="15" hidden="false" customHeight="false" outlineLevel="0" collapsed="false">
      <c r="A973" s="185" t="n">
        <v>3189</v>
      </c>
      <c r="B973" s="307" t="n">
        <f aca="false">IF(D973="x",0,IF(C973&lt;1,0,IF(C973&gt;1,1)))</f>
        <v>1</v>
      </c>
      <c r="C973" s="329" t="n">
        <v>115.7</v>
      </c>
      <c r="D973" s="159"/>
      <c r="E973" s="316" t="s">
        <v>372</v>
      </c>
      <c r="F973" s="325"/>
      <c r="G973" s="330"/>
    </row>
    <row r="974" customFormat="false" ht="15" hidden="false" customHeight="false" outlineLevel="0" collapsed="false">
      <c r="A974" s="185" t="n">
        <v>3190</v>
      </c>
      <c r="B974" s="307" t="n">
        <f aca="false">IF(D974="x",0,IF(C974&lt;1,0,IF(C974&gt;1,1)))</f>
        <v>0</v>
      </c>
      <c r="C974" s="329"/>
      <c r="D974" s="159"/>
      <c r="E974" s="316" t="s">
        <v>372</v>
      </c>
      <c r="F974" s="325"/>
      <c r="G974" s="330"/>
    </row>
    <row r="975" customFormat="false" ht="15" hidden="false" customHeight="false" outlineLevel="0" collapsed="false">
      <c r="A975" s="185" t="n">
        <v>3191</v>
      </c>
      <c r="B975" s="307" t="n">
        <f aca="false">IF(D975="x",0,IF(C975&lt;1,0,IF(C975&gt;1,1)))</f>
        <v>1</v>
      </c>
      <c r="C975" s="329" t="n">
        <v>118.23</v>
      </c>
      <c r="D975" s="159"/>
      <c r="E975" s="316" t="s">
        <v>372</v>
      </c>
      <c r="F975" s="325"/>
      <c r="G975" s="330"/>
    </row>
    <row r="976" customFormat="false" ht="15" hidden="false" customHeight="false" outlineLevel="0" collapsed="false">
      <c r="A976" s="185" t="n">
        <v>3192</v>
      </c>
      <c r="B976" s="307" t="n">
        <f aca="false">IF(D976="x",0,IF(C976&lt;1,0,IF(C976&gt;1,1)))</f>
        <v>0</v>
      </c>
      <c r="C976" s="329"/>
      <c r="D976" s="159"/>
      <c r="E976" s="316" t="s">
        <v>372</v>
      </c>
      <c r="F976" s="325"/>
      <c r="G976" s="330"/>
    </row>
    <row r="977" customFormat="false" ht="15" hidden="false" customHeight="false" outlineLevel="0" collapsed="false">
      <c r="A977" s="185" t="n">
        <v>3193</v>
      </c>
      <c r="B977" s="307" t="n">
        <f aca="false">IF(D977="x",0,IF(C977&lt;1,0,IF(C977&gt;1,1)))</f>
        <v>1</v>
      </c>
      <c r="C977" s="329" t="n">
        <v>117.79</v>
      </c>
      <c r="D977" s="159"/>
      <c r="E977" s="316" t="s">
        <v>372</v>
      </c>
      <c r="F977" s="325"/>
      <c r="G977" s="330"/>
    </row>
    <row r="978" customFormat="false" ht="15" hidden="false" customHeight="false" outlineLevel="0" collapsed="false">
      <c r="A978" s="185" t="n">
        <v>3194</v>
      </c>
      <c r="B978" s="307" t="n">
        <f aca="false">IF(D978="x",0,IF(C978&lt;1,0,IF(C978&gt;1,1)))</f>
        <v>1</v>
      </c>
      <c r="C978" s="329" t="n">
        <v>116.46</v>
      </c>
      <c r="D978" s="159"/>
      <c r="E978" s="316" t="s">
        <v>372</v>
      </c>
      <c r="F978" s="325"/>
      <c r="G978" s="330"/>
    </row>
    <row r="979" customFormat="false" ht="15" hidden="false" customHeight="false" outlineLevel="0" collapsed="false">
      <c r="A979" s="185" t="n">
        <v>3195</v>
      </c>
      <c r="B979" s="307" t="n">
        <f aca="false">IF(D979="x",0,IF(C979&lt;1,0,IF(C979&gt;1,1)))</f>
        <v>1</v>
      </c>
      <c r="C979" s="329" t="n">
        <v>116.8</v>
      </c>
      <c r="D979" s="159"/>
      <c r="E979" s="316" t="s">
        <v>372</v>
      </c>
      <c r="F979" s="325"/>
      <c r="G979" s="330"/>
    </row>
    <row r="980" customFormat="false" ht="15" hidden="false" customHeight="false" outlineLevel="0" collapsed="false">
      <c r="A980" s="185" t="n">
        <v>3196</v>
      </c>
      <c r="B980" s="307" t="n">
        <f aca="false">IF(D980="x",0,IF(C980&lt;1,0,IF(C980&gt;1,1)))</f>
        <v>1</v>
      </c>
      <c r="C980" s="331" t="n">
        <v>117.25</v>
      </c>
      <c r="D980" s="159"/>
      <c r="E980" s="316" t="s">
        <v>372</v>
      </c>
      <c r="F980" s="325"/>
      <c r="G980" s="332"/>
    </row>
    <row r="981" customFormat="false" ht="15" hidden="false" customHeight="false" outlineLevel="0" collapsed="false">
      <c r="A981" s="185" t="n">
        <v>3197</v>
      </c>
      <c r="B981" s="307" t="n">
        <f aca="false">IF(D981="x",0,IF(C981&lt;1,0,IF(C981&gt;1,1)))</f>
        <v>0</v>
      </c>
      <c r="C981" s="331"/>
      <c r="D981" s="159"/>
      <c r="E981" s="316" t="s">
        <v>372</v>
      </c>
      <c r="F981" s="325"/>
      <c r="G981" s="332"/>
    </row>
    <row r="982" customFormat="false" ht="15" hidden="false" customHeight="false" outlineLevel="0" collapsed="false">
      <c r="A982" s="185" t="n">
        <v>3198</v>
      </c>
      <c r="B982" s="307" t="n">
        <f aca="false">IF(D982="x",0,IF(C982&lt;1,0,IF(C982&gt;1,1)))</f>
        <v>1</v>
      </c>
      <c r="C982" s="331" t="n">
        <v>117.21</v>
      </c>
      <c r="D982" s="159"/>
      <c r="E982" s="316" t="s">
        <v>372</v>
      </c>
      <c r="F982" s="325"/>
      <c r="G982" s="332"/>
    </row>
    <row r="983" customFormat="false" ht="15" hidden="false" customHeight="false" outlineLevel="0" collapsed="false">
      <c r="A983" s="185" t="n">
        <v>3199</v>
      </c>
      <c r="B983" s="307" t="n">
        <f aca="false">IF(D983="x",0,IF(C983&lt;1,0,IF(C983&gt;1,1)))</f>
        <v>1</v>
      </c>
      <c r="C983" s="331" t="n">
        <v>119.84</v>
      </c>
      <c r="D983" s="159"/>
      <c r="E983" s="316" t="s">
        <v>372</v>
      </c>
      <c r="F983" s="325"/>
      <c r="G983" s="332"/>
    </row>
    <row r="984" customFormat="false" ht="15" hidden="false" customHeight="false" outlineLevel="0" collapsed="false">
      <c r="A984" s="185" t="n">
        <v>3200</v>
      </c>
      <c r="B984" s="307" t="n">
        <f aca="false">IF(D984="x",0,IF(C984&lt;1,0,IF(C984&gt;1,1)))</f>
        <v>1</v>
      </c>
      <c r="C984" s="331" t="n">
        <v>118.34</v>
      </c>
      <c r="D984" s="159"/>
      <c r="E984" s="316" t="s">
        <v>372</v>
      </c>
      <c r="F984" s="325"/>
      <c r="G984" s="332"/>
    </row>
    <row r="985" customFormat="false" ht="15" hidden="false" customHeight="false" outlineLevel="0" collapsed="false">
      <c r="A985" s="185" t="n">
        <v>3201</v>
      </c>
      <c r="B985" s="307" t="n">
        <f aca="false">IF(D985="x",0,IF(C985&lt;1,0,IF(C985&gt;1,1)))</f>
        <v>1</v>
      </c>
      <c r="C985" s="331" t="n">
        <v>120.41</v>
      </c>
      <c r="D985" s="159"/>
      <c r="E985" s="316" t="s">
        <v>372</v>
      </c>
      <c r="F985" s="325"/>
      <c r="G985" s="332"/>
    </row>
    <row r="986" customFormat="false" ht="15" hidden="false" customHeight="false" outlineLevel="0" collapsed="false">
      <c r="A986" s="185" t="n">
        <v>3202</v>
      </c>
      <c r="B986" s="307" t="n">
        <f aca="false">IF(D986="x",0,IF(C986&lt;1,0,IF(C986&gt;1,1)))</f>
        <v>0</v>
      </c>
      <c r="C986" s="331"/>
      <c r="D986" s="159"/>
      <c r="E986" s="316" t="s">
        <v>372</v>
      </c>
      <c r="F986" s="325"/>
      <c r="G986" s="332"/>
    </row>
    <row r="987" customFormat="false" ht="15" hidden="false" customHeight="false" outlineLevel="0" collapsed="false">
      <c r="A987" s="185" t="n">
        <v>3203</v>
      </c>
      <c r="B987" s="307" t="n">
        <f aca="false">IF(D987="x",0,IF(C987&lt;1,0,IF(C987&gt;1,1)))</f>
        <v>0</v>
      </c>
      <c r="C987" s="331"/>
      <c r="D987" s="159"/>
      <c r="E987" s="316" t="s">
        <v>372</v>
      </c>
      <c r="F987" s="325"/>
      <c r="G987" s="332"/>
    </row>
    <row r="988" customFormat="false" ht="15" hidden="false" customHeight="false" outlineLevel="0" collapsed="false">
      <c r="A988" s="185" t="n">
        <v>3204</v>
      </c>
      <c r="B988" s="307" t="n">
        <f aca="false">IF(D988="x",0,IF(C988&lt;1,0,IF(C988&gt;1,1)))</f>
        <v>1</v>
      </c>
      <c r="C988" s="331" t="n">
        <v>118.41</v>
      </c>
      <c r="D988" s="159"/>
      <c r="E988" s="316" t="s">
        <v>372</v>
      </c>
      <c r="F988" s="325"/>
      <c r="G988" s="332"/>
    </row>
    <row r="989" customFormat="false" ht="15" hidden="false" customHeight="false" outlineLevel="0" collapsed="false">
      <c r="A989" s="185" t="n">
        <v>3205</v>
      </c>
      <c r="B989" s="307" t="n">
        <f aca="false">IF(D989="x",0,IF(C989&lt;1,0,IF(C989&gt;1,1)))</f>
        <v>0</v>
      </c>
      <c r="C989" s="331"/>
      <c r="D989" s="159"/>
      <c r="E989" s="316" t="s">
        <v>372</v>
      </c>
      <c r="F989" s="325"/>
      <c r="G989" s="332"/>
    </row>
    <row r="990" customFormat="false" ht="15" hidden="false" customHeight="false" outlineLevel="0" collapsed="false">
      <c r="A990" s="185" t="n">
        <v>3206</v>
      </c>
      <c r="B990" s="307" t="n">
        <f aca="false">IF(D990="x",0,IF(C990&lt;1,0,IF(C990&gt;1,1)))</f>
        <v>1</v>
      </c>
      <c r="C990" s="333" t="n">
        <v>117.45</v>
      </c>
      <c r="D990" s="159"/>
      <c r="E990" s="316" t="s">
        <v>372</v>
      </c>
      <c r="F990" s="325"/>
      <c r="G990" s="334"/>
    </row>
    <row r="991" customFormat="false" ht="15" hidden="false" customHeight="false" outlineLevel="0" collapsed="false">
      <c r="A991" s="185" t="n">
        <v>3207</v>
      </c>
      <c r="B991" s="307" t="n">
        <f aca="false">IF(D991="x",0,IF(C991&lt;1,0,IF(C991&gt;1,1)))</f>
        <v>1</v>
      </c>
      <c r="C991" s="333" t="n">
        <v>116.98</v>
      </c>
      <c r="D991" s="159"/>
      <c r="E991" s="316" t="s">
        <v>372</v>
      </c>
      <c r="F991" s="325"/>
      <c r="G991" s="334"/>
    </row>
    <row r="992" customFormat="false" ht="15" hidden="false" customHeight="false" outlineLevel="0" collapsed="false">
      <c r="A992" s="185" t="n">
        <v>3208</v>
      </c>
      <c r="B992" s="307" t="n">
        <f aca="false">IF(D992="x",0,IF(C992&lt;1,0,IF(C992&gt;1,1)))</f>
        <v>0</v>
      </c>
      <c r="C992" s="333"/>
      <c r="D992" s="159"/>
      <c r="E992" s="316" t="s">
        <v>372</v>
      </c>
      <c r="F992" s="325"/>
      <c r="G992" s="334"/>
    </row>
    <row r="993" customFormat="false" ht="15" hidden="false" customHeight="false" outlineLevel="0" collapsed="false">
      <c r="A993" s="185" t="n">
        <v>3209</v>
      </c>
      <c r="B993" s="307" t="n">
        <f aca="false">IF(D993="x",0,IF(C993&lt;1,0,IF(C993&gt;1,1)))</f>
        <v>0</v>
      </c>
      <c r="C993" s="333"/>
      <c r="D993" s="159"/>
      <c r="E993" s="316" t="s">
        <v>372</v>
      </c>
      <c r="F993" s="325"/>
      <c r="G993" s="334"/>
    </row>
    <row r="994" customFormat="false" ht="15" hidden="false" customHeight="false" outlineLevel="0" collapsed="false">
      <c r="A994" s="185" t="n">
        <v>3210</v>
      </c>
      <c r="B994" s="307" t="n">
        <f aca="false">IF(D994="x",0,IF(C994&lt;1,0,IF(C994&gt;1,1)))</f>
        <v>0</v>
      </c>
      <c r="C994" s="333"/>
      <c r="D994" s="159"/>
      <c r="E994" s="316" t="s">
        <v>372</v>
      </c>
      <c r="F994" s="325"/>
      <c r="G994" s="334"/>
    </row>
    <row r="995" customFormat="false" ht="15" hidden="false" customHeight="false" outlineLevel="0" collapsed="false">
      <c r="A995" s="185" t="n">
        <v>3211</v>
      </c>
      <c r="B995" s="307" t="n">
        <f aca="false">IF(D995="x",0,IF(C995&lt;1,0,IF(C995&gt;1,1)))</f>
        <v>0</v>
      </c>
      <c r="C995" s="333"/>
      <c r="D995" s="159"/>
      <c r="E995" s="316" t="s">
        <v>372</v>
      </c>
      <c r="F995" s="325"/>
      <c r="G995" s="334"/>
    </row>
    <row r="996" customFormat="false" ht="15" hidden="false" customHeight="false" outlineLevel="0" collapsed="false">
      <c r="A996" s="185" t="n">
        <v>3212</v>
      </c>
      <c r="B996" s="307" t="n">
        <f aca="false">IF(D996="x",0,IF(C996&lt;1,0,IF(C996&gt;1,1)))</f>
        <v>1</v>
      </c>
      <c r="C996" s="333" t="n">
        <v>119.26</v>
      </c>
      <c r="D996" s="159"/>
      <c r="E996" s="316" t="s">
        <v>372</v>
      </c>
      <c r="F996" s="325"/>
      <c r="G996" s="334"/>
    </row>
    <row r="997" customFormat="false" ht="15" hidden="false" customHeight="false" outlineLevel="0" collapsed="false">
      <c r="A997" s="185" t="n">
        <v>3213</v>
      </c>
      <c r="B997" s="307" t="n">
        <f aca="false">IF(D997="x",0,IF(C997&lt;1,0,IF(C997&gt;1,1)))</f>
        <v>1</v>
      </c>
      <c r="C997" s="333" t="n">
        <v>117.2</v>
      </c>
      <c r="D997" s="159"/>
      <c r="E997" s="316" t="s">
        <v>372</v>
      </c>
      <c r="F997" s="325"/>
      <c r="G997" s="334"/>
    </row>
    <row r="998" customFormat="false" ht="15" hidden="false" customHeight="false" outlineLevel="0" collapsed="false">
      <c r="A998" s="185" t="n">
        <v>3214</v>
      </c>
      <c r="B998" s="307" t="n">
        <f aca="false">IF(D998="x",0,IF(C998&lt;1,0,IF(C998&gt;1,1)))</f>
        <v>1</v>
      </c>
      <c r="C998" s="333" t="n">
        <v>115.99</v>
      </c>
      <c r="D998" s="159"/>
      <c r="E998" s="316" t="s">
        <v>372</v>
      </c>
      <c r="F998" s="325"/>
      <c r="G998" s="334"/>
    </row>
    <row r="999" customFormat="false" ht="15" hidden="false" customHeight="false" outlineLevel="0" collapsed="false">
      <c r="A999" s="185" t="n">
        <v>3215</v>
      </c>
      <c r="B999" s="307" t="n">
        <f aca="false">IF(D999="x",0,IF(C999&lt;1,0,IF(C999&gt;1,1)))</f>
        <v>1</v>
      </c>
      <c r="C999" s="333" t="n">
        <v>114.83</v>
      </c>
      <c r="D999" s="159"/>
      <c r="E999" s="316" t="s">
        <v>372</v>
      </c>
      <c r="F999" s="325"/>
      <c r="G999" s="334"/>
    </row>
    <row r="1000" customFormat="false" ht="15" hidden="false" customHeight="false" outlineLevel="0" collapsed="false">
      <c r="A1000" s="185" t="n">
        <v>3216</v>
      </c>
      <c r="B1000" s="307" t="n">
        <f aca="false">IF(D1000="x",0,IF(C1000&lt;1,0,IF(C1000&gt;1,1)))</f>
        <v>1</v>
      </c>
      <c r="C1000" s="333" t="n">
        <v>116.26</v>
      </c>
      <c r="D1000" s="159"/>
      <c r="E1000" s="316" t="s">
        <v>372</v>
      </c>
      <c r="F1000" s="325"/>
      <c r="G1000" s="334"/>
    </row>
    <row r="1001" customFormat="false" ht="15" hidden="false" customHeight="false" outlineLevel="0" collapsed="false">
      <c r="A1001" s="185" t="n">
        <v>3217</v>
      </c>
      <c r="B1001" s="307" t="n">
        <f aca="false">IF(D1001="x",0,IF(C1001&lt;1,0,IF(C1001&gt;1,1)))</f>
        <v>1</v>
      </c>
      <c r="C1001" s="333" t="n">
        <v>116.97</v>
      </c>
      <c r="D1001" s="159"/>
      <c r="E1001" s="316" t="s">
        <v>372</v>
      </c>
      <c r="F1001" s="325"/>
      <c r="G1001" s="334"/>
    </row>
    <row r="1002" customFormat="false" ht="15" hidden="false" customHeight="false" outlineLevel="0" collapsed="false">
      <c r="A1002" s="185" t="n">
        <v>3218</v>
      </c>
      <c r="B1002" s="307" t="n">
        <f aca="false">IF(D1002="x",0,IF(C1002&lt;1,0,IF(C1002&gt;1,1)))</f>
        <v>1</v>
      </c>
      <c r="C1002" s="333" t="n">
        <v>119.46</v>
      </c>
      <c r="D1002" s="159"/>
      <c r="E1002" s="316" t="s">
        <v>372</v>
      </c>
      <c r="F1002" s="325"/>
      <c r="G1002" s="334"/>
    </row>
    <row r="1003" customFormat="false" ht="15" hidden="false" customHeight="false" outlineLevel="0" collapsed="false">
      <c r="A1003" s="185" t="n">
        <v>3219</v>
      </c>
      <c r="B1003" s="307" t="n">
        <f aca="false">IF(D1003="x",0,IF(C1003&lt;1,0,IF(C1003&gt;1,1)))</f>
        <v>1</v>
      </c>
      <c r="C1003" s="333" t="n">
        <v>115.7</v>
      </c>
      <c r="D1003" s="159"/>
      <c r="E1003" s="316" t="s">
        <v>372</v>
      </c>
      <c r="F1003" s="325"/>
      <c r="G1003" s="334"/>
    </row>
    <row r="1004" customFormat="false" ht="15" hidden="false" customHeight="false" outlineLevel="0" collapsed="false">
      <c r="A1004" s="185" t="n">
        <v>3220</v>
      </c>
      <c r="B1004" s="307" t="n">
        <f aca="false">IF(D1004="x",0,IF(C1004&lt;1,0,IF(C1004&gt;1,1)))</f>
        <v>1</v>
      </c>
      <c r="C1004" s="333" t="n">
        <v>114.95</v>
      </c>
      <c r="D1004" s="159"/>
      <c r="E1004" s="316" t="s">
        <v>372</v>
      </c>
      <c r="F1004" s="325"/>
      <c r="G1004" s="334"/>
    </row>
    <row r="1005" customFormat="false" ht="15" hidden="false" customHeight="false" outlineLevel="0" collapsed="false">
      <c r="A1005" s="185" t="n">
        <v>3221</v>
      </c>
      <c r="B1005" s="307" t="n">
        <f aca="false">IF(D1005="x",0,IF(C1005&lt;1,0,IF(C1005&gt;1,1)))</f>
        <v>1</v>
      </c>
      <c r="C1005" s="333" t="n">
        <v>118.23</v>
      </c>
      <c r="D1005" s="159"/>
      <c r="E1005" s="316" t="s">
        <v>372</v>
      </c>
      <c r="F1005" s="325"/>
      <c r="G1005" s="334"/>
    </row>
    <row r="1006" customFormat="false" ht="15" hidden="false" customHeight="false" outlineLevel="0" collapsed="false">
      <c r="A1006" s="185" t="n">
        <v>3222</v>
      </c>
      <c r="B1006" s="307" t="n">
        <f aca="false">IF(D1006="x",0,IF(C1006&lt;1,0,IF(C1006&gt;1,1)))</f>
        <v>1</v>
      </c>
      <c r="C1006" s="333" t="n">
        <v>120.91</v>
      </c>
      <c r="D1006" s="159"/>
      <c r="E1006" s="316" t="s">
        <v>372</v>
      </c>
      <c r="F1006" s="325"/>
      <c r="G1006" s="334"/>
    </row>
    <row r="1007" customFormat="false" ht="15" hidden="false" customHeight="false" outlineLevel="0" collapsed="false">
      <c r="A1007" s="185" t="n">
        <v>3223</v>
      </c>
      <c r="B1007" s="307" t="n">
        <f aca="false">IF(D1007="x",0,IF(C1007&lt;1,0,IF(C1007&gt;1,1)))</f>
        <v>1</v>
      </c>
      <c r="C1007" s="333" t="n">
        <v>116.37</v>
      </c>
      <c r="D1007" s="159"/>
      <c r="E1007" s="316" t="s">
        <v>372</v>
      </c>
      <c r="F1007" s="325"/>
      <c r="G1007" s="334"/>
    </row>
    <row r="1008" customFormat="false" ht="15" hidden="false" customHeight="false" outlineLevel="0" collapsed="false">
      <c r="A1008" s="185" t="n">
        <v>3224</v>
      </c>
      <c r="B1008" s="307" t="n">
        <f aca="false">IF(D1008="x",0,IF(C1008&lt;1,0,IF(C1008&gt;1,1)))</f>
        <v>1</v>
      </c>
      <c r="C1008" s="333" t="n">
        <v>118.66</v>
      </c>
      <c r="D1008" s="159"/>
      <c r="E1008" s="316" t="s">
        <v>372</v>
      </c>
      <c r="F1008" s="325"/>
      <c r="G1008" s="334"/>
    </row>
    <row r="1009" customFormat="false" ht="15" hidden="false" customHeight="false" outlineLevel="0" collapsed="false">
      <c r="A1009" s="185" t="n">
        <v>3225</v>
      </c>
      <c r="B1009" s="307" t="n">
        <f aca="false">IF(D1009="x",0,IF(C1009&lt;1,0,IF(C1009&gt;1,1)))</f>
        <v>1</v>
      </c>
      <c r="C1009" s="333" t="n">
        <v>119.65</v>
      </c>
      <c r="D1009" s="159"/>
      <c r="E1009" s="316" t="s">
        <v>372</v>
      </c>
      <c r="F1009" s="325"/>
      <c r="G1009" s="334"/>
    </row>
    <row r="1010" customFormat="false" ht="15" hidden="false" customHeight="false" outlineLevel="0" collapsed="false">
      <c r="A1010" s="185" t="n">
        <v>3226</v>
      </c>
      <c r="B1010" s="307" t="n">
        <f aca="false">IF(D1010="x",0,IF(C1010&lt;1,0,IF(C1010&gt;1,1)))</f>
        <v>0</v>
      </c>
      <c r="C1010" s="333"/>
      <c r="D1010" s="159"/>
      <c r="E1010" s="316" t="s">
        <v>372</v>
      </c>
      <c r="F1010" s="325"/>
      <c r="G1010" s="334"/>
    </row>
    <row r="1011" customFormat="false" ht="15" hidden="false" customHeight="false" outlineLevel="0" collapsed="false">
      <c r="A1011" s="185" t="n">
        <v>3227</v>
      </c>
      <c r="B1011" s="307" t="n">
        <f aca="false">IF(D1011="x",0,IF(C1011&lt;1,0,IF(C1011&gt;1,1)))</f>
        <v>1</v>
      </c>
      <c r="C1011" s="333" t="n">
        <v>120.24</v>
      </c>
      <c r="D1011" s="159"/>
      <c r="E1011" s="316" t="s">
        <v>372</v>
      </c>
      <c r="F1011" s="325"/>
      <c r="G1011" s="334"/>
    </row>
    <row r="1012" customFormat="false" ht="15" hidden="false" customHeight="false" outlineLevel="0" collapsed="false">
      <c r="A1012" s="185" t="n">
        <v>3228</v>
      </c>
      <c r="B1012" s="307" t="n">
        <f aca="false">IF(D1012="x",0,IF(C1012&lt;1,0,IF(C1012&gt;1,1)))</f>
        <v>1</v>
      </c>
      <c r="C1012" s="333" t="n">
        <v>117.34</v>
      </c>
      <c r="D1012" s="159"/>
      <c r="E1012" s="316" t="s">
        <v>372</v>
      </c>
      <c r="F1012" s="325"/>
      <c r="G1012" s="334"/>
    </row>
    <row r="1013" customFormat="false" ht="15" hidden="false" customHeight="false" outlineLevel="0" collapsed="false">
      <c r="A1013" s="185" t="n">
        <v>3229</v>
      </c>
      <c r="B1013" s="307" t="n">
        <f aca="false">IF(D1013="x",0,IF(C1013&lt;1,0,IF(C1013&gt;1,1)))</f>
        <v>1</v>
      </c>
      <c r="C1013" s="335" t="n">
        <v>120.3</v>
      </c>
      <c r="D1013" s="159"/>
      <c r="E1013" s="316" t="s">
        <v>372</v>
      </c>
      <c r="F1013" s="325"/>
      <c r="G1013" s="336"/>
    </row>
    <row r="1014" customFormat="false" ht="15" hidden="false" customHeight="false" outlineLevel="0" collapsed="false">
      <c r="A1014" s="185" t="n">
        <v>3230</v>
      </c>
      <c r="B1014" s="307" t="n">
        <f aca="false">IF(D1014="x",0,IF(C1014&lt;1,0,IF(C1014&gt;1,1)))</f>
        <v>1</v>
      </c>
      <c r="C1014" s="335" t="n">
        <v>115.77</v>
      </c>
      <c r="D1014" s="159"/>
      <c r="E1014" s="316" t="s">
        <v>372</v>
      </c>
      <c r="F1014" s="325"/>
      <c r="G1014" s="336"/>
    </row>
    <row r="1015" customFormat="false" ht="15" hidden="false" customHeight="false" outlineLevel="0" collapsed="false">
      <c r="A1015" s="185" t="n">
        <v>3231</v>
      </c>
      <c r="B1015" s="307" t="n">
        <f aca="false">IF(D1015="x",0,IF(C1015&lt;1,0,IF(C1015&gt;1,1)))</f>
        <v>1</v>
      </c>
      <c r="C1015" s="335" t="n">
        <v>114.15</v>
      </c>
      <c r="D1015" s="159"/>
      <c r="E1015" s="316" t="s">
        <v>372</v>
      </c>
      <c r="F1015" s="325"/>
      <c r="G1015" s="336"/>
    </row>
    <row r="1016" customFormat="false" ht="15" hidden="false" customHeight="false" outlineLevel="0" collapsed="false">
      <c r="A1016" s="185" t="n">
        <v>3232</v>
      </c>
      <c r="B1016" s="307" t="n">
        <f aca="false">IF(D1016="x",0,IF(C1016&lt;1,0,IF(C1016&gt;1,1)))</f>
        <v>1</v>
      </c>
      <c r="C1016" s="335" t="n">
        <v>115.71</v>
      </c>
      <c r="D1016" s="159"/>
      <c r="E1016" s="316" t="s">
        <v>372</v>
      </c>
      <c r="F1016" s="325"/>
      <c r="G1016" s="336"/>
    </row>
    <row r="1017" customFormat="false" ht="15" hidden="false" customHeight="false" outlineLevel="0" collapsed="false">
      <c r="A1017" s="185" t="n">
        <v>3233</v>
      </c>
      <c r="B1017" s="307" t="n">
        <f aca="false">IF(D1017="x",0,IF(C1017&lt;1,0,IF(C1017&gt;1,1)))</f>
        <v>1</v>
      </c>
      <c r="C1017" s="335" t="n">
        <v>117.93</v>
      </c>
      <c r="D1017" s="159"/>
      <c r="E1017" s="316" t="s">
        <v>372</v>
      </c>
      <c r="F1017" s="325"/>
      <c r="G1017" s="336"/>
    </row>
    <row r="1018" customFormat="false" ht="15" hidden="false" customHeight="false" outlineLevel="0" collapsed="false">
      <c r="A1018" s="185" t="n">
        <v>3234</v>
      </c>
      <c r="B1018" s="307" t="n">
        <f aca="false">IF(D1018="x",0,IF(C1018&lt;1,0,IF(C1018&gt;1,1)))</f>
        <v>0</v>
      </c>
      <c r="C1018" s="335"/>
      <c r="D1018" s="159"/>
      <c r="E1018" s="316" t="s">
        <v>372</v>
      </c>
      <c r="F1018" s="325"/>
      <c r="G1018" s="336"/>
    </row>
    <row r="1019" customFormat="false" ht="15" hidden="false" customHeight="false" outlineLevel="0" collapsed="false">
      <c r="A1019" s="185" t="n">
        <v>3235</v>
      </c>
      <c r="B1019" s="307" t="n">
        <f aca="false">IF(D1019="x",0,IF(C1019&lt;1,0,IF(C1019&gt;1,1)))</f>
        <v>0</v>
      </c>
      <c r="C1019" s="335"/>
      <c r="D1019" s="159"/>
      <c r="E1019" s="316" t="s">
        <v>372</v>
      </c>
      <c r="F1019" s="325"/>
      <c r="G1019" s="336"/>
    </row>
    <row r="1020" customFormat="false" ht="15" hidden="false" customHeight="false" outlineLevel="0" collapsed="false">
      <c r="A1020" s="185" t="n">
        <v>3236</v>
      </c>
      <c r="B1020" s="307" t="n">
        <f aca="false">IF(D1020="x",0,IF(C1020&lt;1,0,IF(C1020&gt;1,1)))</f>
        <v>0</v>
      </c>
      <c r="C1020" s="335"/>
      <c r="D1020" s="159"/>
      <c r="E1020" s="316" t="s">
        <v>372</v>
      </c>
      <c r="F1020" s="325"/>
      <c r="G1020" s="336"/>
    </row>
    <row r="1021" customFormat="false" ht="15" hidden="false" customHeight="false" outlineLevel="0" collapsed="false">
      <c r="A1021" s="185" t="n">
        <v>3237</v>
      </c>
      <c r="B1021" s="307" t="n">
        <f aca="false">IF(D1021="x",0,IF(C1021&lt;1,0,IF(C1021&gt;1,1)))</f>
        <v>1</v>
      </c>
      <c r="C1021" s="335" t="n">
        <v>118.47</v>
      </c>
      <c r="D1021" s="159"/>
      <c r="E1021" s="316" t="s">
        <v>372</v>
      </c>
      <c r="F1021" s="325"/>
      <c r="G1021" s="336"/>
    </row>
    <row r="1022" customFormat="false" ht="15" hidden="false" customHeight="false" outlineLevel="0" collapsed="false">
      <c r="A1022" s="185" t="n">
        <v>3238</v>
      </c>
      <c r="B1022" s="307" t="n">
        <f aca="false">IF(D1022="x",0,IF(C1022&lt;1,0,IF(C1022&gt;1,1)))</f>
        <v>1</v>
      </c>
      <c r="C1022" s="335" t="n">
        <v>117.73</v>
      </c>
      <c r="D1022" s="159"/>
      <c r="E1022" s="316" t="s">
        <v>372</v>
      </c>
      <c r="F1022" s="325"/>
      <c r="G1022" s="336"/>
    </row>
    <row r="1023" customFormat="false" ht="15" hidden="false" customHeight="false" outlineLevel="0" collapsed="false">
      <c r="A1023" s="185" t="n">
        <v>3239</v>
      </c>
      <c r="B1023" s="307" t="n">
        <f aca="false">IF(D1023="x",0,IF(C1023&lt;1,0,IF(C1023&gt;1,1)))</f>
        <v>1</v>
      </c>
      <c r="C1023" s="335" t="n">
        <v>113.98</v>
      </c>
      <c r="D1023" s="159"/>
      <c r="E1023" s="316" t="s">
        <v>372</v>
      </c>
      <c r="F1023" s="325"/>
      <c r="G1023" s="336"/>
    </row>
    <row r="1024" customFormat="false" ht="15" hidden="false" customHeight="false" outlineLevel="0" collapsed="false">
      <c r="A1024" s="185" t="n">
        <v>3240</v>
      </c>
      <c r="B1024" s="307" t="n">
        <f aca="false">IF(D1024="x",0,IF(C1024&lt;1,0,IF(C1024&gt;1,1)))</f>
        <v>1</v>
      </c>
      <c r="C1024" s="335" t="n">
        <v>117.01</v>
      </c>
      <c r="D1024" s="159"/>
      <c r="E1024" s="316" t="s">
        <v>372</v>
      </c>
      <c r="F1024" s="325"/>
      <c r="G1024" s="336"/>
    </row>
    <row r="1025" customFormat="false" ht="15" hidden="false" customHeight="false" outlineLevel="0" collapsed="false">
      <c r="A1025" s="185" t="n">
        <v>3241</v>
      </c>
      <c r="B1025" s="307" t="n">
        <f aca="false">IF(D1025="x",0,IF(C1025&lt;1,0,IF(C1025&gt;1,1)))</f>
        <v>0</v>
      </c>
      <c r="C1025" s="335"/>
      <c r="D1025" s="159"/>
      <c r="E1025" s="316" t="s">
        <v>372</v>
      </c>
      <c r="F1025" s="325"/>
      <c r="G1025" s="336"/>
    </row>
    <row r="1026" customFormat="false" ht="15" hidden="false" customHeight="false" outlineLevel="0" collapsed="false">
      <c r="A1026" s="185" t="n">
        <v>3242</v>
      </c>
      <c r="B1026" s="307" t="n">
        <f aca="false">IF(D1026="x",0,IF(C1026&lt;1,0,IF(C1026&gt;1,1)))</f>
        <v>0</v>
      </c>
      <c r="C1026" s="335"/>
      <c r="D1026" s="159"/>
      <c r="E1026" s="316" t="s">
        <v>372</v>
      </c>
      <c r="F1026" s="325"/>
      <c r="G1026" s="336"/>
    </row>
    <row r="1027" customFormat="false" ht="15" hidden="false" customHeight="false" outlineLevel="0" collapsed="false">
      <c r="A1027" s="185" t="n">
        <v>3243</v>
      </c>
      <c r="B1027" s="307" t="n">
        <f aca="false">IF(D1027="x",0,IF(C1027&lt;1,0,IF(C1027&gt;1,1)))</f>
        <v>1</v>
      </c>
      <c r="C1027" s="335" t="n">
        <v>116.66</v>
      </c>
      <c r="D1027" s="159"/>
      <c r="E1027" s="316" t="s">
        <v>372</v>
      </c>
      <c r="F1027" s="325"/>
      <c r="G1027" s="336"/>
    </row>
    <row r="1028" customFormat="false" ht="15" hidden="false" customHeight="false" outlineLevel="0" collapsed="false">
      <c r="A1028" s="185" t="n">
        <v>3244</v>
      </c>
      <c r="B1028" s="307" t="n">
        <f aca="false">IF(D1028="x",0,IF(C1028&lt;1,0,IF(C1028&gt;1,1)))</f>
        <v>0</v>
      </c>
      <c r="C1028" s="335"/>
      <c r="D1028" s="159"/>
      <c r="E1028" s="316" t="s">
        <v>372</v>
      </c>
      <c r="F1028" s="325"/>
      <c r="G1028" s="336"/>
    </row>
    <row r="1029" customFormat="false" ht="15" hidden="false" customHeight="false" outlineLevel="0" collapsed="false">
      <c r="A1029" s="185" t="n">
        <v>3245</v>
      </c>
      <c r="B1029" s="307" t="n">
        <f aca="false">IF(D1029="x",0,IF(C1029&lt;1,0,IF(C1029&gt;1,1)))</f>
        <v>1</v>
      </c>
      <c r="C1029" s="335" t="n">
        <v>119.39</v>
      </c>
      <c r="D1029" s="159"/>
      <c r="E1029" s="316" t="s">
        <v>372</v>
      </c>
      <c r="F1029" s="325"/>
      <c r="G1029" s="336"/>
    </row>
    <row r="1030" customFormat="false" ht="15" hidden="false" customHeight="false" outlineLevel="0" collapsed="false">
      <c r="A1030" s="185" t="n">
        <v>3246</v>
      </c>
      <c r="B1030" s="307" t="n">
        <f aca="false">IF(D1030="x",0,IF(C1030&lt;1,0,IF(C1030&gt;1,1)))</f>
        <v>1</v>
      </c>
      <c r="C1030" s="335" t="n">
        <v>114.22</v>
      </c>
      <c r="D1030" s="159"/>
      <c r="E1030" s="316" t="s">
        <v>372</v>
      </c>
      <c r="F1030" s="325"/>
      <c r="G1030" s="336"/>
    </row>
    <row r="1031" customFormat="false" ht="15" hidden="false" customHeight="false" outlineLevel="0" collapsed="false">
      <c r="A1031" s="185" t="n">
        <v>3247</v>
      </c>
      <c r="B1031" s="307" t="n">
        <f aca="false">IF(D1031="x",0,IF(C1031&lt;1,0,IF(C1031&gt;1,1)))</f>
        <v>0</v>
      </c>
      <c r="C1031" s="335"/>
      <c r="D1031" s="159"/>
      <c r="E1031" s="316" t="s">
        <v>372</v>
      </c>
      <c r="F1031" s="325"/>
      <c r="G1031" s="336"/>
    </row>
    <row r="1032" customFormat="false" ht="15" hidden="false" customHeight="false" outlineLevel="0" collapsed="false">
      <c r="A1032" s="185" t="n">
        <v>3248</v>
      </c>
      <c r="B1032" s="307" t="n">
        <f aca="false">IF(D1032="x",0,IF(C1032&lt;1,0,IF(C1032&gt;1,1)))</f>
        <v>1</v>
      </c>
      <c r="C1032" s="335" t="n">
        <v>118.49</v>
      </c>
      <c r="D1032" s="159"/>
      <c r="E1032" s="316" t="s">
        <v>372</v>
      </c>
      <c r="F1032" s="325"/>
      <c r="G1032" s="336"/>
    </row>
    <row r="1033" customFormat="false" ht="15" hidden="false" customHeight="false" outlineLevel="0" collapsed="false">
      <c r="A1033" s="185" t="n">
        <v>3249</v>
      </c>
      <c r="B1033" s="307" t="n">
        <f aca="false">IF(D1033="x",0,IF(C1033&lt;1,0,IF(C1033&gt;1,1)))</f>
        <v>1</v>
      </c>
      <c r="C1033" s="335" t="n">
        <v>119.99</v>
      </c>
      <c r="D1033" s="159"/>
      <c r="E1033" s="316" t="s">
        <v>372</v>
      </c>
      <c r="F1033" s="325"/>
      <c r="G1033" s="336"/>
    </row>
    <row r="1034" customFormat="false" ht="15" hidden="false" customHeight="false" outlineLevel="0" collapsed="false">
      <c r="A1034" s="185" t="n">
        <v>3250</v>
      </c>
      <c r="B1034" s="307" t="n">
        <f aca="false">IF(D1034="x",0,IF(C1034&lt;1,0,IF(C1034&gt;1,1)))</f>
        <v>1</v>
      </c>
      <c r="C1034" s="335" t="n">
        <v>117.21</v>
      </c>
      <c r="D1034" s="159"/>
      <c r="E1034" s="316" t="s">
        <v>372</v>
      </c>
      <c r="F1034" s="325"/>
      <c r="G1034" s="336"/>
    </row>
    <row r="1035" customFormat="false" ht="15" hidden="false" customHeight="false" outlineLevel="0" collapsed="false">
      <c r="A1035" s="185" t="n">
        <v>3251</v>
      </c>
      <c r="B1035" s="307" t="n">
        <f aca="false">IF(D1035="x",0,IF(C1035&lt;1,0,IF(C1035&gt;1,1)))</f>
        <v>0</v>
      </c>
      <c r="C1035" s="335"/>
      <c r="D1035" s="159"/>
      <c r="E1035" s="316" t="s">
        <v>372</v>
      </c>
      <c r="F1035" s="325"/>
      <c r="G1035" s="336"/>
    </row>
    <row r="1036" customFormat="false" ht="15" hidden="false" customHeight="false" outlineLevel="0" collapsed="false">
      <c r="A1036" s="185" t="n">
        <v>3252</v>
      </c>
      <c r="B1036" s="307" t="n">
        <f aca="false">IF(D1036="x",0,IF(C1036&lt;1,0,IF(C1036&gt;1,1)))</f>
        <v>1</v>
      </c>
      <c r="C1036" s="335" t="n">
        <v>113.95</v>
      </c>
      <c r="D1036" s="159"/>
      <c r="E1036" s="316" t="s">
        <v>372</v>
      </c>
      <c r="F1036" s="325"/>
      <c r="G1036" s="336"/>
    </row>
    <row r="1037" customFormat="false" ht="15" hidden="false" customHeight="false" outlineLevel="0" collapsed="false">
      <c r="A1037" s="185" t="n">
        <v>3253</v>
      </c>
      <c r="B1037" s="307" t="n">
        <f aca="false">IF(D1037="x",0,IF(C1037&lt;1,0,IF(C1037&gt;1,1)))</f>
        <v>1</v>
      </c>
      <c r="C1037" s="335" t="n">
        <v>111.66</v>
      </c>
      <c r="D1037" s="159"/>
      <c r="E1037" s="316" t="s">
        <v>372</v>
      </c>
      <c r="F1037" s="325"/>
      <c r="G1037" s="336"/>
    </row>
    <row r="1038" customFormat="false" ht="15" hidden="false" customHeight="false" outlineLevel="0" collapsed="false">
      <c r="A1038" s="185" t="n">
        <v>3254</v>
      </c>
      <c r="B1038" s="307" t="n">
        <f aca="false">IF(D1038="x",0,IF(C1038&lt;1,0,IF(C1038&gt;1,1)))</f>
        <v>1</v>
      </c>
      <c r="C1038" s="335" t="n">
        <v>115.36</v>
      </c>
      <c r="D1038" s="159"/>
      <c r="E1038" s="316" t="s">
        <v>372</v>
      </c>
      <c r="F1038" s="325"/>
      <c r="G1038" s="336"/>
    </row>
    <row r="1039" customFormat="false" ht="15" hidden="false" customHeight="false" outlineLevel="0" collapsed="false">
      <c r="A1039" s="185" t="n">
        <v>3255</v>
      </c>
      <c r="B1039" s="307" t="n">
        <f aca="false">IF(D1039="x",0,IF(C1039&lt;1,0,IF(C1039&gt;1,1)))</f>
        <v>1</v>
      </c>
      <c r="C1039" s="335" t="n">
        <v>115.95</v>
      </c>
      <c r="D1039" s="159"/>
      <c r="E1039" s="316" t="s">
        <v>372</v>
      </c>
      <c r="F1039" s="325"/>
      <c r="G1039" s="336"/>
    </row>
    <row r="1040" customFormat="false" ht="15" hidden="false" customHeight="false" outlineLevel="0" collapsed="false">
      <c r="A1040" s="185" t="n">
        <v>3256</v>
      </c>
      <c r="B1040" s="307" t="n">
        <f aca="false">IF(D1040="x",0,IF(C1040&lt;1,0,IF(C1040&gt;1,1)))</f>
        <v>1</v>
      </c>
      <c r="C1040" s="335" t="n">
        <v>120.07</v>
      </c>
      <c r="D1040" s="159"/>
      <c r="E1040" s="316" t="s">
        <v>372</v>
      </c>
      <c r="F1040" s="325"/>
      <c r="G1040" s="336"/>
    </row>
    <row r="1041" customFormat="false" ht="15" hidden="false" customHeight="false" outlineLevel="0" collapsed="false">
      <c r="A1041" s="185" t="n">
        <v>3257</v>
      </c>
      <c r="B1041" s="307" t="n">
        <f aca="false">IF(D1041="x",0,IF(C1041&lt;1,0,IF(C1041&gt;1,1)))</f>
        <v>0</v>
      </c>
      <c r="C1041" s="335"/>
      <c r="D1041" s="159"/>
      <c r="E1041" s="316" t="s">
        <v>372</v>
      </c>
      <c r="F1041" s="325"/>
      <c r="G1041" s="336"/>
    </row>
    <row r="1042" customFormat="false" ht="15" hidden="false" customHeight="false" outlineLevel="0" collapsed="false">
      <c r="A1042" s="185" t="n">
        <v>3258</v>
      </c>
      <c r="B1042" s="307" t="n">
        <f aca="false">IF(D1042="x",0,IF(C1042&lt;1,0,IF(C1042&gt;1,1)))</f>
        <v>0</v>
      </c>
      <c r="C1042" s="335"/>
      <c r="D1042" s="159"/>
      <c r="E1042" s="316" t="s">
        <v>372</v>
      </c>
      <c r="F1042" s="325"/>
      <c r="G1042" s="336"/>
    </row>
    <row r="1043" customFormat="false" ht="15" hidden="false" customHeight="false" outlineLevel="0" collapsed="false">
      <c r="A1043" s="185" t="n">
        <v>3259</v>
      </c>
      <c r="B1043" s="307" t="n">
        <f aca="false">IF(D1043="x",0,IF(C1043&lt;1,0,IF(C1043&gt;1,1)))</f>
        <v>0</v>
      </c>
      <c r="C1043" s="335"/>
      <c r="D1043" s="159"/>
      <c r="E1043" s="316" t="s">
        <v>372</v>
      </c>
      <c r="F1043" s="325"/>
      <c r="G1043" s="336"/>
    </row>
    <row r="1044" customFormat="false" ht="15" hidden="false" customHeight="false" outlineLevel="0" collapsed="false">
      <c r="A1044" s="185" t="n">
        <v>3260</v>
      </c>
      <c r="B1044" s="307" t="n">
        <f aca="false">IF(D1044="x",0,IF(C1044&lt;1,0,IF(C1044&gt;1,1)))</f>
        <v>1</v>
      </c>
      <c r="C1044" s="337" t="n">
        <v>118.33</v>
      </c>
      <c r="D1044" s="159"/>
      <c r="E1044" s="316" t="s">
        <v>372</v>
      </c>
      <c r="F1044" s="325"/>
      <c r="G1044" s="338"/>
    </row>
    <row r="1045" customFormat="false" ht="15" hidden="false" customHeight="false" outlineLevel="0" collapsed="false">
      <c r="A1045" s="185" t="n">
        <v>3261</v>
      </c>
      <c r="B1045" s="307" t="n">
        <f aca="false">IF(D1045="x",0,IF(C1045&lt;1,0,IF(C1045&gt;1,1)))</f>
        <v>1</v>
      </c>
      <c r="C1045" s="337" t="n">
        <v>116.76</v>
      </c>
      <c r="D1045" s="159"/>
      <c r="E1045" s="316" t="s">
        <v>372</v>
      </c>
      <c r="F1045" s="325"/>
      <c r="G1045" s="338"/>
    </row>
    <row r="1046" customFormat="false" ht="15" hidden="false" customHeight="false" outlineLevel="0" collapsed="false">
      <c r="A1046" s="185" t="n">
        <v>3262</v>
      </c>
      <c r="B1046" s="307" t="n">
        <f aca="false">IF(D1046="x",0,IF(C1046&lt;1,0,IF(C1046&gt;1,1)))</f>
        <v>0</v>
      </c>
      <c r="C1046" s="337"/>
      <c r="D1046" s="159"/>
      <c r="E1046" s="316" t="s">
        <v>372</v>
      </c>
      <c r="F1046" s="325"/>
      <c r="G1046" s="338"/>
    </row>
    <row r="1047" customFormat="false" ht="15" hidden="false" customHeight="false" outlineLevel="0" collapsed="false">
      <c r="A1047" s="185" t="n">
        <v>3263</v>
      </c>
      <c r="B1047" s="307" t="n">
        <f aca="false">IF(D1047="x",0,IF(C1047&lt;1,0,IF(C1047&gt;1,1)))</f>
        <v>1</v>
      </c>
      <c r="C1047" s="337" t="n">
        <v>116.09</v>
      </c>
      <c r="D1047" s="159"/>
      <c r="E1047" s="316" t="s">
        <v>372</v>
      </c>
      <c r="F1047" s="325"/>
      <c r="G1047" s="338"/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0153466-A0CE-4364-9B16-619B625248BA}">
            <x14:iconSet iconSet="3TrafficLights1" custom="1" reverse="0" showValue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B5:B1047</xm:sqref>
        </x14:conditionalFormatting>
      </x14:conditionalFormatting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59375" defaultRowHeight="15" zeroHeight="false" outlineLevelRow="0" outlineLevelCol="0"/>
  <cols>
    <col collapsed="false" customWidth="true" hidden="false" outlineLevel="0" max="4" min="4" style="0" width="14.85"/>
    <col collapsed="false" customWidth="true" hidden="false" outlineLevel="0" max="5" min="5" style="0" width="21.85"/>
    <col collapsed="false" customWidth="true" hidden="false" outlineLevel="0" max="6" min="6" style="0" width="23.85"/>
  </cols>
  <sheetData>
    <row r="1" customFormat="false" ht="21" hidden="false" customHeight="false" outlineLevel="0" collapsed="false">
      <c r="A1" s="339"/>
      <c r="B1" s="340" t="s">
        <v>373</v>
      </c>
      <c r="C1" s="340"/>
      <c r="D1" s="340"/>
      <c r="E1" s="340"/>
      <c r="F1" s="340"/>
    </row>
    <row r="2" customFormat="false" ht="21" hidden="false" customHeight="false" outlineLevel="0" collapsed="false">
      <c r="A2" s="341"/>
      <c r="B2" s="342"/>
      <c r="C2" s="342"/>
      <c r="D2" s="342"/>
      <c r="E2" s="342"/>
      <c r="F2" s="342"/>
    </row>
    <row r="3" customFormat="false" ht="14.45" hidden="false" customHeight="true" outlineLevel="0" collapsed="false">
      <c r="A3" s="343" t="s">
        <v>26</v>
      </c>
      <c r="B3" s="344" t="s">
        <v>374</v>
      </c>
      <c r="C3" s="344" t="s">
        <v>375</v>
      </c>
      <c r="D3" s="344" t="s">
        <v>376</v>
      </c>
      <c r="E3" s="344" t="s">
        <v>377</v>
      </c>
      <c r="F3" s="345" t="s">
        <v>378</v>
      </c>
    </row>
    <row r="4" customFormat="false" ht="15" hidden="false" customHeight="false" outlineLevel="0" collapsed="false">
      <c r="A4" s="343"/>
      <c r="B4" s="344"/>
      <c r="C4" s="344"/>
      <c r="D4" s="344"/>
      <c r="E4" s="344"/>
      <c r="F4" s="345"/>
    </row>
    <row r="5" customFormat="false" ht="25.15" hidden="false" customHeight="true" outlineLevel="0" collapsed="false">
      <c r="A5" s="343"/>
      <c r="B5" s="344"/>
      <c r="C5" s="344"/>
      <c r="D5" s="344"/>
      <c r="E5" s="344"/>
      <c r="F5" s="345"/>
    </row>
    <row r="6" customFormat="false" ht="15" hidden="false" customHeight="false" outlineLevel="0" collapsed="false">
      <c r="A6" s="346"/>
      <c r="B6" s="347" t="s">
        <v>379</v>
      </c>
      <c r="C6" s="347" t="s">
        <v>33</v>
      </c>
      <c r="D6" s="347" t="s">
        <v>380</v>
      </c>
      <c r="E6" s="347" t="s">
        <v>15</v>
      </c>
      <c r="F6" s="348" t="s">
        <v>15</v>
      </c>
    </row>
    <row r="7" customFormat="false" ht="15" hidden="false" customHeight="false" outlineLevel="0" collapsed="false">
      <c r="A7" s="349" t="n">
        <v>41968</v>
      </c>
      <c r="B7" s="350" t="n">
        <v>3.5669</v>
      </c>
      <c r="C7" s="351" t="n">
        <v>19.3</v>
      </c>
      <c r="D7" s="352" t="n">
        <f aca="false">('Correction de volume'!$D$6)/1000</f>
        <v>4.99990250190121</v>
      </c>
      <c r="E7" s="353" t="n">
        <f aca="false">IF(ISBLANK(B7),"",IF(ISBLANK(C7),"",(B7*$E$16*6)/(D7*$E$13)))</f>
        <v>0.0200047852264756</v>
      </c>
      <c r="F7" s="354" t="n">
        <f aca="false">B7*$E$16*6/($E$18*$E$13)</f>
        <v>0.0200043951407704</v>
      </c>
    </row>
    <row r="8" customFormat="false" ht="15" hidden="false" customHeight="false" outlineLevel="0" collapsed="false">
      <c r="A8" s="349"/>
      <c r="B8" s="350"/>
      <c r="C8" s="351"/>
      <c r="D8" s="352" t="n">
        <f aca="false">('Correction de volume'!$D$6)/1000</f>
        <v>4.99990250190121</v>
      </c>
      <c r="E8" s="353" t="str">
        <f aca="false">IF(ISBLANK(B8),"",IF(ISBLANK(C8),"",(B8*$E$16*6)/(D8*$E$13)))</f>
        <v/>
      </c>
      <c r="F8" s="354" t="n">
        <f aca="false">B8*$E$16*6/($E$18*$E$13)</f>
        <v>0</v>
      </c>
    </row>
    <row r="9" customFormat="false" ht="15" hidden="false" customHeight="false" outlineLevel="0" collapsed="false">
      <c r="A9" s="349"/>
      <c r="B9" s="350"/>
      <c r="C9" s="351"/>
      <c r="D9" s="352" t="n">
        <f aca="false">('Correction de volume'!$D$6)/1000</f>
        <v>4.99990250190121</v>
      </c>
      <c r="E9" s="353" t="str">
        <f aca="false">IF(ISBLANK(B9),"",IF(ISBLANK(C9),"",(B9*$E$16*6)/(D9*$E$13)))</f>
        <v/>
      </c>
      <c r="F9" s="354" t="n">
        <f aca="false">B9*$E$16*6/($E$18*$E$13)</f>
        <v>0</v>
      </c>
    </row>
    <row r="10" customFormat="false" ht="15" hidden="false" customHeight="false" outlineLevel="0" collapsed="false">
      <c r="A10" s="349"/>
      <c r="B10" s="350"/>
      <c r="C10" s="351"/>
      <c r="D10" s="352" t="n">
        <f aca="false">('Correction de volume'!$D$6)/1000</f>
        <v>4.99990250190121</v>
      </c>
      <c r="E10" s="353" t="str">
        <f aca="false">IF(ISBLANK(B10),"",IF(ISBLANK(C10),"",(B10*$E$16*6)/(D10*$E$13)))</f>
        <v/>
      </c>
      <c r="F10" s="354" t="n">
        <f aca="false">B10*$E$16*6/($E$18*$E$13)</f>
        <v>0</v>
      </c>
    </row>
    <row r="11" customFormat="false" ht="15" hidden="false" customHeight="false" outlineLevel="0" collapsed="false">
      <c r="A11" s="355"/>
    </row>
    <row r="12" customFormat="false" ht="15" hidden="false" customHeight="false" outlineLevel="0" collapsed="false">
      <c r="A12" s="199" t="s">
        <v>30</v>
      </c>
    </row>
    <row r="13" customFormat="false" ht="15" hidden="false" customHeight="false" outlineLevel="0" collapsed="false">
      <c r="A13" s="356" t="s">
        <v>381</v>
      </c>
      <c r="B13" s="356"/>
      <c r="C13" s="356"/>
      <c r="D13" s="357" t="s">
        <v>382</v>
      </c>
      <c r="E13" s="358" t="n">
        <v>214.001</v>
      </c>
      <c r="F13" s="163" t="s">
        <v>379</v>
      </c>
    </row>
    <row r="14" customFormat="false" ht="15" hidden="false" customHeight="false" outlineLevel="0" collapsed="false">
      <c r="A14" s="359" t="s">
        <v>383</v>
      </c>
      <c r="B14" s="359"/>
      <c r="C14" s="359"/>
      <c r="D14" s="360" t="s">
        <v>384</v>
      </c>
      <c r="E14" s="361" t="n">
        <v>1</v>
      </c>
      <c r="F14" s="166" t="s">
        <v>385</v>
      </c>
    </row>
    <row r="15" customFormat="false" ht="15" hidden="false" customHeight="false" outlineLevel="0" collapsed="false">
      <c r="A15" s="164"/>
      <c r="B15" s="165"/>
      <c r="C15" s="165"/>
      <c r="D15" s="360"/>
      <c r="E15" s="360"/>
      <c r="F15" s="166"/>
    </row>
    <row r="16" customFormat="false" ht="15" hidden="false" customHeight="false" outlineLevel="0" collapsed="false">
      <c r="A16" s="362" t="s">
        <v>386</v>
      </c>
      <c r="B16" s="165"/>
      <c r="C16" s="363"/>
      <c r="D16" s="364" t="s">
        <v>387</v>
      </c>
      <c r="E16" s="365" t="n">
        <v>1.000159</v>
      </c>
      <c r="F16" s="166"/>
    </row>
    <row r="17" customFormat="false" ht="15" hidden="false" customHeight="false" outlineLevel="0" collapsed="false">
      <c r="A17" s="362" t="s">
        <v>388</v>
      </c>
      <c r="B17" s="165"/>
      <c r="C17" s="363"/>
      <c r="D17" s="365" t="s">
        <v>389</v>
      </c>
      <c r="E17" s="365" t="n">
        <v>1E-005</v>
      </c>
      <c r="F17" s="166"/>
    </row>
    <row r="18" customFormat="false" ht="15" hidden="false" customHeight="false" outlineLevel="0" collapsed="false">
      <c r="A18" s="362" t="s">
        <v>390</v>
      </c>
      <c r="B18" s="165"/>
      <c r="C18" s="363"/>
      <c r="D18" s="365" t="s">
        <v>391</v>
      </c>
      <c r="E18" s="366" t="n">
        <v>5</v>
      </c>
      <c r="F18" s="166" t="s">
        <v>380</v>
      </c>
    </row>
    <row r="19" customFormat="false" ht="15" hidden="false" customHeight="false" outlineLevel="0" collapsed="false">
      <c r="A19" s="367" t="s">
        <v>392</v>
      </c>
      <c r="B19" s="368"/>
      <c r="C19" s="369"/>
      <c r="D19" s="370" t="s">
        <v>43</v>
      </c>
      <c r="E19" s="371" t="n">
        <v>0.9982063193824</v>
      </c>
      <c r="F19" s="243"/>
    </row>
  </sheetData>
  <sheetProtection algorithmName="SHA-512" hashValue="Z0rG+Wz9rqh0qQWP0EMGJQNP2mB3PhJsAAm4/bjbBRZvgll2GczvQIWE6BQQ6Yaf9K9eOyyys2h/eDMwcQs1hA==" saltValue="zsqiDO88HQ1Air8p6AJNSQ==" spinCount="100000" sheet="true" objects="true" scenarios="true"/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0.59375" defaultRowHeight="15" zeroHeight="false" outlineLevelRow="0" outlineLevelCol="0"/>
  <cols>
    <col collapsed="false" customWidth="true" hidden="false" outlineLevel="0" max="2" min="2" style="0" width="26.72"/>
    <col collapsed="false" customWidth="true" hidden="false" outlineLevel="0" max="9" min="9" style="0" width="21.28"/>
  </cols>
  <sheetData>
    <row r="1" customFormat="false" ht="21" hidden="false" customHeight="false" outlineLevel="0" collapsed="false">
      <c r="A1" s="339"/>
      <c r="B1" s="372" t="s">
        <v>393</v>
      </c>
      <c r="C1" s="372"/>
      <c r="D1" s="372"/>
      <c r="E1" s="372"/>
      <c r="F1" s="372"/>
      <c r="G1" s="372"/>
      <c r="H1" s="372"/>
      <c r="I1" s="373"/>
    </row>
    <row r="2" customFormat="false" ht="20.25" hidden="false" customHeight="false" outlineLevel="0" collapsed="false">
      <c r="A2" s="374"/>
      <c r="B2" s="375"/>
      <c r="C2" s="375"/>
      <c r="D2" s="375"/>
      <c r="E2" s="375"/>
      <c r="F2" s="375"/>
      <c r="G2" s="375"/>
      <c r="H2" s="375"/>
      <c r="I2" s="375"/>
    </row>
    <row r="3" customFormat="false" ht="14.45" hidden="false" customHeight="true" outlineLevel="0" collapsed="false">
      <c r="A3" s="376" t="s">
        <v>394</v>
      </c>
      <c r="B3" s="377" t="s">
        <v>395</v>
      </c>
      <c r="C3" s="377" t="s">
        <v>396</v>
      </c>
      <c r="D3" s="377" t="s">
        <v>397</v>
      </c>
      <c r="E3" s="378" t="s">
        <v>398</v>
      </c>
      <c r="F3" s="377" t="s">
        <v>399</v>
      </c>
      <c r="G3" s="377" t="s">
        <v>400</v>
      </c>
      <c r="H3" s="379" t="s">
        <v>401</v>
      </c>
      <c r="I3" s="375"/>
    </row>
    <row r="4" customFormat="false" ht="18.6" hidden="false" customHeight="true" outlineLevel="0" collapsed="false">
      <c r="A4" s="376"/>
      <c r="B4" s="377"/>
      <c r="C4" s="377"/>
      <c r="D4" s="377"/>
      <c r="E4" s="380" t="s">
        <v>402</v>
      </c>
      <c r="F4" s="377"/>
      <c r="G4" s="377"/>
      <c r="H4" s="379"/>
      <c r="I4" s="375"/>
    </row>
    <row r="5" customFormat="false" ht="15" hidden="false" customHeight="false" outlineLevel="0" collapsed="false">
      <c r="A5" s="381"/>
      <c r="B5" s="382"/>
      <c r="C5" s="382" t="s">
        <v>403</v>
      </c>
      <c r="D5" s="382" t="s">
        <v>404</v>
      </c>
      <c r="E5" s="382" t="s">
        <v>404</v>
      </c>
      <c r="F5" s="382" t="s">
        <v>38</v>
      </c>
      <c r="G5" s="382" t="s">
        <v>38</v>
      </c>
      <c r="H5" s="383" t="s">
        <v>38</v>
      </c>
      <c r="I5" s="375"/>
    </row>
    <row r="6" customFormat="false" ht="15" hidden="false" customHeight="false" outlineLevel="0" collapsed="false">
      <c r="A6" s="384"/>
      <c r="B6" s="385" t="s">
        <v>405</v>
      </c>
      <c r="C6" s="386" t="n">
        <v>18</v>
      </c>
      <c r="D6" s="387" t="n">
        <f aca="false">5000/(1+(3*32.5*10^-7)*(20-C6))</f>
        <v>4999.90250190121</v>
      </c>
      <c r="E6" s="388" t="n">
        <f aca="false">0.99984847+6.337563*10^-5*C6-8.523829*10^-6*C6^2+6.943248*10^-8*C6^3-3.821216*10^-10*C6^4</f>
        <v>0.998592327370278</v>
      </c>
      <c r="F6" s="389" t="n">
        <v>5000</v>
      </c>
      <c r="G6" s="389" t="n">
        <v>5000</v>
      </c>
      <c r="H6" s="390" t="n">
        <f aca="false">IF(ISBLANK(D6),"",IF(ISBLANK(C6),"",(F6-G6)))</f>
        <v>0</v>
      </c>
      <c r="I6" s="375"/>
    </row>
    <row r="7" customFormat="false" ht="15" hidden="false" customHeight="false" outlineLevel="0" collapsed="false">
      <c r="A7" s="349" t="n">
        <v>44160</v>
      </c>
      <c r="B7" s="391" t="s">
        <v>406</v>
      </c>
      <c r="C7" s="392" t="n">
        <v>18.9</v>
      </c>
      <c r="D7" s="392" t="n">
        <v>5.0049</v>
      </c>
      <c r="E7" s="388" t="n">
        <f aca="false">0.99984847+6.337563*10^-5*C7-8.523829*10^-6*C7^2+6.943248*10^-8*C7^3-3.821216*10^-10*C7^4</f>
        <v>0.998421471471764</v>
      </c>
      <c r="F7" s="393" t="n">
        <f aca="false">IF(ISBLANK(C7),"",IF(ISBLANK(D7),"",D7*(1+(3*32.5*10^-7)*(20-C7))))</f>
        <v>5.0049536775525</v>
      </c>
      <c r="G7" s="393" t="n">
        <v>5</v>
      </c>
      <c r="H7" s="394" t="n">
        <f aca="false">IF(ISBLANK(D7),"",IF(ISBLANK(C7),"",(F7-G7)))</f>
        <v>0.00495367755250076</v>
      </c>
      <c r="I7" s="395" t="s">
        <v>39</v>
      </c>
      <c r="J7" s="396" t="n">
        <v>1</v>
      </c>
    </row>
    <row r="8" customFormat="false" ht="15" hidden="false" customHeight="false" outlineLevel="0" collapsed="false">
      <c r="A8" s="349" t="n">
        <v>44158</v>
      </c>
      <c r="B8" s="391" t="s">
        <v>407</v>
      </c>
      <c r="C8" s="392" t="n">
        <v>18.4</v>
      </c>
      <c r="D8" s="392" t="n">
        <v>4.9995</v>
      </c>
      <c r="E8" s="388" t="n">
        <f aca="false">0.99984847+6.337563*10^-5*C8-8.523829*10^-6*C8^2+6.943248*10^-8*C8^3-3.821216*10^-10*C8^4</f>
        <v>0.998517484081794</v>
      </c>
      <c r="F8" s="393" t="n">
        <f aca="false">IF(ISBLANK(C8),"",IF(ISBLANK(D8),"",D8*E8/$C$11))</f>
        <v>5.00105846330003</v>
      </c>
      <c r="G8" s="393" t="n">
        <v>5</v>
      </c>
      <c r="H8" s="394" t="n">
        <f aca="false">IF(ISBLANK(D8),"",IF(ISBLANK(C8),"",(F8-G8)))</f>
        <v>0.00105846330003079</v>
      </c>
      <c r="I8" s="397" t="s">
        <v>48</v>
      </c>
      <c r="J8" s="398" t="s">
        <v>49</v>
      </c>
    </row>
    <row r="9" customFormat="false" ht="15" hidden="false" customHeight="false" outlineLevel="0" collapsed="false">
      <c r="A9" s="349"/>
      <c r="B9" s="391" t="s">
        <v>408</v>
      </c>
      <c r="C9" s="392" t="n">
        <v>20</v>
      </c>
      <c r="D9" s="392"/>
      <c r="E9" s="388" t="n">
        <f aca="false">0.99984847+6.337563*10^-5*C9-8.523829*10^-6*C9^2+6.943248*10^-8*C9^3-3.821216*10^-10*C9^4</f>
        <v>0.998200771384</v>
      </c>
      <c r="F9" s="393" t="str">
        <f aca="false">IF(ISBLANK(C9),"",IF(ISBLANK(D9),"",D9*E9/$C$11))</f>
        <v/>
      </c>
      <c r="G9" s="399" t="n">
        <v>1</v>
      </c>
      <c r="H9" s="394" t="str">
        <f aca="false">IF(ISBLANK(D9),"",IF(ISBLANK(C9),"",(F9-G9)))</f>
        <v/>
      </c>
      <c r="I9" s="375"/>
    </row>
    <row r="10" customFormat="false" ht="15" hidden="false" customHeight="false" outlineLevel="0" collapsed="false">
      <c r="A10" s="349"/>
      <c r="B10" s="400" t="s">
        <v>409</v>
      </c>
      <c r="C10" s="401" t="n">
        <v>20</v>
      </c>
      <c r="D10" s="401"/>
      <c r="E10" s="388" t="n">
        <f aca="false">0.99984847+6.337563*10^-5*C10-8.523829*10^-6*C10^2+6.943248*10^-8*C10^3-3.821216*10^-10*C10^4</f>
        <v>0.998200771384</v>
      </c>
      <c r="F10" s="393" t="str">
        <f aca="false">IF(ISBLANK(C10),"",IF(ISBLANK(D10),"",D10*E10/$C$11))</f>
        <v/>
      </c>
      <c r="G10" s="402" t="n">
        <v>1</v>
      </c>
      <c r="H10" s="403" t="str">
        <f aca="false">IF(ISBLANK(D10),"",IF(ISBLANK(C10),"",(F10-G10)))</f>
        <v/>
      </c>
      <c r="I10" s="375"/>
    </row>
    <row r="11" customFormat="false" ht="15" hidden="false" customHeight="false" outlineLevel="0" collapsed="false">
      <c r="B11" s="404" t="s">
        <v>410</v>
      </c>
      <c r="C11" s="371" t="n">
        <v>0.9982063193824</v>
      </c>
      <c r="E11" s="405"/>
      <c r="F11" s="405"/>
      <c r="G11" s="406"/>
      <c r="H11" s="375"/>
    </row>
    <row r="12" customFormat="false" ht="15" hidden="false" customHeight="false" outlineLevel="0" collapsed="false">
      <c r="A12" s="146"/>
      <c r="B12" s="404"/>
      <c r="C12" s="146"/>
      <c r="D12" s="146"/>
      <c r="E12" s="146"/>
      <c r="F12" s="146"/>
      <c r="G12" s="146"/>
      <c r="H12" s="146"/>
      <c r="I12" s="146"/>
    </row>
    <row r="13" customFormat="false" ht="15" hidden="false" customHeight="false" outlineLevel="0" collapsed="false">
      <c r="A13" s="146"/>
      <c r="B13" s="146"/>
      <c r="C13" s="146"/>
      <c r="D13" s="146"/>
      <c r="E13" s="146"/>
      <c r="F13" s="146"/>
      <c r="G13" s="146"/>
      <c r="H13" s="146"/>
      <c r="I13" s="146"/>
    </row>
  </sheetData>
  <sheetProtection algorithmName="SHA-512" hashValue="sEjeUKg+xcQKLrkfypIzk39+wcwRJOAdw3IffuXyXZvAY05P8ye95Dx2/PVZ8LZZht4P9L+Wz9/57SbXJ85GYw==" saltValue="eVKg2zf+s6AIwMdUEr1Wrw==" spinCount="100000" sheet="true" objects="true" scenarios="true"/>
  <mergeCells count="8">
    <mergeCell ref="B1:H1"/>
    <mergeCell ref="A3:A4"/>
    <mergeCell ref="B3:B4"/>
    <mergeCell ref="C3:C4"/>
    <mergeCell ref="D3:D4"/>
    <mergeCell ref="F3:F4"/>
    <mergeCell ref="G3:G4"/>
    <mergeCell ref="H3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  <Company>IRD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2020-10-07T12:48:19Z</dcterms:created>
  <dc:creator>Thierry CARIOU, Brest IRD</dc:creator>
  <dc:description/>
  <dc:language>fr-FR</dc:language>
  <cp:lastModifiedBy/>
  <dcterms:modified xsi:type="dcterms:W3CDTF">2024-04-08T15:48:03Z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