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meNetworkMySensors\Harware\"/>
    </mc:Choice>
  </mc:AlternateContent>
  <bookViews>
    <workbookView minimized="1" xWindow="0" yWindow="0" windowWidth="38400" windowHeight="178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1" l="1"/>
  <c r="Q29" i="1"/>
  <c r="S39" i="1"/>
  <c r="Y39" i="1" s="1"/>
  <c r="E41" i="1"/>
  <c r="E37" i="1"/>
  <c r="W39" i="1" l="1"/>
  <c r="U39" i="1"/>
  <c r="U8" i="1"/>
  <c r="N24" i="1"/>
  <c r="F8" i="1"/>
  <c r="U17" i="1"/>
  <c r="K12" i="1" l="1"/>
  <c r="E12" i="1"/>
  <c r="K5" i="1"/>
  <c r="K6" i="1" s="1"/>
  <c r="K7" i="1" s="1"/>
</calcChain>
</file>

<file path=xl/sharedStrings.xml><?xml version="1.0" encoding="utf-8"?>
<sst xmlns="http://schemas.openxmlformats.org/spreadsheetml/2006/main" count="31" uniqueCount="30">
  <si>
    <t>Primary Peak Current</t>
  </si>
  <si>
    <t>Secondary Peak</t>
  </si>
  <si>
    <t>Nturns</t>
  </si>
  <si>
    <t>Ideal Burden Resistor</t>
  </si>
  <si>
    <t>RMS Currrent (A)</t>
  </si>
  <si>
    <t>Ref Voltage (V)</t>
  </si>
  <si>
    <t>Theorical Calibration</t>
  </si>
  <si>
    <t>Comertial Burdem</t>
  </si>
  <si>
    <t>Potencia</t>
  </si>
  <si>
    <t>AC Voltage</t>
  </si>
  <si>
    <t>Alta</t>
  </si>
  <si>
    <t>Media</t>
  </si>
  <si>
    <t>Baixa</t>
  </si>
  <si>
    <t>Resistor</t>
  </si>
  <si>
    <t>New Value</t>
  </si>
  <si>
    <t>Real Current</t>
  </si>
  <si>
    <t>Current Calibri Value</t>
  </si>
  <si>
    <t>Read Current</t>
  </si>
  <si>
    <t>Resitor Paralelo</t>
  </si>
  <si>
    <t>R1</t>
  </si>
  <si>
    <t>R2</t>
  </si>
  <si>
    <t>milli per day</t>
  </si>
  <si>
    <t>days</t>
  </si>
  <si>
    <t>KWH</t>
  </si>
  <si>
    <t>W/h</t>
  </si>
  <si>
    <t>W/s</t>
  </si>
  <si>
    <t>W/m</t>
  </si>
  <si>
    <t>W/ms</t>
  </si>
  <si>
    <t>W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</si>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</sst>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41"/>
  <sheetViews>
    <sheetView tabSelected="1" workbookViewId="0">
      <selection activeCell="U29" sqref="U29"/>
    </sheetView>
  </sheetViews>
  <sheetFormatPr defaultRowHeight="14.5" x14ac:dyDescent="0.35"/>
  <cols>
    <col min="5" max="5" width="18.6328125" bestFit="1" customWidth="1"/>
    <col min="10" max="10" width="18.6328125" bestFit="1" customWidth="1"/>
    <col min="21" max="21" width="11.81640625" bestFit="1" customWidth="1"/>
  </cols>
  <sheetData>
    <row r="5" spans="5:21" x14ac:dyDescent="0.35">
      <c r="E5" t="s">
        <v>4</v>
      </c>
      <c r="F5">
        <v>35</v>
      </c>
      <c r="J5" t="s">
        <v>0</v>
      </c>
      <c r="K5">
        <f>F5*SQRT(2)</f>
        <v>49.497474683058329</v>
      </c>
    </row>
    <row r="6" spans="5:21" x14ac:dyDescent="0.35">
      <c r="E6" t="s">
        <v>2</v>
      </c>
      <c r="F6">
        <v>2000</v>
      </c>
      <c r="J6" t="s">
        <v>1</v>
      </c>
      <c r="K6">
        <f>K5/F6</f>
        <v>2.4748737341529166E-2</v>
      </c>
    </row>
    <row r="7" spans="5:21" x14ac:dyDescent="0.35">
      <c r="E7" t="s">
        <v>5</v>
      </c>
      <c r="F7">
        <v>5</v>
      </c>
      <c r="J7" t="s">
        <v>3</v>
      </c>
      <c r="K7">
        <f>(F7/2)/K6</f>
        <v>101.01525445522107</v>
      </c>
      <c r="Q7" t="s">
        <v>18</v>
      </c>
      <c r="R7" t="s">
        <v>19</v>
      </c>
      <c r="S7" t="s">
        <v>20</v>
      </c>
    </row>
    <row r="8" spans="5:21" x14ac:dyDescent="0.35">
      <c r="E8" t="s">
        <v>8</v>
      </c>
      <c r="F8">
        <f>F5*F9</f>
        <v>8050</v>
      </c>
      <c r="R8">
        <v>380000</v>
      </c>
      <c r="S8">
        <v>20000</v>
      </c>
      <c r="U8">
        <f>(R8*S8)/(R8+S8)</f>
        <v>19000</v>
      </c>
    </row>
    <row r="9" spans="5:21" x14ac:dyDescent="0.35">
      <c r="E9" t="s">
        <v>9</v>
      </c>
      <c r="F9">
        <v>230</v>
      </c>
    </row>
    <row r="10" spans="5:21" x14ac:dyDescent="0.35">
      <c r="J10" t="s">
        <v>7</v>
      </c>
      <c r="K10">
        <v>110</v>
      </c>
    </row>
    <row r="12" spans="5:21" x14ac:dyDescent="0.35">
      <c r="E12">
        <f>F5/F6</f>
        <v>1.7500000000000002E-2</v>
      </c>
      <c r="J12" t="s">
        <v>6</v>
      </c>
      <c r="K12">
        <f>F6/K10</f>
        <v>18.181818181818183</v>
      </c>
    </row>
    <row r="17" spans="5:21" x14ac:dyDescent="0.35">
      <c r="U17">
        <f>40*230</f>
        <v>9200</v>
      </c>
    </row>
    <row r="23" spans="5:21" x14ac:dyDescent="0.35">
      <c r="F23" t="s">
        <v>13</v>
      </c>
      <c r="J23" t="s">
        <v>17</v>
      </c>
      <c r="K23">
        <v>7</v>
      </c>
      <c r="M23" t="s">
        <v>15</v>
      </c>
      <c r="N23">
        <v>8.4</v>
      </c>
    </row>
    <row r="24" spans="5:21" x14ac:dyDescent="0.35">
      <c r="E24" t="s">
        <v>10</v>
      </c>
      <c r="F24">
        <v>39</v>
      </c>
      <c r="J24" t="s">
        <v>16</v>
      </c>
      <c r="K24">
        <v>37.36</v>
      </c>
      <c r="M24" t="s">
        <v>14</v>
      </c>
      <c r="N24">
        <f>N23*K24/K23</f>
        <v>44.832000000000001</v>
      </c>
    </row>
    <row r="25" spans="5:21" x14ac:dyDescent="0.35">
      <c r="E25" t="s">
        <v>11</v>
      </c>
      <c r="F25">
        <v>100</v>
      </c>
    </row>
    <row r="26" spans="5:21" x14ac:dyDescent="0.35">
      <c r="E26" t="s">
        <v>12</v>
      </c>
      <c r="F26">
        <v>180</v>
      </c>
    </row>
    <row r="28" spans="5:21" x14ac:dyDescent="0.35">
      <c r="O28" t="s">
        <v>23</v>
      </c>
      <c r="Q28" t="s">
        <v>28</v>
      </c>
      <c r="S28" t="s">
        <v>29</v>
      </c>
    </row>
    <row r="29" spans="5:21" x14ac:dyDescent="0.35">
      <c r="O29">
        <v>2</v>
      </c>
      <c r="Q29">
        <f>O29*1000</f>
        <v>2000</v>
      </c>
      <c r="S29">
        <v>3600000</v>
      </c>
      <c r="U29">
        <f>Q29*S29/3600000</f>
        <v>2000</v>
      </c>
    </row>
    <row r="37" spans="4:25" x14ac:dyDescent="0.35">
      <c r="E37">
        <f>2^32</f>
        <v>4294967296</v>
      </c>
    </row>
    <row r="38" spans="4:25" x14ac:dyDescent="0.35">
      <c r="Q38" t="s">
        <v>23</v>
      </c>
      <c r="S38" t="s">
        <v>24</v>
      </c>
      <c r="U38" t="s">
        <v>26</v>
      </c>
      <c r="W38" t="s">
        <v>25</v>
      </c>
      <c r="Y38" t="s">
        <v>27</v>
      </c>
    </row>
    <row r="39" spans="4:25" x14ac:dyDescent="0.35">
      <c r="D39" t="s">
        <v>21</v>
      </c>
      <c r="E39" s="1">
        <v>86400000</v>
      </c>
      <c r="Q39">
        <v>1</v>
      </c>
      <c r="S39">
        <f>Q39*1000</f>
        <v>1000</v>
      </c>
      <c r="U39">
        <f>S39/60</f>
        <v>16.666666666666668</v>
      </c>
      <c r="W39">
        <f>S39/3600</f>
        <v>0.27777777777777779</v>
      </c>
      <c r="Y39">
        <f>S39/3600000</f>
        <v>2.7777777777777778E-4</v>
      </c>
    </row>
    <row r="41" spans="4:25" x14ac:dyDescent="0.35">
      <c r="D41" t="s">
        <v>22</v>
      </c>
      <c r="E41">
        <f>E37/E39</f>
        <v>49.710269629629629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Machado</dc:creator>
  <cp:lastModifiedBy>Jaime Machado</cp:lastModifiedBy>
  <dcterms:created xsi:type="dcterms:W3CDTF">2017-03-16T16:02:28Z</dcterms:created>
  <dcterms:modified xsi:type="dcterms:W3CDTF">2017-03-19T23:13:50Z</dcterms:modified>
</cp:coreProperties>
</file>