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me\OneDrive\Documentos\Universidad Ingeniería Industrial\Primer Año\Primer Semestre\Informática\Prácticas\"/>
    </mc:Choice>
  </mc:AlternateContent>
  <xr:revisionPtr revIDLastSave="0" documentId="10_ncr:100000_{F6353190-175B-4025-8080-F303C33F0D61}" xr6:coauthVersionLast="31" xr6:coauthVersionMax="31" xr10:uidLastSave="{00000000-0000-0000-0000-000000000000}"/>
  <bookViews>
    <workbookView xWindow="0" yWindow="0" windowWidth="10740" windowHeight="6750" activeTab="1" xr2:uid="{00000000-000D-0000-FFFF-FFFF00000000}"/>
  </bookViews>
  <sheets>
    <sheet name="precios" sheetId="1" r:id="rId1"/>
    <sheet name="seguros" sheetId="2" r:id="rId2"/>
  </sheets>
  <calcPr calcId="179017"/>
</workbook>
</file>

<file path=xl/calcChain.xml><?xml version="1.0" encoding="utf-8"?>
<calcChain xmlns="http://schemas.openxmlformats.org/spreadsheetml/2006/main">
  <c r="D4" i="2" l="1"/>
  <c r="E11" i="2"/>
  <c r="E29" i="2" l="1"/>
  <c r="E30" i="2"/>
  <c r="E31" i="2"/>
  <c r="E28" i="2"/>
  <c r="D29" i="2"/>
  <c r="D30" i="2"/>
  <c r="D31" i="2"/>
  <c r="D28" i="2"/>
  <c r="C29" i="2"/>
  <c r="C30" i="2"/>
  <c r="C31" i="2"/>
  <c r="C28" i="2"/>
  <c r="B29" i="2"/>
  <c r="B30" i="2"/>
  <c r="B31" i="2"/>
  <c r="B28" i="2"/>
  <c r="A22" i="2"/>
  <c r="F28" i="2" l="1"/>
  <c r="F31" i="2"/>
  <c r="F30" i="2"/>
  <c r="F29" i="2"/>
</calcChain>
</file>

<file path=xl/sharedStrings.xml><?xml version="1.0" encoding="utf-8"?>
<sst xmlns="http://schemas.openxmlformats.org/spreadsheetml/2006/main" count="56" uniqueCount="53">
  <si>
    <t>Nombre seguro</t>
  </si>
  <si>
    <t>precio base según el tipo de coche</t>
  </si>
  <si>
    <t>básico terceros</t>
  </si>
  <si>
    <t>ampliado terceros</t>
  </si>
  <si>
    <t>super terceros</t>
  </si>
  <si>
    <t>todo riesgo franquicia trescientos</t>
  </si>
  <si>
    <t>todo riesgo franquicia 100</t>
  </si>
  <si>
    <t>todo riesgo</t>
  </si>
  <si>
    <t>tipo</t>
  </si>
  <si>
    <t>VW polo</t>
  </si>
  <si>
    <t>Renault Clio</t>
  </si>
  <si>
    <t>Opel Astra</t>
  </si>
  <si>
    <t>VW GOLF</t>
  </si>
  <si>
    <t>Mercedes Clase A</t>
  </si>
  <si>
    <t>Opel Vectra</t>
  </si>
  <si>
    <t>Renault Megane</t>
  </si>
  <si>
    <t>Opel Zafira</t>
  </si>
  <si>
    <t>BMW 320</t>
  </si>
  <si>
    <t>BMW 318</t>
  </si>
  <si>
    <t>Volvo 580</t>
  </si>
  <si>
    <t>Modelos de turismo</t>
  </si>
  <si>
    <t>Bonificaciones</t>
  </si>
  <si>
    <t>Años sin siniestro</t>
  </si>
  <si>
    <t>%Descuento</t>
  </si>
  <si>
    <t>Vehículo a asegurar</t>
  </si>
  <si>
    <t>Tipo de vehículo</t>
  </si>
  <si>
    <t>Turismo</t>
  </si>
  <si>
    <t>Modelo</t>
  </si>
  <si>
    <t>Año 1º matriculación</t>
  </si>
  <si>
    <t>Antigüedad coche</t>
  </si>
  <si>
    <t>Conductor habitual</t>
  </si>
  <si>
    <t>Fecha de nacimiento</t>
  </si>
  <si>
    <t>Sexo</t>
  </si>
  <si>
    <t>Estado civil</t>
  </si>
  <si>
    <t>Fecha de permiso</t>
  </si>
  <si>
    <t>Nºde años con permiso</t>
  </si>
  <si>
    <t>Hombre</t>
  </si>
  <si>
    <t>Soltero</t>
  </si>
  <si>
    <t>Seguro actual</t>
  </si>
  <si>
    <t>Tiene póliza de seguro con Grafe?</t>
  </si>
  <si>
    <t>Sí</t>
  </si>
  <si>
    <t>Nº de años con póliza en Grafe</t>
  </si>
  <si>
    <t>Nº años sin siniestro</t>
  </si>
  <si>
    <t>Tipo de coche</t>
  </si>
  <si>
    <t>Precios seguros:</t>
  </si>
  <si>
    <t>Precio base según coche</t>
  </si>
  <si>
    <t>Incr. Antigüedad coche</t>
  </si>
  <si>
    <t>Incr. Casos espec.</t>
  </si>
  <si>
    <t>Total</t>
  </si>
  <si>
    <t>Super terceros</t>
  </si>
  <si>
    <t>Todo riesgo franquicia 100</t>
  </si>
  <si>
    <t>Básico terceros</t>
  </si>
  <si>
    <t>Todo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</si>
</sst>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B10" workbookViewId="0">
      <selection activeCell="A27" sqref="A27"/>
    </sheetView>
  </sheetViews>
  <sheetFormatPr baseColWidth="10" defaultRowHeight="12.75" x14ac:dyDescent="0.2"/>
  <cols>
    <col min="1" max="1" width="30.7109375" customWidth="1"/>
    <col min="2" max="2" width="12.5703125" customWidth="1"/>
  </cols>
  <sheetData>
    <row r="1" spans="1:5" x14ac:dyDescent="0.2">
      <c r="A1" s="4" t="s">
        <v>0</v>
      </c>
      <c r="B1" s="4" t="s">
        <v>1</v>
      </c>
    </row>
    <row r="2" spans="1:5" x14ac:dyDescent="0.2">
      <c r="A2" s="1"/>
      <c r="B2" s="1">
        <v>1</v>
      </c>
      <c r="C2" s="1">
        <v>2</v>
      </c>
      <c r="D2" s="1">
        <v>3</v>
      </c>
      <c r="E2" s="1">
        <v>4</v>
      </c>
    </row>
    <row r="3" spans="1:5" x14ac:dyDescent="0.2">
      <c r="A3" s="1" t="s">
        <v>2</v>
      </c>
      <c r="B3" s="1">
        <v>650</v>
      </c>
      <c r="C3" s="1">
        <v>702</v>
      </c>
      <c r="D3" s="1">
        <v>786</v>
      </c>
      <c r="E3" s="1">
        <v>912</v>
      </c>
    </row>
    <row r="4" spans="1:5" x14ac:dyDescent="0.2">
      <c r="A4" s="1" t="s">
        <v>3</v>
      </c>
      <c r="B4" s="1">
        <v>725</v>
      </c>
      <c r="C4" s="1">
        <v>783</v>
      </c>
      <c r="D4" s="1">
        <v>876</v>
      </c>
      <c r="E4" s="1">
        <v>1017</v>
      </c>
    </row>
    <row r="5" spans="1:5" x14ac:dyDescent="0.2">
      <c r="A5" s="1" t="s">
        <v>4</v>
      </c>
      <c r="B5" s="1">
        <v>800</v>
      </c>
      <c r="C5" s="1">
        <v>864</v>
      </c>
      <c r="D5" s="1">
        <v>967</v>
      </c>
      <c r="E5" s="1">
        <v>1122</v>
      </c>
    </row>
    <row r="6" spans="1:5" x14ac:dyDescent="0.2">
      <c r="A6" s="1" t="s">
        <v>5</v>
      </c>
      <c r="B6" s="1">
        <v>1200</v>
      </c>
      <c r="C6" s="1">
        <v>1296</v>
      </c>
      <c r="D6" s="1">
        <v>1451</v>
      </c>
      <c r="E6" s="1">
        <v>1683</v>
      </c>
    </row>
    <row r="7" spans="1:5" x14ac:dyDescent="0.2">
      <c r="A7" s="1" t="s">
        <v>6</v>
      </c>
      <c r="B7" s="1">
        <v>1700</v>
      </c>
      <c r="C7" s="1">
        <v>1836</v>
      </c>
      <c r="D7" s="1">
        <v>2056</v>
      </c>
      <c r="E7" s="1">
        <v>2385</v>
      </c>
    </row>
    <row r="8" spans="1:5" x14ac:dyDescent="0.2">
      <c r="A8" s="1" t="s">
        <v>7</v>
      </c>
      <c r="B8" s="1">
        <v>1900</v>
      </c>
      <c r="C8" s="1">
        <v>2052</v>
      </c>
      <c r="D8" s="1">
        <v>2298</v>
      </c>
      <c r="E8" s="1">
        <v>2665</v>
      </c>
    </row>
    <row r="13" spans="1:5" x14ac:dyDescent="0.2">
      <c r="A13" s="5" t="s">
        <v>20</v>
      </c>
      <c r="B13" s="5" t="s">
        <v>8</v>
      </c>
    </row>
    <row r="14" spans="1:5" x14ac:dyDescent="0.2">
      <c r="A14" s="1" t="s">
        <v>9</v>
      </c>
      <c r="B14" s="1">
        <v>1</v>
      </c>
    </row>
    <row r="15" spans="1:5" x14ac:dyDescent="0.2">
      <c r="A15" s="1" t="s">
        <v>10</v>
      </c>
      <c r="B15" s="1">
        <v>1</v>
      </c>
    </row>
    <row r="16" spans="1:5" x14ac:dyDescent="0.2">
      <c r="A16" s="1" t="s">
        <v>11</v>
      </c>
      <c r="B16" s="1">
        <v>1</v>
      </c>
    </row>
    <row r="17" spans="1:9" x14ac:dyDescent="0.2">
      <c r="A17" s="1" t="s">
        <v>12</v>
      </c>
      <c r="B17" s="1">
        <v>2</v>
      </c>
    </row>
    <row r="18" spans="1:9" x14ac:dyDescent="0.2">
      <c r="A18" s="1" t="s">
        <v>13</v>
      </c>
      <c r="B18" s="1">
        <v>2</v>
      </c>
    </row>
    <row r="19" spans="1:9" x14ac:dyDescent="0.2">
      <c r="A19" s="1" t="s">
        <v>14</v>
      </c>
      <c r="B19" s="1">
        <v>3</v>
      </c>
    </row>
    <row r="20" spans="1:9" x14ac:dyDescent="0.2">
      <c r="A20" s="1" t="s">
        <v>15</v>
      </c>
      <c r="B20" s="1">
        <v>3</v>
      </c>
    </row>
    <row r="21" spans="1:9" x14ac:dyDescent="0.2">
      <c r="A21" s="1" t="s">
        <v>16</v>
      </c>
      <c r="B21" s="1">
        <v>3</v>
      </c>
    </row>
    <row r="22" spans="1:9" x14ac:dyDescent="0.2">
      <c r="A22" s="1" t="s">
        <v>17</v>
      </c>
      <c r="B22" s="1">
        <v>4</v>
      </c>
    </row>
    <row r="23" spans="1:9" x14ac:dyDescent="0.2">
      <c r="A23" s="1" t="s">
        <v>18</v>
      </c>
      <c r="B23" s="1">
        <v>4</v>
      </c>
    </row>
    <row r="24" spans="1:9" x14ac:dyDescent="0.2">
      <c r="A24" s="1" t="s">
        <v>19</v>
      </c>
      <c r="B24" s="1">
        <v>4</v>
      </c>
    </row>
    <row r="27" spans="1:9" x14ac:dyDescent="0.2">
      <c r="A27" s="5" t="s">
        <v>21</v>
      </c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 t="s">
        <v>22</v>
      </c>
      <c r="B28" s="1">
        <v>0</v>
      </c>
      <c r="C28" s="1">
        <v>2</v>
      </c>
      <c r="D28" s="1">
        <v>3</v>
      </c>
      <c r="E28" s="1">
        <v>6</v>
      </c>
      <c r="F28" s="1">
        <v>9</v>
      </c>
      <c r="G28" s="1">
        <v>12</v>
      </c>
      <c r="H28" s="1">
        <v>15</v>
      </c>
      <c r="I28" s="1">
        <v>18</v>
      </c>
    </row>
    <row r="29" spans="1:9" x14ac:dyDescent="0.2">
      <c r="A29" s="1" t="s">
        <v>23</v>
      </c>
      <c r="B29" s="2">
        <v>0</v>
      </c>
      <c r="C29" s="2">
        <v>-0.01</v>
      </c>
      <c r="D29" s="2">
        <v>-0.02</v>
      </c>
      <c r="E29" s="2">
        <v>-0.03</v>
      </c>
      <c r="F29" s="2">
        <v>-0.05</v>
      </c>
      <c r="G29" s="2">
        <v>-0.08</v>
      </c>
      <c r="H29" s="2">
        <v>-0.1</v>
      </c>
      <c r="I29" s="2">
        <v>-0.15</v>
      </c>
    </row>
  </sheetData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zoomScale="85" zoomScaleNormal="85" workbookViewId="0">
      <selection activeCell="E6" sqref="E6"/>
    </sheetView>
  </sheetViews>
  <sheetFormatPr baseColWidth="10" defaultRowHeight="12.75" x14ac:dyDescent="0.2"/>
  <cols>
    <col min="1" max="1" width="31" customWidth="1"/>
    <col min="2" max="2" width="23.7109375" customWidth="1"/>
    <col min="3" max="3" width="29.42578125" customWidth="1"/>
    <col min="4" max="4" width="20.140625" customWidth="1"/>
    <col min="5" max="5" width="21.5703125" customWidth="1"/>
  </cols>
  <sheetData>
    <row r="1" spans="1:5" x14ac:dyDescent="0.2">
      <c r="A1" s="4" t="s">
        <v>24</v>
      </c>
    </row>
    <row r="3" spans="1:5" x14ac:dyDescent="0.2">
      <c r="A3" s="5" t="s">
        <v>25</v>
      </c>
      <c r="B3" s="5" t="s">
        <v>27</v>
      </c>
      <c r="C3" s="5" t="s">
        <v>28</v>
      </c>
      <c r="D3" s="5" t="s">
        <v>29</v>
      </c>
    </row>
    <row r="4" spans="1:5" x14ac:dyDescent="0.2">
      <c r="A4" s="1" t="s">
        <v>26</v>
      </c>
      <c r="B4" s="1" t="s">
        <v>15</v>
      </c>
      <c r="C4" s="1">
        <v>1998</v>
      </c>
      <c r="D4" s="1">
        <f ca="1">TEXT(TODAY(),"aaa")-C4</f>
        <v>20</v>
      </c>
    </row>
    <row r="8" spans="1:5" x14ac:dyDescent="0.2">
      <c r="A8" s="5" t="s">
        <v>30</v>
      </c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5" t="s">
        <v>31</v>
      </c>
      <c r="B10" s="5" t="s">
        <v>32</v>
      </c>
      <c r="C10" s="5" t="s">
        <v>33</v>
      </c>
      <c r="D10" s="5" t="s">
        <v>34</v>
      </c>
      <c r="E10" s="5" t="s">
        <v>35</v>
      </c>
    </row>
    <row r="11" spans="1:5" x14ac:dyDescent="0.2">
      <c r="A11" s="6">
        <v>26517</v>
      </c>
      <c r="B11" s="1" t="s">
        <v>36</v>
      </c>
      <c r="C11" s="1" t="s">
        <v>37</v>
      </c>
      <c r="D11" s="3">
        <v>34092</v>
      </c>
      <c r="E11" s="9">
        <f ca="1">DATEDIF(D11,TODAY(),"y")</f>
        <v>25</v>
      </c>
    </row>
    <row r="12" spans="1:5" x14ac:dyDescent="0.2">
      <c r="A12" s="1"/>
      <c r="B12" s="1"/>
      <c r="C12" s="1"/>
      <c r="D12" s="1"/>
      <c r="E12" s="1"/>
    </row>
    <row r="15" spans="1:5" x14ac:dyDescent="0.2">
      <c r="A15" s="5" t="s">
        <v>38</v>
      </c>
      <c r="B15" s="1"/>
    </row>
    <row r="16" spans="1:5" x14ac:dyDescent="0.2">
      <c r="A16" s="1" t="s">
        <v>39</v>
      </c>
      <c r="B16" s="1" t="s">
        <v>40</v>
      </c>
    </row>
    <row r="17" spans="1:6" x14ac:dyDescent="0.2">
      <c r="A17" s="1" t="s">
        <v>41</v>
      </c>
      <c r="B17" s="1">
        <v>10</v>
      </c>
    </row>
    <row r="18" spans="1:6" x14ac:dyDescent="0.2">
      <c r="A18" s="1" t="s">
        <v>42</v>
      </c>
      <c r="B18" s="1">
        <v>8</v>
      </c>
    </row>
    <row r="21" spans="1:6" x14ac:dyDescent="0.2">
      <c r="A21" s="5" t="s">
        <v>43</v>
      </c>
    </row>
    <row r="22" spans="1:6" x14ac:dyDescent="0.2">
      <c r="A22" s="1">
        <f>VLOOKUP(B4,precios!A14:B24,2,FALSE)</f>
        <v>3</v>
      </c>
    </row>
    <row r="26" spans="1:6" x14ac:dyDescent="0.2">
      <c r="A26" s="5" t="s">
        <v>44</v>
      </c>
      <c r="B26" s="1"/>
      <c r="C26" s="1"/>
      <c r="D26" s="1"/>
      <c r="E26" s="1"/>
      <c r="F26" s="1"/>
    </row>
    <row r="27" spans="1:6" x14ac:dyDescent="0.2">
      <c r="A27" s="7" t="s">
        <v>0</v>
      </c>
      <c r="B27" s="5" t="s">
        <v>45</v>
      </c>
      <c r="C27" s="7" t="s">
        <v>46</v>
      </c>
      <c r="D27" s="7" t="s">
        <v>47</v>
      </c>
      <c r="E27" s="5" t="s">
        <v>21</v>
      </c>
      <c r="F27" s="7" t="s">
        <v>48</v>
      </c>
    </row>
    <row r="28" spans="1:6" x14ac:dyDescent="0.2">
      <c r="A28" s="1" t="s">
        <v>49</v>
      </c>
      <c r="B28" s="8">
        <f>VLOOKUP(A28,precios!$A$3:$E$8,MATCH($A$22,precios!$A$2:$E$2,0),FALSE)</f>
        <v>967</v>
      </c>
      <c r="C28" s="8">
        <f ca="1">IF($C$4&lt;2000,B28*$D$4%,0)</f>
        <v>193.4</v>
      </c>
      <c r="D28" s="8">
        <f ca="1">IF($B$11="Hombre",IF($C$11="soltero",IF($E$11&lt;10,50,0),0),0)</f>
        <v>0</v>
      </c>
      <c r="E28" s="8">
        <f>IF($B$16="SÍ",_xlfn.IFS($B$18&gt;=precios!$I$28,B28*precios!$I$29,$B$18&gt;=precios!$H$28,B28*precios!$H$29,$B$18&gt;=precios!$G$28,B28*precios!$G$29,$B$18&gt;=precios!$F$28,B28*precios!$F$29,$B$18&gt;=precios!$E$28,B28*precios!$E$29,$B$18&gt;=precios!$D$28,B28*precios!$D$29,$B$18&gt;=precios!$C$28,B28*precios!$C$29,$B$18&gt;=precios!$B$28,B28*precios!$B$29),0)</f>
        <v>-29.009999999999998</v>
      </c>
      <c r="F28" s="8">
        <f ca="1">SUM(B28:E28)</f>
        <v>1131.3900000000001</v>
      </c>
    </row>
    <row r="29" spans="1:6" x14ac:dyDescent="0.2">
      <c r="A29" s="1" t="s">
        <v>50</v>
      </c>
      <c r="B29" s="8">
        <f>VLOOKUP(A29,precios!$A$3:$E$8,MATCH($A$22,precios!$A$2:$E$2,0),FALSE)</f>
        <v>2056</v>
      </c>
      <c r="C29" s="8">
        <f t="shared" ref="C29:C31" ca="1" si="0">IF($C$4&lt;2000,B29*$D$4%,0)</f>
        <v>411.20000000000005</v>
      </c>
      <c r="D29" s="8">
        <f t="shared" ref="D29:D31" ca="1" si="1">IF($B$11="Hombre",IF($C$11="soltero",IF($E$11&lt;10,50,0),0),0)</f>
        <v>0</v>
      </c>
      <c r="E29" s="8">
        <f>IF($B$16="SÍ",_xlfn.IFS($B$18&gt;=precios!$I$28,B29*precios!$I$29,$B$18&gt;=precios!$H$28,B29*precios!$H$29,$B$18&gt;=precios!$G$28,B29*precios!$G$29,$B$18&gt;=precios!$F$28,B29*precios!$F$29,$B$18&gt;=precios!$E$28,B29*precios!$E$29,$B$18&gt;=precios!$D$28,B29*precios!$D$29,$B$18&gt;=precios!$C$28,B29*precios!$C$29,$B$18&gt;=precios!$B$28,B29*precios!$B$29),0)</f>
        <v>-61.68</v>
      </c>
      <c r="F29" s="8">
        <f t="shared" ref="F29:F31" ca="1" si="2">SUM(B29:E29)</f>
        <v>2405.52</v>
      </c>
    </row>
    <row r="30" spans="1:6" x14ac:dyDescent="0.2">
      <c r="A30" s="1" t="s">
        <v>51</v>
      </c>
      <c r="B30" s="8">
        <f>VLOOKUP(A30,precios!$A$3:$E$8,MATCH($A$22,precios!$A$2:$E$2,0),FALSE)</f>
        <v>786</v>
      </c>
      <c r="C30" s="8">
        <f t="shared" ca="1" si="0"/>
        <v>157.20000000000002</v>
      </c>
      <c r="D30" s="8">
        <f t="shared" ca="1" si="1"/>
        <v>0</v>
      </c>
      <c r="E30" s="8">
        <f>IF($B$16="SÍ",_xlfn.IFS($B$18&gt;=precios!$I$28,B30*precios!$I$29,$B$18&gt;=precios!$H$28,B30*precios!$H$29,$B$18&gt;=precios!$G$28,B30*precios!$G$29,$B$18&gt;=precios!$F$28,B30*precios!$F$29,$B$18&gt;=precios!$E$28,B30*precios!$E$29,$B$18&gt;=precios!$D$28,B30*precios!$D$29,$B$18&gt;=precios!$C$28,B30*precios!$C$29,$B$18&gt;=precios!$B$28,B30*precios!$B$29),0)</f>
        <v>-23.58</v>
      </c>
      <c r="F30" s="8">
        <f t="shared" ca="1" si="2"/>
        <v>919.62</v>
      </c>
    </row>
    <row r="31" spans="1:6" x14ac:dyDescent="0.2">
      <c r="A31" s="1" t="s">
        <v>52</v>
      </c>
      <c r="B31" s="8">
        <f>VLOOKUP(A31,precios!$A$3:$E$8,MATCH($A$22,precios!$A$2:$E$2,0),FALSE)</f>
        <v>2298</v>
      </c>
      <c r="C31" s="8">
        <f t="shared" ca="1" si="0"/>
        <v>459.6</v>
      </c>
      <c r="D31" s="8">
        <f t="shared" ca="1" si="1"/>
        <v>0</v>
      </c>
      <c r="E31" s="8">
        <f>IF($B$16="SÍ",_xlfn.IFS($B$18&gt;=precios!$I$28,B31*precios!$I$29,$B$18&gt;=precios!$H$28,B31*precios!$H$29,$B$18&gt;=precios!$G$28,B31*precios!$G$29,$B$18&gt;=precios!$F$28,B31*precios!$F$29,$B$18&gt;=precios!$E$28,B31*precios!$E$29,$B$18&gt;=precios!$D$28,B31*precios!$D$29,$B$18&gt;=precios!$C$28,B31*precios!$C$29,$B$18&gt;=precios!$B$28,B31*precios!$B$29),0)</f>
        <v>-68.94</v>
      </c>
      <c r="F31" s="8">
        <f t="shared" ca="1" si="2"/>
        <v>2688.66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seguros</vt:lpstr>
    </vt:vector>
  </TitlesOfParts>
  <Company>upna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burusco</dc:creator>
  <cp:lastModifiedBy>Jaime Osés</cp:lastModifiedBy>
  <dcterms:created xsi:type="dcterms:W3CDTF">2011-01-07T11:42:12Z</dcterms:created>
  <dcterms:modified xsi:type="dcterms:W3CDTF">2018-12-28T00:57:55Z</dcterms:modified>
</cp:coreProperties>
</file>