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OneDrive\Escritorio\"/>
    </mc:Choice>
  </mc:AlternateContent>
  <xr:revisionPtr revIDLastSave="143" documentId="13_ncr:1_{8BFE01F3-043D-4095-8C73-9CBB130332A0}" xr6:coauthVersionLast="36" xr6:coauthVersionMax="36" xr10:uidLastSave="{A1ECF8F0-84BC-4772-B901-50D1962A3FB7}"/>
  <bookViews>
    <workbookView xWindow="0" yWindow="0" windowWidth="20490" windowHeight="8940" activeTab="2" xr2:uid="{7711B31D-BE71-449A-B8CC-4CD1885B40B8}"/>
  </bookViews>
  <sheets>
    <sheet name="Condensador plano paca paralel" sheetId="1" r:id="rId1"/>
    <sheet name="Capacitador cilindrico" sheetId="2" r:id="rId2"/>
    <sheet name="Armaduras cilíndricas concént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4" i="2"/>
  <c r="G5" i="3"/>
  <c r="G6" i="3"/>
  <c r="G7" i="3"/>
  <c r="G8" i="3"/>
  <c r="G9" i="3"/>
  <c r="G10" i="3"/>
  <c r="G11" i="3"/>
  <c r="G12" i="3"/>
  <c r="G13" i="3"/>
  <c r="G14" i="3"/>
  <c r="A4" i="1"/>
  <c r="A5" i="1"/>
  <c r="A6" i="1"/>
  <c r="A7" i="1"/>
  <c r="A8" i="1"/>
  <c r="A9" i="1"/>
  <c r="A10" i="1"/>
  <c r="A11" i="1"/>
  <c r="A12" i="1"/>
  <c r="A13" i="1"/>
  <c r="A3" i="1"/>
  <c r="E5" i="3" l="1"/>
  <c r="E6" i="3"/>
  <c r="E7" i="3"/>
  <c r="E8" i="3"/>
  <c r="E9" i="3"/>
  <c r="E10" i="3"/>
  <c r="E11" i="3"/>
  <c r="E12" i="3"/>
  <c r="E13" i="3"/>
  <c r="E14" i="3"/>
  <c r="E4" i="3"/>
  <c r="A5" i="2"/>
  <c r="A6" i="2"/>
  <c r="A7" i="2"/>
  <c r="A8" i="2"/>
  <c r="A9" i="2"/>
  <c r="A10" i="2"/>
  <c r="A11" i="2"/>
  <c r="A12" i="2"/>
  <c r="A13" i="2"/>
  <c r="A4" i="2"/>
  <c r="I6" i="2"/>
  <c r="I7" i="2"/>
  <c r="I8" i="2"/>
  <c r="I9" i="2"/>
  <c r="I10" i="2"/>
  <c r="I11" i="2"/>
  <c r="I12" i="2"/>
  <c r="I5" i="2"/>
  <c r="G5" i="2"/>
  <c r="G6" i="2"/>
  <c r="G7" i="2"/>
  <c r="G8" i="2"/>
  <c r="G9" i="2"/>
  <c r="G10" i="2"/>
  <c r="G11" i="2"/>
  <c r="G12" i="2"/>
  <c r="G13" i="2"/>
  <c r="G4" i="2"/>
  <c r="G5" i="1" l="1"/>
  <c r="G6" i="1"/>
  <c r="G7" i="1"/>
  <c r="G8" i="1"/>
  <c r="G9" i="1"/>
  <c r="G10" i="1"/>
  <c r="G11" i="1"/>
  <c r="G12" i="1"/>
  <c r="G13" i="1"/>
  <c r="G4" i="1"/>
  <c r="E5" i="1"/>
  <c r="E6" i="1"/>
  <c r="E7" i="1"/>
  <c r="E8" i="1"/>
  <c r="E9" i="1"/>
  <c r="E10" i="1"/>
  <c r="E11" i="1"/>
  <c r="E12" i="1"/>
  <c r="E13" i="1"/>
  <c r="E4" i="1"/>
  <c r="D5" i="3" l="1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4" i="3"/>
  <c r="F4" i="3" s="1"/>
  <c r="H5" i="2"/>
  <c r="H6" i="2"/>
  <c r="H7" i="2"/>
  <c r="H8" i="2"/>
  <c r="H9" i="2"/>
  <c r="H10" i="2"/>
  <c r="H11" i="2"/>
  <c r="H12" i="2"/>
  <c r="H13" i="2"/>
  <c r="H4" i="2"/>
  <c r="F5" i="2"/>
  <c r="F6" i="2"/>
  <c r="F7" i="2"/>
  <c r="F8" i="2"/>
  <c r="F9" i="2"/>
  <c r="F10" i="2"/>
  <c r="F11" i="2"/>
  <c r="F12" i="2"/>
  <c r="F13" i="2"/>
  <c r="F4" i="2"/>
  <c r="C13" i="2"/>
  <c r="D13" i="2"/>
  <c r="D4" i="2"/>
  <c r="D5" i="2"/>
  <c r="D6" i="2"/>
  <c r="D7" i="2"/>
  <c r="D8" i="2"/>
  <c r="D9" i="2"/>
  <c r="D10" i="2"/>
  <c r="D11" i="2"/>
  <c r="D12" i="2"/>
  <c r="D3" i="2"/>
  <c r="C4" i="2"/>
  <c r="C5" i="2"/>
  <c r="C6" i="2"/>
  <c r="C7" i="2"/>
  <c r="C8" i="2"/>
  <c r="C9" i="2"/>
  <c r="C10" i="2"/>
  <c r="C11" i="2"/>
  <c r="C12" i="2"/>
  <c r="F5" i="1"/>
  <c r="F6" i="1"/>
  <c r="F7" i="1"/>
  <c r="F8" i="1"/>
  <c r="F9" i="1"/>
  <c r="F10" i="1"/>
  <c r="F11" i="1"/>
  <c r="F12" i="1"/>
  <c r="F13" i="1"/>
  <c r="F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<sst xmlns="http://schemas.openxmlformats.org/spreadsheetml/2006/main" count="28" uniqueCount="16">
  <si>
    <t>xi</t>
  </si>
  <si>
    <t>v(xi)</t>
  </si>
  <si>
    <t>∆Vi</t>
  </si>
  <si>
    <t>∆Xi</t>
  </si>
  <si>
    <t>1/xi</t>
  </si>
  <si>
    <t>ln (xi/xo)</t>
  </si>
  <si>
    <t>∆vi</t>
  </si>
  <si>
    <t>∆xi</t>
  </si>
  <si>
    <t>−∆v/∆x</t>
  </si>
  <si>
    <r>
      <rPr>
        <b/>
        <sz val="11"/>
        <color theme="1"/>
        <rFont val="Calibri"/>
        <family val="2"/>
      </rPr>
      <t>−</t>
    </r>
    <r>
      <rPr>
        <b/>
        <sz val="11"/>
        <color theme="1"/>
        <rFont val="Calibri"/>
        <family val="2"/>
        <scheme val="minor"/>
      </rPr>
      <t>∆V/∆x</t>
    </r>
  </si>
  <si>
    <r>
      <rPr>
        <b/>
        <sz val="11"/>
        <color theme="1"/>
        <rFont val="Calibri"/>
        <family val="2"/>
      </rPr>
      <t>−</t>
    </r>
    <r>
      <rPr>
        <b/>
        <sz val="11"/>
        <color theme="1"/>
        <rFont val="Calibri"/>
        <family val="2"/>
        <scheme val="minor"/>
      </rPr>
      <t>∆v/∆x</t>
    </r>
  </si>
  <si>
    <t xml:space="preserve">errores </t>
  </si>
  <si>
    <t>errores</t>
  </si>
  <si>
    <t>error 1/xi</t>
  </si>
  <si>
    <t>error</t>
  </si>
  <si>
    <t>0,075 ± 0,004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</si>
</sst>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Potencial frente a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'Condensador plano paca paralel'!$B$3:$B$13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28</c:v>
                </c:pt>
                <c:pt idx="4">
                  <c:v>38</c:v>
                </c:pt>
                <c:pt idx="5">
                  <c:v>48</c:v>
                </c:pt>
                <c:pt idx="6">
                  <c:v>58</c:v>
                </c:pt>
                <c:pt idx="7">
                  <c:v>68</c:v>
                </c:pt>
                <c:pt idx="8">
                  <c:v>78</c:v>
                </c:pt>
                <c:pt idx="9">
                  <c:v>88</c:v>
                </c:pt>
                <c:pt idx="10">
                  <c:v>96</c:v>
                </c:pt>
              </c:numCache>
            </c:numRef>
          </c:xVal>
          <c:yVal>
            <c:numRef>
              <c:f>'Condensador plano paca paralel'!$C$3:$C$13</c:f>
              <c:numCache>
                <c:formatCode>General</c:formatCode>
                <c:ptCount val="11"/>
                <c:pt idx="0">
                  <c:v>10.1</c:v>
                </c:pt>
                <c:pt idx="1">
                  <c:v>9.31</c:v>
                </c:pt>
                <c:pt idx="2">
                  <c:v>8.23</c:v>
                </c:pt>
                <c:pt idx="3">
                  <c:v>7.12</c:v>
                </c:pt>
                <c:pt idx="4">
                  <c:v>5.95</c:v>
                </c:pt>
                <c:pt idx="5">
                  <c:v>4.93</c:v>
                </c:pt>
                <c:pt idx="6">
                  <c:v>3.93</c:v>
                </c:pt>
                <c:pt idx="7">
                  <c:v>2.77</c:v>
                </c:pt>
                <c:pt idx="8">
                  <c:v>1.76</c:v>
                </c:pt>
                <c:pt idx="9">
                  <c:v>0.72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6-47FD-B696-B50D2A5F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86528"/>
        <c:axId val="5523829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'Condensador plano paca paralel'!$B$4:$B$13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18</c:v>
                      </c:pt>
                      <c:pt idx="2">
                        <c:v>28</c:v>
                      </c:pt>
                      <c:pt idx="3">
                        <c:v>38</c:v>
                      </c:pt>
                      <c:pt idx="4">
                        <c:v>48</c:v>
                      </c:pt>
                      <c:pt idx="5">
                        <c:v>58</c:v>
                      </c:pt>
                      <c:pt idx="6">
                        <c:v>68</c:v>
                      </c:pt>
                      <c:pt idx="7">
                        <c:v>78</c:v>
                      </c:pt>
                      <c:pt idx="8">
                        <c:v>88</c:v>
                      </c:pt>
                      <c:pt idx="9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'Condensador plano paca paralel'!$F$4:$F$13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98.749999999999886</c:v>
                      </c:pt>
                      <c:pt idx="1">
                        <c:v>108</c:v>
                      </c:pt>
                      <c:pt idx="2">
                        <c:v>111.00000000000003</c:v>
                      </c:pt>
                      <c:pt idx="3">
                        <c:v>116.99999999999999</c:v>
                      </c:pt>
                      <c:pt idx="4">
                        <c:v>102.00000000000004</c:v>
                      </c:pt>
                      <c:pt idx="5">
                        <c:v>99.999999999999957</c:v>
                      </c:pt>
                      <c:pt idx="6">
                        <c:v>116.00000000000001</c:v>
                      </c:pt>
                      <c:pt idx="7">
                        <c:v>101</c:v>
                      </c:pt>
                      <c:pt idx="8">
                        <c:v>104</c:v>
                      </c:pt>
                      <c:pt idx="9">
                        <c:v>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1F6-47FD-B696-B50D2A5FFEE2}"/>
                  </c:ext>
                </c:extLst>
              </c15:ser>
            </c15:filteredScatterSeries>
          </c:ext>
        </c:extLst>
      </c:scatterChart>
      <c:valAx>
        <c:axId val="5523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382920"/>
        <c:crosses val="autoZero"/>
        <c:crossBetween val="midCat"/>
      </c:valAx>
      <c:valAx>
        <c:axId val="5523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3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Campo</a:t>
            </a:r>
            <a:r>
              <a:rPr lang="es-ES" baseline="0"/>
              <a:t> </a:t>
            </a:r>
            <a:r>
              <a:rPr lang="es-ES"/>
              <a:t>frente a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'Condensador plano paca paralel'!$B$4:$B$13</c:f>
              <c:numCache>
                <c:formatCode>General</c:formatCode>
                <c:ptCount val="10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  <c:pt idx="9">
                  <c:v>96</c:v>
                </c:pt>
              </c:numCache>
              <c:extLst xmlns:c15="http://schemas.microsoft.com/office/drawing/2012/chart"/>
            </c:numRef>
          </c:xVal>
          <c:yVal>
            <c:numRef>
              <c:f>'Condensador plano paca paralel'!$F$4:$F$13</c:f>
              <c:numCache>
                <c:formatCode>General</c:formatCode>
                <c:ptCount val="10"/>
                <c:pt idx="0">
                  <c:v>98.749999999999886</c:v>
                </c:pt>
                <c:pt idx="1">
                  <c:v>108</c:v>
                </c:pt>
                <c:pt idx="2">
                  <c:v>111.00000000000003</c:v>
                </c:pt>
                <c:pt idx="3">
                  <c:v>116.99999999999999</c:v>
                </c:pt>
                <c:pt idx="4">
                  <c:v>102.00000000000004</c:v>
                </c:pt>
                <c:pt idx="5">
                  <c:v>99.999999999999957</c:v>
                </c:pt>
                <c:pt idx="6">
                  <c:v>116.00000000000001</c:v>
                </c:pt>
                <c:pt idx="7">
                  <c:v>101</c:v>
                </c:pt>
                <c:pt idx="8">
                  <c:v>104</c:v>
                </c:pt>
                <c:pt idx="9">
                  <c:v>90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363E-4945-B874-D692F996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86528"/>
        <c:axId val="552382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'Condensador plano paca paralel'!$B$3:$B$13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8</c:v>
                      </c:pt>
                      <c:pt idx="2">
                        <c:v>18</c:v>
                      </c:pt>
                      <c:pt idx="3">
                        <c:v>28</c:v>
                      </c:pt>
                      <c:pt idx="4">
                        <c:v>38</c:v>
                      </c:pt>
                      <c:pt idx="5">
                        <c:v>48</c:v>
                      </c:pt>
                      <c:pt idx="6">
                        <c:v>58</c:v>
                      </c:pt>
                      <c:pt idx="7">
                        <c:v>68</c:v>
                      </c:pt>
                      <c:pt idx="8">
                        <c:v>78</c:v>
                      </c:pt>
                      <c:pt idx="9">
                        <c:v>88</c:v>
                      </c:pt>
                      <c:pt idx="10">
                        <c:v>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'Condensador plano paca paralel'!$C$3:$C$13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10.1</c:v>
                      </c:pt>
                      <c:pt idx="1">
                        <c:v>9.31</c:v>
                      </c:pt>
                      <c:pt idx="2">
                        <c:v>8.23</c:v>
                      </c:pt>
                      <c:pt idx="3">
                        <c:v>7.12</c:v>
                      </c:pt>
                      <c:pt idx="4">
                        <c:v>5.95</c:v>
                      </c:pt>
                      <c:pt idx="5">
                        <c:v>4.93</c:v>
                      </c:pt>
                      <c:pt idx="6">
                        <c:v>3.93</c:v>
                      </c:pt>
                      <c:pt idx="7">
                        <c:v>2.77</c:v>
                      </c:pt>
                      <c:pt idx="8">
                        <c:v>1.76</c:v>
                      </c:pt>
                      <c:pt idx="9">
                        <c:v>0.72</c:v>
                      </c:pt>
                      <c:pt idx="1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63E-4945-B874-D692F996CD86}"/>
                  </c:ext>
                </c:extLst>
              </c15:ser>
            </c15:filteredScatterSeries>
          </c:ext>
        </c:extLst>
      </c:scatterChart>
      <c:valAx>
        <c:axId val="5523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382920"/>
        <c:crosses val="autoZero"/>
        <c:crossBetween val="midCat"/>
      </c:valAx>
      <c:valAx>
        <c:axId val="5523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E</a:t>
                </a:r>
                <a:r>
                  <a:rPr lang="es-E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(N/C)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3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 frente a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'Capacitador cilindrico'!$B$3:$B$13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77</c:v>
                </c:pt>
                <c:pt idx="10">
                  <c:v>83</c:v>
                </c:pt>
              </c:numCache>
            </c:numRef>
          </c:xVal>
          <c:yVal>
            <c:numRef>
              <c:f>'Capacitador cilindrico'!$E$3:$E$13</c:f>
              <c:numCache>
                <c:formatCode>_(* #,##0.00_);_(* \(#,##0.00\);_(* "-"??_);_(@_)</c:formatCode>
                <c:ptCount val="11"/>
                <c:pt idx="0">
                  <c:v>10.1</c:v>
                </c:pt>
                <c:pt idx="1">
                  <c:v>10.1</c:v>
                </c:pt>
                <c:pt idx="2">
                  <c:v>7.61</c:v>
                </c:pt>
                <c:pt idx="3">
                  <c:v>4.84</c:v>
                </c:pt>
                <c:pt idx="4">
                  <c:v>3.21</c:v>
                </c:pt>
                <c:pt idx="5">
                  <c:v>2.14</c:v>
                </c:pt>
                <c:pt idx="6">
                  <c:v>1.44</c:v>
                </c:pt>
                <c:pt idx="7">
                  <c:v>0.89</c:v>
                </c:pt>
                <c:pt idx="8">
                  <c:v>0.36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0-4534-8E07-A94C9900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03272"/>
        <c:axId val="556758144"/>
      </c:scatterChart>
      <c:valAx>
        <c:axId val="61690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  <a:r>
                  <a:rPr lang="es-E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(mm)</a:t>
                </a:r>
                <a:endParaRPr lang="es-E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758144"/>
        <c:crosses val="autoZero"/>
        <c:crossBetween val="midCat"/>
      </c:valAx>
      <c:valAx>
        <c:axId val="5567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90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-</a:t>
            </a:r>
            <a:r>
              <a:rPr lang="es-ES">
                <a:latin typeface="Calibri" panose="020F0502020204030204" pitchFamily="34" charset="0"/>
                <a:cs typeface="Calibri" panose="020F0502020204030204" pitchFamily="34" charset="0"/>
              </a:rPr>
              <a:t>∆v/</a:t>
            </a:r>
            <a:r>
              <a:rPr lang="es-ES" sz="1400" b="0" i="0" u="none" strike="noStrike" baseline="0">
                <a:effectLst/>
              </a:rPr>
              <a:t>∆x frente a 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'Capacitador cilindrico'!$B$4:$B$13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77</c:v>
                </c:pt>
                <c:pt idx="9">
                  <c:v>83</c:v>
                </c:pt>
              </c:numCache>
            </c:numRef>
          </c:xVal>
          <c:yVal>
            <c:numRef>
              <c:f>'Capacitador cilindrico'!$H$4:$H$13</c:f>
              <c:numCache>
                <c:formatCode>General</c:formatCode>
                <c:ptCount val="10"/>
                <c:pt idx="0">
                  <c:v>0</c:v>
                </c:pt>
                <c:pt idx="1">
                  <c:v>622.49999999999977</c:v>
                </c:pt>
                <c:pt idx="2">
                  <c:v>277.00000000000006</c:v>
                </c:pt>
                <c:pt idx="3">
                  <c:v>163</c:v>
                </c:pt>
                <c:pt idx="4">
                  <c:v>106.99999999999999</c:v>
                </c:pt>
                <c:pt idx="5">
                  <c:v>70.000000000000014</c:v>
                </c:pt>
                <c:pt idx="6">
                  <c:v>54.999999999999993</c:v>
                </c:pt>
                <c:pt idx="7">
                  <c:v>53</c:v>
                </c:pt>
                <c:pt idx="8">
                  <c:v>51.428571428571423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5-41E1-A1BD-11E49D30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67128"/>
        <c:axId val="625766144"/>
      </c:scatterChart>
      <c:valAx>
        <c:axId val="62576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  <a:r>
                  <a:rPr lang="es-E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(mm)</a:t>
                </a:r>
                <a:endParaRPr lang="es-E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766144"/>
        <c:crosses val="autoZero"/>
        <c:crossBetween val="midCat"/>
      </c:valAx>
      <c:valAx>
        <c:axId val="625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E (N/C)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576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-</a:t>
            </a:r>
            <a:r>
              <a:rPr lang="es-ES">
                <a:latin typeface="Calibri" panose="020F0502020204030204" pitchFamily="34" charset="0"/>
                <a:cs typeface="Calibri" panose="020F0502020204030204" pitchFamily="34" charset="0"/>
              </a:rPr>
              <a:t>∆v/∆x</a:t>
            </a:r>
            <a:r>
              <a:rPr lang="es-ES" baseline="0">
                <a:latin typeface="Calibri" panose="020F0502020204030204" pitchFamily="34" charset="0"/>
                <a:cs typeface="Calibri" panose="020F0502020204030204" pitchFamily="34" charset="0"/>
              </a:rPr>
              <a:t> frente a 1/x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'Capacitador cilindrico'!$C$4:$C$13</c:f>
              <c:numCache>
                <c:formatCode>General</c:formatCode>
                <c:ptCount val="10"/>
                <c:pt idx="0">
                  <c:v>0.16666666666666666</c:v>
                </c:pt>
                <c:pt idx="1">
                  <c:v>0.1</c:v>
                </c:pt>
                <c:pt idx="2">
                  <c:v>0.05</c:v>
                </c:pt>
                <c:pt idx="3">
                  <c:v>3.3333333333333333E-2</c:v>
                </c:pt>
                <c:pt idx="4">
                  <c:v>2.5000000000000001E-2</c:v>
                </c:pt>
                <c:pt idx="5">
                  <c:v>0.02</c:v>
                </c:pt>
                <c:pt idx="6">
                  <c:v>1.6666666666666666E-2</c:v>
                </c:pt>
                <c:pt idx="7">
                  <c:v>1.4285714285714285E-2</c:v>
                </c:pt>
                <c:pt idx="8">
                  <c:v>1.2987012987012988E-2</c:v>
                </c:pt>
                <c:pt idx="9">
                  <c:v>1.2048192771084338E-2</c:v>
                </c:pt>
              </c:numCache>
            </c:numRef>
          </c:xVal>
          <c:yVal>
            <c:numRef>
              <c:f>'Capacitador cilindrico'!$H$4:$H$13</c:f>
              <c:numCache>
                <c:formatCode>General</c:formatCode>
                <c:ptCount val="10"/>
                <c:pt idx="0">
                  <c:v>0</c:v>
                </c:pt>
                <c:pt idx="1">
                  <c:v>622.49999999999977</c:v>
                </c:pt>
                <c:pt idx="2">
                  <c:v>277.00000000000006</c:v>
                </c:pt>
                <c:pt idx="3">
                  <c:v>163</c:v>
                </c:pt>
                <c:pt idx="4">
                  <c:v>106.99999999999999</c:v>
                </c:pt>
                <c:pt idx="5">
                  <c:v>70.000000000000014</c:v>
                </c:pt>
                <c:pt idx="6">
                  <c:v>54.999999999999993</c:v>
                </c:pt>
                <c:pt idx="7">
                  <c:v>53</c:v>
                </c:pt>
                <c:pt idx="8">
                  <c:v>51.428571428571423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9-4DF2-A7C8-CA812C15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18464"/>
        <c:axId val="561919448"/>
      </c:scatterChart>
      <c:valAx>
        <c:axId val="5619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1/x</a:t>
                </a:r>
                <a:r>
                  <a:rPr lang="es-E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(mm  )</a:t>
                </a:r>
                <a:endParaRPr lang="es-E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1919448"/>
        <c:crosses val="autoZero"/>
        <c:crossBetween val="midCat"/>
      </c:valAx>
      <c:valAx>
        <c:axId val="5619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E (N/C)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19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 frente a ln (xi/xo)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'Capacitador cilindrico'!$J$4:$J$12</c:f>
              <c:numCache>
                <c:formatCode>General</c:formatCode>
                <c:ptCount val="9"/>
                <c:pt idx="0">
                  <c:v>-2.5520459526256301</c:v>
                </c:pt>
                <c:pt idx="1">
                  <c:v>-2.04122032885964</c:v>
                </c:pt>
                <c:pt idx="2">
                  <c:v>-1.3480731482996899</c:v>
                </c:pt>
                <c:pt idx="3">
                  <c:v>-0.942608040191528</c:v>
                </c:pt>
                <c:pt idx="4">
                  <c:v>-0.65492596773974798</c:v>
                </c:pt>
                <c:pt idx="5">
                  <c:v>-0.431782416425538</c:v>
                </c:pt>
                <c:pt idx="6">
                  <c:v>-0.24946085963158299</c:v>
                </c:pt>
                <c:pt idx="7">
                  <c:v>-9.5310179804324893E-2</c:v>
                </c:pt>
                <c:pt idx="8">
                  <c:v>0</c:v>
                </c:pt>
              </c:numCache>
            </c:numRef>
          </c:xVal>
          <c:yVal>
            <c:numRef>
              <c:f>'Capacitador cilindrico'!$K$4:$K$12</c:f>
              <c:numCache>
                <c:formatCode>General</c:formatCode>
                <c:ptCount val="9"/>
                <c:pt idx="0">
                  <c:v>10.1</c:v>
                </c:pt>
                <c:pt idx="1">
                  <c:v>7.61</c:v>
                </c:pt>
                <c:pt idx="2">
                  <c:v>4.84</c:v>
                </c:pt>
                <c:pt idx="3">
                  <c:v>3.21</c:v>
                </c:pt>
                <c:pt idx="4">
                  <c:v>2.14</c:v>
                </c:pt>
                <c:pt idx="5">
                  <c:v>1.44</c:v>
                </c:pt>
                <c:pt idx="6">
                  <c:v>0.89</c:v>
                </c:pt>
                <c:pt idx="7">
                  <c:v>0.36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F-4CCD-8AA0-10E6A86E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32000"/>
        <c:axId val="609633968"/>
      </c:scatterChart>
      <c:valAx>
        <c:axId val="6096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ln (xi/xo)</a:t>
                </a:r>
                <a:endParaRPr lang="es-ES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633968"/>
        <c:crosses val="autoZero"/>
        <c:crossBetween val="midCat"/>
      </c:valAx>
      <c:valAx>
        <c:axId val="6096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v (V)</a:t>
                </a:r>
                <a:endParaRPr lang="es-ES" sz="12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6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 frente 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'Armaduras cilíndricas concéntri'!$B$3:$B$14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36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76</c:v>
                </c:pt>
                <c:pt idx="11">
                  <c:v>80</c:v>
                </c:pt>
              </c:numCache>
            </c:numRef>
          </c:xVal>
          <c:yVal>
            <c:numRef>
              <c:f>'Armaduras cilíndricas concéntri'!$C$3:$C$14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4.79</c:v>
                </c:pt>
                <c:pt idx="3">
                  <c:v>7.91</c:v>
                </c:pt>
                <c:pt idx="4">
                  <c:v>9.52</c:v>
                </c:pt>
                <c:pt idx="5">
                  <c:v>10.11</c:v>
                </c:pt>
                <c:pt idx="6">
                  <c:v>10.11</c:v>
                </c:pt>
                <c:pt idx="7">
                  <c:v>6.57</c:v>
                </c:pt>
                <c:pt idx="8">
                  <c:v>3.64</c:v>
                </c:pt>
                <c:pt idx="9">
                  <c:v>1.25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5-4B93-B556-20A29617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43896"/>
        <c:axId val="621648160"/>
      </c:scatterChart>
      <c:valAx>
        <c:axId val="62164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648160"/>
        <c:crosses val="autoZero"/>
        <c:crossBetween val="midCat"/>
      </c:valAx>
      <c:valAx>
        <c:axId val="6216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64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-</a:t>
            </a:r>
            <a:r>
              <a:rPr lang="es-ES" sz="1400" b="0" i="0" u="none" strike="noStrike" baseline="0">
                <a:effectLst/>
              </a:rPr>
              <a:t>∆v/∆x frente a 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'Armaduras cilíndricas concéntri'!$B$4:$B$14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</c:numCache>
            </c:numRef>
          </c:xVal>
          <c:yVal>
            <c:numRef>
              <c:f>'Armaduras cilíndricas concéntri'!$F$4:$F$14</c:f>
              <c:numCache>
                <c:formatCode>General</c:formatCode>
                <c:ptCount val="11"/>
                <c:pt idx="0">
                  <c:v>0</c:v>
                </c:pt>
                <c:pt idx="1">
                  <c:v>-2395</c:v>
                </c:pt>
                <c:pt idx="2">
                  <c:v>-312</c:v>
                </c:pt>
                <c:pt idx="3">
                  <c:v>-160.99999999999994</c:v>
                </c:pt>
                <c:pt idx="4">
                  <c:v>-98.333333333333314</c:v>
                </c:pt>
                <c:pt idx="5">
                  <c:v>0</c:v>
                </c:pt>
                <c:pt idx="6">
                  <c:v>353.99999999999989</c:v>
                </c:pt>
                <c:pt idx="7">
                  <c:v>293</c:v>
                </c:pt>
                <c:pt idx="8">
                  <c:v>239</c:v>
                </c:pt>
                <c:pt idx="9">
                  <c:v>208.33333333333334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5-40C8-BAD9-F8EF9866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96056"/>
        <c:axId val="616890808"/>
      </c:scatterChart>
      <c:valAx>
        <c:axId val="61689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890808"/>
        <c:crosses val="autoZero"/>
        <c:crossBetween val="midCat"/>
      </c:valAx>
      <c:valAx>
        <c:axId val="6168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latin typeface="Arial" panose="020B0604020202020204" pitchFamily="34" charset="0"/>
                    <a:cs typeface="Arial" panose="020B0604020202020204" pitchFamily="34" charset="0"/>
                  </a:rPr>
                  <a:t>E (N/C)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89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2</xdr:row>
      <xdr:rowOff>19050</xdr:rowOff>
    </xdr:from>
    <xdr:to>
      <xdr:col>13</xdr:col>
      <xdr:colOff>714375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FD9445-B873-481E-A1B7-047C238D9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16</xdr:row>
      <xdr:rowOff>180975</xdr:rowOff>
    </xdr:from>
    <xdr:to>
      <xdr:col>13</xdr:col>
      <xdr:colOff>733425</xdr:colOff>
      <xdr:row>31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2A75B7-050F-4143-8F3B-A3534665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17</xdr:row>
      <xdr:rowOff>100012</xdr:rowOff>
    </xdr:from>
    <xdr:to>
      <xdr:col>6</xdr:col>
      <xdr:colOff>666750</xdr:colOff>
      <xdr:row>31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BDBCC5-7FBE-4C62-A54F-E07A35F4D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17</xdr:row>
      <xdr:rowOff>100012</xdr:rowOff>
    </xdr:from>
    <xdr:to>
      <xdr:col>14</xdr:col>
      <xdr:colOff>242887</xdr:colOff>
      <xdr:row>31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C478E1-91A1-4F64-BE36-4316D539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242887</xdr:colOff>
      <xdr:row>32</xdr:row>
      <xdr:rowOff>80962</xdr:rowOff>
    </xdr:from>
    <xdr:to>
      <xdr:col>14</xdr:col>
      <xdr:colOff>738187</xdr:colOff>
      <xdr:row>46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4A7A09-1CE7-4C78-BE06-0B307BAA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33</xdr:row>
      <xdr:rowOff>61912</xdr:rowOff>
    </xdr:from>
    <xdr:to>
      <xdr:col>7</xdr:col>
      <xdr:colOff>28575</xdr:colOff>
      <xdr:row>47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586EE50-439D-4D58-BBA8-113D5B7BB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1</xdr:row>
      <xdr:rowOff>4762</xdr:rowOff>
    </xdr:from>
    <xdr:to>
      <xdr:col>14</xdr:col>
      <xdr:colOff>357187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E123C-1782-460A-93C4-3B54112F9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16</xdr:row>
      <xdr:rowOff>14287</xdr:rowOff>
    </xdr:from>
    <xdr:to>
      <xdr:col>14</xdr:col>
      <xdr:colOff>395287</xdr:colOff>
      <xdr:row>30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B1A454-A059-4E7D-923D-26D95DA7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05A4-7EB2-4488-8942-0DFF53BCF70F}">
  <dimension ref="A1:G13"/>
  <sheetViews>
    <sheetView workbookViewId="0">
      <selection activeCell="A3" sqref="A3:A13"/>
    </sheetView>
  </sheetViews>
  <sheetFormatPr baseColWidth="10" defaultRowHeight="15" x14ac:dyDescent="0.25"/>
  <sheetData>
    <row r="1" spans="1:7" x14ac:dyDescent="0.25">
      <c r="A1" s="1"/>
      <c r="B1" s="1"/>
      <c r="C1" s="1"/>
      <c r="D1" s="1"/>
      <c r="E1" s="1"/>
      <c r="F1" s="1"/>
    </row>
    <row r="2" spans="1:7" x14ac:dyDescent="0.25">
      <c r="A2" s="1"/>
      <c r="B2" s="3" t="s">
        <v>0</v>
      </c>
      <c r="C2" s="3" t="s">
        <v>1</v>
      </c>
      <c r="D2" s="4" t="s">
        <v>2</v>
      </c>
      <c r="E2" s="3" t="s">
        <v>3</v>
      </c>
      <c r="F2" s="3" t="s">
        <v>9</v>
      </c>
      <c r="G2" s="3" t="s">
        <v>11</v>
      </c>
    </row>
    <row r="3" spans="1:7" x14ac:dyDescent="0.25">
      <c r="A3" s="1">
        <f>B3/1000</f>
        <v>0</v>
      </c>
      <c r="B3" s="2">
        <v>0</v>
      </c>
      <c r="C3" s="2">
        <v>10.1</v>
      </c>
      <c r="D3" s="2"/>
      <c r="E3" s="2"/>
      <c r="F3" s="2"/>
      <c r="G3" s="9"/>
    </row>
    <row r="4" spans="1:7" x14ac:dyDescent="0.25">
      <c r="A4" s="1">
        <f t="shared" ref="A4:A13" si="0">B4/1000</f>
        <v>8.0000000000000002E-3</v>
      </c>
      <c r="B4" s="2">
        <v>8</v>
      </c>
      <c r="C4" s="2">
        <v>9.31</v>
      </c>
      <c r="D4" s="2">
        <f>C4-C3</f>
        <v>-0.78999999999999915</v>
      </c>
      <c r="E4" s="2">
        <f>(B4-B3)/1000</f>
        <v>8.0000000000000002E-3</v>
      </c>
      <c r="F4" s="2">
        <f>-D4/E4</f>
        <v>98.749999999999886</v>
      </c>
      <c r="G4" s="9">
        <f>F4*((0.02/D4)+(0.002/E4))</f>
        <v>22.187499999999972</v>
      </c>
    </row>
    <row r="5" spans="1:7" x14ac:dyDescent="0.25">
      <c r="A5" s="1">
        <f t="shared" si="0"/>
        <v>1.7999999999999999E-2</v>
      </c>
      <c r="B5" s="2">
        <v>18</v>
      </c>
      <c r="C5" s="2">
        <v>8.23</v>
      </c>
      <c r="D5" s="2">
        <f t="shared" ref="D5:D13" si="1">C5-C4</f>
        <v>-1.08</v>
      </c>
      <c r="E5" s="2">
        <f t="shared" ref="E5:E13" si="2">(B5-B4)/1000</f>
        <v>0.01</v>
      </c>
      <c r="F5" s="2">
        <f t="shared" ref="F5:F13" si="3">-D5/E5</f>
        <v>108</v>
      </c>
      <c r="G5" s="9">
        <f t="shared" ref="G5:G13" si="4">F5*((0.02/D5)+(0.002/E5))</f>
        <v>19.600000000000001</v>
      </c>
    </row>
    <row r="6" spans="1:7" x14ac:dyDescent="0.25">
      <c r="A6" s="1">
        <f t="shared" si="0"/>
        <v>2.8000000000000001E-2</v>
      </c>
      <c r="B6" s="2">
        <v>28</v>
      </c>
      <c r="C6" s="2">
        <v>7.12</v>
      </c>
      <c r="D6" s="2">
        <f t="shared" si="1"/>
        <v>-1.1100000000000003</v>
      </c>
      <c r="E6" s="2">
        <f t="shared" si="2"/>
        <v>0.01</v>
      </c>
      <c r="F6" s="2">
        <f t="shared" si="3"/>
        <v>111.00000000000003</v>
      </c>
      <c r="G6" s="9">
        <f t="shared" si="4"/>
        <v>20.20000000000001</v>
      </c>
    </row>
    <row r="7" spans="1:7" x14ac:dyDescent="0.25">
      <c r="A7" s="1">
        <f t="shared" si="0"/>
        <v>3.7999999999999999E-2</v>
      </c>
      <c r="B7" s="2">
        <v>38</v>
      </c>
      <c r="C7" s="2">
        <v>5.95</v>
      </c>
      <c r="D7" s="2">
        <f t="shared" si="1"/>
        <v>-1.17</v>
      </c>
      <c r="E7" s="2">
        <f t="shared" si="2"/>
        <v>0.01</v>
      </c>
      <c r="F7" s="2">
        <f t="shared" si="3"/>
        <v>116.99999999999999</v>
      </c>
      <c r="G7" s="9">
        <f t="shared" si="4"/>
        <v>21.4</v>
      </c>
    </row>
    <row r="8" spans="1:7" x14ac:dyDescent="0.25">
      <c r="A8" s="1">
        <f t="shared" si="0"/>
        <v>4.8000000000000001E-2</v>
      </c>
      <c r="B8" s="2">
        <v>48</v>
      </c>
      <c r="C8" s="2">
        <v>4.93</v>
      </c>
      <c r="D8" s="2">
        <f t="shared" si="1"/>
        <v>-1.0200000000000005</v>
      </c>
      <c r="E8" s="2">
        <f t="shared" si="2"/>
        <v>0.01</v>
      </c>
      <c r="F8" s="2">
        <f t="shared" si="3"/>
        <v>102.00000000000004</v>
      </c>
      <c r="G8" s="9">
        <f t="shared" si="4"/>
        <v>18.400000000000009</v>
      </c>
    </row>
    <row r="9" spans="1:7" x14ac:dyDescent="0.25">
      <c r="A9" s="1">
        <f t="shared" si="0"/>
        <v>5.8000000000000003E-2</v>
      </c>
      <c r="B9" s="2">
        <v>58</v>
      </c>
      <c r="C9" s="2">
        <v>3.93</v>
      </c>
      <c r="D9" s="2">
        <f t="shared" si="1"/>
        <v>-0.99999999999999956</v>
      </c>
      <c r="E9" s="2">
        <f t="shared" si="2"/>
        <v>0.01</v>
      </c>
      <c r="F9" s="2">
        <f t="shared" si="3"/>
        <v>99.999999999999957</v>
      </c>
      <c r="G9" s="9">
        <f t="shared" si="4"/>
        <v>17.999999999999993</v>
      </c>
    </row>
    <row r="10" spans="1:7" x14ac:dyDescent="0.25">
      <c r="A10" s="1">
        <f t="shared" si="0"/>
        <v>6.8000000000000005E-2</v>
      </c>
      <c r="B10" s="2">
        <v>68</v>
      </c>
      <c r="C10" s="2">
        <v>2.77</v>
      </c>
      <c r="D10" s="2">
        <f t="shared" si="1"/>
        <v>-1.1600000000000001</v>
      </c>
      <c r="E10" s="2">
        <f t="shared" si="2"/>
        <v>0.01</v>
      </c>
      <c r="F10" s="2">
        <f t="shared" si="3"/>
        <v>116.00000000000001</v>
      </c>
      <c r="G10" s="9">
        <f t="shared" si="4"/>
        <v>21.200000000000003</v>
      </c>
    </row>
    <row r="11" spans="1:7" x14ac:dyDescent="0.25">
      <c r="A11" s="1">
        <f t="shared" si="0"/>
        <v>7.8E-2</v>
      </c>
      <c r="B11" s="2">
        <v>78</v>
      </c>
      <c r="C11" s="2">
        <v>1.76</v>
      </c>
      <c r="D11" s="2">
        <f t="shared" si="1"/>
        <v>-1.01</v>
      </c>
      <c r="E11" s="2">
        <f t="shared" si="2"/>
        <v>0.01</v>
      </c>
      <c r="F11" s="2">
        <f t="shared" si="3"/>
        <v>101</v>
      </c>
      <c r="G11" s="9">
        <f t="shared" si="4"/>
        <v>18.200000000000003</v>
      </c>
    </row>
    <row r="12" spans="1:7" x14ac:dyDescent="0.25">
      <c r="A12" s="1">
        <f t="shared" si="0"/>
        <v>8.7999999999999995E-2</v>
      </c>
      <c r="B12" s="2">
        <v>88</v>
      </c>
      <c r="C12" s="2">
        <v>0.72</v>
      </c>
      <c r="D12" s="2">
        <f t="shared" si="1"/>
        <v>-1.04</v>
      </c>
      <c r="E12" s="2">
        <f t="shared" si="2"/>
        <v>0.01</v>
      </c>
      <c r="F12" s="2">
        <f t="shared" si="3"/>
        <v>104</v>
      </c>
      <c r="G12" s="9">
        <f t="shared" si="4"/>
        <v>18.800000000000004</v>
      </c>
    </row>
    <row r="13" spans="1:7" x14ac:dyDescent="0.25">
      <c r="A13" s="1">
        <f t="shared" si="0"/>
        <v>9.6000000000000002E-2</v>
      </c>
      <c r="B13" s="2">
        <v>96</v>
      </c>
      <c r="C13" s="2">
        <v>0</v>
      </c>
      <c r="D13" s="2">
        <f t="shared" si="1"/>
        <v>-0.72</v>
      </c>
      <c r="E13" s="2">
        <f t="shared" si="2"/>
        <v>8.0000000000000002E-3</v>
      </c>
      <c r="F13" s="2">
        <f t="shared" si="3"/>
        <v>90</v>
      </c>
      <c r="G13" s="9">
        <f t="shared" si="4"/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ED59-53A6-4928-9CC4-7072F23EC2BE}">
  <dimension ref="A2:M63"/>
  <sheetViews>
    <sheetView topLeftCell="E28" zoomScaleNormal="100" workbookViewId="0">
      <selection activeCell="B55" sqref="B55:C63"/>
    </sheetView>
  </sheetViews>
  <sheetFormatPr baseColWidth="10" defaultRowHeight="15" x14ac:dyDescent="0.25"/>
  <cols>
    <col min="3" max="3" width="18.85546875" customWidth="1"/>
    <col min="4" max="4" width="21" customWidth="1"/>
  </cols>
  <sheetData>
    <row r="2" spans="1:13" x14ac:dyDescent="0.25">
      <c r="A2" s="3" t="s">
        <v>13</v>
      </c>
      <c r="B2" s="3" t="s">
        <v>0</v>
      </c>
      <c r="C2" s="3" t="s">
        <v>4</v>
      </c>
      <c r="D2" s="3" t="s">
        <v>5</v>
      </c>
      <c r="E2" s="3" t="s">
        <v>1</v>
      </c>
      <c r="F2" s="4" t="s">
        <v>6</v>
      </c>
      <c r="G2" s="4" t="s">
        <v>7</v>
      </c>
      <c r="H2" s="4" t="s">
        <v>8</v>
      </c>
      <c r="I2" s="4" t="s">
        <v>12</v>
      </c>
    </row>
    <row r="3" spans="1:13" x14ac:dyDescent="0.25">
      <c r="A3" s="2"/>
      <c r="B3" s="2">
        <v>0</v>
      </c>
      <c r="C3" s="2">
        <v>0</v>
      </c>
      <c r="D3" s="2" t="e">
        <f xml:space="preserve"> IMLN(B3/$B$12)</f>
        <v>#NUM!</v>
      </c>
      <c r="E3" s="5">
        <v>10.1</v>
      </c>
      <c r="F3" s="2"/>
      <c r="G3" s="2"/>
      <c r="H3" s="2"/>
      <c r="I3" s="2"/>
    </row>
    <row r="4" spans="1:13" x14ac:dyDescent="0.25">
      <c r="A4" s="2">
        <f>C4*(1/B4)</f>
        <v>2.7777777777777776E-2</v>
      </c>
      <c r="B4" s="2">
        <v>6</v>
      </c>
      <c r="C4" s="2">
        <f t="shared" ref="C4:C13" si="0" xml:space="preserve"> 1/B4</f>
        <v>0.16666666666666666</v>
      </c>
      <c r="D4" s="7" t="str">
        <f t="shared" ref="D4:D13" si="1" xml:space="preserve"> IMLN(B4/$B$12)</f>
        <v>-2,55204595262563</v>
      </c>
      <c r="E4" s="5">
        <v>10.1</v>
      </c>
      <c r="F4" s="6">
        <f>E4-E3</f>
        <v>0</v>
      </c>
      <c r="G4" s="2">
        <f>(B4-B3)/1000</f>
        <v>6.0000000000000001E-3</v>
      </c>
      <c r="H4" s="2">
        <f>-F4/G4</f>
        <v>0</v>
      </c>
      <c r="I4" s="11">
        <v>0</v>
      </c>
      <c r="J4" s="8">
        <v>-2.5520459526256301</v>
      </c>
      <c r="K4">
        <v>10.1</v>
      </c>
      <c r="M4">
        <f>D4*((2/B4)+(2/$B$12))</f>
        <v>-0.91696889206894927</v>
      </c>
    </row>
    <row r="5" spans="1:13" x14ac:dyDescent="0.25">
      <c r="A5" s="2">
        <f t="shared" ref="A5:A13" si="2">C5*(1/B5)</f>
        <v>1.0000000000000002E-2</v>
      </c>
      <c r="B5" s="2">
        <v>10</v>
      </c>
      <c r="C5" s="2">
        <f t="shared" si="0"/>
        <v>0.1</v>
      </c>
      <c r="D5" s="7" t="str">
        <f t="shared" si="1"/>
        <v>-2,04122032885964</v>
      </c>
      <c r="E5" s="5">
        <v>7.61</v>
      </c>
      <c r="F5" s="6">
        <f t="shared" ref="F5:F13" si="3">E5-E4</f>
        <v>-2.4899999999999993</v>
      </c>
      <c r="G5" s="2">
        <f t="shared" ref="G5:G13" si="4">(B5-B4)/1000</f>
        <v>4.0000000000000001E-3</v>
      </c>
      <c r="H5" s="2">
        <f t="shared" ref="H5:H13" si="5">-F5/G5</f>
        <v>622.49999999999977</v>
      </c>
      <c r="I5" s="6">
        <f>H5*((0.002/G5)+(0.02/F5))</f>
        <v>306.24999999999989</v>
      </c>
      <c r="J5" s="8">
        <v>-2.04122032885964</v>
      </c>
      <c r="K5">
        <v>7.61</v>
      </c>
      <c r="M5">
        <f t="shared" ref="M5:M13" si="6">D5*((2/B5)+(2/$B$12))</f>
        <v>-0.46126277561243817</v>
      </c>
    </row>
    <row r="6" spans="1:13" x14ac:dyDescent="0.25">
      <c r="A6" s="2">
        <f t="shared" si="2"/>
        <v>2.5000000000000005E-3</v>
      </c>
      <c r="B6" s="2">
        <v>20</v>
      </c>
      <c r="C6" s="2">
        <f t="shared" si="0"/>
        <v>0.05</v>
      </c>
      <c r="D6" s="7" t="str">
        <f t="shared" si="1"/>
        <v>-1,34807314829969</v>
      </c>
      <c r="E6" s="5">
        <v>4.84</v>
      </c>
      <c r="F6" s="6">
        <f t="shared" si="3"/>
        <v>-2.7700000000000005</v>
      </c>
      <c r="G6" s="2">
        <f t="shared" si="4"/>
        <v>0.01</v>
      </c>
      <c r="H6" s="2">
        <f t="shared" si="5"/>
        <v>277.00000000000006</v>
      </c>
      <c r="I6" s="11">
        <f t="shared" ref="I6:I12" si="7">H6*((0.002/G6)+(0.02/F6))</f>
        <v>53.40000000000002</v>
      </c>
      <c r="J6" s="8">
        <v>-1.3480731482996899</v>
      </c>
      <c r="K6">
        <v>4.84</v>
      </c>
      <c r="M6">
        <f t="shared" si="6"/>
        <v>-0.16982220179879212</v>
      </c>
    </row>
    <row r="7" spans="1:13" x14ac:dyDescent="0.25">
      <c r="A7" s="2">
        <f t="shared" si="2"/>
        <v>1.1111111111111111E-3</v>
      </c>
      <c r="B7" s="2">
        <v>30</v>
      </c>
      <c r="C7" s="2">
        <f t="shared" si="0"/>
        <v>3.3333333333333333E-2</v>
      </c>
      <c r="D7" s="7" t="str">
        <f t="shared" si="1"/>
        <v>-0,942608040191528</v>
      </c>
      <c r="E7" s="5">
        <v>3.21</v>
      </c>
      <c r="F7" s="6">
        <f t="shared" si="3"/>
        <v>-1.63</v>
      </c>
      <c r="G7" s="2">
        <f t="shared" si="4"/>
        <v>0.01</v>
      </c>
      <c r="H7" s="2">
        <f t="shared" si="5"/>
        <v>163</v>
      </c>
      <c r="I7" s="11">
        <f t="shared" si="7"/>
        <v>30.6</v>
      </c>
      <c r="J7" s="8">
        <v>-0.942608040191528</v>
      </c>
      <c r="K7">
        <v>3.21</v>
      </c>
      <c r="M7">
        <f t="shared" si="6"/>
        <v>-8.7323861732028996E-2</v>
      </c>
    </row>
    <row r="8" spans="1:13" x14ac:dyDescent="0.25">
      <c r="A8" s="2">
        <f t="shared" si="2"/>
        <v>6.2500000000000012E-4</v>
      </c>
      <c r="B8" s="2">
        <v>40</v>
      </c>
      <c r="C8" s="2">
        <f t="shared" si="0"/>
        <v>2.5000000000000001E-2</v>
      </c>
      <c r="D8" s="7" t="str">
        <f t="shared" si="1"/>
        <v>-0,654925967739748</v>
      </c>
      <c r="E8" s="5">
        <v>2.14</v>
      </c>
      <c r="F8" s="6">
        <f t="shared" si="3"/>
        <v>-1.0699999999999998</v>
      </c>
      <c r="G8" s="2">
        <f t="shared" si="4"/>
        <v>0.01</v>
      </c>
      <c r="H8" s="2">
        <f t="shared" si="5"/>
        <v>106.99999999999999</v>
      </c>
      <c r="I8" s="11">
        <f t="shared" si="7"/>
        <v>19.399999999999999</v>
      </c>
      <c r="J8" s="8">
        <v>-0.65492596773974798</v>
      </c>
      <c r="K8">
        <v>2.14</v>
      </c>
      <c r="M8">
        <f t="shared" si="6"/>
        <v>-4.9757362484123706E-2</v>
      </c>
    </row>
    <row r="9" spans="1:13" x14ac:dyDescent="0.25">
      <c r="A9" s="2">
        <f t="shared" si="2"/>
        <v>4.0000000000000002E-4</v>
      </c>
      <c r="B9" s="2">
        <v>50</v>
      </c>
      <c r="C9" s="2">
        <f t="shared" si="0"/>
        <v>0.02</v>
      </c>
      <c r="D9" s="7" t="str">
        <f t="shared" si="1"/>
        <v>-0,431782416425538</v>
      </c>
      <c r="E9" s="5">
        <v>1.44</v>
      </c>
      <c r="F9" s="6">
        <f t="shared" si="3"/>
        <v>-0.70000000000000018</v>
      </c>
      <c r="G9" s="2">
        <f t="shared" si="4"/>
        <v>0.01</v>
      </c>
      <c r="H9" s="2">
        <f t="shared" si="5"/>
        <v>70.000000000000014</v>
      </c>
      <c r="I9" s="11">
        <f t="shared" si="7"/>
        <v>12.000000000000005</v>
      </c>
      <c r="J9" s="8">
        <v>-0.431782416425538</v>
      </c>
      <c r="K9">
        <v>1.44</v>
      </c>
      <c r="M9">
        <f t="shared" si="6"/>
        <v>-2.8486424356386143E-2</v>
      </c>
    </row>
    <row r="10" spans="1:13" x14ac:dyDescent="0.25">
      <c r="A10" s="2">
        <f t="shared" si="2"/>
        <v>2.7777777777777778E-4</v>
      </c>
      <c r="B10" s="2">
        <v>60</v>
      </c>
      <c r="C10" s="2">
        <f t="shared" si="0"/>
        <v>1.6666666666666666E-2</v>
      </c>
      <c r="D10" s="7" t="str">
        <f t="shared" si="1"/>
        <v>-0,249460859631583</v>
      </c>
      <c r="E10" s="5">
        <v>0.89</v>
      </c>
      <c r="F10" s="6">
        <f t="shared" si="3"/>
        <v>-0.54999999999999993</v>
      </c>
      <c r="G10" s="2">
        <f t="shared" si="4"/>
        <v>0.01</v>
      </c>
      <c r="H10" s="2">
        <f t="shared" si="5"/>
        <v>54.999999999999993</v>
      </c>
      <c r="I10" s="11">
        <f t="shared" si="7"/>
        <v>8.9999999999999982</v>
      </c>
      <c r="J10" s="8">
        <v>-0.24946085963158299</v>
      </c>
      <c r="K10">
        <v>0.89</v>
      </c>
      <c r="M10">
        <f t="shared" si="6"/>
        <v>-1.4794864835293017E-2</v>
      </c>
    </row>
    <row r="11" spans="1:13" x14ac:dyDescent="0.25">
      <c r="A11" s="2">
        <f t="shared" si="2"/>
        <v>2.040816326530612E-4</v>
      </c>
      <c r="B11" s="2">
        <v>70</v>
      </c>
      <c r="C11" s="2">
        <f t="shared" si="0"/>
        <v>1.4285714285714285E-2</v>
      </c>
      <c r="D11" s="7" t="str">
        <f t="shared" si="1"/>
        <v>-0,0953101798043249</v>
      </c>
      <c r="E11" s="5">
        <v>0.36</v>
      </c>
      <c r="F11" s="6">
        <f t="shared" si="3"/>
        <v>-0.53</v>
      </c>
      <c r="G11" s="2">
        <f t="shared" si="4"/>
        <v>0.01</v>
      </c>
      <c r="H11" s="2">
        <f t="shared" si="5"/>
        <v>53</v>
      </c>
      <c r="I11" s="11">
        <f t="shared" si="7"/>
        <v>8.6000000000000014</v>
      </c>
      <c r="J11" s="8">
        <v>-9.5310179804324893E-2</v>
      </c>
      <c r="K11">
        <v>0.36</v>
      </c>
      <c r="M11">
        <f t="shared" si="6"/>
        <v>-5.198737080235904E-3</v>
      </c>
    </row>
    <row r="12" spans="1:13" x14ac:dyDescent="0.25">
      <c r="A12" s="2">
        <f t="shared" si="2"/>
        <v>1.6866250632484401E-4</v>
      </c>
      <c r="B12" s="2">
        <v>77</v>
      </c>
      <c r="C12" s="2">
        <f t="shared" si="0"/>
        <v>1.2987012987012988E-2</v>
      </c>
      <c r="D12" s="7" t="str">
        <f t="shared" si="1"/>
        <v>0</v>
      </c>
      <c r="E12" s="5">
        <v>0</v>
      </c>
      <c r="F12" s="6">
        <f t="shared" si="3"/>
        <v>-0.36</v>
      </c>
      <c r="G12" s="2">
        <f t="shared" si="4"/>
        <v>7.0000000000000001E-3</v>
      </c>
      <c r="H12" s="2">
        <f t="shared" si="5"/>
        <v>51.428571428571423</v>
      </c>
      <c r="I12" s="11">
        <f t="shared" si="7"/>
        <v>11.836734693877549</v>
      </c>
      <c r="J12" s="8">
        <v>0</v>
      </c>
      <c r="K12">
        <v>0</v>
      </c>
      <c r="M12">
        <f t="shared" si="6"/>
        <v>0</v>
      </c>
    </row>
    <row r="13" spans="1:13" x14ac:dyDescent="0.25">
      <c r="A13" s="2">
        <f t="shared" si="2"/>
        <v>1.451589490492089E-4</v>
      </c>
      <c r="B13" s="2">
        <v>83</v>
      </c>
      <c r="C13" s="2">
        <f t="shared" si="0"/>
        <v>1.2048192771084338E-2</v>
      </c>
      <c r="D13" s="7" t="str">
        <f t="shared" si="1"/>
        <v>0,0750351859429141</v>
      </c>
      <c r="E13" s="5">
        <v>0</v>
      </c>
      <c r="F13" s="6">
        <f t="shared" si="3"/>
        <v>0</v>
      </c>
      <c r="G13" s="2">
        <f t="shared" si="4"/>
        <v>6.0000000000000001E-3</v>
      </c>
      <c r="H13" s="2">
        <f t="shared" si="5"/>
        <v>0</v>
      </c>
      <c r="I13" s="11">
        <v>0</v>
      </c>
      <c r="M13">
        <f t="shared" si="6"/>
        <v>3.7570426383558933E-3</v>
      </c>
    </row>
    <row r="14" spans="1:13" x14ac:dyDescent="0.25">
      <c r="I14" s="1"/>
    </row>
    <row r="54" spans="2:8" ht="15.75" thickBot="1" x14ac:dyDescent="0.3"/>
    <row r="55" spans="2:8" ht="15.75" thickBot="1" x14ac:dyDescent="0.3">
      <c r="B55">
        <v>-2.6</v>
      </c>
      <c r="C55" s="8">
        <v>10.1</v>
      </c>
      <c r="G55" s="12"/>
      <c r="H55" s="12"/>
    </row>
    <row r="56" spans="2:8" ht="15.75" thickBot="1" x14ac:dyDescent="0.3">
      <c r="B56">
        <v>-2</v>
      </c>
      <c r="C56" s="8">
        <v>7.61</v>
      </c>
      <c r="D56" s="12" t="s">
        <v>15</v>
      </c>
      <c r="E56" s="12">
        <v>0</v>
      </c>
      <c r="G56" s="13"/>
      <c r="H56" s="13"/>
    </row>
    <row r="57" spans="2:8" ht="15.75" thickBot="1" x14ac:dyDescent="0.3">
      <c r="B57">
        <v>-1.3</v>
      </c>
      <c r="C57" s="8">
        <v>4.84</v>
      </c>
      <c r="G57" s="13"/>
      <c r="H57" s="13"/>
    </row>
    <row r="58" spans="2:8" ht="15.75" thickBot="1" x14ac:dyDescent="0.3">
      <c r="B58">
        <v>-0.94</v>
      </c>
      <c r="C58" s="8">
        <v>3.21</v>
      </c>
      <c r="G58" s="13"/>
      <c r="H58" s="13"/>
    </row>
    <row r="59" spans="2:8" ht="15.75" thickBot="1" x14ac:dyDescent="0.3">
      <c r="B59">
        <v>-0.65</v>
      </c>
      <c r="C59" s="8">
        <v>2.14</v>
      </c>
      <c r="G59" s="13"/>
      <c r="H59" s="13"/>
    </row>
    <row r="60" spans="2:8" ht="15.75" thickBot="1" x14ac:dyDescent="0.3">
      <c r="B60">
        <v>-0.43</v>
      </c>
      <c r="C60" s="8">
        <v>1.44</v>
      </c>
      <c r="G60" s="13"/>
      <c r="H60" s="13"/>
    </row>
    <row r="61" spans="2:8" ht="15.75" thickBot="1" x14ac:dyDescent="0.3">
      <c r="B61">
        <v>-0.25</v>
      </c>
      <c r="C61" s="8">
        <v>0.89</v>
      </c>
      <c r="G61" s="13"/>
      <c r="H61" s="13"/>
    </row>
    <row r="62" spans="2:8" ht="15.75" thickBot="1" x14ac:dyDescent="0.3">
      <c r="B62">
        <v>-9.5000000000000001E-2</v>
      </c>
      <c r="C62">
        <v>0.36</v>
      </c>
      <c r="G62" s="13"/>
      <c r="H62" s="13"/>
    </row>
    <row r="63" spans="2:8" ht="15.75" thickBot="1" x14ac:dyDescent="0.3">
      <c r="B63">
        <v>0</v>
      </c>
      <c r="C63">
        <v>0</v>
      </c>
      <c r="G63" s="13"/>
      <c r="H63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E11C-B0E9-4DF0-81FD-E0E398E7D516}">
  <dimension ref="B2:G14"/>
  <sheetViews>
    <sheetView tabSelected="1" topLeftCell="D13" workbookViewId="0">
      <selection activeCell="E17" sqref="E17"/>
    </sheetView>
  </sheetViews>
  <sheetFormatPr baseColWidth="10" defaultRowHeight="15" x14ac:dyDescent="0.25"/>
  <sheetData>
    <row r="2" spans="2:7" x14ac:dyDescent="0.25">
      <c r="B2" s="3" t="s">
        <v>0</v>
      </c>
      <c r="C2" s="3" t="s">
        <v>1</v>
      </c>
      <c r="D2" s="3" t="s">
        <v>2</v>
      </c>
      <c r="E2" s="3" t="s">
        <v>7</v>
      </c>
      <c r="F2" s="3" t="s">
        <v>10</v>
      </c>
      <c r="G2" s="3" t="s">
        <v>14</v>
      </c>
    </row>
    <row r="3" spans="2:7" x14ac:dyDescent="0.25">
      <c r="B3" s="2">
        <v>0</v>
      </c>
      <c r="C3" s="2">
        <v>0</v>
      </c>
      <c r="D3" s="2"/>
      <c r="E3" s="2"/>
      <c r="F3" s="2"/>
      <c r="G3" s="10"/>
    </row>
    <row r="4" spans="2:7" x14ac:dyDescent="0.25">
      <c r="B4" s="2">
        <v>8</v>
      </c>
      <c r="C4" s="2">
        <v>0</v>
      </c>
      <c r="D4" s="2">
        <f>C4-C3</f>
        <v>0</v>
      </c>
      <c r="E4" s="2">
        <f>(B4-B3)/1000</f>
        <v>8.0000000000000002E-3</v>
      </c>
      <c r="F4" s="2">
        <f>-D4/E4</f>
        <v>0</v>
      </c>
      <c r="G4" s="10">
        <v>0</v>
      </c>
    </row>
    <row r="5" spans="2:7" x14ac:dyDescent="0.25">
      <c r="B5" s="2">
        <v>10</v>
      </c>
      <c r="C5" s="2">
        <v>4.79</v>
      </c>
      <c r="D5" s="2">
        <f t="shared" ref="D5:D14" si="0">C5-C4</f>
        <v>4.79</v>
      </c>
      <c r="E5" s="2">
        <f t="shared" ref="E5:E14" si="1">(B5-B4)/1000</f>
        <v>2E-3</v>
      </c>
      <c r="F5" s="2">
        <f t="shared" ref="F5:F14" si="2">-D5/E5</f>
        <v>-2395</v>
      </c>
      <c r="G5" s="10">
        <f>F5*((0.02/ABS(D5))+(0.002/E5))</f>
        <v>-2405</v>
      </c>
    </row>
    <row r="6" spans="2:7" x14ac:dyDescent="0.25">
      <c r="B6" s="2">
        <v>20</v>
      </c>
      <c r="C6" s="2">
        <v>7.91</v>
      </c>
      <c r="D6" s="2">
        <f t="shared" si="0"/>
        <v>3.12</v>
      </c>
      <c r="E6" s="2">
        <f t="shared" si="1"/>
        <v>0.01</v>
      </c>
      <c r="F6" s="2">
        <f t="shared" si="2"/>
        <v>-312</v>
      </c>
      <c r="G6" s="10">
        <f t="shared" ref="G6:G14" si="3">F6*((0.02/ABS(D6))+(0.002/E6))</f>
        <v>-64.400000000000006</v>
      </c>
    </row>
    <row r="7" spans="2:7" x14ac:dyDescent="0.25">
      <c r="B7" s="2">
        <v>30</v>
      </c>
      <c r="C7" s="2">
        <v>9.52</v>
      </c>
      <c r="D7" s="2">
        <f t="shared" si="0"/>
        <v>1.6099999999999994</v>
      </c>
      <c r="E7" s="2">
        <f t="shared" si="1"/>
        <v>0.01</v>
      </c>
      <c r="F7" s="2">
        <f t="shared" si="2"/>
        <v>-160.99999999999994</v>
      </c>
      <c r="G7" s="10">
        <f t="shared" si="3"/>
        <v>-34.199999999999989</v>
      </c>
    </row>
    <row r="8" spans="2:7" x14ac:dyDescent="0.25">
      <c r="B8" s="2">
        <v>36</v>
      </c>
      <c r="C8" s="2">
        <v>10.11</v>
      </c>
      <c r="D8" s="2">
        <f t="shared" si="0"/>
        <v>0.58999999999999986</v>
      </c>
      <c r="E8" s="2">
        <f t="shared" si="1"/>
        <v>6.0000000000000001E-3</v>
      </c>
      <c r="F8" s="2">
        <f t="shared" si="2"/>
        <v>-98.333333333333314</v>
      </c>
      <c r="G8" s="10">
        <f t="shared" si="3"/>
        <v>-36.111111111111107</v>
      </c>
    </row>
    <row r="9" spans="2:7" x14ac:dyDescent="0.25">
      <c r="B9" s="2">
        <v>40</v>
      </c>
      <c r="C9" s="2">
        <v>10.11</v>
      </c>
      <c r="D9" s="2">
        <f t="shared" si="0"/>
        <v>0</v>
      </c>
      <c r="E9" s="2">
        <f t="shared" si="1"/>
        <v>4.0000000000000001E-3</v>
      </c>
      <c r="F9" s="2">
        <f t="shared" si="2"/>
        <v>0</v>
      </c>
      <c r="G9" s="10" t="e">
        <f t="shared" si="3"/>
        <v>#DIV/0!</v>
      </c>
    </row>
    <row r="10" spans="2:7" x14ac:dyDescent="0.25">
      <c r="B10" s="2">
        <v>50</v>
      </c>
      <c r="C10" s="2">
        <v>6.57</v>
      </c>
      <c r="D10" s="2">
        <f t="shared" si="0"/>
        <v>-3.5399999999999991</v>
      </c>
      <c r="E10" s="2">
        <f t="shared" si="1"/>
        <v>0.01</v>
      </c>
      <c r="F10" s="2">
        <f t="shared" si="2"/>
        <v>353.99999999999989</v>
      </c>
      <c r="G10" s="10">
        <f t="shared" si="3"/>
        <v>72.799999999999983</v>
      </c>
    </row>
    <row r="11" spans="2:7" x14ac:dyDescent="0.25">
      <c r="B11" s="2">
        <v>60</v>
      </c>
      <c r="C11" s="2">
        <v>3.64</v>
      </c>
      <c r="D11" s="2">
        <f t="shared" si="0"/>
        <v>-2.93</v>
      </c>
      <c r="E11" s="2">
        <f t="shared" si="1"/>
        <v>0.01</v>
      </c>
      <c r="F11" s="2">
        <f t="shared" si="2"/>
        <v>293</v>
      </c>
      <c r="G11" s="10">
        <f t="shared" si="3"/>
        <v>60.6</v>
      </c>
    </row>
    <row r="12" spans="2:7" x14ac:dyDescent="0.25">
      <c r="B12" s="2">
        <v>70</v>
      </c>
      <c r="C12" s="2">
        <v>1.25</v>
      </c>
      <c r="D12" s="2">
        <f t="shared" si="0"/>
        <v>-2.39</v>
      </c>
      <c r="E12" s="2">
        <f t="shared" si="1"/>
        <v>0.01</v>
      </c>
      <c r="F12" s="2">
        <f t="shared" si="2"/>
        <v>239</v>
      </c>
      <c r="G12" s="10">
        <f t="shared" si="3"/>
        <v>49.800000000000004</v>
      </c>
    </row>
    <row r="13" spans="2:7" x14ac:dyDescent="0.25">
      <c r="B13" s="2">
        <v>76</v>
      </c>
      <c r="C13" s="2">
        <v>0</v>
      </c>
      <c r="D13" s="2">
        <f t="shared" si="0"/>
        <v>-1.25</v>
      </c>
      <c r="E13" s="2">
        <f t="shared" si="1"/>
        <v>6.0000000000000001E-3</v>
      </c>
      <c r="F13" s="2">
        <f t="shared" si="2"/>
        <v>208.33333333333334</v>
      </c>
      <c r="G13" s="10">
        <f t="shared" si="3"/>
        <v>72.777777777777786</v>
      </c>
    </row>
    <row r="14" spans="2:7" x14ac:dyDescent="0.25">
      <c r="B14" s="2">
        <v>80</v>
      </c>
      <c r="C14" s="2">
        <v>0</v>
      </c>
      <c r="D14" s="2">
        <f t="shared" si="0"/>
        <v>0</v>
      </c>
      <c r="E14" s="2">
        <f t="shared" si="1"/>
        <v>4.0000000000000001E-3</v>
      </c>
      <c r="F14" s="2">
        <f t="shared" si="2"/>
        <v>0</v>
      </c>
      <c r="G14" s="10" t="e">
        <f t="shared" si="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Condensador plano paca paralel</vt:lpstr>
      <vt:lpstr>Capacitador cilindrico</vt:lpstr>
      <vt:lpstr>Armaduras cilíndricas concéntri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Osés</dc:creator>
  <cp:lastModifiedBy>Jaime Osés</cp:lastModifiedBy>
  <dcterms:created xsi:type="dcterms:W3CDTF">2019-03-25T08:08:15Z</dcterms:created>
  <dcterms:modified xsi:type="dcterms:W3CDTF">2019-04-04T20:03:07Z</dcterms:modified>
</cp:coreProperties>
</file>