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\OneDrive\Escritorio\"/>
    </mc:Choice>
  </mc:AlternateContent>
  <xr:revisionPtr revIDLastSave="172" documentId="10_ncr:0_{AB855C1F-60D0-4D70-9564-BECE5EFFCB20}" xr6:coauthVersionLast="36" xr6:coauthVersionMax="36" xr10:uidLastSave="{EE384A19-50D7-4863-A766-BCEEB0B96342}"/>
  <bookViews>
    <workbookView xWindow="0" yWindow="0" windowWidth="11175" windowHeight="5865" activeTab="3" xr2:uid="{EA7E9E1F-B973-4B10-BED1-AABF686CA17E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3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J16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2" i="3"/>
  <c r="K2" i="3" s="1"/>
  <c r="E22" i="3"/>
  <c r="D2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2" i="3"/>
  <c r="J18" i="3"/>
  <c r="G1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J5" i="1"/>
  <c r="I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E18" i="1"/>
  <c r="E19" i="1"/>
  <c r="E20" i="1"/>
  <c r="E21" i="1"/>
  <c r="E22" i="1"/>
  <c r="E23" i="1"/>
  <c r="E24" i="1"/>
  <c r="E25" i="1"/>
  <c r="E6" i="1"/>
  <c r="E7" i="1"/>
  <c r="E8" i="1"/>
  <c r="E9" i="1"/>
  <c r="E10" i="1"/>
  <c r="E11" i="1"/>
  <c r="E12" i="1"/>
  <c r="E13" i="1"/>
  <c r="E14" i="1"/>
  <c r="E15" i="1"/>
  <c r="E16" i="1"/>
  <c r="E17" i="1"/>
  <c r="E5" i="1"/>
  <c r="D2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5" i="1"/>
  <c r="H5" i="1" l="1"/>
</calcChain>
</file>

<file path=xl/sharedStrings.xml><?xml version="1.0" encoding="utf-8"?>
<sst xmlns="http://schemas.openxmlformats.org/spreadsheetml/2006/main" count="32" uniqueCount="28">
  <si>
    <t>I1</t>
  </si>
  <si>
    <t>i2</t>
  </si>
  <si>
    <t>b teorico</t>
  </si>
  <si>
    <t>x</t>
  </si>
  <si>
    <t>x-d</t>
  </si>
  <si>
    <t>b teorico (mT)</t>
  </si>
  <si>
    <t>error b teorico</t>
  </si>
  <si>
    <t>error I1/x</t>
  </si>
  <si>
    <t>error I2/x-d</t>
  </si>
  <si>
    <t>I1/X</t>
  </si>
  <si>
    <t>i2/X-D</t>
  </si>
  <si>
    <t>ERROR</t>
  </si>
  <si>
    <t>bteorico</t>
  </si>
  <si>
    <t>bexperimental</t>
  </si>
  <si>
    <t>r</t>
  </si>
  <si>
    <t>i</t>
  </si>
  <si>
    <t>b teórico</t>
  </si>
  <si>
    <t>bexp</t>
  </si>
  <si>
    <t>b</t>
  </si>
  <si>
    <t>ERROR R^2</t>
  </si>
  <si>
    <t>error i</t>
  </si>
  <si>
    <t>error i*r^2</t>
  </si>
  <si>
    <t>error x^2</t>
  </si>
  <si>
    <t>error x^2+R^2</t>
  </si>
  <si>
    <t>error (x^2+R^2)3/2</t>
  </si>
  <si>
    <t>ERROR 1</t>
  </si>
  <si>
    <t>ERROR FINAL</t>
  </si>
  <si>
    <t>BTEORICO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</si>
</sst>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1" fillId="0" borderId="0" xfId="0" applyFont="1"/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0" i="0" u="none" strike="noStrike">
                <a:effectLst/>
              </a:rPr>
              <a:t>Campo creado por conductores rectilíneos paralelos (experimental)</a:t>
            </a:r>
            <a:endParaRPr lang="es-ES">
              <a:effectLst/>
            </a:endParaRPr>
          </a:p>
        </c:rich>
      </c:tx>
      <c:layout>
        <c:manualLayout>
          <c:xMode val="edge"/>
          <c:yMode val="edge"/>
          <c:x val="0.1656318897637795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Hoja2!$C$1</c:f>
              <c:strCache>
                <c:ptCount val="1"/>
                <c:pt idx="0">
                  <c:v>bexperimental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Hoja2!$A$2:$A$22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71</c:v>
                </c:pt>
                <c:pt idx="13">
                  <c:v>76</c:v>
                </c:pt>
                <c:pt idx="14">
                  <c:v>81</c:v>
                </c:pt>
                <c:pt idx="15">
                  <c:v>86</c:v>
                </c:pt>
                <c:pt idx="16">
                  <c:v>91</c:v>
                </c:pt>
                <c:pt idx="17">
                  <c:v>96</c:v>
                </c:pt>
                <c:pt idx="18">
                  <c:v>101</c:v>
                </c:pt>
                <c:pt idx="19">
                  <c:v>106</c:v>
                </c:pt>
                <c:pt idx="20">
                  <c:v>111</c:v>
                </c:pt>
              </c:numCache>
            </c:numRef>
          </c:xVal>
          <c:yVal>
            <c:numRef>
              <c:f>Hoja2!$C$2:$C$22</c:f>
              <c:numCache>
                <c:formatCode>General</c:formatCode>
                <c:ptCount val="21"/>
                <c:pt idx="0">
                  <c:v>0.5</c:v>
                </c:pt>
                <c:pt idx="1">
                  <c:v>0.33</c:v>
                </c:pt>
                <c:pt idx="2">
                  <c:v>0.18</c:v>
                </c:pt>
                <c:pt idx="3">
                  <c:v>0.1</c:v>
                </c:pt>
                <c:pt idx="4">
                  <c:v>0.06</c:v>
                </c:pt>
                <c:pt idx="5">
                  <c:v>0.03</c:v>
                </c:pt>
                <c:pt idx="6">
                  <c:v>0.04</c:v>
                </c:pt>
                <c:pt idx="7">
                  <c:v>-7.0000000000000007E-2</c:v>
                </c:pt>
                <c:pt idx="8">
                  <c:v>-0.12</c:v>
                </c:pt>
                <c:pt idx="9">
                  <c:v>-0.19</c:v>
                </c:pt>
                <c:pt idx="10">
                  <c:v>-0.36</c:v>
                </c:pt>
                <c:pt idx="11">
                  <c:v>-0.51</c:v>
                </c:pt>
                <c:pt idx="12">
                  <c:v>0.63</c:v>
                </c:pt>
                <c:pt idx="13">
                  <c:v>0.55000000000000004</c:v>
                </c:pt>
                <c:pt idx="14">
                  <c:v>0.45</c:v>
                </c:pt>
                <c:pt idx="15">
                  <c:v>0.28000000000000003</c:v>
                </c:pt>
                <c:pt idx="16">
                  <c:v>0.2</c:v>
                </c:pt>
                <c:pt idx="17">
                  <c:v>0.16</c:v>
                </c:pt>
                <c:pt idx="18">
                  <c:v>0.13</c:v>
                </c:pt>
                <c:pt idx="19">
                  <c:v>0.11</c:v>
                </c:pt>
                <c:pt idx="20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4-4E22-BA29-76165A40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37552"/>
        <c:axId val="6303401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Hoja2!$B$1</c15:sqref>
                        </c15:formulaRef>
                      </c:ext>
                    </c:extLst>
                    <c:strCache>
                      <c:ptCount val="1"/>
                      <c:pt idx="0">
                        <c:v>bteorico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Hoja2!$A$2:$A$22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71</c:v>
                      </c:pt>
                      <c:pt idx="13">
                        <c:v>76</c:v>
                      </c:pt>
                      <c:pt idx="14">
                        <c:v>81</c:v>
                      </c:pt>
                      <c:pt idx="15">
                        <c:v>86</c:v>
                      </c:pt>
                      <c:pt idx="16">
                        <c:v>91</c:v>
                      </c:pt>
                      <c:pt idx="17">
                        <c:v>96</c:v>
                      </c:pt>
                      <c:pt idx="18">
                        <c:v>101</c:v>
                      </c:pt>
                      <c:pt idx="19">
                        <c:v>106</c:v>
                      </c:pt>
                      <c:pt idx="20">
                        <c:v>111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Hoja2!$B$2:$B$22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0.8</c:v>
                      </c:pt>
                      <c:pt idx="1">
                        <c:v>0.4</c:v>
                      </c:pt>
                      <c:pt idx="2">
                        <c:v>0.2</c:v>
                      </c:pt>
                      <c:pt idx="3">
                        <c:v>0.15</c:v>
                      </c:pt>
                      <c:pt idx="4">
                        <c:v>0.1</c:v>
                      </c:pt>
                      <c:pt idx="5">
                        <c:v>0.06</c:v>
                      </c:pt>
                      <c:pt idx="6">
                        <c:v>0.02</c:v>
                      </c:pt>
                      <c:pt idx="7">
                        <c:v>-0.02</c:v>
                      </c:pt>
                      <c:pt idx="8">
                        <c:v>-0.06</c:v>
                      </c:pt>
                      <c:pt idx="9">
                        <c:v>-0.12</c:v>
                      </c:pt>
                      <c:pt idx="10">
                        <c:v>-0.2</c:v>
                      </c:pt>
                      <c:pt idx="11">
                        <c:v>-0.5</c:v>
                      </c:pt>
                      <c:pt idx="12">
                        <c:v>0.7</c:v>
                      </c:pt>
                      <c:pt idx="13">
                        <c:v>0.4</c:v>
                      </c:pt>
                      <c:pt idx="14">
                        <c:v>0.28000000000000003</c:v>
                      </c:pt>
                      <c:pt idx="15">
                        <c:v>0.22</c:v>
                      </c:pt>
                      <c:pt idx="16">
                        <c:v>0.19</c:v>
                      </c:pt>
                      <c:pt idx="17">
                        <c:v>0.16</c:v>
                      </c:pt>
                      <c:pt idx="18">
                        <c:v>0.14000000000000001</c:v>
                      </c:pt>
                      <c:pt idx="19">
                        <c:v>0.13</c:v>
                      </c:pt>
                      <c:pt idx="20">
                        <c:v>0.12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CA4-4E22-BA29-76165A407FBA}"/>
                  </c:ext>
                </c:extLst>
              </c15:ser>
            </c15:filteredScatterSeries>
          </c:ext>
        </c:extLst>
      </c:scatterChart>
      <c:valAx>
        <c:axId val="63033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latin typeface="Arial" panose="020B0604020202020204" pitchFamily="34" charset="0"/>
                    <a:cs typeface="Arial" panose="020B0604020202020204" pitchFamily="34" charset="0"/>
                  </a:rPr>
                  <a:t>x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0340176"/>
        <c:crosses val="autoZero"/>
        <c:crossBetween val="midCat"/>
      </c:valAx>
      <c:valAx>
        <c:axId val="6303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latin typeface="Arial" panose="020B0604020202020204" pitchFamily="34" charset="0"/>
                    <a:cs typeface="Arial" panose="020B0604020202020204" pitchFamily="34" charset="0"/>
                  </a:rPr>
                  <a:t>B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033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Campo creado por una espira </a:t>
            </a:r>
          </a:p>
          <a:p>
            <a:pPr>
              <a:defRPr/>
            </a:pPr>
            <a:r>
              <a:rPr lang="es-ES"/>
              <a:t>(teórico)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Hoja4!$A$3:$A$17</c:f>
              <c:numCache>
                <c:formatCode>General</c:formatCode>
                <c:ptCount val="15"/>
                <c:pt idx="0">
                  <c:v>-3.5000000000000003E-2</c:v>
                </c:pt>
                <c:pt idx="1">
                  <c:v>-0.03</c:v>
                </c:pt>
                <c:pt idx="2">
                  <c:v>-2.5000000000000001E-2</c:v>
                </c:pt>
                <c:pt idx="3">
                  <c:v>-0.02</c:v>
                </c:pt>
                <c:pt idx="4">
                  <c:v>-1.4999999999999999E-2</c:v>
                </c:pt>
                <c:pt idx="5">
                  <c:v>-0.01</c:v>
                </c:pt>
                <c:pt idx="6">
                  <c:v>-5.0000000000000001E-3</c:v>
                </c:pt>
                <c:pt idx="7">
                  <c:v>0</c:v>
                </c:pt>
                <c:pt idx="8">
                  <c:v>5.0000000000000001E-3</c:v>
                </c:pt>
                <c:pt idx="9">
                  <c:v>0.01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3.5000000000000003E-2</c:v>
                </c:pt>
              </c:numCache>
            </c:numRef>
          </c:xVal>
          <c:yVal>
            <c:numRef>
              <c:f>Hoja4!$C$3:$C$17</c:f>
              <c:numCache>
                <c:formatCode>_(* #,##0.00_);_(* \(#,##0.00\);_(* "-"??_);_(@_)</c:formatCode>
                <c:ptCount val="15"/>
                <c:pt idx="0">
                  <c:v>0.24710911728369717</c:v>
                </c:pt>
                <c:pt idx="1">
                  <c:v>0.31008561997265799</c:v>
                </c:pt>
                <c:pt idx="2">
                  <c:v>0.38763017286252022</c:v>
                </c:pt>
                <c:pt idx="3">
                  <c:v>0.47873122454245515</c:v>
                </c:pt>
                <c:pt idx="4">
                  <c:v>0.57748506033937086</c:v>
                </c:pt>
                <c:pt idx="5">
                  <c:v>0.67090498579908264</c:v>
                </c:pt>
                <c:pt idx="6">
                  <c:v>0.7397858410712973</c:v>
                </c:pt>
                <c:pt idx="7">
                  <c:v>0.76540621024727196</c:v>
                </c:pt>
                <c:pt idx="8">
                  <c:v>0.7397858410712973</c:v>
                </c:pt>
                <c:pt idx="9">
                  <c:v>0.67090498579908264</c:v>
                </c:pt>
                <c:pt idx="10">
                  <c:v>0.57748506033937086</c:v>
                </c:pt>
                <c:pt idx="11">
                  <c:v>0.47873122454245515</c:v>
                </c:pt>
                <c:pt idx="12">
                  <c:v>0.38763017286252022</c:v>
                </c:pt>
                <c:pt idx="13">
                  <c:v>0.31008561997265799</c:v>
                </c:pt>
                <c:pt idx="14">
                  <c:v>0.24710911728369717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C3-438F-A53A-A44E43794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57600"/>
        <c:axId val="890582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Hoja4!$A$3:$A$17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-3.5000000000000003E-2</c:v>
                      </c:pt>
                      <c:pt idx="1">
                        <c:v>-0.03</c:v>
                      </c:pt>
                      <c:pt idx="2">
                        <c:v>-2.5000000000000001E-2</c:v>
                      </c:pt>
                      <c:pt idx="3">
                        <c:v>-0.02</c:v>
                      </c:pt>
                      <c:pt idx="4">
                        <c:v>-1.4999999999999999E-2</c:v>
                      </c:pt>
                      <c:pt idx="5">
                        <c:v>-0.01</c:v>
                      </c:pt>
                      <c:pt idx="6">
                        <c:v>-5.0000000000000001E-3</c:v>
                      </c:pt>
                      <c:pt idx="7">
                        <c:v>0</c:v>
                      </c:pt>
                      <c:pt idx="8">
                        <c:v>5.0000000000000001E-3</c:v>
                      </c:pt>
                      <c:pt idx="9">
                        <c:v>0.01</c:v>
                      </c:pt>
                      <c:pt idx="10">
                        <c:v>1.4999999999999999E-2</c:v>
                      </c:pt>
                      <c:pt idx="11">
                        <c:v>0.02</c:v>
                      </c:pt>
                      <c:pt idx="12">
                        <c:v>2.5000000000000001E-2</c:v>
                      </c:pt>
                      <c:pt idx="13">
                        <c:v>0.03</c:v>
                      </c:pt>
                      <c:pt idx="14">
                        <c:v>3.5000000000000003E-2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Hoja4!$B$3:$B$17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0.25</c:v>
                      </c:pt>
                      <c:pt idx="1">
                        <c:v>0.3</c:v>
                      </c:pt>
                      <c:pt idx="2">
                        <c:v>0.37</c:v>
                      </c:pt>
                      <c:pt idx="3">
                        <c:v>0.45</c:v>
                      </c:pt>
                      <c:pt idx="4">
                        <c:v>0.54</c:v>
                      </c:pt>
                      <c:pt idx="5">
                        <c:v>0.62</c:v>
                      </c:pt>
                      <c:pt idx="6">
                        <c:v>0.67</c:v>
                      </c:pt>
                      <c:pt idx="7">
                        <c:v>0.67</c:v>
                      </c:pt>
                      <c:pt idx="8">
                        <c:v>0.64</c:v>
                      </c:pt>
                      <c:pt idx="9">
                        <c:v>0.56999999999999995</c:v>
                      </c:pt>
                      <c:pt idx="10">
                        <c:v>0.48</c:v>
                      </c:pt>
                      <c:pt idx="11">
                        <c:v>0.4</c:v>
                      </c:pt>
                      <c:pt idx="12">
                        <c:v>0.32</c:v>
                      </c:pt>
                      <c:pt idx="13">
                        <c:v>0.26</c:v>
                      </c:pt>
                      <c:pt idx="14">
                        <c:v>0.21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7C3-438F-A53A-A44E43794C28}"/>
                  </c:ext>
                </c:extLst>
              </c15:ser>
            </c15:filteredScatterSeries>
          </c:ext>
        </c:extLst>
      </c:scatterChart>
      <c:valAx>
        <c:axId val="890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latin typeface="Arial" panose="020B0604020202020204" pitchFamily="34" charset="0"/>
                    <a:cs typeface="Arial" panose="020B0604020202020204" pitchFamily="34" charset="0"/>
                  </a:rPr>
                  <a:t>x</a:t>
                </a:r>
                <a:r>
                  <a:rPr lang="es-E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(m)</a:t>
                </a:r>
                <a:endParaRPr lang="es-E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8256"/>
        <c:crosses val="autoZero"/>
        <c:crossBetween val="midCat"/>
      </c:valAx>
      <c:valAx>
        <c:axId val="890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latin typeface="Arial" panose="020B0604020202020204" pitchFamily="34" charset="0"/>
                    <a:cs typeface="Arial" panose="020B0604020202020204" pitchFamily="34" charset="0"/>
                  </a:rPr>
                  <a:t>B</a:t>
                </a:r>
                <a:r>
                  <a:rPr lang="es-E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(mT)</a:t>
                </a:r>
                <a:endParaRPr lang="es-E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6</xdr:row>
      <xdr:rowOff>38100</xdr:rowOff>
    </xdr:from>
    <xdr:to>
      <xdr:col>10</xdr:col>
      <xdr:colOff>514350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732EB7-8209-4972-A805-4880F8575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6</xdr:row>
      <xdr:rowOff>180975</xdr:rowOff>
    </xdr:from>
    <xdr:to>
      <xdr:col>11</xdr:col>
      <xdr:colOff>409575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87B511-B745-4249-9BCE-99CC6CD47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DF93C-C491-4514-9710-FF99CD0F9486}">
  <dimension ref="B2:M25"/>
  <sheetViews>
    <sheetView workbookViewId="0">
      <selection activeCell="B5" sqref="B5:B25"/>
    </sheetView>
  </sheetViews>
  <sheetFormatPr baseColWidth="10" defaultRowHeight="15" x14ac:dyDescent="0.25"/>
  <cols>
    <col min="4" max="4" width="12" bestFit="1" customWidth="1"/>
  </cols>
  <sheetData>
    <row r="2" spans="2:13" x14ac:dyDescent="0.25">
      <c r="B2" t="s">
        <v>0</v>
      </c>
      <c r="C2">
        <v>22.6</v>
      </c>
    </row>
    <row r="3" spans="2:13" x14ac:dyDescent="0.25">
      <c r="B3" t="s">
        <v>1</v>
      </c>
      <c r="C3">
        <v>17</v>
      </c>
    </row>
    <row r="4" spans="2:13" ht="15.75" thickBot="1" x14ac:dyDescent="0.3">
      <c r="B4" t="s">
        <v>3</v>
      </c>
      <c r="C4" t="s">
        <v>4</v>
      </c>
      <c r="D4" t="s">
        <v>2</v>
      </c>
      <c r="E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</row>
    <row r="5" spans="2:13" ht="15.75" thickBot="1" x14ac:dyDescent="0.3">
      <c r="B5" s="1">
        <v>5</v>
      </c>
      <c r="C5" s="1">
        <v>-61</v>
      </c>
      <c r="D5">
        <f>0.0000002*(($C$2/F5)+($C$3/G5))</f>
        <v>8.4826229508196713E-4</v>
      </c>
      <c r="E5" s="3">
        <f>D5*1000</f>
        <v>0.84826229508196715</v>
      </c>
      <c r="F5">
        <f>B5/1000</f>
        <v>5.0000000000000001E-3</v>
      </c>
      <c r="G5">
        <f>C5/1000</f>
        <v>-6.0999999999999999E-2</v>
      </c>
      <c r="H5">
        <f>I5+J5</f>
        <v>926.92932007524871</v>
      </c>
      <c r="I5">
        <f>K5*((0.001/F5)+(0.1/$C$2))</f>
        <v>924.00000000000011</v>
      </c>
      <c r="J5">
        <f>L5*((0.001/G5)+(0.1/$C$3))</f>
        <v>2.9293200752485893</v>
      </c>
      <c r="K5">
        <f>$C$2/F5</f>
        <v>4520</v>
      </c>
      <c r="L5">
        <f>$C$3/G5</f>
        <v>-278.68852459016392</v>
      </c>
      <c r="M5" s="3">
        <f>H5/1000</f>
        <v>0.92692932007524875</v>
      </c>
    </row>
    <row r="6" spans="2:13" ht="15.75" thickBot="1" x14ac:dyDescent="0.3">
      <c r="B6" s="2">
        <v>10</v>
      </c>
      <c r="C6" s="2">
        <v>-56</v>
      </c>
      <c r="D6">
        <f t="shared" ref="D6:D25" si="0">0.0000002*(($C$2/F6)+($C$3/G6))</f>
        <v>3.9128571428571429E-4</v>
      </c>
      <c r="E6" s="3">
        <f t="shared" ref="E6:E25" si="1">D6*1000</f>
        <v>0.39128571428571429</v>
      </c>
      <c r="F6">
        <f t="shared" ref="F6:G25" si="2">B6/1000</f>
        <v>0.01</v>
      </c>
      <c r="G6">
        <f t="shared" si="2"/>
        <v>-5.6000000000000001E-2</v>
      </c>
      <c r="H6">
        <f t="shared" ref="H6:H25" si="3">I6+J6</f>
        <v>239.63520408163268</v>
      </c>
      <c r="I6">
        <f t="shared" ref="I6:I25" si="4">K6*((0.001/F6)+(0.1/$C$2))</f>
        <v>236.00000000000003</v>
      </c>
      <c r="J6">
        <f t="shared" ref="J6:J25" si="5">L6*((0.001/G6)+(0.1/$C$3))</f>
        <v>3.6352040816326525</v>
      </c>
      <c r="K6">
        <f t="shared" ref="K6:K25" si="6">$C$2/F6</f>
        <v>2260</v>
      </c>
      <c r="L6">
        <f t="shared" ref="L6:L25" si="7">$C$3/G6</f>
        <v>-303.57142857142856</v>
      </c>
      <c r="M6" s="3">
        <f t="shared" ref="M6:M25" si="8">H6/1000</f>
        <v>0.23963520408163269</v>
      </c>
    </row>
    <row r="7" spans="2:13" ht="15.75" thickBot="1" x14ac:dyDescent="0.3">
      <c r="B7" s="2">
        <v>15</v>
      </c>
      <c r="C7" s="2">
        <v>-51</v>
      </c>
      <c r="D7">
        <f t="shared" si="0"/>
        <v>2.3466666666666669E-4</v>
      </c>
      <c r="E7" s="3">
        <f t="shared" si="1"/>
        <v>0.23466666666666669</v>
      </c>
      <c r="F7">
        <f t="shared" si="2"/>
        <v>1.4999999999999999E-2</v>
      </c>
      <c r="G7">
        <f t="shared" si="2"/>
        <v>-5.0999999999999997E-2</v>
      </c>
      <c r="H7">
        <f t="shared" si="3"/>
        <v>111.68627450980391</v>
      </c>
      <c r="I7">
        <f t="shared" si="4"/>
        <v>107.1111111111111</v>
      </c>
      <c r="J7">
        <f t="shared" si="5"/>
        <v>4.575163398692812</v>
      </c>
      <c r="K7">
        <f t="shared" si="6"/>
        <v>1506.6666666666667</v>
      </c>
      <c r="L7">
        <f t="shared" si="7"/>
        <v>-333.33333333333337</v>
      </c>
      <c r="M7" s="3">
        <f t="shared" si="8"/>
        <v>0.11168627450980391</v>
      </c>
    </row>
    <row r="8" spans="2:13" ht="15.75" thickBot="1" x14ac:dyDescent="0.3">
      <c r="B8" s="2">
        <v>20</v>
      </c>
      <c r="C8" s="2">
        <v>-46</v>
      </c>
      <c r="D8">
        <f t="shared" si="0"/>
        <v>1.5208695652173913E-4</v>
      </c>
      <c r="E8" s="3">
        <f t="shared" si="1"/>
        <v>0.15208695652173912</v>
      </c>
      <c r="F8">
        <f t="shared" si="2"/>
        <v>0.02</v>
      </c>
      <c r="G8">
        <f t="shared" si="2"/>
        <v>-4.5999999999999999E-2</v>
      </c>
      <c r="H8">
        <f t="shared" si="3"/>
        <v>67.360113421550096</v>
      </c>
      <c r="I8">
        <f t="shared" si="4"/>
        <v>61.5</v>
      </c>
      <c r="J8">
        <f t="shared" si="5"/>
        <v>5.8601134215500945</v>
      </c>
      <c r="K8">
        <f t="shared" si="6"/>
        <v>1130</v>
      </c>
      <c r="L8">
        <f t="shared" si="7"/>
        <v>-369.56521739130437</v>
      </c>
      <c r="M8" s="3">
        <f t="shared" si="8"/>
        <v>6.73601134215501E-2</v>
      </c>
    </row>
    <row r="9" spans="2:13" ht="15.75" thickBot="1" x14ac:dyDescent="0.3">
      <c r="B9" s="2">
        <v>25</v>
      </c>
      <c r="C9" s="2">
        <v>-41</v>
      </c>
      <c r="D9">
        <f t="shared" si="0"/>
        <v>9.7873170731707312E-5</v>
      </c>
      <c r="E9" s="3">
        <f t="shared" si="1"/>
        <v>9.7873170731707315E-2</v>
      </c>
      <c r="F9">
        <f t="shared" si="2"/>
        <v>2.5000000000000001E-2</v>
      </c>
      <c r="G9">
        <f t="shared" si="2"/>
        <v>-4.1000000000000002E-2</v>
      </c>
      <c r="H9">
        <f t="shared" si="3"/>
        <v>47.834003569303988</v>
      </c>
      <c r="I9">
        <f t="shared" si="4"/>
        <v>40.160000000000004</v>
      </c>
      <c r="J9">
        <f t="shared" si="5"/>
        <v>7.6740035693039861</v>
      </c>
      <c r="K9">
        <f t="shared" si="6"/>
        <v>904</v>
      </c>
      <c r="L9">
        <f t="shared" si="7"/>
        <v>-414.63414634146341</v>
      </c>
      <c r="M9" s="3">
        <f t="shared" si="8"/>
        <v>4.7834003569303986E-2</v>
      </c>
    </row>
    <row r="10" spans="2:13" ht="15.75" thickBot="1" x14ac:dyDescent="0.3">
      <c r="B10" s="2">
        <v>30</v>
      </c>
      <c r="C10" s="2">
        <v>-36</v>
      </c>
      <c r="D10">
        <f t="shared" si="0"/>
        <v>5.6222222222222216E-5</v>
      </c>
      <c r="E10" s="3">
        <f t="shared" si="1"/>
        <v>5.6222222222222215E-2</v>
      </c>
      <c r="F10">
        <f t="shared" si="2"/>
        <v>0.03</v>
      </c>
      <c r="G10">
        <f t="shared" si="2"/>
        <v>-3.5999999999999997E-2</v>
      </c>
      <c r="H10">
        <f t="shared" si="3"/>
        <v>38.783950617283956</v>
      </c>
      <c r="I10">
        <f t="shared" si="4"/>
        <v>28.444444444444446</v>
      </c>
      <c r="J10">
        <f t="shared" si="5"/>
        <v>10.339506172839508</v>
      </c>
      <c r="K10">
        <f t="shared" si="6"/>
        <v>753.33333333333337</v>
      </c>
      <c r="L10">
        <f t="shared" si="7"/>
        <v>-472.22222222222229</v>
      </c>
      <c r="M10" s="3">
        <f t="shared" si="8"/>
        <v>3.8783950617283958E-2</v>
      </c>
    </row>
    <row r="11" spans="2:13" ht="15.75" thickBot="1" x14ac:dyDescent="0.3">
      <c r="B11" s="2">
        <v>35</v>
      </c>
      <c r="C11" s="2">
        <v>-31</v>
      </c>
      <c r="D11">
        <f t="shared" si="0"/>
        <v>1.9465437788018423E-5</v>
      </c>
      <c r="E11" s="3">
        <f t="shared" si="1"/>
        <v>1.9465437788018423E-2</v>
      </c>
      <c r="F11">
        <f t="shared" si="2"/>
        <v>3.5000000000000003E-2</v>
      </c>
      <c r="G11">
        <f t="shared" si="2"/>
        <v>-3.1E-2</v>
      </c>
      <c r="H11">
        <f t="shared" si="3"/>
        <v>35.770222344921322</v>
      </c>
      <c r="I11">
        <f t="shared" si="4"/>
        <v>21.306122448979593</v>
      </c>
      <c r="J11">
        <f t="shared" si="5"/>
        <v>14.464099895941727</v>
      </c>
      <c r="K11">
        <f t="shared" si="6"/>
        <v>645.71428571428567</v>
      </c>
      <c r="L11">
        <f t="shared" si="7"/>
        <v>-548.38709677419354</v>
      </c>
      <c r="M11" s="3">
        <f t="shared" si="8"/>
        <v>3.5770222344921325E-2</v>
      </c>
    </row>
    <row r="12" spans="2:13" ht="15.75" thickBot="1" x14ac:dyDescent="0.3">
      <c r="B12" s="2">
        <v>40</v>
      </c>
      <c r="C12" s="2">
        <v>-26</v>
      </c>
      <c r="D12">
        <f t="shared" si="0"/>
        <v>-1.7769230769230784E-5</v>
      </c>
      <c r="E12" s="3">
        <f t="shared" si="1"/>
        <v>-1.7769230769230784E-2</v>
      </c>
      <c r="F12">
        <f t="shared" si="2"/>
        <v>0.04</v>
      </c>
      <c r="G12">
        <f t="shared" si="2"/>
        <v>-2.5999999999999999E-2</v>
      </c>
      <c r="H12">
        <f t="shared" si="3"/>
        <v>37.926775147929</v>
      </c>
      <c r="I12">
        <f t="shared" si="4"/>
        <v>16.625</v>
      </c>
      <c r="J12">
        <f t="shared" si="5"/>
        <v>21.301775147929</v>
      </c>
      <c r="K12">
        <f t="shared" si="6"/>
        <v>565</v>
      </c>
      <c r="L12">
        <f t="shared" si="7"/>
        <v>-653.84615384615392</v>
      </c>
      <c r="M12" s="3">
        <f t="shared" si="8"/>
        <v>3.7926775147928998E-2</v>
      </c>
    </row>
    <row r="13" spans="2:13" ht="15.75" thickBot="1" x14ac:dyDescent="0.3">
      <c r="B13" s="2">
        <v>45</v>
      </c>
      <c r="C13" s="2">
        <v>-21</v>
      </c>
      <c r="D13">
        <f t="shared" si="0"/>
        <v>-6.1460317460317445E-5</v>
      </c>
      <c r="E13" s="3">
        <f t="shared" si="1"/>
        <v>-6.1460317460317444E-2</v>
      </c>
      <c r="F13">
        <f t="shared" si="2"/>
        <v>4.4999999999999998E-2</v>
      </c>
      <c r="G13">
        <f t="shared" si="2"/>
        <v>-2.1000000000000001E-2</v>
      </c>
      <c r="H13">
        <f t="shared" si="3"/>
        <v>47.169564121945072</v>
      </c>
      <c r="I13">
        <f t="shared" si="4"/>
        <v>13.382716049382719</v>
      </c>
      <c r="J13">
        <f t="shared" si="5"/>
        <v>33.786848072562357</v>
      </c>
      <c r="K13">
        <f t="shared" si="6"/>
        <v>502.22222222222229</v>
      </c>
      <c r="L13">
        <f t="shared" si="7"/>
        <v>-809.52380952380952</v>
      </c>
      <c r="M13" s="3">
        <f t="shared" si="8"/>
        <v>4.7169564121945069E-2</v>
      </c>
    </row>
    <row r="14" spans="2:13" ht="15.75" thickBot="1" x14ac:dyDescent="0.3">
      <c r="B14" s="2">
        <v>50</v>
      </c>
      <c r="C14" s="2">
        <v>-16</v>
      </c>
      <c r="D14">
        <f t="shared" si="0"/>
        <v>-1.2209999999999999E-4</v>
      </c>
      <c r="E14" s="3">
        <f t="shared" si="1"/>
        <v>-0.12209999999999999</v>
      </c>
      <c r="F14">
        <f t="shared" si="2"/>
        <v>0.05</v>
      </c>
      <c r="G14">
        <f t="shared" si="2"/>
        <v>-1.6E-2</v>
      </c>
      <c r="H14">
        <f t="shared" si="3"/>
        <v>71.196250000000006</v>
      </c>
      <c r="I14">
        <f t="shared" si="4"/>
        <v>11.040000000000001</v>
      </c>
      <c r="J14">
        <f t="shared" si="5"/>
        <v>60.15625</v>
      </c>
      <c r="K14">
        <f t="shared" si="6"/>
        <v>452</v>
      </c>
      <c r="L14">
        <f t="shared" si="7"/>
        <v>-1062.5</v>
      </c>
      <c r="M14" s="3">
        <f t="shared" si="8"/>
        <v>7.1196250000000003E-2</v>
      </c>
    </row>
    <row r="15" spans="2:13" ht="15.75" thickBot="1" x14ac:dyDescent="0.3">
      <c r="B15" s="2">
        <v>55</v>
      </c>
      <c r="C15" s="2">
        <v>-11</v>
      </c>
      <c r="D15">
        <f t="shared" si="0"/>
        <v>-2.269090909090909E-4</v>
      </c>
      <c r="E15" s="3">
        <f t="shared" si="1"/>
        <v>-0.22690909090909089</v>
      </c>
      <c r="F15">
        <f t="shared" si="2"/>
        <v>5.5E-2</v>
      </c>
      <c r="G15">
        <f t="shared" si="2"/>
        <v>-1.0999999999999999E-2</v>
      </c>
      <c r="H15">
        <f t="shared" si="3"/>
        <v>140.69421487603307</v>
      </c>
      <c r="I15">
        <f t="shared" si="4"/>
        <v>9.2892561983471076</v>
      </c>
      <c r="J15">
        <f t="shared" si="5"/>
        <v>131.40495867768595</v>
      </c>
      <c r="K15">
        <f t="shared" si="6"/>
        <v>410.90909090909093</v>
      </c>
      <c r="L15">
        <f t="shared" si="7"/>
        <v>-1545.4545454545455</v>
      </c>
      <c r="M15" s="3">
        <f t="shared" si="8"/>
        <v>0.14069421487603306</v>
      </c>
    </row>
    <row r="16" spans="2:13" ht="15.75" thickBot="1" x14ac:dyDescent="0.3">
      <c r="B16" s="2">
        <v>60</v>
      </c>
      <c r="C16" s="2">
        <v>-6</v>
      </c>
      <c r="D16">
        <f t="shared" si="0"/>
        <v>-4.9133333333333342E-4</v>
      </c>
      <c r="E16" s="3">
        <f t="shared" si="1"/>
        <v>-0.4913333333333334</v>
      </c>
      <c r="F16">
        <f t="shared" si="2"/>
        <v>0.06</v>
      </c>
      <c r="G16">
        <f t="shared" si="2"/>
        <v>-6.0000000000000001E-3</v>
      </c>
      <c r="H16">
        <f t="shared" si="3"/>
        <v>463.5</v>
      </c>
      <c r="I16">
        <f t="shared" si="4"/>
        <v>7.9444444444444446</v>
      </c>
      <c r="J16">
        <f t="shared" si="5"/>
        <v>455.55555555555554</v>
      </c>
      <c r="K16">
        <f t="shared" si="6"/>
        <v>376.66666666666669</v>
      </c>
      <c r="L16">
        <f t="shared" si="7"/>
        <v>-2833.3333333333335</v>
      </c>
      <c r="M16" s="3">
        <f t="shared" si="8"/>
        <v>0.46350000000000002</v>
      </c>
    </row>
    <row r="17" spans="2:13" ht="15.75" thickBot="1" x14ac:dyDescent="0.3">
      <c r="B17" s="2">
        <v>71</v>
      </c>
      <c r="C17" s="2">
        <v>5</v>
      </c>
      <c r="D17">
        <f t="shared" si="0"/>
        <v>7.4366197183098586E-4</v>
      </c>
      <c r="E17" s="3">
        <f t="shared" si="1"/>
        <v>0.74366197183098581</v>
      </c>
      <c r="F17">
        <f t="shared" si="2"/>
        <v>7.0999999999999994E-2</v>
      </c>
      <c r="G17">
        <f t="shared" si="2"/>
        <v>5.0000000000000001E-3</v>
      </c>
      <c r="H17">
        <f t="shared" si="3"/>
        <v>705.89168815711184</v>
      </c>
      <c r="I17">
        <f t="shared" si="4"/>
        <v>5.8916881571116848</v>
      </c>
      <c r="J17">
        <f t="shared" si="5"/>
        <v>700.00000000000011</v>
      </c>
      <c r="K17">
        <f t="shared" si="6"/>
        <v>318.3098591549296</v>
      </c>
      <c r="L17">
        <f t="shared" si="7"/>
        <v>3400</v>
      </c>
      <c r="M17" s="3">
        <f t="shared" si="8"/>
        <v>0.7058916881571119</v>
      </c>
    </row>
    <row r="18" spans="2:13" ht="15.75" thickBot="1" x14ac:dyDescent="0.3">
      <c r="B18" s="2">
        <v>76</v>
      </c>
      <c r="C18" s="2">
        <v>10</v>
      </c>
      <c r="D18">
        <f t="shared" si="0"/>
        <v>3.9947368421052631E-4</v>
      </c>
      <c r="E18" s="3">
        <f>D18*1000</f>
        <v>0.39947368421052631</v>
      </c>
      <c r="F18">
        <f t="shared" si="2"/>
        <v>7.5999999999999998E-2</v>
      </c>
      <c r="G18">
        <f t="shared" si="2"/>
        <v>0.01</v>
      </c>
      <c r="H18">
        <f t="shared" si="3"/>
        <v>185.22853185595571</v>
      </c>
      <c r="I18">
        <f t="shared" si="4"/>
        <v>5.228531855955679</v>
      </c>
      <c r="J18">
        <f t="shared" si="5"/>
        <v>180.00000000000003</v>
      </c>
      <c r="K18">
        <f t="shared" si="6"/>
        <v>297.36842105263162</v>
      </c>
      <c r="L18">
        <f t="shared" si="7"/>
        <v>1700</v>
      </c>
      <c r="M18" s="3">
        <f t="shared" si="8"/>
        <v>0.1852285318559557</v>
      </c>
    </row>
    <row r="19" spans="2:13" ht="15.75" thickBot="1" x14ac:dyDescent="0.3">
      <c r="B19" s="2">
        <v>81</v>
      </c>
      <c r="C19" s="2">
        <v>15</v>
      </c>
      <c r="D19">
        <f t="shared" si="0"/>
        <v>2.8246913580246919E-4</v>
      </c>
      <c r="E19" s="3">
        <f t="shared" si="1"/>
        <v>0.28246913580246918</v>
      </c>
      <c r="F19">
        <f t="shared" si="2"/>
        <v>8.1000000000000003E-2</v>
      </c>
      <c r="G19">
        <f t="shared" si="2"/>
        <v>1.4999999999999999E-2</v>
      </c>
      <c r="H19">
        <f t="shared" si="3"/>
        <v>86.901386983691523</v>
      </c>
      <c r="I19">
        <f t="shared" si="4"/>
        <v>4.6791647614692886</v>
      </c>
      <c r="J19">
        <f t="shared" si="5"/>
        <v>82.222222222222229</v>
      </c>
      <c r="K19">
        <f t="shared" si="6"/>
        <v>279.01234567901236</v>
      </c>
      <c r="L19">
        <f t="shared" si="7"/>
        <v>1133.3333333333335</v>
      </c>
      <c r="M19" s="3">
        <f t="shared" si="8"/>
        <v>8.6901386983691528E-2</v>
      </c>
    </row>
    <row r="20" spans="2:13" ht="15.75" thickBot="1" x14ac:dyDescent="0.3">
      <c r="B20" s="2">
        <v>86</v>
      </c>
      <c r="C20" s="2">
        <v>20</v>
      </c>
      <c r="D20">
        <f t="shared" si="0"/>
        <v>2.2255813953488371E-4</v>
      </c>
      <c r="E20" s="3">
        <f t="shared" si="1"/>
        <v>0.22255813953488371</v>
      </c>
      <c r="F20">
        <f t="shared" si="2"/>
        <v>8.5999999999999993E-2</v>
      </c>
      <c r="G20">
        <f t="shared" si="2"/>
        <v>0.02</v>
      </c>
      <c r="H20">
        <f t="shared" si="3"/>
        <v>51.718496484586261</v>
      </c>
      <c r="I20">
        <f t="shared" si="4"/>
        <v>4.2184964845862636</v>
      </c>
      <c r="J20">
        <f t="shared" si="5"/>
        <v>47.5</v>
      </c>
      <c r="K20">
        <f t="shared" si="6"/>
        <v>262.79069767441865</v>
      </c>
      <c r="L20">
        <f t="shared" si="7"/>
        <v>850</v>
      </c>
      <c r="M20" s="3">
        <f t="shared" si="8"/>
        <v>5.1718496484586263E-2</v>
      </c>
    </row>
    <row r="21" spans="2:13" ht="15.75" thickBot="1" x14ac:dyDescent="0.3">
      <c r="B21" s="2">
        <v>91</v>
      </c>
      <c r="C21" s="2">
        <v>25</v>
      </c>
      <c r="D21">
        <f t="shared" si="0"/>
        <v>1.8567032967032967E-4</v>
      </c>
      <c r="E21" s="3">
        <f t="shared" si="1"/>
        <v>0.18567032967032968</v>
      </c>
      <c r="F21">
        <f t="shared" si="2"/>
        <v>9.0999999999999998E-2</v>
      </c>
      <c r="G21">
        <f t="shared" si="2"/>
        <v>2.5000000000000001E-2</v>
      </c>
      <c r="H21">
        <f t="shared" si="3"/>
        <v>35.028040091776354</v>
      </c>
      <c r="I21">
        <f t="shared" si="4"/>
        <v>3.828040091776356</v>
      </c>
      <c r="J21">
        <f t="shared" si="5"/>
        <v>31.2</v>
      </c>
      <c r="K21">
        <f t="shared" si="6"/>
        <v>248.35164835164838</v>
      </c>
      <c r="L21">
        <f t="shared" si="7"/>
        <v>680</v>
      </c>
      <c r="M21" s="3">
        <f t="shared" si="8"/>
        <v>3.5028040091776354E-2</v>
      </c>
    </row>
    <row r="22" spans="2:13" ht="15.75" thickBot="1" x14ac:dyDescent="0.3">
      <c r="B22" s="2">
        <v>96</v>
      </c>
      <c r="C22" s="2">
        <v>30</v>
      </c>
      <c r="D22">
        <f t="shared" si="0"/>
        <v>1.604166666666667E-4</v>
      </c>
      <c r="E22" s="3">
        <f t="shared" si="1"/>
        <v>0.16041666666666671</v>
      </c>
      <c r="F22">
        <f t="shared" si="2"/>
        <v>9.6000000000000002E-2</v>
      </c>
      <c r="G22">
        <f t="shared" si="2"/>
        <v>0.03</v>
      </c>
      <c r="H22">
        <f t="shared" si="3"/>
        <v>25.716145833333336</v>
      </c>
      <c r="I22">
        <f t="shared" si="4"/>
        <v>3.4939236111111112</v>
      </c>
      <c r="J22">
        <f t="shared" si="5"/>
        <v>22.222222222222225</v>
      </c>
      <c r="K22">
        <f t="shared" si="6"/>
        <v>235.41666666666669</v>
      </c>
      <c r="L22">
        <f t="shared" si="7"/>
        <v>566.66666666666674</v>
      </c>
      <c r="M22" s="3">
        <f t="shared" si="8"/>
        <v>2.5716145833333336E-2</v>
      </c>
    </row>
    <row r="23" spans="2:13" ht="15.75" thickBot="1" x14ac:dyDescent="0.3">
      <c r="B23" s="2">
        <v>101</v>
      </c>
      <c r="C23" s="2">
        <v>35</v>
      </c>
      <c r="D23">
        <f t="shared" si="0"/>
        <v>1.4189533239038186E-4</v>
      </c>
      <c r="E23" s="3">
        <f t="shared" si="1"/>
        <v>0.14189533239038185</v>
      </c>
      <c r="F23">
        <f t="shared" si="2"/>
        <v>0.10100000000000001</v>
      </c>
      <c r="G23">
        <f t="shared" si="2"/>
        <v>3.5000000000000003E-2</v>
      </c>
      <c r="H23">
        <f t="shared" si="3"/>
        <v>19.940261959111652</v>
      </c>
      <c r="I23">
        <f t="shared" si="4"/>
        <v>3.2055680815606311</v>
      </c>
      <c r="J23">
        <f t="shared" si="5"/>
        <v>16.73469387755102</v>
      </c>
      <c r="K23">
        <f t="shared" si="6"/>
        <v>223.76237623762376</v>
      </c>
      <c r="L23">
        <f t="shared" si="7"/>
        <v>485.71428571428567</v>
      </c>
      <c r="M23" s="3">
        <f t="shared" si="8"/>
        <v>1.9940261959111652E-2</v>
      </c>
    </row>
    <row r="24" spans="2:13" ht="15.75" thickBot="1" x14ac:dyDescent="0.3">
      <c r="B24" s="2">
        <v>106</v>
      </c>
      <c r="C24" s="2">
        <v>40</v>
      </c>
      <c r="D24">
        <f t="shared" si="0"/>
        <v>1.2764150943396225E-4</v>
      </c>
      <c r="E24" s="3">
        <f t="shared" si="1"/>
        <v>0.12764150943396224</v>
      </c>
      <c r="F24">
        <f t="shared" si="2"/>
        <v>0.106</v>
      </c>
      <c r="G24">
        <f t="shared" si="2"/>
        <v>0.04</v>
      </c>
      <c r="H24">
        <f t="shared" si="3"/>
        <v>16.079788180847277</v>
      </c>
      <c r="I24">
        <f t="shared" si="4"/>
        <v>2.9547881808472769</v>
      </c>
      <c r="J24">
        <f t="shared" si="5"/>
        <v>13.125</v>
      </c>
      <c r="K24">
        <f t="shared" si="6"/>
        <v>213.20754716981133</v>
      </c>
      <c r="L24">
        <f t="shared" si="7"/>
        <v>425</v>
      </c>
      <c r="M24" s="3">
        <f t="shared" si="8"/>
        <v>1.6079788180847276E-2</v>
      </c>
    </row>
    <row r="25" spans="2:13" ht="15.75" thickBot="1" x14ac:dyDescent="0.3">
      <c r="B25" s="2">
        <v>111</v>
      </c>
      <c r="C25" s="2">
        <v>45</v>
      </c>
      <c r="D25">
        <f t="shared" si="0"/>
        <v>1.1627627627627628E-4</v>
      </c>
      <c r="E25" s="3">
        <f t="shared" si="1"/>
        <v>0.11627627627627628</v>
      </c>
      <c r="F25">
        <f t="shared" si="2"/>
        <v>0.111</v>
      </c>
      <c r="G25">
        <f t="shared" si="2"/>
        <v>4.4999999999999998E-2</v>
      </c>
      <c r="H25">
        <f t="shared" si="3"/>
        <v>13.35245155064975</v>
      </c>
      <c r="I25">
        <f t="shared" si="4"/>
        <v>2.7351676000324647</v>
      </c>
      <c r="J25">
        <f t="shared" si="5"/>
        <v>10.617283950617285</v>
      </c>
      <c r="K25">
        <f t="shared" si="6"/>
        <v>203.6036036036036</v>
      </c>
      <c r="L25">
        <f t="shared" si="7"/>
        <v>377.77777777777777</v>
      </c>
      <c r="M25" s="3">
        <f t="shared" si="8"/>
        <v>1.3352451550649749E-2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3569-1C75-4958-A1EC-68B0597D07BB}">
  <dimension ref="A1:C22"/>
  <sheetViews>
    <sheetView workbookViewId="0">
      <selection activeCell="L11" sqref="L11"/>
    </sheetView>
  </sheetViews>
  <sheetFormatPr baseColWidth="10" defaultRowHeight="15" x14ac:dyDescent="0.25"/>
  <cols>
    <col min="3" max="3" width="17.85546875" customWidth="1"/>
  </cols>
  <sheetData>
    <row r="1" spans="1:3" ht="15.75" thickBot="1" x14ac:dyDescent="0.3">
      <c r="A1" t="s">
        <v>3</v>
      </c>
      <c r="B1" t="s">
        <v>12</v>
      </c>
      <c r="C1" t="s">
        <v>13</v>
      </c>
    </row>
    <row r="2" spans="1:3" ht="15.75" thickBot="1" x14ac:dyDescent="0.3">
      <c r="A2" s="1">
        <v>5</v>
      </c>
      <c r="B2" s="4">
        <v>0.8</v>
      </c>
      <c r="C2" s="1">
        <v>0.5</v>
      </c>
    </row>
    <row r="3" spans="1:3" ht="15.75" thickBot="1" x14ac:dyDescent="0.3">
      <c r="A3" s="2">
        <v>10</v>
      </c>
      <c r="B3" s="5">
        <v>0.4</v>
      </c>
      <c r="C3" s="2">
        <v>0.33</v>
      </c>
    </row>
    <row r="4" spans="1:3" ht="15.75" thickBot="1" x14ac:dyDescent="0.3">
      <c r="A4" s="2">
        <v>15</v>
      </c>
      <c r="B4" s="5">
        <v>0.2</v>
      </c>
      <c r="C4" s="2">
        <v>0.18</v>
      </c>
    </row>
    <row r="5" spans="1:3" ht="15.75" thickBot="1" x14ac:dyDescent="0.3">
      <c r="A5" s="2">
        <v>20</v>
      </c>
      <c r="B5" s="5">
        <v>0.15</v>
      </c>
      <c r="C5" s="2">
        <v>0.1</v>
      </c>
    </row>
    <row r="6" spans="1:3" ht="15.75" thickBot="1" x14ac:dyDescent="0.3">
      <c r="A6" s="2">
        <v>25</v>
      </c>
      <c r="B6" s="5">
        <v>0.1</v>
      </c>
      <c r="C6" s="2">
        <v>0.06</v>
      </c>
    </row>
    <row r="7" spans="1:3" ht="15.75" thickBot="1" x14ac:dyDescent="0.3">
      <c r="A7" s="2">
        <v>30</v>
      </c>
      <c r="B7" s="5">
        <v>0.06</v>
      </c>
      <c r="C7" s="2">
        <v>0.03</v>
      </c>
    </row>
    <row r="8" spans="1:3" ht="15.75" thickBot="1" x14ac:dyDescent="0.3">
      <c r="A8" s="2">
        <v>35</v>
      </c>
      <c r="B8" s="5">
        <v>0.02</v>
      </c>
      <c r="C8" s="2">
        <v>0.04</v>
      </c>
    </row>
    <row r="9" spans="1:3" ht="15.75" thickBot="1" x14ac:dyDescent="0.3">
      <c r="A9" s="2">
        <v>40</v>
      </c>
      <c r="B9" s="5">
        <v>-0.02</v>
      </c>
      <c r="C9" s="2">
        <v>-7.0000000000000007E-2</v>
      </c>
    </row>
    <row r="10" spans="1:3" ht="15.75" thickBot="1" x14ac:dyDescent="0.3">
      <c r="A10" s="2">
        <v>45</v>
      </c>
      <c r="B10" s="5">
        <v>-0.06</v>
      </c>
      <c r="C10" s="2">
        <v>-0.12</v>
      </c>
    </row>
    <row r="11" spans="1:3" ht="15.75" thickBot="1" x14ac:dyDescent="0.3">
      <c r="A11" s="2">
        <v>50</v>
      </c>
      <c r="B11" s="5">
        <v>-0.12</v>
      </c>
      <c r="C11" s="2">
        <v>-0.19</v>
      </c>
    </row>
    <row r="12" spans="1:3" ht="15.75" thickBot="1" x14ac:dyDescent="0.3">
      <c r="A12" s="2">
        <v>55</v>
      </c>
      <c r="B12" s="5">
        <v>-0.2</v>
      </c>
      <c r="C12" s="2">
        <v>-0.36</v>
      </c>
    </row>
    <row r="13" spans="1:3" ht="15.75" thickBot="1" x14ac:dyDescent="0.3">
      <c r="A13" s="2">
        <v>60</v>
      </c>
      <c r="B13" s="5">
        <v>-0.5</v>
      </c>
      <c r="C13" s="2">
        <v>-0.51</v>
      </c>
    </row>
    <row r="14" spans="1:3" ht="15.75" thickBot="1" x14ac:dyDescent="0.3">
      <c r="A14" s="2">
        <v>71</v>
      </c>
      <c r="B14" s="5">
        <v>0.7</v>
      </c>
      <c r="C14" s="2">
        <v>0.63</v>
      </c>
    </row>
    <row r="15" spans="1:3" ht="15.75" thickBot="1" x14ac:dyDescent="0.3">
      <c r="A15" s="2">
        <v>76</v>
      </c>
      <c r="B15" s="5">
        <v>0.4</v>
      </c>
      <c r="C15" s="2">
        <v>0.55000000000000004</v>
      </c>
    </row>
    <row r="16" spans="1:3" ht="15.75" thickBot="1" x14ac:dyDescent="0.3">
      <c r="A16" s="2">
        <v>81</v>
      </c>
      <c r="B16" s="5">
        <v>0.28000000000000003</v>
      </c>
      <c r="C16" s="2">
        <v>0.45</v>
      </c>
    </row>
    <row r="17" spans="1:3" ht="15.75" thickBot="1" x14ac:dyDescent="0.3">
      <c r="A17" s="2">
        <v>86</v>
      </c>
      <c r="B17" s="5">
        <v>0.22</v>
      </c>
      <c r="C17" s="2">
        <v>0.28000000000000003</v>
      </c>
    </row>
    <row r="18" spans="1:3" ht="15.75" thickBot="1" x14ac:dyDescent="0.3">
      <c r="A18" s="2">
        <v>91</v>
      </c>
      <c r="B18" s="5">
        <v>0.19</v>
      </c>
      <c r="C18" s="2">
        <v>0.2</v>
      </c>
    </row>
    <row r="19" spans="1:3" ht="15.75" thickBot="1" x14ac:dyDescent="0.3">
      <c r="A19" s="2">
        <v>96</v>
      </c>
      <c r="B19" s="5">
        <v>0.16</v>
      </c>
      <c r="C19" s="2">
        <v>0.16</v>
      </c>
    </row>
    <row r="20" spans="1:3" ht="15.75" thickBot="1" x14ac:dyDescent="0.3">
      <c r="A20" s="2">
        <v>101</v>
      </c>
      <c r="B20" s="5">
        <v>0.14000000000000001</v>
      </c>
      <c r="C20" s="2">
        <v>0.13</v>
      </c>
    </row>
    <row r="21" spans="1:3" ht="15.75" thickBot="1" x14ac:dyDescent="0.3">
      <c r="A21" s="2">
        <v>106</v>
      </c>
      <c r="B21" s="5">
        <v>0.13</v>
      </c>
      <c r="C21" s="2">
        <v>0.11</v>
      </c>
    </row>
    <row r="22" spans="1:3" ht="15.75" thickBot="1" x14ac:dyDescent="0.3">
      <c r="A22" s="2">
        <v>111</v>
      </c>
      <c r="B22" s="5">
        <v>0.12</v>
      </c>
      <c r="C22" s="2">
        <v>0.09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F199-4C4B-47B3-9AC7-36D74A04B786}">
  <dimension ref="B1:K22"/>
  <sheetViews>
    <sheetView topLeftCell="C1" workbookViewId="0">
      <selection activeCell="D2" sqref="D2"/>
    </sheetView>
  </sheetViews>
  <sheetFormatPr baseColWidth="10" defaultRowHeight="15" x14ac:dyDescent="0.25"/>
  <cols>
    <col min="3" max="3" width="28.42578125" customWidth="1"/>
    <col min="7" max="7" width="16.140625" customWidth="1"/>
    <col min="8" max="8" width="17.42578125" customWidth="1"/>
    <col min="10" max="10" width="12" bestFit="1" customWidth="1"/>
    <col min="11" max="11" width="13" customWidth="1"/>
  </cols>
  <sheetData>
    <row r="1" spans="2:11" ht="15.75" thickBot="1" x14ac:dyDescent="0.3">
      <c r="B1" t="s">
        <v>3</v>
      </c>
      <c r="C1" t="s">
        <v>16</v>
      </c>
      <c r="D1" t="s">
        <v>18</v>
      </c>
      <c r="F1" t="s">
        <v>22</v>
      </c>
      <c r="G1" t="s">
        <v>23</v>
      </c>
      <c r="H1" t="s">
        <v>24</v>
      </c>
      <c r="J1" t="s">
        <v>11</v>
      </c>
      <c r="K1" t="s">
        <v>26</v>
      </c>
    </row>
    <row r="2" spans="2:11" ht="15.75" thickBot="1" x14ac:dyDescent="0.3">
      <c r="B2" s="6">
        <v>-3.5000000000000003E-2</v>
      </c>
      <c r="C2">
        <f>(0.0000002*3.141592654*$D$18*$D$18*$D$19)/POWER(((B2*B2)+($D$18*$D$18)),1.5)</f>
        <v>2.4710911728369715E-4</v>
      </c>
      <c r="D2" s="8">
        <f>C2*1000</f>
        <v>0.24710911728369717</v>
      </c>
      <c r="F2">
        <f>B2*B2*((2*0.001)/B2)</f>
        <v>-7.0000000000000007E-5</v>
      </c>
      <c r="G2">
        <f>F2+G18</f>
        <v>-4.0000000000000024E-6</v>
      </c>
      <c r="J2">
        <f>C2*(($E$22/$D$22)+(POWER(2*0.001*0.001,1.5)/POWER(B2*B2+$D$18*$D$18,1.5)))</f>
        <v>1.5597288409799023E-5</v>
      </c>
      <c r="K2" s="8">
        <f>J2*1000</f>
        <v>1.5597288409799024E-2</v>
      </c>
    </row>
    <row r="3" spans="2:11" ht="15.75" thickBot="1" x14ac:dyDescent="0.3">
      <c r="B3" s="7">
        <v>-0.03</v>
      </c>
      <c r="C3">
        <f t="shared" ref="C3:C16" si="0">(0.0000002*3.141592654*$D$18*$D$18*$D$19)/POWER(((B3*B3)+($D$18*$D$18)),1.5)</f>
        <v>3.1008561997265799E-4</v>
      </c>
      <c r="D3" s="8">
        <f t="shared" ref="D3:D16" si="1">C3*1000</f>
        <v>0.31008561997265799</v>
      </c>
      <c r="F3">
        <f t="shared" ref="F3:F16" si="2">B3*B3*((2*0.001)/B3)</f>
        <v>-5.9999999999999995E-5</v>
      </c>
      <c r="G3">
        <f t="shared" ref="G3:G16" si="3">F3+G19</f>
        <v>9.9940000000000001E-2</v>
      </c>
      <c r="J3">
        <f t="shared" ref="J3:J15" si="4">C3*(($E$22/$D$22)+(POWER(2*0.001*0.001,1.5)/POWER(B3*B3+$D$18*$D$18,1.5)))</f>
        <v>1.957431236638243E-5</v>
      </c>
      <c r="K3" s="8">
        <f t="shared" ref="K3:K16" si="5">J3*1000</f>
        <v>1.9574312366382431E-2</v>
      </c>
    </row>
    <row r="4" spans="2:11" ht="15.75" thickBot="1" x14ac:dyDescent="0.3">
      <c r="B4" s="7">
        <v>-2.5000000000000001E-2</v>
      </c>
      <c r="C4">
        <f t="shared" si="0"/>
        <v>3.8763017286252022E-4</v>
      </c>
      <c r="D4" s="8">
        <f t="shared" si="1"/>
        <v>0.38763017286252022</v>
      </c>
      <c r="F4">
        <f t="shared" si="2"/>
        <v>-5.0000000000000009E-5</v>
      </c>
      <c r="G4">
        <f t="shared" si="3"/>
        <v>-5.0000000000000009E-5</v>
      </c>
      <c r="J4">
        <f t="shared" si="4"/>
        <v>2.4472442545911675E-5</v>
      </c>
      <c r="K4" s="8">
        <f t="shared" si="5"/>
        <v>2.4472442545911674E-2</v>
      </c>
    </row>
    <row r="5" spans="2:11" ht="15.75" thickBot="1" x14ac:dyDescent="0.3">
      <c r="B5" s="7">
        <v>-0.02</v>
      </c>
      <c r="C5">
        <f t="shared" si="0"/>
        <v>4.7873122454245514E-4</v>
      </c>
      <c r="D5" s="8">
        <f t="shared" si="1"/>
        <v>0.47873122454245515</v>
      </c>
      <c r="F5">
        <f t="shared" si="2"/>
        <v>-4.0000000000000003E-5</v>
      </c>
      <c r="G5">
        <f t="shared" si="3"/>
        <v>-4.0000000000000003E-5</v>
      </c>
      <c r="J5">
        <f t="shared" si="4"/>
        <v>3.0228453780569587E-5</v>
      </c>
      <c r="K5" s="8">
        <f t="shared" si="5"/>
        <v>3.0228453780569587E-2</v>
      </c>
    </row>
    <row r="6" spans="2:11" ht="15.75" thickBot="1" x14ac:dyDescent="0.3">
      <c r="B6" s="7">
        <v>-1.4999999999999999E-2</v>
      </c>
      <c r="C6">
        <f t="shared" si="0"/>
        <v>5.7748506033937085E-4</v>
      </c>
      <c r="D6" s="8">
        <f t="shared" si="1"/>
        <v>0.57748506033937086</v>
      </c>
      <c r="F6">
        <f t="shared" si="2"/>
        <v>-2.9999999999999997E-5</v>
      </c>
      <c r="G6">
        <f t="shared" si="3"/>
        <v>-2.9999999999999997E-5</v>
      </c>
      <c r="J6">
        <f t="shared" si="4"/>
        <v>3.6469916557709273E-5</v>
      </c>
      <c r="K6" s="8">
        <f t="shared" si="5"/>
        <v>3.6469916557709273E-2</v>
      </c>
    </row>
    <row r="7" spans="2:11" ht="15.75" thickBot="1" x14ac:dyDescent="0.3">
      <c r="B7" s="7">
        <v>-0.01</v>
      </c>
      <c r="C7">
        <f t="shared" si="0"/>
        <v>6.7090498579908261E-4</v>
      </c>
      <c r="D7" s="8">
        <f t="shared" si="1"/>
        <v>0.67090498579908264</v>
      </c>
      <c r="F7">
        <f t="shared" si="2"/>
        <v>-2.0000000000000002E-5</v>
      </c>
      <c r="G7">
        <f t="shared" si="3"/>
        <v>-2.0000000000000002E-5</v>
      </c>
      <c r="J7">
        <f t="shared" si="4"/>
        <v>4.2376110355388119E-5</v>
      </c>
      <c r="K7" s="8">
        <f t="shared" si="5"/>
        <v>4.2376110355388116E-2</v>
      </c>
    </row>
    <row r="8" spans="2:11" ht="15.75" thickBot="1" x14ac:dyDescent="0.3">
      <c r="B8" s="7">
        <v>-5.0000000000000001E-3</v>
      </c>
      <c r="C8">
        <f t="shared" si="0"/>
        <v>7.3978584107129732E-4</v>
      </c>
      <c r="D8" s="8">
        <f t="shared" si="1"/>
        <v>0.7397858410712973</v>
      </c>
      <c r="F8">
        <f t="shared" si="2"/>
        <v>-1.0000000000000001E-5</v>
      </c>
      <c r="G8">
        <f t="shared" si="3"/>
        <v>-1.0000000000000001E-5</v>
      </c>
      <c r="J8">
        <f t="shared" si="4"/>
        <v>4.673204480588454E-5</v>
      </c>
      <c r="K8" s="8">
        <f t="shared" si="5"/>
        <v>4.673204480588454E-2</v>
      </c>
    </row>
    <row r="9" spans="2:11" ht="15.75" thickBot="1" x14ac:dyDescent="0.3">
      <c r="B9" s="7">
        <v>0</v>
      </c>
      <c r="C9">
        <f t="shared" si="0"/>
        <v>7.6540621024727201E-4</v>
      </c>
      <c r="D9" s="8">
        <f t="shared" si="1"/>
        <v>0.76540621024727196</v>
      </c>
      <c r="F9" t="e">
        <f t="shared" si="2"/>
        <v>#DIV/0!</v>
      </c>
      <c r="G9" t="e">
        <f t="shared" si="3"/>
        <v>#DIV/0!</v>
      </c>
      <c r="J9">
        <f t="shared" si="4"/>
        <v>4.8352492128146232E-5</v>
      </c>
      <c r="K9" s="8">
        <f t="shared" si="5"/>
        <v>4.8352492128146234E-2</v>
      </c>
    </row>
    <row r="10" spans="2:11" ht="15.75" thickBot="1" x14ac:dyDescent="0.3">
      <c r="B10" s="7">
        <v>5.0000000000000001E-3</v>
      </c>
      <c r="C10">
        <f t="shared" si="0"/>
        <v>7.3978584107129732E-4</v>
      </c>
      <c r="D10" s="8">
        <f t="shared" si="1"/>
        <v>0.7397858410712973</v>
      </c>
      <c r="F10">
        <f t="shared" si="2"/>
        <v>1.0000000000000001E-5</v>
      </c>
      <c r="G10">
        <f t="shared" si="3"/>
        <v>1.0000000000000001E-5</v>
      </c>
      <c r="J10">
        <f t="shared" si="4"/>
        <v>4.673204480588454E-5</v>
      </c>
      <c r="K10" s="8">
        <f t="shared" si="5"/>
        <v>4.673204480588454E-2</v>
      </c>
    </row>
    <row r="11" spans="2:11" ht="15.75" thickBot="1" x14ac:dyDescent="0.3">
      <c r="B11" s="7">
        <v>0.01</v>
      </c>
      <c r="C11">
        <f t="shared" si="0"/>
        <v>6.7090498579908261E-4</v>
      </c>
      <c r="D11" s="8">
        <f t="shared" si="1"/>
        <v>0.67090498579908264</v>
      </c>
      <c r="F11">
        <f t="shared" si="2"/>
        <v>2.0000000000000002E-5</v>
      </c>
      <c r="G11">
        <f t="shared" si="3"/>
        <v>2.0000000000000002E-5</v>
      </c>
      <c r="J11">
        <f t="shared" si="4"/>
        <v>4.2376110355388119E-5</v>
      </c>
      <c r="K11" s="8">
        <f t="shared" si="5"/>
        <v>4.2376110355388116E-2</v>
      </c>
    </row>
    <row r="12" spans="2:11" ht="15.75" thickBot="1" x14ac:dyDescent="0.3">
      <c r="B12" s="7">
        <v>1.4999999999999999E-2</v>
      </c>
      <c r="C12">
        <f t="shared" si="0"/>
        <v>5.7748506033937085E-4</v>
      </c>
      <c r="D12" s="8">
        <f t="shared" si="1"/>
        <v>0.57748506033937086</v>
      </c>
      <c r="F12">
        <f t="shared" si="2"/>
        <v>2.9999999999999997E-5</v>
      </c>
      <c r="G12">
        <f t="shared" si="3"/>
        <v>2.9999999999999997E-5</v>
      </c>
      <c r="J12">
        <f t="shared" si="4"/>
        <v>3.6469916557709273E-5</v>
      </c>
      <c r="K12" s="8">
        <f t="shared" si="5"/>
        <v>3.6469916557709273E-2</v>
      </c>
    </row>
    <row r="13" spans="2:11" ht="15.75" thickBot="1" x14ac:dyDescent="0.3">
      <c r="B13" s="7">
        <v>0.02</v>
      </c>
      <c r="C13">
        <f t="shared" si="0"/>
        <v>4.7873122454245514E-4</v>
      </c>
      <c r="D13" s="8">
        <f t="shared" si="1"/>
        <v>0.47873122454245515</v>
      </c>
      <c r="F13">
        <f t="shared" si="2"/>
        <v>4.0000000000000003E-5</v>
      </c>
      <c r="G13">
        <f t="shared" si="3"/>
        <v>4.0000000000000003E-5</v>
      </c>
      <c r="J13">
        <f t="shared" si="4"/>
        <v>3.0228453780569587E-5</v>
      </c>
      <c r="K13" s="8">
        <f t="shared" si="5"/>
        <v>3.0228453780569587E-2</v>
      </c>
    </row>
    <row r="14" spans="2:11" ht="15.75" thickBot="1" x14ac:dyDescent="0.3">
      <c r="B14" s="7">
        <v>2.5000000000000001E-2</v>
      </c>
      <c r="C14">
        <f t="shared" si="0"/>
        <v>3.8763017286252022E-4</v>
      </c>
      <c r="D14" s="8">
        <f t="shared" si="1"/>
        <v>0.38763017286252022</v>
      </c>
      <c r="F14">
        <f t="shared" si="2"/>
        <v>5.0000000000000009E-5</v>
      </c>
      <c r="G14">
        <f t="shared" si="3"/>
        <v>5.0000000000000009E-5</v>
      </c>
      <c r="J14">
        <f t="shared" si="4"/>
        <v>2.4472442545911675E-5</v>
      </c>
      <c r="K14" s="8">
        <f t="shared" si="5"/>
        <v>2.4472442545911674E-2</v>
      </c>
    </row>
    <row r="15" spans="2:11" ht="15.75" thickBot="1" x14ac:dyDescent="0.3">
      <c r="B15" s="7">
        <v>0.03</v>
      </c>
      <c r="C15">
        <f t="shared" si="0"/>
        <v>3.1008561997265799E-4</v>
      </c>
      <c r="D15" s="8">
        <f t="shared" si="1"/>
        <v>0.31008561997265799</v>
      </c>
      <c r="F15">
        <f t="shared" si="2"/>
        <v>5.9999999999999995E-5</v>
      </c>
      <c r="G15">
        <f t="shared" si="3"/>
        <v>5.9999999999999995E-5</v>
      </c>
      <c r="J15">
        <f t="shared" si="4"/>
        <v>1.957431236638243E-5</v>
      </c>
      <c r="K15" s="8">
        <f t="shared" si="5"/>
        <v>1.9574312366382431E-2</v>
      </c>
    </row>
    <row r="16" spans="2:11" ht="15.75" thickBot="1" x14ac:dyDescent="0.3">
      <c r="B16" s="7">
        <v>3.5000000000000003E-2</v>
      </c>
      <c r="C16">
        <f t="shared" si="0"/>
        <v>2.4710911728369715E-4</v>
      </c>
      <c r="D16" s="8">
        <f t="shared" si="1"/>
        <v>0.24710911728369717</v>
      </c>
      <c r="F16">
        <f t="shared" si="2"/>
        <v>7.0000000000000007E-5</v>
      </c>
      <c r="G16">
        <f t="shared" si="3"/>
        <v>7.0000000000000007E-5</v>
      </c>
      <c r="J16">
        <f>C16*(($E$22/$D$22)+(POWER(2*0.001*0.001,1.5)/POWER(B16*B16+$D$18*$D$18,1.5)))</f>
        <v>1.5597288409799023E-5</v>
      </c>
      <c r="K16" s="8">
        <f t="shared" si="5"/>
        <v>1.5597288409799024E-2</v>
      </c>
    </row>
    <row r="18" spans="3:10" x14ac:dyDescent="0.25">
      <c r="C18" t="s">
        <v>14</v>
      </c>
      <c r="D18">
        <v>3.3000000000000002E-2</v>
      </c>
      <c r="F18" t="s">
        <v>19</v>
      </c>
      <c r="G18">
        <f>D18*D18*(2*0.001/D18)</f>
        <v>6.6000000000000005E-5</v>
      </c>
      <c r="I18" t="s">
        <v>21</v>
      </c>
      <c r="J18">
        <f>D18*D18*D19*((G18/(D18*D18))+(G19/D19))</f>
        <v>2.7621E-3</v>
      </c>
    </row>
    <row r="19" spans="3:10" x14ac:dyDescent="0.25">
      <c r="C19" t="s">
        <v>15</v>
      </c>
      <c r="D19">
        <v>40.200000000000003</v>
      </c>
      <c r="F19" t="s">
        <v>20</v>
      </c>
      <c r="G19">
        <v>0.1</v>
      </c>
    </row>
    <row r="21" spans="3:10" x14ac:dyDescent="0.25">
      <c r="E21" t="s">
        <v>25</v>
      </c>
    </row>
    <row r="22" spans="3:10" x14ac:dyDescent="0.25">
      <c r="D22">
        <f>D18*D18*D19</f>
        <v>4.3777800000000006E-2</v>
      </c>
      <c r="E22">
        <f>D22*(((2*0.001)/D18)+(0.1/D19))</f>
        <v>2.7621000000000004E-3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FEEE-9731-4B3C-9152-2A6FA702652F}">
  <dimension ref="A2:C17"/>
  <sheetViews>
    <sheetView tabSelected="1" workbookViewId="0">
      <selection activeCell="D3" sqref="D3"/>
    </sheetView>
  </sheetViews>
  <sheetFormatPr baseColWidth="10" defaultRowHeight="15" x14ac:dyDescent="0.25"/>
  <sheetData>
    <row r="2" spans="1:3" ht="15.75" thickBot="1" x14ac:dyDescent="0.3">
      <c r="A2" t="s">
        <v>3</v>
      </c>
      <c r="B2" t="s">
        <v>17</v>
      </c>
      <c r="C2" t="s">
        <v>27</v>
      </c>
    </row>
    <row r="3" spans="1:3" ht="15.75" thickBot="1" x14ac:dyDescent="0.3">
      <c r="A3" s="6">
        <v>-3.5000000000000003E-2</v>
      </c>
      <c r="B3" s="6">
        <v>0.25</v>
      </c>
      <c r="C3" s="8">
        <f>Hoja3!D2</f>
        <v>0.24710911728369717</v>
      </c>
    </row>
    <row r="4" spans="1:3" ht="15.75" thickBot="1" x14ac:dyDescent="0.3">
      <c r="A4" s="7">
        <v>-0.03</v>
      </c>
      <c r="B4" s="7">
        <v>0.3</v>
      </c>
      <c r="C4" s="8">
        <f>Hoja3!D3</f>
        <v>0.31008561997265799</v>
      </c>
    </row>
    <row r="5" spans="1:3" ht="15.75" thickBot="1" x14ac:dyDescent="0.3">
      <c r="A5" s="7">
        <v>-2.5000000000000001E-2</v>
      </c>
      <c r="B5" s="7">
        <v>0.37</v>
      </c>
      <c r="C5" s="8">
        <f>Hoja3!D4</f>
        <v>0.38763017286252022</v>
      </c>
    </row>
    <row r="6" spans="1:3" ht="15.75" thickBot="1" x14ac:dyDescent="0.3">
      <c r="A6" s="7">
        <v>-0.02</v>
      </c>
      <c r="B6" s="7">
        <v>0.45</v>
      </c>
      <c r="C6" s="8">
        <f>Hoja3!D5</f>
        <v>0.47873122454245515</v>
      </c>
    </row>
    <row r="7" spans="1:3" ht="15.75" thickBot="1" x14ac:dyDescent="0.3">
      <c r="A7" s="7">
        <v>-1.4999999999999999E-2</v>
      </c>
      <c r="B7" s="7">
        <v>0.54</v>
      </c>
      <c r="C7" s="8">
        <f>Hoja3!D6</f>
        <v>0.57748506033937086</v>
      </c>
    </row>
    <row r="8" spans="1:3" ht="15.75" thickBot="1" x14ac:dyDescent="0.3">
      <c r="A8" s="7">
        <v>-0.01</v>
      </c>
      <c r="B8" s="7">
        <v>0.62</v>
      </c>
      <c r="C8" s="8">
        <f>Hoja3!D7</f>
        <v>0.67090498579908264</v>
      </c>
    </row>
    <row r="9" spans="1:3" ht="15.75" thickBot="1" x14ac:dyDescent="0.3">
      <c r="A9" s="7">
        <v>-5.0000000000000001E-3</v>
      </c>
      <c r="B9" s="7">
        <v>0.67</v>
      </c>
      <c r="C9" s="8">
        <f>Hoja3!D8</f>
        <v>0.7397858410712973</v>
      </c>
    </row>
    <row r="10" spans="1:3" ht="15.75" thickBot="1" x14ac:dyDescent="0.3">
      <c r="A10" s="7">
        <v>0</v>
      </c>
      <c r="B10" s="7">
        <v>0.67</v>
      </c>
      <c r="C10" s="8">
        <f>Hoja3!D9</f>
        <v>0.76540621024727196</v>
      </c>
    </row>
    <row r="11" spans="1:3" ht="15.75" thickBot="1" x14ac:dyDescent="0.3">
      <c r="A11" s="7">
        <v>5.0000000000000001E-3</v>
      </c>
      <c r="B11" s="7">
        <v>0.64</v>
      </c>
      <c r="C11" s="8">
        <f>Hoja3!D10</f>
        <v>0.7397858410712973</v>
      </c>
    </row>
    <row r="12" spans="1:3" ht="15.75" thickBot="1" x14ac:dyDescent="0.3">
      <c r="A12" s="7">
        <v>0.01</v>
      </c>
      <c r="B12" s="7">
        <v>0.56999999999999995</v>
      </c>
      <c r="C12" s="8">
        <f>Hoja3!D11</f>
        <v>0.67090498579908264</v>
      </c>
    </row>
    <row r="13" spans="1:3" ht="15.75" thickBot="1" x14ac:dyDescent="0.3">
      <c r="A13" s="7">
        <v>1.4999999999999999E-2</v>
      </c>
      <c r="B13" s="7">
        <v>0.48</v>
      </c>
      <c r="C13" s="8">
        <f>Hoja3!D12</f>
        <v>0.57748506033937086</v>
      </c>
    </row>
    <row r="14" spans="1:3" ht="15.75" thickBot="1" x14ac:dyDescent="0.3">
      <c r="A14" s="7">
        <v>0.02</v>
      </c>
      <c r="B14" s="7">
        <v>0.4</v>
      </c>
      <c r="C14" s="8">
        <f>Hoja3!D13</f>
        <v>0.47873122454245515</v>
      </c>
    </row>
    <row r="15" spans="1:3" ht="15.75" thickBot="1" x14ac:dyDescent="0.3">
      <c r="A15" s="7">
        <v>2.5000000000000001E-2</v>
      </c>
      <c r="B15" s="7">
        <v>0.32</v>
      </c>
      <c r="C15" s="8">
        <f>Hoja3!D14</f>
        <v>0.38763017286252022</v>
      </c>
    </row>
    <row r="16" spans="1:3" ht="15.75" thickBot="1" x14ac:dyDescent="0.3">
      <c r="A16" s="7">
        <v>0.03</v>
      </c>
      <c r="B16" s="7">
        <v>0.26</v>
      </c>
      <c r="C16" s="8">
        <f>Hoja3!D15</f>
        <v>0.31008561997265799</v>
      </c>
    </row>
    <row r="17" spans="1:3" ht="15.75" thickBot="1" x14ac:dyDescent="0.3">
      <c r="A17" s="7">
        <v>3.5000000000000003E-2</v>
      </c>
      <c r="B17" s="7">
        <v>0.21</v>
      </c>
      <c r="C17" s="8">
        <f>Hoja3!D16</f>
        <v>0.24710911728369717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Osés</dc:creator>
  <cp:lastModifiedBy>Jaime Osés</cp:lastModifiedBy>
  <dcterms:created xsi:type="dcterms:W3CDTF">2019-03-24T19:06:56Z</dcterms:created>
  <dcterms:modified xsi:type="dcterms:W3CDTF">2019-03-25T00:28:41Z</dcterms:modified>
</cp:coreProperties>
</file>