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\Documentos\PAYC\PROYECTO 1. FATURACIÓN, NÓMINA Y CARTERA\CONCEPCIÓN\"/>
    </mc:Choice>
  </mc:AlternateContent>
  <bookViews>
    <workbookView xWindow="0" yWindow="0" windowWidth="20490" windowHeight="7755" firstSheet="15" activeTab="15"/>
  </bookViews>
  <sheets>
    <sheet name="REPORTE_CONSOLIDADO_HORAS" sheetId="18" state="hidden" r:id="rId1"/>
    <sheet name="TRANSVERSALES" sheetId="12" r:id="rId2"/>
    <sheet name="REPORTES - SALIDAS DE INFORMACI" sheetId="13" r:id="rId3"/>
    <sheet name="PROYECTOS" sheetId="11" r:id="rId4"/>
    <sheet name="Hoja1" sheetId="19" r:id="rId5"/>
    <sheet name="CONTRATOS Y MODIFICACIONES" sheetId="1" r:id="rId6"/>
    <sheet name="TIPO_REQUERIMIENTO" sheetId="16" state="hidden" r:id="rId7"/>
    <sheet name="PARAMETROS REQUERIMIENTOS" sheetId="17" state="hidden" r:id="rId8"/>
    <sheet name="CONSOLIDADO" sheetId="14" state="hidden" r:id="rId9"/>
    <sheet name="AGRUPACIONES" sheetId="15" state="hidden" r:id="rId10"/>
    <sheet name="COLABORADORES Y NOVEDADES" sheetId="2" r:id="rId11"/>
    <sheet name="PROYECCIÓN INGRESOS" sheetId="4" r:id="rId12"/>
    <sheet name="PRIORIZACIÓN Y FACTURA PRELIMIN" sheetId="5" r:id="rId13"/>
    <sheet name="REVISIÓN FACTURA" sheetId="6" r:id="rId14"/>
    <sheet name="EMISIÓN FACTURA" sheetId="7" r:id="rId15"/>
    <sheet name="GESTIÓN DE ENTREGABLES" sheetId="8" r:id="rId16"/>
    <sheet name="IDENT. PRIORIZ. ASIGNA. CARTERA" sheetId="9" r:id="rId17"/>
    <sheet name="GESTIÓN DE CARTERA" sheetId="10" r:id="rId18"/>
  </sheets>
  <definedNames>
    <definedName name="_xlnm._FilterDatabase" localSheetId="8" hidden="1">CONSOLIDADO!$A$2:$C$47</definedName>
    <definedName name="_xlnm._FilterDatabase" localSheetId="6" hidden="1">TIPO_REQUERIMIENTO!$A$1:$B$48</definedName>
  </definedNames>
  <calcPr calcId="152511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9" l="1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3" i="14"/>
  <c r="O5" i="18" l="1"/>
  <c r="P5" i="18"/>
  <c r="O6" i="18"/>
  <c r="P6" i="18"/>
  <c r="O7" i="18"/>
  <c r="P7" i="18"/>
  <c r="O8" i="18"/>
  <c r="P8" i="18"/>
  <c r="P4" i="18"/>
  <c r="O4" i="18"/>
  <c r="I5" i="18"/>
  <c r="K5" i="18" s="1"/>
  <c r="M5" i="18" s="1"/>
  <c r="J5" i="18"/>
  <c r="L5" i="18" s="1"/>
  <c r="N5" i="18" s="1"/>
  <c r="I6" i="18"/>
  <c r="K6" i="18" s="1"/>
  <c r="M6" i="18" s="1"/>
  <c r="J6" i="18"/>
  <c r="L6" i="18" s="1"/>
  <c r="N6" i="18" s="1"/>
  <c r="I7" i="18"/>
  <c r="K7" i="18" s="1"/>
  <c r="M7" i="18" s="1"/>
  <c r="J7" i="18"/>
  <c r="L7" i="18" s="1"/>
  <c r="N7" i="18" s="1"/>
  <c r="I8" i="18"/>
  <c r="K8" i="18" s="1"/>
  <c r="M8" i="18" s="1"/>
  <c r="J8" i="18"/>
  <c r="L8" i="18" s="1"/>
  <c r="N8" i="18" s="1"/>
  <c r="I9" i="18"/>
  <c r="K9" i="18" s="1"/>
  <c r="M9" i="18" s="1"/>
  <c r="J9" i="18"/>
  <c r="L9" i="18" s="1"/>
  <c r="N9" i="18" s="1"/>
  <c r="J4" i="18"/>
  <c r="L4" i="18" s="1"/>
  <c r="N4" i="18" s="1"/>
  <c r="I4" i="18"/>
  <c r="K4" i="18" s="1"/>
  <c r="M4" i="18" s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3" i="14"/>
  <c r="E5" i="14"/>
  <c r="F5" i="14"/>
  <c r="G5" i="14"/>
  <c r="H5" i="14"/>
  <c r="I5" i="14"/>
  <c r="J5" i="14"/>
  <c r="K5" i="14"/>
  <c r="E6" i="14"/>
  <c r="F6" i="14"/>
  <c r="G6" i="14"/>
  <c r="H6" i="14"/>
  <c r="I6" i="14"/>
  <c r="J6" i="14"/>
  <c r="K6" i="14"/>
  <c r="E7" i="14"/>
  <c r="F7" i="14"/>
  <c r="G7" i="14"/>
  <c r="H7" i="14"/>
  <c r="I7" i="14"/>
  <c r="J7" i="14"/>
  <c r="K7" i="14"/>
  <c r="E8" i="14"/>
  <c r="F8" i="14"/>
  <c r="G8" i="14"/>
  <c r="H8" i="14"/>
  <c r="I8" i="14"/>
  <c r="J8" i="14"/>
  <c r="K8" i="14"/>
  <c r="E9" i="14"/>
  <c r="F9" i="14"/>
  <c r="G9" i="14"/>
  <c r="H9" i="14"/>
  <c r="I9" i="14"/>
  <c r="J9" i="14"/>
  <c r="K9" i="14"/>
  <c r="E10" i="14"/>
  <c r="F10" i="14"/>
  <c r="G10" i="14"/>
  <c r="H10" i="14"/>
  <c r="I10" i="14"/>
  <c r="J10" i="14"/>
  <c r="K10" i="14"/>
  <c r="E11" i="14"/>
  <c r="F11" i="14"/>
  <c r="G11" i="14"/>
  <c r="H11" i="14"/>
  <c r="I11" i="14"/>
  <c r="J11" i="14"/>
  <c r="K11" i="14"/>
  <c r="E12" i="14"/>
  <c r="F12" i="14"/>
  <c r="G12" i="14"/>
  <c r="H12" i="14"/>
  <c r="I12" i="14"/>
  <c r="J12" i="14"/>
  <c r="K12" i="14"/>
  <c r="E13" i="14"/>
  <c r="F13" i="14"/>
  <c r="G13" i="14"/>
  <c r="H13" i="14"/>
  <c r="I13" i="14"/>
  <c r="J13" i="14"/>
  <c r="K13" i="14"/>
  <c r="E14" i="14"/>
  <c r="F14" i="14"/>
  <c r="G14" i="14"/>
  <c r="H14" i="14"/>
  <c r="I14" i="14"/>
  <c r="J14" i="14"/>
  <c r="K14" i="14"/>
  <c r="E17" i="14"/>
  <c r="F17" i="14"/>
  <c r="G17" i="14"/>
  <c r="H17" i="14"/>
  <c r="I17" i="14"/>
  <c r="J17" i="14"/>
  <c r="K17" i="14"/>
  <c r="E18" i="14"/>
  <c r="F18" i="14"/>
  <c r="G18" i="14"/>
  <c r="H18" i="14"/>
  <c r="I18" i="14"/>
  <c r="J18" i="14"/>
  <c r="K18" i="14"/>
  <c r="E19" i="14"/>
  <c r="F19" i="14"/>
  <c r="G19" i="14"/>
  <c r="H19" i="14"/>
  <c r="I19" i="14"/>
  <c r="J19" i="14"/>
  <c r="K19" i="14"/>
  <c r="E20" i="14"/>
  <c r="F20" i="14"/>
  <c r="G20" i="14"/>
  <c r="H20" i="14"/>
  <c r="I20" i="14"/>
  <c r="J20" i="14"/>
  <c r="K20" i="14"/>
  <c r="E21" i="14"/>
  <c r="F21" i="14"/>
  <c r="G21" i="14"/>
  <c r="H21" i="14"/>
  <c r="I21" i="14"/>
  <c r="J21" i="14"/>
  <c r="K21" i="14"/>
  <c r="E22" i="14"/>
  <c r="F22" i="14"/>
  <c r="G22" i="14"/>
  <c r="H22" i="14"/>
  <c r="I22" i="14"/>
  <c r="J22" i="14"/>
  <c r="K22" i="14"/>
  <c r="E23" i="14"/>
  <c r="F23" i="14"/>
  <c r="G23" i="14"/>
  <c r="H23" i="14"/>
  <c r="I23" i="14"/>
  <c r="J23" i="14"/>
  <c r="K23" i="14"/>
  <c r="E24" i="14"/>
  <c r="F24" i="14"/>
  <c r="G24" i="14"/>
  <c r="H24" i="14"/>
  <c r="I24" i="14"/>
  <c r="J24" i="14"/>
  <c r="K24" i="14"/>
  <c r="E25" i="14"/>
  <c r="F25" i="14"/>
  <c r="G25" i="14"/>
  <c r="H25" i="14"/>
  <c r="I25" i="14"/>
  <c r="J25" i="14"/>
  <c r="K25" i="14"/>
  <c r="E26" i="14"/>
  <c r="F26" i="14"/>
  <c r="G26" i="14"/>
  <c r="H26" i="14"/>
  <c r="I26" i="14"/>
  <c r="J26" i="14"/>
  <c r="K26" i="14"/>
  <c r="E27" i="14"/>
  <c r="F27" i="14"/>
  <c r="G27" i="14"/>
  <c r="H27" i="14"/>
  <c r="I27" i="14"/>
  <c r="J27" i="14"/>
  <c r="K27" i="14"/>
  <c r="E28" i="14"/>
  <c r="F28" i="14"/>
  <c r="G28" i="14"/>
  <c r="H28" i="14"/>
  <c r="I28" i="14"/>
  <c r="J28" i="14"/>
  <c r="K28" i="14"/>
  <c r="E29" i="14"/>
  <c r="F29" i="14"/>
  <c r="G29" i="14"/>
  <c r="H29" i="14"/>
  <c r="I29" i="14"/>
  <c r="J29" i="14"/>
  <c r="K29" i="14"/>
  <c r="E30" i="14"/>
  <c r="F30" i="14"/>
  <c r="G30" i="14"/>
  <c r="H30" i="14"/>
  <c r="I30" i="14"/>
  <c r="J30" i="14"/>
  <c r="K30" i="14"/>
  <c r="E31" i="14"/>
  <c r="F31" i="14"/>
  <c r="G31" i="14"/>
  <c r="H31" i="14"/>
  <c r="I31" i="14"/>
  <c r="J31" i="14"/>
  <c r="K31" i="14"/>
  <c r="E32" i="14"/>
  <c r="F32" i="14"/>
  <c r="G32" i="14"/>
  <c r="H32" i="14"/>
  <c r="I32" i="14"/>
  <c r="J32" i="14"/>
  <c r="K32" i="14"/>
  <c r="E33" i="14"/>
  <c r="F33" i="14"/>
  <c r="G33" i="14"/>
  <c r="H33" i="14"/>
  <c r="I33" i="14"/>
  <c r="J33" i="14"/>
  <c r="K33" i="14"/>
  <c r="E34" i="14"/>
  <c r="F34" i="14"/>
  <c r="G34" i="14"/>
  <c r="H34" i="14"/>
  <c r="I34" i="14"/>
  <c r="J34" i="14"/>
  <c r="K34" i="14"/>
  <c r="E35" i="14"/>
  <c r="F35" i="14"/>
  <c r="G35" i="14"/>
  <c r="H35" i="14"/>
  <c r="I35" i="14"/>
  <c r="J35" i="14"/>
  <c r="K35" i="14"/>
  <c r="E36" i="14"/>
  <c r="F36" i="14"/>
  <c r="G36" i="14"/>
  <c r="H36" i="14"/>
  <c r="I36" i="14"/>
  <c r="J36" i="14"/>
  <c r="K36" i="14"/>
  <c r="E37" i="14"/>
  <c r="F37" i="14"/>
  <c r="G37" i="14"/>
  <c r="H37" i="14"/>
  <c r="I37" i="14"/>
  <c r="J37" i="14"/>
  <c r="K37" i="14"/>
  <c r="E38" i="14"/>
  <c r="F38" i="14"/>
  <c r="G38" i="14"/>
  <c r="H38" i="14"/>
  <c r="I38" i="14"/>
  <c r="J38" i="14"/>
  <c r="K38" i="14"/>
  <c r="E39" i="14"/>
  <c r="F39" i="14"/>
  <c r="G39" i="14"/>
  <c r="H39" i="14"/>
  <c r="I39" i="14"/>
  <c r="J39" i="14"/>
  <c r="K39" i="14"/>
  <c r="E40" i="14"/>
  <c r="F40" i="14"/>
  <c r="G40" i="14"/>
  <c r="H40" i="14"/>
  <c r="I40" i="14"/>
  <c r="J40" i="14"/>
  <c r="K40" i="14"/>
  <c r="E41" i="14"/>
  <c r="F41" i="14"/>
  <c r="G41" i="14"/>
  <c r="H41" i="14"/>
  <c r="I41" i="14"/>
  <c r="J41" i="14"/>
  <c r="K41" i="14"/>
  <c r="E42" i="14"/>
  <c r="F42" i="14"/>
  <c r="G42" i="14"/>
  <c r="H42" i="14"/>
  <c r="I42" i="14"/>
  <c r="J42" i="14"/>
  <c r="K42" i="14"/>
  <c r="E43" i="14"/>
  <c r="F43" i="14"/>
  <c r="G43" i="14"/>
  <c r="H43" i="14"/>
  <c r="I43" i="14"/>
  <c r="J43" i="14"/>
  <c r="K43" i="14"/>
  <c r="E44" i="14"/>
  <c r="F44" i="14"/>
  <c r="G44" i="14"/>
  <c r="H44" i="14"/>
  <c r="I44" i="14"/>
  <c r="J44" i="14"/>
  <c r="K44" i="14"/>
  <c r="E45" i="14"/>
  <c r="F45" i="14"/>
  <c r="G45" i="14"/>
  <c r="H45" i="14"/>
  <c r="I45" i="14"/>
  <c r="J45" i="14"/>
  <c r="K45" i="14"/>
  <c r="E46" i="14"/>
  <c r="F46" i="14"/>
  <c r="G46" i="14"/>
  <c r="H46" i="14"/>
  <c r="I46" i="14"/>
  <c r="J46" i="14"/>
  <c r="K46" i="14"/>
  <c r="E47" i="14"/>
  <c r="F47" i="14"/>
  <c r="G47" i="14"/>
  <c r="H47" i="14"/>
  <c r="I47" i="14"/>
  <c r="J47" i="14"/>
  <c r="K47" i="14"/>
  <c r="F3" i="14"/>
  <c r="G3" i="14"/>
  <c r="H3" i="14"/>
  <c r="I3" i="14"/>
  <c r="J3" i="14"/>
  <c r="K3" i="14"/>
  <c r="E3" i="14"/>
  <c r="G4" i="14"/>
  <c r="F15" i="14"/>
  <c r="G16" i="14"/>
  <c r="I16" i="14" l="1"/>
  <c r="E16" i="14"/>
  <c r="H15" i="14"/>
  <c r="J16" i="14"/>
  <c r="I15" i="14"/>
  <c r="H16" i="14"/>
  <c r="K15" i="14"/>
  <c r="G15" i="14"/>
  <c r="F16" i="14"/>
  <c r="E15" i="14"/>
  <c r="K16" i="14"/>
  <c r="J15" i="14"/>
  <c r="J4" i="14"/>
  <c r="F4" i="14"/>
  <c r="I4" i="14"/>
  <c r="E4" i="14"/>
  <c r="H4" i="14"/>
  <c r="K4" i="14"/>
</calcChain>
</file>

<file path=xl/sharedStrings.xml><?xml version="1.0" encoding="utf-8"?>
<sst xmlns="http://schemas.openxmlformats.org/spreadsheetml/2006/main" count="406" uniqueCount="158">
  <si>
    <t>REQUERIMIENTO</t>
  </si>
  <si>
    <t>OBSERVACIONES JPM</t>
  </si>
  <si>
    <t>AÑADIR, ELIMINAR Y MODIFICAR LOS CLIENTES Y SUS ATRIBUTOS</t>
  </si>
  <si>
    <t>AÑADIR, ELIMINAR Y MODIFICAR LOS CONTRATOS Y SUS ATRIBUTOS ESTABLECIDOS CON LOS CLIENTES</t>
  </si>
  <si>
    <t>AÑADIR, ELIMINAR Y MODIFICAR EL RECURSO HUMANO ASOCIADO A LAS CONDICIONES CONTRACTUALES  Y SUS ATRIBUTOS</t>
  </si>
  <si>
    <t>AÑADIR, ELIMINAR Y MODIFICAR LAS FORMAS DE PAGO ASOCIADAS A LOS CLIENTES  Y SUS ATRIBUTOS</t>
  </si>
  <si>
    <t>DEBE REGISTRAR LA TRAZABILIDAD DE MODIFICACIONES SOBRE CADA UNO DE LOS ELEMENTOS QUE SE PUEDEN ELIMINAR Y MODIFICAR  Y SUS ATRIBUTOS</t>
  </si>
  <si>
    <t>AÑADIR, ELIMINAR Y MODIFICAR LOS PROYECTOS ASOCIADOS A LOS CONTRATOS Y SUS ATRIBUTOS</t>
  </si>
  <si>
    <t>AÑADIR, MODIFICAR O ELIMINAR TRABAJADORES ASOCIADOS A PROYECTOS Y CONTRATOS</t>
  </si>
  <si>
    <t>AÑADIR, MODIFICAR O ELIMINAR NOVEDADES DE NÓMINA ASOCIADAS A LA DEDICACIÓN, VACACIONES E INCAPACIDADES</t>
  </si>
  <si>
    <t>AÑADIR, MODIFICAR O ELIMINAR LAS NOVEDADES DE NÓMINA ASOCIADAS A LAS PARTICULARIDADES CONTRACTUALES PACTADAS CON EL CLIENTE (SI LLEGA TARDE ES EQUIVALENTE A UN DESCUENTO DE UN DÍA,ETC)</t>
  </si>
  <si>
    <t>AÑADIR, MODIFICAR O ELIMINAR LOS TIPOS DE NOVEDADES Y SU RELACIÓN CON LA FACTURACIÓN</t>
  </si>
  <si>
    <t>AÑADIR, ELIMINAR Y MODIFICAR LOS RUBROS ASOCIADOS A LAS CONDICIONES DE PAGO</t>
  </si>
  <si>
    <t>AÑADIR, ELIMINAR O MODIFICAR LA FUNCIÓN DE VALORACIÓN PARA LOS CRITERIOS DE PRIORIZACIÓN</t>
  </si>
  <si>
    <t>ES POSIBLE QUE PODAMOS ELIMINAR ESTE REQUERIMIENTO DEBIDO A LA COMPLICACIÓN QUE PUEDE REPRESENTAR LA FLEXIBILIDAD PARA LA PARAMETRIZACIÓN A NIVEL DE USUARIO FINAL DE LOS CRITERIOS DE PRIORIZACIÓN</t>
  </si>
  <si>
    <t>NOTIFICAR AL RESPONSABLE DE REVISIÓN LA ORDEN DE SERVICIO ASOCIADA A LA REVISIÓN</t>
  </si>
  <si>
    <t>NOTIFICAR AL RESPONSABLE DEL AJUSTE DE LAS NECESIDADES DE AJUSTE DE LOS PARÁMETROS ASOCIADOS A LA FACTURA</t>
  </si>
  <si>
    <t>EMITIR ALERTAS DE POSIBLES DESVÍOS EN LOS VALORES DE ACUERDO CON LOS HISTÓRICOS DE FACTURACIÓN PARA EL MISMO PROYECTO</t>
  </si>
  <si>
    <t>VALIDAR O RECHAZAR LAS FACTURAS EMITIDAS</t>
  </si>
  <si>
    <t>ENVIAR LA FACTURA EMITIDA</t>
  </si>
  <si>
    <t>ADJUNTAR DOCUMENTOS SOPORTE DE LA FACTURA</t>
  </si>
  <si>
    <t>GENERAR Y VISUALIZAR LA FACTURA EMITIDA</t>
  </si>
  <si>
    <t>GENERAR Y VISUALIZAR EL REPORTE CONTROL DE PAGOS</t>
  </si>
  <si>
    <t>GENERAR Y VISUALIZAR LA FACTURA EMITIDA Y LOS PARÁMETROS DE REVISIÓN PARA SU POSTERIOR VALIDACIÓN</t>
  </si>
  <si>
    <t>GENERAR Y VISUALIZAR REPORTE DE PENDIENTES DE FACTURACIÓN</t>
  </si>
  <si>
    <t>GENERAR Y VISUALIZAR FACTURA PRELIMINAR PARA REVISIÓN</t>
  </si>
  <si>
    <t>GENERAR Y VISUALIZAR PRIORIZACIÓN PARA LA EMISIÓN DE FACTURAS Y LA GESTIÓN DE CARTERA POSTERIOR</t>
  </si>
  <si>
    <t>AÑADIR, ELIMINAR Y MODIFICAR LAS CONDICIONES DE LOS CONTRATOS DE ACUERDO CON LAS FORMAS DE PAGO</t>
  </si>
  <si>
    <t>AÑADIR, ELIMINAR Y MODIFICAR LAS CONDICIONES DE LOS CONTRATOS DE ACUERDO CON LOS REQUISITOS PARA PAGO</t>
  </si>
  <si>
    <t>SEPARO EL REQUERIMIENTO DE CONDICIONES CONTRACTUALES EN 2 CONJUNTOS, POR UN LADO LOS REQUISITOS PARA PAGO Y POR OTRO LAS FORMAS DE PAGO, PUES ES POSIBLE QUE LA GESTIÓN DE ENTREGABLES PARA PAGO SEA INCLUIDA EN UNA SIGUIENTE VERSIÓN Y POR LO TANTO, EL REQUIERIMIENTO DE REQUISITOS DE PAGO NO HAGA PARTE DE ESTA IDENTIFICACIÓN INICIAL</t>
  </si>
  <si>
    <t>AÑADIR, ELIMINAR Y MODIFICAR LOS DOCUMENTOS SOPORTE DE ASOCIADOS A LA FACTURA</t>
  </si>
  <si>
    <t>RECHAZAR O APROBAR LOS DOCUMENTOS SOPORTE DE ACUERDO CON LAS CONDICIONES CONTRACTUALES PARA EL PAGO</t>
  </si>
  <si>
    <t>OBSERVACIONES EXPERTOS EN NEGOCIOS</t>
  </si>
  <si>
    <t>GENERAR Y VISUALIZAR DISTINTOS ESCENARIOS DE PROYECCIONES DE INGRESO DE ACUERDO CON LA CARTERA VENCIDA, EL COMPORTAMIENTO DE PAGO DE LOS CLIENTES, LOS COMPROMISOS DE PAGO Y LOS COMPROMISOS ASOCIADOS A LOS ENTREGABLES QUE SON PRE-REQUISITO PARA LOS PAGOS</t>
  </si>
  <si>
    <t>GENERAR Y VISUALIZAR UN REPORTE DE ESTADOS FINANCIEROS DE ACUERDO CON LOS PROYECTOS</t>
  </si>
  <si>
    <t>AÑADIR, ELIMINAR O MODIFICAR PROYECCIONES DE INGRESO EXÓGENAS</t>
  </si>
  <si>
    <t>GENERAR Y VISUALIZAR LOS DOCUMENTOS SOPORTE</t>
  </si>
  <si>
    <t>GENERAR Y VISUALIZAR LAS FACTURAS</t>
  </si>
  <si>
    <t>ENVIAR ORDEN DE SERVICIO A CARTERA PARA LA PRIORIZACIÓN Y POSTERIOR GESTIÓN DE CARTERA</t>
  </si>
  <si>
    <t>AÑADIR, ELIMINAR O MODIFICAR RESPONSABLES DE GESTIÓN DE CARTERA DE ACUERDO CON LOS CLIENTES, PROYECTOS O FACTURAS</t>
  </si>
  <si>
    <t>EMITIR VÍA CORREO ELECTRÓNICO A LOS CLIENTES CON LA FACTURA O DOCUMENTOS SOPORTES QUE PROVIENEN DEL PROCEDIMIENTO DE FACTURACIÓN</t>
  </si>
  <si>
    <t>AÑADIR, ELIMINAR O MODIFICAR LOS COMPROMISOS DE PAGO POR PARTE DE LOS CLIENTES</t>
  </si>
  <si>
    <t>AÑADIR, ELIMINAR O MODIFICAR LOS RECIBOS DE CAJA</t>
  </si>
  <si>
    <t>AÑADIR, ELIMINAR O MODIFICAR EL ESTADO DE LA CARTERA</t>
  </si>
  <si>
    <t>EMITIR ALERTAS AL RESPONSABLE DE LA GESTIÓN DE LA CARTERA DE ACUERDO CON PARÁMETROS DE GESTIÓN PREVIAMENTE ESTABLECIDOS</t>
  </si>
  <si>
    <t>AÑADIR, ELIMINAR O MODIFICAR ENTREGABLES FALTANTES</t>
  </si>
  <si>
    <t>AÑADIR, ELIMINAR O MODIFICAR LOS COMPROMISOS DE ENTREGA DE LOS DOCUMENTOS FALTANTES PARA PAGO</t>
  </si>
  <si>
    <t>GENERAR ALERTAS DE CORREO ELECTRÓNICO AL RESPONSABLE DEL LOS ENTREGABLES PARA PAGO EN CASO DE EXISTIR ENTREGABLES FALTANTES</t>
  </si>
  <si>
    <t>AÑADIR, ELIMINAR Y MODIFICAR PROYECTOS Y SUS ATRIBUTOS</t>
  </si>
  <si>
    <t>AÑADIR, ELIMINAR Y MODIFICAR LOS CONTRATOS ASOCIADOS A LOS PROYECTOS</t>
  </si>
  <si>
    <t>AÑADIR, ELIMINAR Y MODIFICAR LOS RESPONSABLES DE LOS PROYECTOS EN TÉRMINOS DE LOS DOCUMENTOS ENTREGABLES PARA PAGO</t>
  </si>
  <si>
    <t>CONSOLIDAR UNA BASE DE DATOS QUE PERMITA LA FACTURACIÓN Y GESTIÓN DE CARTERA</t>
  </si>
  <si>
    <t>ARTICULAR LA SOLUCIÓN FINAL CON LOS SISTEMAS DE INFORMACIÓN EXISTENTES EN PAYC (PSL, SIPE, ETC)</t>
  </si>
  <si>
    <t>TIPO</t>
  </si>
  <si>
    <t>CONTRATOS Y MODIFICACIONES</t>
  </si>
  <si>
    <t>PROYECTOS</t>
  </si>
  <si>
    <t>PROYECCIÓN INGRESOS</t>
  </si>
  <si>
    <t>PRIORIZACIÓN Y FACTURA PRELIMIN</t>
  </si>
  <si>
    <t>REVISIÓN FACTURAS</t>
  </si>
  <si>
    <t>EMISIÓN FACTURA</t>
  </si>
  <si>
    <t>GESTIÓN DE ENTREGABLES</t>
  </si>
  <si>
    <t>IDENT. PRIORIZ. ASIGNA. CARTERA</t>
  </si>
  <si>
    <t>GESTIÓN DE CARTERA</t>
  </si>
  <si>
    <t>AGRUPACIÓN</t>
  </si>
  <si>
    <t>CONTRATOS, MODIFICACIONES CONTRACTUALES, CONDICIONES DE PAGO Y PROYECTOS</t>
  </si>
  <si>
    <t>NÓMINA Y NOVEDADES DE NÓMINA</t>
  </si>
  <si>
    <t>PRIORIZACIÓN, REVISIÓN DE FACTURA Y EMISIÓN DE FACTURA</t>
  </si>
  <si>
    <t>GRUPO</t>
  </si>
  <si>
    <t>FORMULARIOS Y TABLAS</t>
  </si>
  <si>
    <t>DISEÑO SISTEMA DE INFORMACIÓN</t>
  </si>
  <si>
    <t>TIPO_REQUERIMIENTO</t>
  </si>
  <si>
    <t>ALERTAS CORREO</t>
  </si>
  <si>
    <t>PROYECCIÓN Y REPORTE</t>
  </si>
  <si>
    <t>REPORTE</t>
  </si>
  <si>
    <t>HORAS DISEÑO DESARROLLADOR</t>
  </si>
  <si>
    <t>HORAS DISEÑO ANALÍTICA</t>
  </si>
  <si>
    <t>HORAS IMPLEMENTACIÓN ANALÍTICA</t>
  </si>
  <si>
    <t>HORAS IMPLEMENTACIÓN DESARROLLADOR</t>
  </si>
  <si>
    <t>HORAS REUNIÓN INTERNA</t>
  </si>
  <si>
    <t>HORAS REUNIÓN EXTERNA</t>
  </si>
  <si>
    <t>HORAS PRUEBAS USUARIOS</t>
  </si>
  <si>
    <t>Etiquetas de fila</t>
  </si>
  <si>
    <t>Total general</t>
  </si>
  <si>
    <t>Suma de HORAS DISEÑO DESARROLLADOR</t>
  </si>
  <si>
    <t>Suma de HORAS DISEÑO ANALÍTICA</t>
  </si>
  <si>
    <t>Suma de HORAS IMPLEMENTACIÓN DESARROLLADOR</t>
  </si>
  <si>
    <t>Suma de HORAS IMPLEMENTACIÓN ANALÍTICA</t>
  </si>
  <si>
    <t>Suma de HORAS REUNIÓN INTERNA</t>
  </si>
  <si>
    <t>Suma de HORAS REUNIÓN EXTERNA</t>
  </si>
  <si>
    <t>Suma de HORAS PRUEBAS USUARIOS</t>
  </si>
  <si>
    <t>HORAS DESARROLLADOR</t>
  </si>
  <si>
    <t>HORAS ANALÍTICA</t>
  </si>
  <si>
    <t>MESES DESARROLLADOR</t>
  </si>
  <si>
    <t>MESES ANALÍTICA</t>
  </si>
  <si>
    <t>PEOR ESCENARIO DESARROLLADOR</t>
  </si>
  <si>
    <t>PEOR ESCENARIO ANALÍTICA</t>
  </si>
  <si>
    <t>HORAS REUNIÓN EXTERNA DISEÑO</t>
  </si>
  <si>
    <t>HORAS REUNIÓN INTERNA DISEÑO O IMPLEMENTACIÓN</t>
  </si>
  <si>
    <t>GENERAR Y VISUALIZAR REPORTE DE CONTRATOS PRÓXIMOS A VENCER</t>
  </si>
  <si>
    <t>REUNIÓN VANESSA</t>
  </si>
  <si>
    <t>UN ATRIBUTO DE LOS PROYECTOS ES EL TIPO DE SERVICIO PRESTADO</t>
  </si>
  <si>
    <t xml:space="preserve">OBSERVACIONES REUNIÓN </t>
  </si>
  <si>
    <t>UN ATRIBUTO IMPORTANTE DE LAS FORMAS DE PAGO SON LOS PERIODOS PARA LA RADICACIÓN DE FACTURAS</t>
  </si>
  <si>
    <t>APARECE EN LA PESTAÑA DE PROYECTOS DEBIDO A QUE LA RELACIÓN ENTRE CONTRATOS Y PROYECTOS ES DE MUCHOS A MUCHOS, UN ATRIBUTO IMPORTANTE ES EL TIPO DE SERVICIO PRESTADO</t>
  </si>
  <si>
    <t>RUBRO HACE REFERENCIA A LA AGRUPACIONES DE TIPO DE COBRO PACTADO CON EL CLIENTE (BOLSAS DE DINERO - AGRUPACIÓN DE DINERO, PUEDE SER POR HONORAIOS Y PERSONAL)</t>
  </si>
  <si>
    <t>EMITIR UNA ALERTA DE LOS PROYECTOS VENCIDOS</t>
  </si>
  <si>
    <t>OBSERVACIONES REUNION VANESSA</t>
  </si>
  <si>
    <t>Trazabilidad de permanencia en uno o varios contratos</t>
  </si>
  <si>
    <t>EN LA TABLA CONTRATO - COLABORADOR</t>
  </si>
  <si>
    <t>AÑADIR, MODIFICAR O ELIMINAR TIPOS Y NOVEDADES DE NÓMINA (EJ: LA DEDICACIÓN, VACACIONES E INCAPACIDADES, HORAS EXTRAS, LLEGADA 30 MINS TARDE)  Y SU RELACIÓN CON LA FACTURACIÓN</t>
  </si>
  <si>
    <t>COLABORADORES Y NOVEDADES</t>
  </si>
  <si>
    <t>REUNIÓN CON VANESSA</t>
  </si>
  <si>
    <t>CARGAR DE ALGUNA MANERA PROYECCIONES REALIZADAS POR FUERA LA HERRAMIENTA</t>
  </si>
  <si>
    <t>?</t>
  </si>
  <si>
    <t>ESTE REQUERIMIENTO VA A SER INCLUIDO EN UNA SIGUIENTE FASE</t>
  </si>
  <si>
    <t>GENERAR Y VISUALIZAR FACTURA O CONTROL DE PAGOS PRELIMINAR PARA REVISIÓN (INTERNO Y EXTERNO)</t>
  </si>
  <si>
    <t>Factura preliminar es equivalente a control de pagos</t>
  </si>
  <si>
    <t>"LA FACTURA PRELIMINAR ES UN CONTROL DE PAGOS" ESTA ES UNA CONDICIÓN CLIENTE</t>
  </si>
  <si>
    <t>??</t>
  </si>
  <si>
    <t>LA PRIORIZACIÓN DEBE TENER EN CUENTA LOS PERIODOS PARA RADICACIÓN DE FACTURAS EN EL CLIENTE</t>
  </si>
  <si>
    <t>OBSERVACIONES REUNIÓN VANESSA</t>
  </si>
  <si>
    <t>COMENTARIOS REUNIÓN VANESSA</t>
  </si>
  <si>
    <t>VALIDAR,MODIFICAR O RECHAZAR LAS FACTURAS PRE-FACTURAS</t>
  </si>
  <si>
    <t xml:space="preserve">Rechazar ? </t>
  </si>
  <si>
    <t>SE MODIFICÓ FACTURA PRE-FACTURA, DEPENDIENDO DE LOS PRIVIELGIOS DEL USUARIO SE TIENE LA POTESTAD DE MODIFICAR</t>
  </si>
  <si>
    <t>GENERAR Y VISUALIZAR LA PRE-FACTURA EMITIDA Y LOS PARÁMETROS DE REVISIÓN PARA SU POSTERIOR VALIDACIÓN</t>
  </si>
  <si>
    <t>Sería vía correo electrónico?</t>
  </si>
  <si>
    <t>ESA ES UNA ALTERNATIVA</t>
  </si>
  <si>
    <t>NOTIFICAR AL RESPONSABLE DE LAS NECESIDADES DE AJUSTE DE LOS PARÁMETROS ASOCIADOS A LA FACTURA</t>
  </si>
  <si>
    <t xml:space="preserve">No es claro </t>
  </si>
  <si>
    <t>HACE REFERENCIA A NOTIFICAR A LA PERSONA UNA VEZ RECHAZADA LA PRE-FACTURA</t>
  </si>
  <si>
    <t>DEFINIR SI LA MANTENEMOS O PARA SEGUNDA VERSIÓN</t>
  </si>
  <si>
    <t>COMENTARIOS REUNIÓN CON VANESSA</t>
  </si>
  <si>
    <t>EXISTEN FECHAS MÁXIMAS PARA LA RADICACIÓN FACTURAS DEPENDIENDO DE PERIODO PARA RECEPCIÓN DE FACTURAS, RECORDAR QUE IMPLICA LA INTEGRACIÓN CON PSL</t>
  </si>
  <si>
    <t>El soporte sería el control de pagos</t>
  </si>
  <si>
    <t>SE DISTINGUE ENTRE DOCUMENTOS SOPORTE PARA ADJUNTAR AL CLIENTE DE EL REPORTE CONTROL DE PAGOS DEBIDO A QUE UNO ESTA RELACIONADO CON LO PACTADO CON EL CLIENTE Y EL OTRO ES UN REPORTE INTERNO</t>
  </si>
  <si>
    <t>ESTA APARECE REPETIDA EN LA EMISIÓN DE FACTURA</t>
  </si>
  <si>
    <t>Igual al primer item</t>
  </si>
  <si>
    <t>Ya se genera en pestañas anteriores ?</t>
  </si>
  <si>
    <t>ESTA APARECE REPEDITA EN LA EMISIÓN DE FACTURA, RECORDAR QUE IMPLICA LA INTEGRACIÓN CON PSL</t>
  </si>
  <si>
    <t>ENVIAR/EMITIR ALERTA ORDEN DE SERVICIO A EL RESPONSABLE DE LOS ENTREGABLES PARA LA PRIORIZACIÓN Y POSTERIOR GESTIÓN DE CARTERA</t>
  </si>
  <si>
    <t>Cual sería la orden de servicio</t>
  </si>
  <si>
    <t>COMENTARIO REUNIÓN VANESSA</t>
  </si>
  <si>
    <t>DOS ESTADOS INCIALES SON PROXIMA A VENCER, VENCIDA</t>
  </si>
  <si>
    <t>ESTE REQUIERIMIENTO VA A SER SATISFECHO A TRAVÉS DE FACTURACIÓN ELECTRÓNICA</t>
  </si>
  <si>
    <t>OBSERVACIÓN REUNIÓN VANESSA</t>
  </si>
  <si>
    <t>A qué hace referncia el estado de la cartera</t>
  </si>
  <si>
    <t>SE ACLARA QUE AÑADIR, ELIMINAR Y MODIFICAR IMPLICA MANTENER UN REGISTRO DE LA TRAZABILIDAD DE CADA UNO ELEMENTOS,DOS ESTADOS INCIALES SON PROXIMA A VENCER, VENCIDA</t>
  </si>
  <si>
    <t>SE ACLARA QUE AÑADIR, ELIMINAR Y MODIFICAR IMPLICA MANTENER UN REGISTRO DE LA TRAZABILIDAD DE CADA UNO ELEMENTOS</t>
  </si>
  <si>
    <t>Esto hoy en día se hace en PSL</t>
  </si>
  <si>
    <t>AÑADIR, ELIMINAR O MODIFICAR ORDENES DE SERVICIO SOBRE ENTREGABLES FALTANTES</t>
  </si>
  <si>
    <t>ORDEN SERVICIO</t>
  </si>
  <si>
    <t>Haría parte del concepto anterior?</t>
  </si>
  <si>
    <t>Está incluido en ident. Prior. Asig. Cartera</t>
  </si>
  <si>
    <t>POR UN LADO EXISTE LA ORDEN DE SERVICIO DE PARA GESTIÓN DE LA CARTERA Y POR OTRO EXISTE LA ORDEN DE SERVICIO PARA ENTREGABLES.</t>
  </si>
  <si>
    <t>VALIDAR,MODIFICAR O RECHAZAR LAS FACTURAS EMITIDAS</t>
  </si>
  <si>
    <t>GENERAR Y VISUALIZAR REPORTE DE CONTRATOS PRÓXIMOS A VENCER (3 MESES)</t>
  </si>
  <si>
    <t>DOCUMENTO QUE CUMPLE CON LA ORDEN EXTACTA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</si>
</sst>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;[Red]\-&quot;$&quot;\ #,##0"/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Border="1" applyAlignment="1"/>
    <xf numFmtId="0" fontId="1" fillId="2" borderId="3" xfId="0" applyFont="1" applyFill="1" applyBorder="1"/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4" xfId="0" applyBorder="1"/>
    <xf numFmtId="0" fontId="1" fillId="2" borderId="0" xfId="0" applyFont="1" applyFill="1"/>
    <xf numFmtId="0" fontId="1" fillId="2" borderId="0" xfId="0" applyFont="1" applyFill="1" applyAlignment="1"/>
    <xf numFmtId="0" fontId="1" fillId="3" borderId="1" xfId="0" applyFont="1" applyFill="1" applyBorder="1"/>
    <xf numFmtId="0" fontId="0" fillId="3" borderId="1" xfId="0" applyFill="1" applyBorder="1"/>
    <xf numFmtId="6" fontId="0" fillId="0" borderId="0" xfId="0" applyNumberFormat="1"/>
    <xf numFmtId="6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"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YECTO" refreshedDate="43271.606291319447" createdVersion="5" refreshedVersion="5" minRefreshableVersion="3" recordCount="45">
  <cacheSource type="worksheet">
    <worksheetSource ref="A2:K47" sheet="CONSOLIDADO"/>
  </cacheSource>
  <cacheFields count="11">
    <cacheField name="REQUERIMIENTO" numFmtId="0">
      <sharedItems/>
    </cacheField>
    <cacheField name="TIPO" numFmtId="0">
      <sharedItems/>
    </cacheField>
    <cacheField name="GRUPO" numFmtId="0">
      <sharedItems count="5">
        <s v="CONTRATOS, MODIFICACIONES CONTRACTUALES, CONDICIONES DE PAGO Y PROYECTOS"/>
        <s v="NÓMINA Y NOVEDADES DE NÓMINA"/>
        <s v="PROYECCIÓN INGRESOS"/>
        <s v="PRIORIZACIÓN, REVISIÓN DE FACTURA Y EMISIÓN DE FACTURA"/>
        <s v="GESTIÓN DE CARTERA"/>
      </sharedItems>
    </cacheField>
    <cacheField name="TIPO_REQUERIMIENTO" numFmtId="0">
      <sharedItems/>
    </cacheField>
    <cacheField name="HORAS DISEÑO DESARROLLADOR" numFmtId="0">
      <sharedItems containsSemiMixedTypes="0" containsString="0" containsNumber="1" containsInteger="1" minValue="1" maxValue="1"/>
    </cacheField>
    <cacheField name="HORAS DISEÑO ANALÍTICA" numFmtId="0">
      <sharedItems containsSemiMixedTypes="0" containsString="0" containsNumber="1" containsInteger="1" minValue="0" maxValue="20"/>
    </cacheField>
    <cacheField name="HORAS IMPLEMENTACIÓN DESARROLLADOR" numFmtId="0">
      <sharedItems containsSemiMixedTypes="0" containsString="0" containsNumber="1" containsInteger="1" minValue="1" maxValue="4"/>
    </cacheField>
    <cacheField name="HORAS IMPLEMENTACIÓN ANALÍTICA" numFmtId="0">
      <sharedItems containsSemiMixedTypes="0" containsString="0" containsNumber="1" containsInteger="1" minValue="0" maxValue="40"/>
    </cacheField>
    <cacheField name="HORAS REUNIÓN INTERNA" numFmtId="0">
      <sharedItems containsSemiMixedTypes="0" containsString="0" containsNumber="1" minValue="0.5" maxValue="0.5"/>
    </cacheField>
    <cacheField name="HORAS REUNIÓN EXTERNA" numFmtId="0">
      <sharedItems containsSemiMixedTypes="0" containsString="0" containsNumber="1" minValue="0.5" maxValue="0.5"/>
    </cacheField>
    <cacheField name="HORAS PRUEBAS USUARIO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AÑADIR, ELIMINAR Y MODIFICAR LOS CLIENTES Y SUS ATRIBUTOS"/>
    <s v="CONTRATOS Y MODIFICACIONES"/>
    <x v="0"/>
    <s v="FORMULARIOS Y TABLAS"/>
    <n v="1"/>
    <n v="2"/>
    <n v="4"/>
    <n v="1"/>
    <n v="0.5"/>
    <n v="0.5"/>
    <n v="1"/>
  </r>
  <r>
    <s v="AÑADIR, ELIMINAR Y MODIFICAR LOS CONTRATOS Y SUS ATRIBUTOS ESTABLECIDOS CON LOS CLIENTES"/>
    <s v="CONTRATOS Y MODIFICACIONES"/>
    <x v="0"/>
    <s v="FORMULARIOS Y TABLAS"/>
    <n v="1"/>
    <n v="2"/>
    <n v="4"/>
    <n v="1"/>
    <n v="0.5"/>
    <n v="0.5"/>
    <n v="1"/>
  </r>
  <r>
    <s v="AÑADIR, ELIMINAR Y MODIFICAR LAS CONDICIONES DE LOS CONTRATOS DE ACUERDO CON LAS FORMAS DE PAGO"/>
    <s v="CONTRATOS Y MODIFICACIONES"/>
    <x v="0"/>
    <s v="FORMULARIOS Y TABLAS"/>
    <n v="1"/>
    <n v="2"/>
    <n v="4"/>
    <n v="1"/>
    <n v="0.5"/>
    <n v="0.5"/>
    <n v="1"/>
  </r>
  <r>
    <s v="AÑADIR, ELIMINAR Y MODIFICAR LAS CONDICIONES DE LOS CONTRATOS DE ACUERDO CON LOS REQUISITOS PARA PAGO"/>
    <s v="CONTRATOS Y MODIFICACIONES"/>
    <x v="0"/>
    <s v="FORMULARIOS Y TABLAS"/>
    <n v="1"/>
    <n v="2"/>
    <n v="4"/>
    <n v="1"/>
    <n v="0.5"/>
    <n v="0.5"/>
    <n v="1"/>
  </r>
  <r>
    <s v="AÑADIR, ELIMINAR Y MODIFICAR EL RECURSO HUMANO ASOCIADO A LAS CONDICIONES CONTRACTUALES  Y SUS ATRIBUTOS"/>
    <s v="CONTRATOS Y MODIFICACIONES"/>
    <x v="0"/>
    <s v="FORMULARIOS Y TABLAS"/>
    <n v="1"/>
    <n v="2"/>
    <n v="4"/>
    <n v="1"/>
    <n v="0.5"/>
    <n v="0.5"/>
    <n v="1"/>
  </r>
  <r>
    <s v="AÑADIR, ELIMINAR Y MODIFICAR LAS FORMAS DE PAGO ASOCIADAS A LOS CLIENTES  Y SUS ATRIBUTOS"/>
    <s v="CONTRATOS Y MODIFICACIONES"/>
    <x v="0"/>
    <s v="FORMULARIOS Y TABLAS"/>
    <n v="1"/>
    <n v="2"/>
    <n v="4"/>
    <n v="1"/>
    <n v="0.5"/>
    <n v="0.5"/>
    <n v="1"/>
  </r>
  <r>
    <s v="DEBE REGISTRAR LA TRAZABILIDAD DE MODIFICACIONES SOBRE CADA UNO DE LOS ELEMENTOS QUE SE PUEDEN ELIMINAR Y MODIFICAR  Y SUS ATRIBUTOS"/>
    <s v="CONTRATOS Y MODIFICACIONES"/>
    <x v="0"/>
    <s v="DISEÑO SISTEMA DE INFORMACIÓN"/>
    <n v="1"/>
    <n v="1"/>
    <n v="1"/>
    <n v="4"/>
    <n v="0.5"/>
    <n v="0.5"/>
    <n v="1"/>
  </r>
  <r>
    <s v="AÑADIR, ELIMINAR Y MODIFICAR LOS PROYECTOS ASOCIADOS A LOS CONTRATOS Y SUS ATRIBUTOS"/>
    <s v="CONTRATOS Y MODIFICACIONES"/>
    <x v="0"/>
    <s v="FORMULARIOS Y TABLAS"/>
    <n v="1"/>
    <n v="2"/>
    <n v="4"/>
    <n v="1"/>
    <n v="0.5"/>
    <n v="0.5"/>
    <n v="1"/>
  </r>
  <r>
    <s v="AÑADIR, ELIMINAR Y MODIFICAR LOS RUBROS ASOCIADOS A LAS CONDICIONES DE PAGO"/>
    <s v="CONTRATOS Y MODIFICACIONES"/>
    <x v="0"/>
    <s v="FORMULARIOS Y TABLAS"/>
    <n v="1"/>
    <n v="2"/>
    <n v="4"/>
    <n v="1"/>
    <n v="0.5"/>
    <n v="0.5"/>
    <n v="1"/>
  </r>
  <r>
    <s v="AÑADIR, ELIMINAR Y MODIFICAR PROYECTOS Y SUS ATRIBUTOS"/>
    <s v="PROYECTOS"/>
    <x v="0"/>
    <s v="FORMULARIOS Y TABLAS"/>
    <n v="1"/>
    <n v="2"/>
    <n v="4"/>
    <n v="1"/>
    <n v="0.5"/>
    <n v="0.5"/>
    <n v="1"/>
  </r>
  <r>
    <s v="AÑADIR, ELIMINAR Y MODIFICAR LOS CONTRATOS ASOCIADOS A LOS PROYECTOS"/>
    <s v="PROYECTOS"/>
    <x v="0"/>
    <s v="FORMULARIOS Y TABLAS"/>
    <n v="1"/>
    <n v="2"/>
    <n v="4"/>
    <n v="1"/>
    <n v="0.5"/>
    <n v="0.5"/>
    <n v="1"/>
  </r>
  <r>
    <s v="AÑADIR, ELIMINAR Y MODIFICAR LOS RESPONSABLES DE LOS PROYECTOS EN TÉRMINOS DE LOS DOCUMENTOS ENTREGABLES PARA PAGO"/>
    <s v="PROYECTOS"/>
    <x v="0"/>
    <s v="FORMULARIOS Y TABLAS"/>
    <n v="1"/>
    <n v="2"/>
    <n v="4"/>
    <n v="1"/>
    <n v="0.5"/>
    <n v="0.5"/>
    <n v="1"/>
  </r>
  <r>
    <s v="AÑADIR, MODIFICAR O ELIMINAR TRABAJADORES ASOCIADOS A PROYECTOS Y CONTRATOS"/>
    <s v="COLABORADORES Y NOVEDADES"/>
    <x v="1"/>
    <s v="FORMULARIOS Y TABLAS"/>
    <n v="1"/>
    <n v="2"/>
    <n v="4"/>
    <n v="1"/>
    <n v="0.5"/>
    <n v="0.5"/>
    <n v="1"/>
  </r>
  <r>
    <s v="AÑADIR, MODIFICAR O ELIMINAR TIPOS Y NOVEDADES DE NÓMINA (EJ: LA DEDICACIÓN, VACACIONES E INCAPACIDADES, HORAS EXTRAS, LLEGADA 30 MINS TARDE)  Y SU RELACIÓN CON LA FACTURACIÓN"/>
    <s v="COLABORADORES Y NOVEDADES"/>
    <x v="1"/>
    <s v="FORMULARIOS Y TABLAS"/>
    <n v="1"/>
    <n v="2"/>
    <n v="4"/>
    <n v="1"/>
    <n v="0.5"/>
    <n v="0.5"/>
    <n v="1"/>
  </r>
  <r>
    <s v="GENERAR Y VISUALIZAR DISTINTOS ESCENARIOS DE PROYECCIONES DE INGRESO DE ACUERDO CON LA CARTERA VENCIDA, EL COMPORTAMIENTO DE PAGO DE LOS CLIENTES, LOS COMPROMISOS DE PAGO Y LOS COMPROMISOS ASOCIADOS A LOS ENTREGABLES QUE SON PRE-REQUISITO PARA LOS PAGOS"/>
    <s v="PROYECCIÓN INGRESOS"/>
    <x v="2"/>
    <s v="PROYECCIÓN Y REPORTE"/>
    <n v="1"/>
    <n v="20"/>
    <n v="4"/>
    <n v="40"/>
    <n v="0.5"/>
    <n v="0.5"/>
    <n v="1"/>
  </r>
  <r>
    <s v="GENERAR Y VISUALIZAR UN REPORTE DE ESTADOS FINANCIEROS DE ACUERDO CON LOS PROYECTOS"/>
    <s v="PROYECCIÓN INGRESOS"/>
    <x v="2"/>
    <s v="REPORTE"/>
    <n v="1"/>
    <n v="2"/>
    <n v="4"/>
    <n v="2"/>
    <n v="0.5"/>
    <n v="0.5"/>
    <n v="1"/>
  </r>
  <r>
    <s v="AÑADIR, ELIMINAR O MODIFICAR PROYECCIONES DE INGRESO EXÓGENAS"/>
    <s v="PROYECCIÓN INGRESOS"/>
    <x v="2"/>
    <s v="FORMULARIOS Y TABLAS"/>
    <n v="1"/>
    <n v="2"/>
    <n v="4"/>
    <n v="1"/>
    <n v="0.5"/>
    <n v="0.5"/>
    <n v="1"/>
  </r>
  <r>
    <s v="AÑADIR, ELIMINAR O MODIFICAR LA FUNCIÓN DE VALORACIÓN PARA LOS CRITERIOS DE PRIORIZACIÓN"/>
    <s v="PRIORIZACIÓN Y FACTURA PRELIMIN"/>
    <x v="3"/>
    <s v="FORMULARIOS Y TABLAS"/>
    <n v="1"/>
    <n v="2"/>
    <n v="4"/>
    <n v="1"/>
    <n v="0.5"/>
    <n v="0.5"/>
    <n v="1"/>
  </r>
  <r>
    <s v="GENERAR Y VISUALIZAR REPORTE DE PENDIENTES DE FACTURACIÓN"/>
    <s v="PRIORIZACIÓN Y FACTURA PRELIMIN"/>
    <x v="3"/>
    <s v="REPORTE"/>
    <n v="1"/>
    <n v="2"/>
    <n v="4"/>
    <n v="2"/>
    <n v="0.5"/>
    <n v="0.5"/>
    <n v="1"/>
  </r>
  <r>
    <s v="GENERAR Y VISUALIZAR FACTURA PRELIMINAR PARA REVISIÓN"/>
    <s v="PRIORIZACIÓN Y FACTURA PRELIMIN"/>
    <x v="3"/>
    <s v="REPORTE"/>
    <n v="1"/>
    <n v="2"/>
    <n v="4"/>
    <n v="2"/>
    <n v="0.5"/>
    <n v="0.5"/>
    <n v="1"/>
  </r>
  <r>
    <s v="GENERAR Y VISUALIZAR PRIORIZACIÓN PARA LA EMISIÓN DE FACTURAS Y LA GESTIÓN DE CARTERA POSTERIOR"/>
    <s v="PRIORIZACIÓN Y FACTURA PRELIMIN"/>
    <x v="3"/>
    <s v="REPORTE"/>
    <n v="1"/>
    <n v="2"/>
    <n v="4"/>
    <n v="2"/>
    <n v="0.5"/>
    <n v="0.5"/>
    <n v="1"/>
  </r>
  <r>
    <s v="VALIDAR,MODIFICAR O RECHAZAR LAS FACTURAS EMITIDAS"/>
    <s v="REVISIÓN FACTURAS"/>
    <x v="3"/>
    <s v="FORMULARIOS Y TABLAS"/>
    <n v="1"/>
    <n v="2"/>
    <n v="4"/>
    <n v="1"/>
    <n v="0.5"/>
    <n v="0.5"/>
    <n v="1"/>
  </r>
  <r>
    <s v="GENERAR Y VISUALIZAR LA FACTURA EMITIDA Y LOS PARÁMETROS DE REVISIÓN PARA SU POSTERIOR VALIDACIÓN"/>
    <s v="REVISIÓN FACTURAS"/>
    <x v="3"/>
    <s v="REPORTE"/>
    <n v="1"/>
    <n v="2"/>
    <n v="4"/>
    <n v="2"/>
    <n v="0.5"/>
    <n v="0.5"/>
    <n v="1"/>
  </r>
  <r>
    <s v="NOTIFICAR AL RESPONSABLE DE REVISIÓN LA ORDEN DE SERVICIO ASOCIADA A LA REVISIÓN"/>
    <s v="REVISIÓN FACTURAS"/>
    <x v="3"/>
    <s v="ALERTAS CORREO"/>
    <n v="1"/>
    <n v="0"/>
    <n v="4"/>
    <n v="0"/>
    <n v="0.5"/>
    <n v="0.5"/>
    <n v="1"/>
  </r>
  <r>
    <s v="NOTIFICAR AL RESPONSABLE DE LAS NECESIDADES DE AJUSTE DE LOS PARÁMETROS ASOCIADOS A LA FACTURA"/>
    <s v="REVISIÓN FACTURAS"/>
    <x v="3"/>
    <s v="FORMULARIOS Y TABLAS"/>
    <n v="1"/>
    <n v="2"/>
    <n v="4"/>
    <n v="1"/>
    <n v="0.5"/>
    <n v="0.5"/>
    <n v="1"/>
  </r>
  <r>
    <s v="EMITIR ALERTAS DE POSIBLES DESVÍOS EN LOS VALORES DE ACUERDO CON LOS HISTÓRICOS DE FACTURACIÓN PARA EL MISMO PROYECTO"/>
    <s v="REVISIÓN FACTURAS"/>
    <x v="3"/>
    <s v="ALERTAS CORREO"/>
    <n v="1"/>
    <n v="0"/>
    <n v="4"/>
    <n v="0"/>
    <n v="0.5"/>
    <n v="0.5"/>
    <n v="1"/>
  </r>
  <r>
    <s v="GENERAR Y VISUALIZAR LA FACTURA EMITIDA"/>
    <s v="EMISIÓN FACTURA"/>
    <x v="3"/>
    <s v="REPORTE"/>
    <n v="1"/>
    <n v="2"/>
    <n v="4"/>
    <n v="2"/>
    <n v="0.5"/>
    <n v="0.5"/>
    <n v="1"/>
  </r>
  <r>
    <s v="ENVIAR LA FACTURA EMITIDA"/>
    <s v="EMISIÓN FACTURA"/>
    <x v="3"/>
    <s v="ALERTAS CORREO"/>
    <n v="1"/>
    <n v="0"/>
    <n v="4"/>
    <n v="0"/>
    <n v="0.5"/>
    <n v="0.5"/>
    <n v="1"/>
  </r>
  <r>
    <s v="ADJUNTAR DOCUMENTOS SOPORTE DE LA FACTURA"/>
    <s v="EMISIÓN FACTURA"/>
    <x v="3"/>
    <s v="FORMULARIOS Y TABLAS"/>
    <n v="1"/>
    <n v="2"/>
    <n v="4"/>
    <n v="1"/>
    <n v="0.5"/>
    <n v="0.5"/>
    <n v="1"/>
  </r>
  <r>
    <s v="GENERAR Y VISUALIZAR EL REPORTE CONTROL DE PAGOS"/>
    <s v="EMISIÓN FACTURA"/>
    <x v="3"/>
    <s v="REPORTE"/>
    <n v="1"/>
    <n v="2"/>
    <n v="4"/>
    <n v="2"/>
    <n v="0.5"/>
    <n v="0.5"/>
    <n v="1"/>
  </r>
  <r>
    <s v="AÑADIR, ELIMINAR Y MODIFICAR LOS DOCUMENTOS SOPORTE DE ASOCIADOS A LA FACTURA"/>
    <s v="GESTIÓN DE ENTREGABLES"/>
    <x v="4"/>
    <s v="FORMULARIOS Y TABLAS"/>
    <n v="1"/>
    <n v="2"/>
    <n v="4"/>
    <n v="1"/>
    <n v="0.5"/>
    <n v="0.5"/>
    <n v="1"/>
  </r>
  <r>
    <s v="RECHAZAR O APROBAR LOS DOCUMENTOS SOPORTE DE ACUERDO CON LAS CONDICIONES CONTRACTUALES PARA EL PAGO"/>
    <s v="GESTIÓN DE ENTREGABLES"/>
    <x v="4"/>
    <s v="FORMULARIOS Y TABLAS"/>
    <n v="1"/>
    <n v="2"/>
    <n v="4"/>
    <n v="1"/>
    <n v="0.5"/>
    <n v="0.5"/>
    <n v="1"/>
  </r>
  <r>
    <s v="GENERAR Y VISUALIZAR LOS DOCUMENTOS SOPORTE"/>
    <s v="GESTIÓN DE ENTREGABLES"/>
    <x v="4"/>
    <s v="REPORTE"/>
    <n v="1"/>
    <n v="2"/>
    <n v="4"/>
    <n v="2"/>
    <n v="0.5"/>
    <n v="0.5"/>
    <n v="1"/>
  </r>
  <r>
    <s v="GENERAR Y VISUALIZAR LAS FACTURAS"/>
    <s v="GESTIÓN DE ENTREGABLES"/>
    <x v="4"/>
    <s v="REPORTE"/>
    <n v="1"/>
    <n v="2"/>
    <n v="4"/>
    <n v="2"/>
    <n v="0.5"/>
    <n v="0.5"/>
    <n v="1"/>
  </r>
  <r>
    <s v="ENVIAR ORDEN DE SERVICIO A CARTERA PARA LA PRIORIZACIÓN Y POSTERIOR GESTIÓN DE CARTERA"/>
    <s v="GESTIÓN DE ENTREGABLES"/>
    <x v="4"/>
    <s v="ALERTAS CORREO"/>
    <n v="1"/>
    <n v="0"/>
    <n v="4"/>
    <n v="0"/>
    <n v="0.5"/>
    <n v="0.5"/>
    <n v="1"/>
  </r>
  <r>
    <s v="AÑADIR, ELIMINAR O MODIFICAR RESPONSABLES DE GESTIÓN DE CARTERA DE ACUERDO CON LOS CLIENTES, PROYECTOS O FACTURAS"/>
    <s v="IDENT. PRIORIZ. ASIGNA. CARTERA"/>
    <x v="4"/>
    <s v="FORMULARIOS Y TABLAS"/>
    <n v="1"/>
    <n v="2"/>
    <n v="4"/>
    <n v="1"/>
    <n v="0.5"/>
    <n v="0.5"/>
    <n v="1"/>
  </r>
  <r>
    <s v="EMITIR ALERTAS AL RESPONSABLE DE LA GESTIÓN DE LA CARTERA DE ACUERDO CON PARÁMETROS DE GESTIÓN PREVIAMENTE ESTABLECIDOS"/>
    <s v="IDENT. PRIORIZ. ASIGNA. CARTERA"/>
    <x v="4"/>
    <s v="ALERTAS CORREO"/>
    <n v="1"/>
    <n v="0"/>
    <n v="4"/>
    <n v="0"/>
    <n v="0.5"/>
    <n v="0.5"/>
    <n v="1"/>
  </r>
  <r>
    <s v="EMITIR VÍA CORREO ELECTRÓNICO A LOS CLIENTES CON LA FACTURA O DOCUMENTOS SOPORTES QUE PROVIENEN DEL PROCEDIMIENTO DE FACTURACIÓN"/>
    <s v="IDENT. PRIORIZ. ASIGNA. CARTERA"/>
    <x v="4"/>
    <s v="ALERTAS CORREO"/>
    <n v="1"/>
    <n v="0"/>
    <n v="4"/>
    <n v="0"/>
    <n v="0.5"/>
    <n v="0.5"/>
    <n v="1"/>
  </r>
  <r>
    <s v="AÑADIR, ELIMINAR O MODIFICAR EL ESTADO DE LA CARTERA"/>
    <s v="GESTIÓN DE CARTERA"/>
    <x v="4"/>
    <s v="FORMULARIOS Y TABLAS"/>
    <n v="1"/>
    <n v="2"/>
    <n v="4"/>
    <n v="1"/>
    <n v="0.5"/>
    <n v="0.5"/>
    <n v="1"/>
  </r>
  <r>
    <s v="AÑADIR, ELIMINAR O MODIFICAR LOS COMPROMISOS DE PAGO POR PARTE DE LOS CLIENTES"/>
    <s v="GESTIÓN DE CARTERA"/>
    <x v="4"/>
    <s v="FORMULARIOS Y TABLAS"/>
    <n v="1"/>
    <n v="2"/>
    <n v="4"/>
    <n v="1"/>
    <n v="0.5"/>
    <n v="0.5"/>
    <n v="1"/>
  </r>
  <r>
    <s v="GENERAR Y VISUALIZAR REPORTE DE PENDIENTES DE FACTURACIÓN"/>
    <s v="GESTIÓN DE CARTERA"/>
    <x v="4"/>
    <s v="REPORTE"/>
    <n v="1"/>
    <n v="2"/>
    <n v="4"/>
    <n v="2"/>
    <n v="0.5"/>
    <n v="0.5"/>
    <n v="1"/>
  </r>
  <r>
    <s v="AÑADIR, ELIMINAR O MODIFICAR LOS RECIBOS DE CAJA"/>
    <s v="GESTIÓN DE CARTERA"/>
    <x v="4"/>
    <s v="FORMULARIOS Y TABLAS"/>
    <n v="1"/>
    <n v="2"/>
    <n v="4"/>
    <n v="1"/>
    <n v="0.5"/>
    <n v="0.5"/>
    <n v="1"/>
  </r>
  <r>
    <s v="AÑADIR, ELIMINAR O MODIFICAR ENTREGABLES FALTANTES"/>
    <s v="GESTIÓN DE CARTERA"/>
    <x v="4"/>
    <s v="FORMULARIOS Y TABLAS"/>
    <n v="1"/>
    <n v="2"/>
    <n v="4"/>
    <n v="1"/>
    <n v="0.5"/>
    <n v="0.5"/>
    <n v="1"/>
  </r>
  <r>
    <s v="AÑADIR, ELIMINAR O MODIFICAR LOS COMPROMISOS DE ENTREGA DE LOS DOCUMENTOS FALTANTES PARA PAGO"/>
    <s v="GESTIÓN DE CARTERA"/>
    <x v="4"/>
    <s v="FORMULARIOS Y TABLAS"/>
    <n v="1"/>
    <n v="2"/>
    <n v="4"/>
    <n v="1"/>
    <n v="0.5"/>
    <n v="0.5"/>
    <n v="1"/>
  </r>
  <r>
    <s v="GENERAR ALERTAS DE CORREO ELECTRÓNICO AL RESPONSABLE DEL LOS ENTREGABLES PARA PAGO EN CASO DE EXISTIR ENTREGABLES FALTANTES"/>
    <s v="GESTIÓN DE CARTERA"/>
    <x v="4"/>
    <s v="ALERTAS CORREO"/>
    <n v="1"/>
    <n v="0"/>
    <n v="4"/>
    <n v="0"/>
    <n v="0.5"/>
    <n v="0.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H9" firstHeaderRow="0" firstDataRow="1" firstDataCol="1"/>
  <pivotFields count="11"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HORAS DISEÑO DESARROLLADOR" fld="4" baseField="0" baseItem="0"/>
    <dataField name="Suma de HORAS DISEÑO ANALÍTICA" fld="5" baseField="0" baseItem="0"/>
    <dataField name="Suma de HORAS IMPLEMENTACIÓN DESARROLLADOR" fld="6" baseField="0" baseItem="0"/>
    <dataField name="Suma de HORAS IMPLEMENTACIÓN ANALÍTICA" fld="7" baseField="0" baseItem="0"/>
    <dataField name="Suma de HORAS REUNIÓN INTERNA" fld="8" baseField="0" baseItem="0"/>
    <dataField name="Suma de HORAS REUNIÓN EXTERNA" fld="9" baseField="0" baseItem="0"/>
    <dataField name="Suma de HORAS PRUEBAS USUARIOS" fld="10" baseField="0" baseItem="0"/>
  </dataFields>
  <formats count="2"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C4" sqref="C4"/>
    </sheetView>
  </sheetViews>
  <sheetFormatPr baseColWidth="10" defaultRowHeight="15" x14ac:dyDescent="0.25"/>
  <cols>
    <col min="1" max="1" width="47.85546875" bestFit="1" customWidth="1"/>
    <col min="2" max="2" width="9.28515625" bestFit="1" customWidth="1"/>
    <col min="3" max="3" width="9.140625" bestFit="1" customWidth="1"/>
    <col min="4" max="5" width="9.28515625" bestFit="1" customWidth="1"/>
    <col min="6" max="7" width="9.42578125" bestFit="1" customWidth="1"/>
    <col min="8" max="8" width="9.28515625" bestFit="1" customWidth="1"/>
    <col min="9" max="12" width="13.42578125" customWidth="1"/>
  </cols>
  <sheetData>
    <row r="3" spans="1:16" ht="90" x14ac:dyDescent="0.25">
      <c r="A3" s="10" t="s">
        <v>81</v>
      </c>
      <c r="B3" s="5" t="s">
        <v>83</v>
      </c>
      <c r="C3" s="5" t="s">
        <v>84</v>
      </c>
      <c r="D3" s="5" t="s">
        <v>85</v>
      </c>
      <c r="E3" s="5" t="s">
        <v>86</v>
      </c>
      <c r="F3" s="5" t="s">
        <v>87</v>
      </c>
      <c r="G3" s="5" t="s">
        <v>88</v>
      </c>
      <c r="H3" s="5" t="s">
        <v>89</v>
      </c>
      <c r="I3" s="4" t="s">
        <v>90</v>
      </c>
      <c r="J3" s="4" t="s">
        <v>91</v>
      </c>
      <c r="K3" s="4" t="s">
        <v>92</v>
      </c>
      <c r="L3" s="4" t="s">
        <v>93</v>
      </c>
      <c r="M3" s="4" t="s">
        <v>94</v>
      </c>
      <c r="N3" s="4" t="s">
        <v>95</v>
      </c>
      <c r="O3" s="4" t="s">
        <v>97</v>
      </c>
      <c r="P3" s="4" t="s">
        <v>96</v>
      </c>
    </row>
    <row r="4" spans="1:16" ht="30" x14ac:dyDescent="0.25">
      <c r="A4" s="13" t="s">
        <v>64</v>
      </c>
      <c r="B4" s="12">
        <v>12</v>
      </c>
      <c r="C4" s="12">
        <v>23</v>
      </c>
      <c r="D4" s="12">
        <v>45</v>
      </c>
      <c r="E4" s="12">
        <v>15</v>
      </c>
      <c r="F4" s="12">
        <v>6</v>
      </c>
      <c r="G4" s="12">
        <v>6</v>
      </c>
      <c r="H4" s="12">
        <v>12</v>
      </c>
      <c r="I4" s="1">
        <f>B4+D4+$F4+$G4</f>
        <v>69</v>
      </c>
      <c r="J4" s="1">
        <f>C4+E4+$F4+$G4</f>
        <v>50</v>
      </c>
      <c r="K4" s="1">
        <f>I4/240</f>
        <v>0.28749999999999998</v>
      </c>
      <c r="L4" s="1">
        <f>J4/240</f>
        <v>0.20833333333333334</v>
      </c>
      <c r="M4" s="1">
        <f>K4*2</f>
        <v>0.57499999999999996</v>
      </c>
      <c r="N4" s="1">
        <f>L4*2</f>
        <v>0.41666666666666669</v>
      </c>
      <c r="O4" s="1">
        <f>F4/2</f>
        <v>3</v>
      </c>
      <c r="P4" s="1">
        <f>G4/2</f>
        <v>3</v>
      </c>
    </row>
    <row r="5" spans="1:16" x14ac:dyDescent="0.25">
      <c r="A5" s="13" t="s">
        <v>62</v>
      </c>
      <c r="B5" s="12">
        <v>15</v>
      </c>
      <c r="C5" s="12">
        <v>22</v>
      </c>
      <c r="D5" s="12">
        <v>60</v>
      </c>
      <c r="E5" s="12">
        <v>14</v>
      </c>
      <c r="F5" s="12">
        <v>7.5</v>
      </c>
      <c r="G5" s="12">
        <v>7.5</v>
      </c>
      <c r="H5" s="12">
        <v>15</v>
      </c>
      <c r="I5" s="1">
        <f t="shared" ref="I5:I9" si="0">B5+D5+$F5+$G5</f>
        <v>90</v>
      </c>
      <c r="J5" s="1">
        <f t="shared" ref="J5:J9" si="1">C5+E5+$F5+$G5</f>
        <v>51</v>
      </c>
      <c r="K5" s="1">
        <f t="shared" ref="K5:K9" si="2">I5/240</f>
        <v>0.375</v>
      </c>
      <c r="L5" s="1">
        <f t="shared" ref="L5:L9" si="3">J5/240</f>
        <v>0.21249999999999999</v>
      </c>
      <c r="M5" s="1">
        <f t="shared" ref="M5:M9" si="4">K5*2</f>
        <v>0.75</v>
      </c>
      <c r="N5" s="1">
        <f t="shared" ref="N5:N9" si="5">L5*2</f>
        <v>0.42499999999999999</v>
      </c>
      <c r="O5" s="1">
        <f t="shared" ref="O5:O8" si="6">F5/2</f>
        <v>3.75</v>
      </c>
      <c r="P5" s="1">
        <f t="shared" ref="P5:P8" si="7">G5/2</f>
        <v>3.75</v>
      </c>
    </row>
    <row r="6" spans="1:16" ht="30" x14ac:dyDescent="0.25">
      <c r="A6" s="13" t="s">
        <v>66</v>
      </c>
      <c r="B6" s="12">
        <v>13</v>
      </c>
      <c r="C6" s="12">
        <v>20</v>
      </c>
      <c r="D6" s="12">
        <v>52</v>
      </c>
      <c r="E6" s="12">
        <v>16</v>
      </c>
      <c r="F6" s="12">
        <v>6.5</v>
      </c>
      <c r="G6" s="12">
        <v>6.5</v>
      </c>
      <c r="H6" s="12">
        <v>13</v>
      </c>
      <c r="I6" s="1">
        <f t="shared" si="0"/>
        <v>78</v>
      </c>
      <c r="J6" s="1">
        <f t="shared" si="1"/>
        <v>49</v>
      </c>
      <c r="K6" s="1">
        <f t="shared" si="2"/>
        <v>0.32500000000000001</v>
      </c>
      <c r="L6" s="1">
        <f t="shared" si="3"/>
        <v>0.20416666666666666</v>
      </c>
      <c r="M6" s="1">
        <f t="shared" si="4"/>
        <v>0.65</v>
      </c>
      <c r="N6" s="1">
        <f t="shared" si="5"/>
        <v>0.40833333333333333</v>
      </c>
      <c r="O6" s="1">
        <f t="shared" si="6"/>
        <v>3.25</v>
      </c>
      <c r="P6" s="1">
        <f t="shared" si="7"/>
        <v>3.25</v>
      </c>
    </row>
    <row r="7" spans="1:16" x14ac:dyDescent="0.25">
      <c r="A7" s="13" t="s">
        <v>65</v>
      </c>
      <c r="B7" s="12">
        <v>2</v>
      </c>
      <c r="C7" s="12">
        <v>4</v>
      </c>
      <c r="D7" s="12">
        <v>8</v>
      </c>
      <c r="E7" s="12">
        <v>2</v>
      </c>
      <c r="F7" s="12">
        <v>1</v>
      </c>
      <c r="G7" s="12">
        <v>1</v>
      </c>
      <c r="H7" s="12">
        <v>2</v>
      </c>
      <c r="I7" s="1">
        <f t="shared" si="0"/>
        <v>12</v>
      </c>
      <c r="J7" s="1">
        <f t="shared" si="1"/>
        <v>8</v>
      </c>
      <c r="K7" s="1">
        <f t="shared" si="2"/>
        <v>0.05</v>
      </c>
      <c r="L7" s="1">
        <f t="shared" si="3"/>
        <v>3.3333333333333333E-2</v>
      </c>
      <c r="M7" s="1">
        <f t="shared" si="4"/>
        <v>0.1</v>
      </c>
      <c r="N7" s="1">
        <f t="shared" si="5"/>
        <v>6.6666666666666666E-2</v>
      </c>
      <c r="O7" s="1">
        <f t="shared" si="6"/>
        <v>0.5</v>
      </c>
      <c r="P7" s="1">
        <f t="shared" si="7"/>
        <v>0.5</v>
      </c>
    </row>
    <row r="8" spans="1:16" x14ac:dyDescent="0.25">
      <c r="A8" s="13" t="s">
        <v>56</v>
      </c>
      <c r="B8" s="12">
        <v>3</v>
      </c>
      <c r="C8" s="12">
        <v>24</v>
      </c>
      <c r="D8" s="12">
        <v>12</v>
      </c>
      <c r="E8" s="12">
        <v>43</v>
      </c>
      <c r="F8" s="12">
        <v>1.5</v>
      </c>
      <c r="G8" s="12">
        <v>1.5</v>
      </c>
      <c r="H8" s="12">
        <v>3</v>
      </c>
      <c r="I8" s="1">
        <f t="shared" si="0"/>
        <v>18</v>
      </c>
      <c r="J8" s="1">
        <f t="shared" si="1"/>
        <v>70</v>
      </c>
      <c r="K8" s="1">
        <f t="shared" si="2"/>
        <v>7.4999999999999997E-2</v>
      </c>
      <c r="L8" s="1">
        <f t="shared" si="3"/>
        <v>0.29166666666666669</v>
      </c>
      <c r="M8" s="1">
        <f t="shared" si="4"/>
        <v>0.15</v>
      </c>
      <c r="N8" s="1">
        <f t="shared" si="5"/>
        <v>0.58333333333333337</v>
      </c>
      <c r="O8" s="1">
        <f t="shared" si="6"/>
        <v>0.75</v>
      </c>
      <c r="P8" s="1">
        <f t="shared" si="7"/>
        <v>0.75</v>
      </c>
    </row>
    <row r="9" spans="1:16" x14ac:dyDescent="0.25">
      <c r="A9" s="11" t="s">
        <v>82</v>
      </c>
      <c r="B9" s="12">
        <v>45</v>
      </c>
      <c r="C9" s="12">
        <v>93</v>
      </c>
      <c r="D9" s="12">
        <v>177</v>
      </c>
      <c r="E9" s="12">
        <v>90</v>
      </c>
      <c r="F9" s="12">
        <v>22.5</v>
      </c>
      <c r="G9" s="12">
        <v>22.5</v>
      </c>
      <c r="H9" s="12">
        <v>45</v>
      </c>
      <c r="I9" s="3">
        <f t="shared" si="0"/>
        <v>267</v>
      </c>
      <c r="J9" s="3">
        <f t="shared" si="1"/>
        <v>228</v>
      </c>
      <c r="K9" s="3">
        <f t="shared" si="2"/>
        <v>1.1125</v>
      </c>
      <c r="L9" s="3">
        <f t="shared" si="3"/>
        <v>0.95</v>
      </c>
      <c r="M9" s="3">
        <f t="shared" si="4"/>
        <v>2.2250000000000001</v>
      </c>
      <c r="N9" s="23">
        <f t="shared" si="5"/>
        <v>1.9</v>
      </c>
      <c r="O9" s="24"/>
      <c r="P9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baseColWidth="10" defaultRowHeight="15" x14ac:dyDescent="0.25"/>
  <cols>
    <col min="1" max="1" width="55.5703125" customWidth="1"/>
    <col min="2" max="2" width="84.140625" customWidth="1"/>
  </cols>
  <sheetData>
    <row r="1" spans="1:2" x14ac:dyDescent="0.25">
      <c r="A1" s="3" t="s">
        <v>53</v>
      </c>
      <c r="B1" s="3" t="s">
        <v>63</v>
      </c>
    </row>
    <row r="2" spans="1:2" x14ac:dyDescent="0.25">
      <c r="A2" s="1" t="s">
        <v>54</v>
      </c>
      <c r="B2" s="1" t="s">
        <v>64</v>
      </c>
    </row>
    <row r="3" spans="1:2" x14ac:dyDescent="0.25">
      <c r="A3" s="9" t="s">
        <v>55</v>
      </c>
      <c r="B3" s="1" t="s">
        <v>64</v>
      </c>
    </row>
    <row r="4" spans="1:2" x14ac:dyDescent="0.25">
      <c r="A4" s="9" t="s">
        <v>110</v>
      </c>
      <c r="B4" s="1" t="s">
        <v>65</v>
      </c>
    </row>
    <row r="5" spans="1:2" x14ac:dyDescent="0.25">
      <c r="A5" s="1" t="s">
        <v>56</v>
      </c>
      <c r="B5" s="1" t="s">
        <v>56</v>
      </c>
    </row>
    <row r="6" spans="1:2" x14ac:dyDescent="0.25">
      <c r="A6" s="1" t="s">
        <v>57</v>
      </c>
      <c r="B6" s="1" t="s">
        <v>66</v>
      </c>
    </row>
    <row r="7" spans="1:2" x14ac:dyDescent="0.25">
      <c r="A7" s="1" t="s">
        <v>58</v>
      </c>
      <c r="B7" s="1" t="s">
        <v>66</v>
      </c>
    </row>
    <row r="8" spans="1:2" x14ac:dyDescent="0.25">
      <c r="A8" s="1" t="s">
        <v>59</v>
      </c>
      <c r="B8" s="1" t="s">
        <v>66</v>
      </c>
    </row>
    <row r="9" spans="1:2" x14ac:dyDescent="0.25">
      <c r="A9" s="1" t="s">
        <v>60</v>
      </c>
      <c r="B9" s="1" t="s">
        <v>62</v>
      </c>
    </row>
    <row r="10" spans="1:2" x14ac:dyDescent="0.25">
      <c r="A10" s="1" t="s">
        <v>61</v>
      </c>
      <c r="B10" s="1" t="s">
        <v>62</v>
      </c>
    </row>
    <row r="11" spans="1:2" x14ac:dyDescent="0.25">
      <c r="A11" s="1" t="s">
        <v>62</v>
      </c>
      <c r="B11" s="1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" sqref="A2:A3"/>
    </sheetView>
  </sheetViews>
  <sheetFormatPr baseColWidth="10" defaultRowHeight="15" x14ac:dyDescent="0.25"/>
  <cols>
    <col min="1" max="1" width="58" customWidth="1"/>
    <col min="2" max="2" width="61" customWidth="1"/>
    <col min="3" max="3" width="58.7109375" customWidth="1"/>
  </cols>
  <sheetData>
    <row r="1" spans="1:4" x14ac:dyDescent="0.25">
      <c r="A1" s="4" t="s">
        <v>0</v>
      </c>
      <c r="B1" s="3" t="s">
        <v>1</v>
      </c>
      <c r="C1" s="3" t="s">
        <v>32</v>
      </c>
      <c r="D1" s="3" t="s">
        <v>106</v>
      </c>
    </row>
    <row r="2" spans="1:4" x14ac:dyDescent="0.25">
      <c r="A2" s="14" t="s">
        <v>8</v>
      </c>
      <c r="B2" s="1"/>
      <c r="C2" s="2" t="s">
        <v>107</v>
      </c>
      <c r="D2" s="1" t="s">
        <v>108</v>
      </c>
    </row>
    <row r="3" spans="1:4" x14ac:dyDescent="0.25">
      <c r="A3" s="14" t="s">
        <v>109</v>
      </c>
      <c r="B3" s="1"/>
      <c r="C3" s="1"/>
      <c r="D3" s="1"/>
    </row>
    <row r="4" spans="1:4" x14ac:dyDescent="0.25">
      <c r="A4" s="2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20"/>
      <c r="B15" s="20"/>
      <c r="C15" s="20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cols>
    <col min="1" max="1" width="70.7109375" customWidth="1"/>
    <col min="2" max="2" width="35.7109375" customWidth="1"/>
    <col min="3" max="3" width="51.85546875" customWidth="1"/>
  </cols>
  <sheetData>
    <row r="1" spans="1:4" x14ac:dyDescent="0.25">
      <c r="A1" s="3" t="s">
        <v>32</v>
      </c>
      <c r="B1" s="3" t="s">
        <v>32</v>
      </c>
      <c r="C1" s="3" t="s">
        <v>32</v>
      </c>
      <c r="D1" s="3" t="s">
        <v>111</v>
      </c>
    </row>
    <row r="2" spans="1:4" x14ac:dyDescent="0.25">
      <c r="A2" s="14" t="s">
        <v>33</v>
      </c>
      <c r="B2" s="2"/>
      <c r="C2" s="2"/>
      <c r="D2" s="1" t="s">
        <v>112</v>
      </c>
    </row>
    <row r="3" spans="1:4" x14ac:dyDescent="0.25">
      <c r="A3" s="14" t="s">
        <v>34</v>
      </c>
      <c r="B3" s="2"/>
      <c r="C3" s="2"/>
      <c r="D3" s="1"/>
    </row>
    <row r="4" spans="1:4" x14ac:dyDescent="0.25">
      <c r="A4" s="14" t="s">
        <v>35</v>
      </c>
      <c r="B4" s="2"/>
      <c r="C4" s="2"/>
      <c r="D4" s="1"/>
    </row>
    <row r="5" spans="1:4" x14ac:dyDescent="0.25">
      <c r="A5" s="2"/>
      <c r="B5" s="2"/>
      <c r="C5" s="2"/>
      <c r="D5" s="1"/>
    </row>
    <row r="6" spans="1:4" x14ac:dyDescent="0.25">
      <c r="A6" s="2"/>
      <c r="B6" s="2"/>
      <c r="C6" s="2"/>
      <c r="D6" s="1"/>
    </row>
    <row r="7" spans="1:4" x14ac:dyDescent="0.25">
      <c r="A7" s="2"/>
      <c r="B7" s="2"/>
      <c r="C7" s="2"/>
      <c r="D7" s="1"/>
    </row>
    <row r="8" spans="1:4" x14ac:dyDescent="0.25">
      <c r="A8" s="2"/>
      <c r="B8" s="2"/>
      <c r="C8" s="2"/>
      <c r="D8" s="1"/>
    </row>
    <row r="9" spans="1:4" x14ac:dyDescent="0.25">
      <c r="A9" s="2"/>
      <c r="B9" s="2"/>
      <c r="C9" s="2"/>
      <c r="D9" s="1"/>
    </row>
    <row r="10" spans="1:4" x14ac:dyDescent="0.25">
      <c r="A10" s="2"/>
      <c r="B10" s="2"/>
      <c r="C10" s="2"/>
      <c r="D10" s="1"/>
    </row>
    <row r="11" spans="1:4" x14ac:dyDescent="0.25">
      <c r="A11" s="2"/>
      <c r="B11" s="2"/>
      <c r="C11" s="2"/>
      <c r="D11" s="1"/>
    </row>
    <row r="12" spans="1:4" x14ac:dyDescent="0.25">
      <c r="A12" s="2"/>
      <c r="B12" s="2"/>
      <c r="C12" s="2"/>
      <c r="D12" s="1"/>
    </row>
    <row r="13" spans="1:4" x14ac:dyDescent="0.25">
      <c r="A13" s="2"/>
      <c r="B13" s="2"/>
      <c r="C13" s="2"/>
      <c r="D13" s="1"/>
    </row>
    <row r="14" spans="1:4" x14ac:dyDescent="0.25">
      <c r="A14" s="2"/>
      <c r="B14" s="2"/>
      <c r="C14" s="2"/>
      <c r="D14" s="1"/>
    </row>
    <row r="15" spans="1:4" x14ac:dyDescent="0.25">
      <c r="A15" s="2"/>
      <c r="B15" s="2"/>
      <c r="C15" s="2"/>
      <c r="D15" s="1"/>
    </row>
    <row r="16" spans="1:4" x14ac:dyDescent="0.25">
      <c r="A16" s="2"/>
      <c r="B16" s="2"/>
      <c r="C16" s="2"/>
      <c r="D16" s="1"/>
    </row>
    <row r="17" spans="1:4" x14ac:dyDescent="0.25">
      <c r="A17" s="2"/>
      <c r="B17" s="2"/>
      <c r="C17" s="2"/>
      <c r="D17" s="1"/>
    </row>
    <row r="18" spans="1:4" x14ac:dyDescent="0.25">
      <c r="A18" s="2"/>
      <c r="B18" s="2"/>
      <c r="C18" s="2"/>
      <c r="D18" s="1"/>
    </row>
    <row r="19" spans="1:4" x14ac:dyDescent="0.25">
      <c r="A19" s="2"/>
      <c r="B19" s="2"/>
      <c r="C19" s="2"/>
      <c r="D19" s="1"/>
    </row>
    <row r="20" spans="1:4" x14ac:dyDescent="0.25">
      <c r="A20" s="2"/>
      <c r="B20" s="2"/>
      <c r="C20" s="2"/>
      <c r="D20" s="1"/>
    </row>
    <row r="21" spans="1:4" x14ac:dyDescent="0.25">
      <c r="A21" s="2"/>
      <c r="B21" s="2"/>
      <c r="C21" s="2"/>
      <c r="D21" s="1"/>
    </row>
    <row r="22" spans="1:4" x14ac:dyDescent="0.25">
      <c r="A22" s="2"/>
      <c r="B22" s="2"/>
      <c r="C22" s="2"/>
      <c r="D22" s="1"/>
    </row>
    <row r="23" spans="1:4" x14ac:dyDescent="0.25">
      <c r="A23" s="2"/>
      <c r="B23" s="2"/>
      <c r="C23" s="2"/>
      <c r="D2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4" sqref="B4"/>
    </sheetView>
  </sheetViews>
  <sheetFormatPr baseColWidth="10" defaultRowHeight="15" x14ac:dyDescent="0.25"/>
  <cols>
    <col min="1" max="1" width="52.42578125" customWidth="1"/>
    <col min="2" max="2" width="41.5703125" customWidth="1"/>
    <col min="3" max="3" width="39.85546875" customWidth="1"/>
  </cols>
  <sheetData>
    <row r="1" spans="1:4" x14ac:dyDescent="0.25">
      <c r="A1" s="4" t="s">
        <v>0</v>
      </c>
      <c r="B1" s="4" t="s">
        <v>1</v>
      </c>
      <c r="C1" s="3" t="s">
        <v>32</v>
      </c>
      <c r="D1" s="21" t="s">
        <v>120</v>
      </c>
    </row>
    <row r="2" spans="1:4" x14ac:dyDescent="0.25">
      <c r="A2" s="19" t="s">
        <v>13</v>
      </c>
      <c r="B2" s="14" t="s">
        <v>14</v>
      </c>
      <c r="C2" s="19" t="s">
        <v>113</v>
      </c>
      <c r="D2" s="16" t="s">
        <v>114</v>
      </c>
    </row>
    <row r="3" spans="1:4" x14ac:dyDescent="0.25">
      <c r="A3" s="14" t="s">
        <v>24</v>
      </c>
      <c r="B3" s="14"/>
      <c r="C3" s="19"/>
      <c r="D3" s="16"/>
    </row>
    <row r="4" spans="1:4" x14ac:dyDescent="0.25">
      <c r="A4" s="14" t="s">
        <v>115</v>
      </c>
      <c r="B4" s="14"/>
      <c r="C4" s="19" t="s">
        <v>116</v>
      </c>
      <c r="D4" s="16" t="s">
        <v>117</v>
      </c>
    </row>
    <row r="5" spans="1:4" x14ac:dyDescent="0.25">
      <c r="A5" s="14" t="s">
        <v>26</v>
      </c>
      <c r="B5" s="14"/>
      <c r="C5" s="19" t="s">
        <v>118</v>
      </c>
      <c r="D5" s="16" t="s">
        <v>119</v>
      </c>
    </row>
    <row r="6" spans="1:4" x14ac:dyDescent="0.25">
      <c r="A6" s="1"/>
      <c r="B6" s="1"/>
      <c r="C6" s="1"/>
    </row>
    <row r="7" spans="1:4" x14ac:dyDescent="0.25">
      <c r="A7" s="1"/>
      <c r="B7" s="1"/>
      <c r="C7" s="1"/>
    </row>
    <row r="8" spans="1:4" x14ac:dyDescent="0.25">
      <c r="A8" s="1"/>
      <c r="B8" s="1"/>
      <c r="C8" s="1"/>
    </row>
    <row r="9" spans="1:4" x14ac:dyDescent="0.25">
      <c r="A9" s="1"/>
      <c r="B9" s="1"/>
      <c r="C9" s="1"/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4" sqref="A4"/>
    </sheetView>
  </sheetViews>
  <sheetFormatPr baseColWidth="10" defaultRowHeight="15" x14ac:dyDescent="0.25"/>
  <cols>
    <col min="1" max="1" width="61.85546875" customWidth="1"/>
    <col min="2" max="2" width="44.85546875" customWidth="1"/>
    <col min="3" max="3" width="38.28515625" customWidth="1"/>
  </cols>
  <sheetData>
    <row r="1" spans="1:4" x14ac:dyDescent="0.25">
      <c r="A1" s="4" t="s">
        <v>0</v>
      </c>
      <c r="B1" s="4" t="s">
        <v>1</v>
      </c>
      <c r="C1" s="3" t="s">
        <v>32</v>
      </c>
      <c r="D1" s="3" t="s">
        <v>121</v>
      </c>
    </row>
    <row r="2" spans="1:4" x14ac:dyDescent="0.25">
      <c r="A2" s="2" t="s">
        <v>122</v>
      </c>
      <c r="B2" s="1"/>
      <c r="C2" s="1" t="s">
        <v>123</v>
      </c>
      <c r="D2" s="1" t="s">
        <v>124</v>
      </c>
    </row>
    <row r="3" spans="1:4" x14ac:dyDescent="0.25">
      <c r="A3" s="14" t="s">
        <v>125</v>
      </c>
      <c r="B3" s="1"/>
      <c r="C3" s="1"/>
      <c r="D3" s="1"/>
    </row>
    <row r="4" spans="1:4" x14ac:dyDescent="0.25">
      <c r="A4" s="14" t="s">
        <v>15</v>
      </c>
      <c r="B4" s="1"/>
      <c r="C4" s="1" t="s">
        <v>126</v>
      </c>
      <c r="D4" s="1" t="s">
        <v>127</v>
      </c>
    </row>
    <row r="5" spans="1:4" x14ac:dyDescent="0.25">
      <c r="A5" s="14" t="s">
        <v>128</v>
      </c>
      <c r="B5" s="1"/>
      <c r="C5" s="1" t="s">
        <v>129</v>
      </c>
      <c r="D5" s="1" t="s">
        <v>130</v>
      </c>
    </row>
    <row r="6" spans="1:4" x14ac:dyDescent="0.25">
      <c r="A6" s="14" t="s">
        <v>17</v>
      </c>
      <c r="B6" s="1"/>
      <c r="C6" s="1"/>
      <c r="D6" s="1" t="s">
        <v>131</v>
      </c>
    </row>
    <row r="7" spans="1:4" x14ac:dyDescent="0.25">
      <c r="A7" s="1"/>
      <c r="B7" s="1"/>
      <c r="C7" s="1"/>
    </row>
    <row r="8" spans="1:4" x14ac:dyDescent="0.25">
      <c r="A8" s="1"/>
      <c r="B8" s="1"/>
      <c r="C8" s="1"/>
    </row>
    <row r="9" spans="1:4" x14ac:dyDescent="0.25">
      <c r="A9" s="1"/>
      <c r="B9" s="1"/>
      <c r="C9" s="1"/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" sqref="A3"/>
    </sheetView>
  </sheetViews>
  <sheetFormatPr baseColWidth="10" defaultRowHeight="15" x14ac:dyDescent="0.25"/>
  <cols>
    <col min="1" max="1" width="61.85546875" customWidth="1"/>
    <col min="2" max="2" width="44.42578125" customWidth="1"/>
    <col min="3" max="3" width="36.140625" customWidth="1"/>
  </cols>
  <sheetData>
    <row r="1" spans="1:4" x14ac:dyDescent="0.25">
      <c r="A1" s="17" t="s">
        <v>0</v>
      </c>
      <c r="B1" s="17" t="s">
        <v>1</v>
      </c>
      <c r="C1" s="17" t="s">
        <v>32</v>
      </c>
      <c r="D1" s="17" t="s">
        <v>132</v>
      </c>
    </row>
    <row r="2" spans="1:4" x14ac:dyDescent="0.25">
      <c r="A2" s="14" t="s">
        <v>21</v>
      </c>
      <c r="B2" s="14"/>
      <c r="C2" s="14"/>
      <c r="D2" s="14" t="s">
        <v>133</v>
      </c>
    </row>
    <row r="3" spans="1:4" x14ac:dyDescent="0.25">
      <c r="A3" s="14" t="s">
        <v>19</v>
      </c>
      <c r="B3" s="14"/>
      <c r="C3" s="14"/>
      <c r="D3" s="14"/>
    </row>
    <row r="4" spans="1:4" x14ac:dyDescent="0.25">
      <c r="A4" s="14" t="s">
        <v>20</v>
      </c>
      <c r="B4" s="14"/>
      <c r="C4" s="14" t="s">
        <v>134</v>
      </c>
      <c r="D4" s="14" t="s">
        <v>135</v>
      </c>
    </row>
    <row r="5" spans="1:4" x14ac:dyDescent="0.25">
      <c r="A5" s="2" t="s">
        <v>22</v>
      </c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4" sqref="A4"/>
    </sheetView>
  </sheetViews>
  <sheetFormatPr baseColWidth="10" defaultRowHeight="15" x14ac:dyDescent="0.25"/>
  <cols>
    <col min="1" max="1" width="58.28515625" customWidth="1"/>
    <col min="2" max="2" width="33" customWidth="1"/>
    <col min="3" max="3" width="44.42578125" customWidth="1"/>
  </cols>
  <sheetData>
    <row r="1" spans="1:4" x14ac:dyDescent="0.25">
      <c r="A1" s="17" t="s">
        <v>0</v>
      </c>
      <c r="B1" s="17" t="s">
        <v>1</v>
      </c>
      <c r="C1" s="17" t="s">
        <v>32</v>
      </c>
      <c r="D1" s="22" t="s">
        <v>121</v>
      </c>
    </row>
    <row r="2" spans="1:4" ht="30" x14ac:dyDescent="0.25">
      <c r="A2" s="2" t="s">
        <v>30</v>
      </c>
      <c r="B2" s="14"/>
      <c r="C2" s="16"/>
      <c r="D2" s="14" t="s">
        <v>136</v>
      </c>
    </row>
    <row r="3" spans="1:4" ht="45" x14ac:dyDescent="0.25">
      <c r="A3" s="2" t="s">
        <v>31</v>
      </c>
      <c r="B3" s="14"/>
      <c r="C3" s="14"/>
      <c r="D3" s="16"/>
    </row>
    <row r="4" spans="1:4" x14ac:dyDescent="0.25">
      <c r="A4" s="2" t="s">
        <v>36</v>
      </c>
      <c r="B4" s="14"/>
      <c r="C4" s="14" t="s">
        <v>137</v>
      </c>
      <c r="D4" s="16"/>
    </row>
    <row r="5" spans="1:4" x14ac:dyDescent="0.25">
      <c r="A5" s="2" t="s">
        <v>37</v>
      </c>
      <c r="B5" s="14"/>
      <c r="C5" s="14" t="s">
        <v>138</v>
      </c>
      <c r="D5" s="16" t="s">
        <v>139</v>
      </c>
    </row>
    <row r="6" spans="1:4" ht="45" x14ac:dyDescent="0.25">
      <c r="A6" s="2" t="s">
        <v>140</v>
      </c>
      <c r="B6" s="14"/>
      <c r="C6" s="14" t="s">
        <v>141</v>
      </c>
      <c r="D6" s="16"/>
    </row>
    <row r="7" spans="1:4" x14ac:dyDescent="0.25">
      <c r="A7" s="1"/>
      <c r="B7" s="1"/>
      <c r="C7" s="1"/>
    </row>
    <row r="8" spans="1:4" x14ac:dyDescent="0.25">
      <c r="A8" s="1"/>
      <c r="B8" s="1"/>
      <c r="C8" s="1"/>
    </row>
    <row r="9" spans="1:4" x14ac:dyDescent="0.25">
      <c r="A9" s="1"/>
      <c r="B9" s="1"/>
      <c r="C9" s="1"/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7" sqref="B17"/>
    </sheetView>
  </sheetViews>
  <sheetFormatPr baseColWidth="10" defaultRowHeight="15" x14ac:dyDescent="0.25"/>
  <cols>
    <col min="1" max="1" width="52.7109375" customWidth="1"/>
    <col min="2" max="2" width="36.140625" customWidth="1"/>
    <col min="3" max="3" width="42.140625" customWidth="1"/>
  </cols>
  <sheetData>
    <row r="1" spans="1:4" x14ac:dyDescent="0.25">
      <c r="A1" s="17" t="s">
        <v>0</v>
      </c>
      <c r="B1" s="17" t="s">
        <v>1</v>
      </c>
      <c r="C1" s="17" t="s">
        <v>32</v>
      </c>
      <c r="D1" s="17" t="s">
        <v>142</v>
      </c>
    </row>
    <row r="2" spans="1:4" ht="45" x14ac:dyDescent="0.25">
      <c r="A2" s="2" t="s">
        <v>39</v>
      </c>
      <c r="B2" s="14"/>
      <c r="C2" s="14"/>
      <c r="D2" s="14"/>
    </row>
    <row r="3" spans="1:4" ht="45" x14ac:dyDescent="0.25">
      <c r="A3" s="2" t="s">
        <v>44</v>
      </c>
      <c r="B3" s="14"/>
      <c r="C3" s="14"/>
      <c r="D3" s="14" t="s">
        <v>143</v>
      </c>
    </row>
    <row r="4" spans="1:4" ht="45" x14ac:dyDescent="0.25">
      <c r="A4" s="2" t="s">
        <v>40</v>
      </c>
      <c r="B4" s="14"/>
      <c r="C4" s="14"/>
      <c r="D4" s="14" t="s">
        <v>144</v>
      </c>
    </row>
    <row r="5" spans="1:4" x14ac:dyDescent="0.25">
      <c r="A5" s="14"/>
      <c r="B5" s="14"/>
      <c r="C5" s="14"/>
      <c r="D5" s="14"/>
    </row>
    <row r="6" spans="1:4" x14ac:dyDescent="0.25">
      <c r="A6" s="14"/>
      <c r="B6" s="14"/>
      <c r="C6" s="14"/>
      <c r="D6" s="14"/>
    </row>
    <row r="7" spans="1:4" x14ac:dyDescent="0.25">
      <c r="A7" s="14"/>
      <c r="B7" s="14"/>
      <c r="C7" s="14"/>
      <c r="D7" s="14"/>
    </row>
    <row r="8" spans="1:4" x14ac:dyDescent="0.25">
      <c r="A8" s="14"/>
      <c r="B8" s="14"/>
      <c r="C8" s="14"/>
      <c r="D8" s="14"/>
    </row>
    <row r="9" spans="1:4" x14ac:dyDescent="0.25">
      <c r="A9" s="14"/>
      <c r="B9" s="14"/>
      <c r="C9" s="14"/>
      <c r="D9" s="14"/>
    </row>
    <row r="10" spans="1:4" x14ac:dyDescent="0.25">
      <c r="A10" s="14"/>
      <c r="B10" s="14"/>
      <c r="C10" s="14"/>
      <c r="D10" s="14"/>
    </row>
    <row r="11" spans="1:4" x14ac:dyDescent="0.25">
      <c r="A11" s="14"/>
      <c r="B11" s="14"/>
      <c r="C11" s="14"/>
      <c r="D11" s="14"/>
    </row>
    <row r="12" spans="1:4" x14ac:dyDescent="0.25">
      <c r="A12" s="14"/>
      <c r="B12" s="14"/>
      <c r="C12" s="14"/>
      <c r="D12" s="14"/>
    </row>
    <row r="13" spans="1:4" x14ac:dyDescent="0.25">
      <c r="A13" s="14"/>
      <c r="B13" s="14"/>
      <c r="C13" s="14"/>
      <c r="D13" s="14"/>
    </row>
    <row r="14" spans="1:4" x14ac:dyDescent="0.25">
      <c r="A14" s="14"/>
      <c r="B14" s="14"/>
      <c r="C14" s="14"/>
      <c r="D14" s="14"/>
    </row>
    <row r="15" spans="1:4" x14ac:dyDescent="0.25">
      <c r="A15" s="14"/>
      <c r="B15" s="14"/>
      <c r="C15" s="14"/>
      <c r="D15" s="14"/>
    </row>
    <row r="16" spans="1:4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  <row r="18" spans="1:4" x14ac:dyDescent="0.25">
      <c r="A18" s="14"/>
      <c r="B18" s="14"/>
      <c r="C18" s="14"/>
      <c r="D18" s="14"/>
    </row>
    <row r="19" spans="1:4" x14ac:dyDescent="0.25">
      <c r="A19" s="14"/>
      <c r="B19" s="14"/>
      <c r="C19" s="14"/>
      <c r="D19" s="14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  <row r="23" spans="1:4" x14ac:dyDescent="0.25">
      <c r="A23" s="14"/>
      <c r="B23" s="14"/>
      <c r="C23" s="14"/>
      <c r="D23" s="14"/>
    </row>
    <row r="24" spans="1:4" x14ac:dyDescent="0.25">
      <c r="A24" s="14"/>
      <c r="B24" s="14"/>
      <c r="C24" s="14"/>
      <c r="D24" s="14"/>
    </row>
    <row r="25" spans="1:4" x14ac:dyDescent="0.25">
      <c r="A25" s="14"/>
      <c r="B25" s="14"/>
      <c r="C25" s="14"/>
      <c r="D25" s="14"/>
    </row>
    <row r="26" spans="1:4" x14ac:dyDescent="0.25">
      <c r="A26" s="14"/>
      <c r="B26" s="14"/>
      <c r="C26" s="14"/>
      <c r="D26" s="14"/>
    </row>
    <row r="27" spans="1:4" x14ac:dyDescent="0.25">
      <c r="A27" s="14"/>
      <c r="B27" s="14"/>
      <c r="C27" s="14"/>
      <c r="D27" s="14"/>
    </row>
    <row r="28" spans="1:4" x14ac:dyDescent="0.25">
      <c r="A28" s="14"/>
      <c r="B28" s="14"/>
      <c r="C28" s="14"/>
      <c r="D28" s="14"/>
    </row>
    <row r="29" spans="1:4" x14ac:dyDescent="0.25">
      <c r="A29" s="14"/>
      <c r="B29" s="14"/>
      <c r="C29" s="14"/>
      <c r="D29" s="14"/>
    </row>
    <row r="30" spans="1:4" x14ac:dyDescent="0.25">
      <c r="A30" s="14"/>
      <c r="B30" s="14"/>
      <c r="C30" s="14"/>
      <c r="D30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"/>
    </sheetView>
  </sheetViews>
  <sheetFormatPr baseColWidth="10" defaultRowHeight="15" x14ac:dyDescent="0.25"/>
  <cols>
    <col min="1" max="1" width="61.5703125" customWidth="1"/>
    <col min="2" max="2" width="31.140625" customWidth="1"/>
    <col min="3" max="3" width="37.5703125" customWidth="1"/>
  </cols>
  <sheetData>
    <row r="1" spans="1:4" x14ac:dyDescent="0.25">
      <c r="A1" s="17" t="s">
        <v>0</v>
      </c>
      <c r="B1" s="17" t="s">
        <v>1</v>
      </c>
      <c r="C1" s="17" t="s">
        <v>32</v>
      </c>
      <c r="D1" s="17" t="s">
        <v>145</v>
      </c>
    </row>
    <row r="2" spans="1:4" x14ac:dyDescent="0.25">
      <c r="A2" s="8" t="s">
        <v>43</v>
      </c>
      <c r="B2" s="14"/>
      <c r="C2" s="14" t="s">
        <v>146</v>
      </c>
      <c r="D2" s="14" t="s">
        <v>147</v>
      </c>
    </row>
    <row r="3" spans="1:4" ht="30" x14ac:dyDescent="0.25">
      <c r="A3" s="8" t="s">
        <v>41</v>
      </c>
      <c r="B3" s="14"/>
      <c r="C3" s="14"/>
      <c r="D3" s="14" t="s">
        <v>148</v>
      </c>
    </row>
    <row r="4" spans="1:4" x14ac:dyDescent="0.25">
      <c r="A4" s="8" t="s">
        <v>24</v>
      </c>
      <c r="B4" s="14"/>
      <c r="C4" s="14"/>
      <c r="D4" s="14"/>
    </row>
    <row r="5" spans="1:4" x14ac:dyDescent="0.25">
      <c r="A5" s="8" t="s">
        <v>42</v>
      </c>
      <c r="B5" s="14"/>
      <c r="C5" s="14" t="s">
        <v>149</v>
      </c>
      <c r="D5" s="14" t="s">
        <v>148</v>
      </c>
    </row>
    <row r="6" spans="1:4" ht="30" x14ac:dyDescent="0.25">
      <c r="A6" s="8" t="s">
        <v>150</v>
      </c>
      <c r="B6" s="14"/>
      <c r="C6" s="14"/>
      <c r="D6" s="14" t="s">
        <v>151</v>
      </c>
    </row>
    <row r="7" spans="1:4" ht="30" x14ac:dyDescent="0.25">
      <c r="A7" s="2" t="s">
        <v>46</v>
      </c>
      <c r="B7" s="14"/>
      <c r="C7" s="14" t="s">
        <v>152</v>
      </c>
      <c r="D7" s="14" t="s">
        <v>157</v>
      </c>
    </row>
    <row r="8" spans="1:4" ht="45" x14ac:dyDescent="0.25">
      <c r="A8" s="2" t="s">
        <v>47</v>
      </c>
      <c r="B8" s="14"/>
      <c r="C8" s="14" t="s">
        <v>153</v>
      </c>
      <c r="D8" s="14" t="s">
        <v>154</v>
      </c>
    </row>
    <row r="9" spans="1:4" x14ac:dyDescent="0.25">
      <c r="A9" s="14"/>
      <c r="B9" s="14"/>
      <c r="C9" s="14"/>
      <c r="D9" s="14"/>
    </row>
    <row r="10" spans="1:4" x14ac:dyDescent="0.25">
      <c r="A10" s="14"/>
      <c r="B10" s="14"/>
      <c r="C10" s="14"/>
      <c r="D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2" sqref="A2:A3"/>
    </sheetView>
  </sheetViews>
  <sheetFormatPr baseColWidth="10" defaultRowHeight="15" x14ac:dyDescent="0.25"/>
  <cols>
    <col min="1" max="1" width="57" customWidth="1"/>
    <col min="2" max="2" width="39.28515625" customWidth="1"/>
    <col min="3" max="3" width="43.140625" customWidth="1"/>
  </cols>
  <sheetData>
    <row r="1" spans="1:3" x14ac:dyDescent="0.25">
      <c r="A1" s="4" t="s">
        <v>0</v>
      </c>
      <c r="B1" s="4" t="s">
        <v>1</v>
      </c>
      <c r="C1" s="4" t="s">
        <v>32</v>
      </c>
    </row>
    <row r="2" spans="1:3" ht="30" x14ac:dyDescent="0.25">
      <c r="A2" s="5" t="s">
        <v>51</v>
      </c>
      <c r="B2" s="2"/>
      <c r="C2" s="2"/>
    </row>
    <row r="3" spans="1:3" ht="30" x14ac:dyDescent="0.25">
      <c r="A3" s="2" t="s">
        <v>52</v>
      </c>
      <c r="B3" s="2"/>
      <c r="C3" s="2"/>
    </row>
    <row r="4" spans="1:3" x14ac:dyDescent="0.25">
      <c r="A4" s="2"/>
      <c r="B4" s="2"/>
      <c r="C4" s="2"/>
    </row>
    <row r="5" spans="1:3" x14ac:dyDescent="0.25">
      <c r="A5" s="7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4" sqref="A4"/>
    </sheetView>
  </sheetViews>
  <sheetFormatPr baseColWidth="10" defaultRowHeight="15" x14ac:dyDescent="0.25"/>
  <cols>
    <col min="1" max="1" width="81.7109375" customWidth="1"/>
    <col min="2" max="2" width="46.42578125" customWidth="1"/>
    <col min="3" max="3" width="55.85546875" customWidth="1"/>
  </cols>
  <sheetData>
    <row r="1" spans="1:3" x14ac:dyDescent="0.25">
      <c r="A1" s="4" t="s">
        <v>0</v>
      </c>
      <c r="B1" s="4" t="s">
        <v>1</v>
      </c>
      <c r="C1" s="4" t="s">
        <v>32</v>
      </c>
    </row>
    <row r="2" spans="1:3" x14ac:dyDescent="0.25">
      <c r="A2" s="14" t="s">
        <v>33</v>
      </c>
      <c r="B2" s="1"/>
      <c r="C2" s="1"/>
    </row>
    <row r="3" spans="1:3" x14ac:dyDescent="0.25">
      <c r="A3" s="14" t="s">
        <v>34</v>
      </c>
      <c r="B3" s="1"/>
      <c r="C3" s="1"/>
    </row>
    <row r="4" spans="1:3" x14ac:dyDescent="0.25">
      <c r="A4" s="2" t="s">
        <v>24</v>
      </c>
      <c r="B4" s="1"/>
      <c r="C4" s="1"/>
    </row>
    <row r="5" spans="1:3" x14ac:dyDescent="0.25">
      <c r="A5" s="2" t="s">
        <v>25</v>
      </c>
      <c r="B5" s="1"/>
      <c r="C5" s="1"/>
    </row>
    <row r="6" spans="1:3" x14ac:dyDescent="0.25">
      <c r="A6" s="14" t="s">
        <v>26</v>
      </c>
      <c r="B6" s="1"/>
      <c r="C6" s="1"/>
    </row>
    <row r="7" spans="1:3" x14ac:dyDescent="0.25">
      <c r="A7" s="2" t="s">
        <v>36</v>
      </c>
      <c r="B7" s="1"/>
      <c r="C7" s="1"/>
    </row>
    <row r="8" spans="1:3" x14ac:dyDescent="0.25">
      <c r="A8" s="2" t="s">
        <v>21</v>
      </c>
      <c r="B8" s="1"/>
      <c r="C8" s="1"/>
    </row>
    <row r="9" spans="1:3" x14ac:dyDescent="0.25">
      <c r="A9" s="2" t="s">
        <v>22</v>
      </c>
      <c r="B9" s="1"/>
      <c r="C9" s="1"/>
    </row>
    <row r="10" spans="1:3" ht="30" x14ac:dyDescent="0.25">
      <c r="A10" s="2" t="s">
        <v>23</v>
      </c>
      <c r="B10" s="1"/>
      <c r="C10" s="1"/>
    </row>
    <row r="11" spans="1:3" x14ac:dyDescent="0.25">
      <c r="A11" s="7" t="s">
        <v>156</v>
      </c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4" sqref="A4"/>
    </sheetView>
  </sheetViews>
  <sheetFormatPr baseColWidth="10" defaultRowHeight="15" x14ac:dyDescent="0.25"/>
  <cols>
    <col min="1" max="1" width="61" customWidth="1"/>
    <col min="2" max="2" width="36.42578125" customWidth="1"/>
    <col min="3" max="3" width="42.140625" customWidth="1"/>
    <col min="4" max="4" width="20.85546875" customWidth="1"/>
  </cols>
  <sheetData>
    <row r="1" spans="1:4" x14ac:dyDescent="0.25">
      <c r="A1" s="3" t="s">
        <v>0</v>
      </c>
      <c r="B1" s="3" t="s">
        <v>1</v>
      </c>
      <c r="C1" s="3" t="s">
        <v>32</v>
      </c>
      <c r="D1" s="3" t="s">
        <v>99</v>
      </c>
    </row>
    <row r="2" spans="1:4" x14ac:dyDescent="0.25">
      <c r="A2" s="5" t="s">
        <v>48</v>
      </c>
      <c r="B2" s="1"/>
      <c r="C2" s="1"/>
      <c r="D2" s="1" t="s">
        <v>100</v>
      </c>
    </row>
    <row r="3" spans="1:4" x14ac:dyDescent="0.25">
      <c r="A3" s="14" t="s">
        <v>49</v>
      </c>
      <c r="B3" s="1"/>
      <c r="C3" s="1"/>
      <c r="D3" s="1"/>
    </row>
    <row r="4" spans="1:4" x14ac:dyDescent="0.25">
      <c r="A4" s="14" t="s">
        <v>50</v>
      </c>
      <c r="B4" s="1"/>
      <c r="C4" s="1"/>
      <c r="D4" s="1"/>
    </row>
    <row r="5" spans="1:4" x14ac:dyDescent="0.25">
      <c r="A5" s="7"/>
      <c r="B5" s="2"/>
      <c r="C5" s="1"/>
    </row>
    <row r="6" spans="1:4" x14ac:dyDescent="0.25">
      <c r="A6" s="2"/>
      <c r="B6" s="1"/>
      <c r="C6" s="1"/>
    </row>
    <row r="7" spans="1:4" x14ac:dyDescent="0.25">
      <c r="A7" s="2"/>
      <c r="B7" s="1"/>
      <c r="C7" s="1"/>
    </row>
    <row r="8" spans="1:4" x14ac:dyDescent="0.25">
      <c r="A8" s="2"/>
      <c r="B8" s="1"/>
      <c r="C8" s="1"/>
    </row>
    <row r="9" spans="1:4" x14ac:dyDescent="0.25">
      <c r="A9" s="2"/>
      <c r="B9" s="1"/>
      <c r="C9" s="1"/>
    </row>
    <row r="10" spans="1:4" x14ac:dyDescent="0.25">
      <c r="A10" s="2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cols>
    <col min="1" max="1" width="12.5703125" bestFit="1" customWidth="1"/>
  </cols>
  <sheetData>
    <row r="1" spans="1:1" x14ac:dyDescent="0.25">
      <c r="A1" s="27">
        <f>4900000*100</f>
        <v>490000000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" workbookViewId="0">
      <selection activeCell="A11" sqref="A11"/>
    </sheetView>
  </sheetViews>
  <sheetFormatPr baseColWidth="10" defaultRowHeight="15" x14ac:dyDescent="0.25"/>
  <cols>
    <col min="1" max="1" width="49.28515625" customWidth="1"/>
    <col min="2" max="2" width="43.5703125" customWidth="1"/>
    <col min="3" max="3" width="44.7109375" customWidth="1"/>
  </cols>
  <sheetData>
    <row r="1" spans="1:4" x14ac:dyDescent="0.25">
      <c r="A1" s="3" t="s">
        <v>0</v>
      </c>
      <c r="B1" s="3" t="s">
        <v>1</v>
      </c>
      <c r="C1" s="3" t="s">
        <v>32</v>
      </c>
      <c r="D1" s="15" t="s">
        <v>101</v>
      </c>
    </row>
    <row r="2" spans="1:4" ht="30" x14ac:dyDescent="0.25">
      <c r="A2" s="5" t="s">
        <v>2</v>
      </c>
      <c r="B2" s="1"/>
      <c r="C2" s="1"/>
    </row>
    <row r="3" spans="1:4" ht="30" x14ac:dyDescent="0.25">
      <c r="A3" s="2" t="s">
        <v>3</v>
      </c>
      <c r="B3" s="1"/>
      <c r="C3" s="1"/>
    </row>
    <row r="4" spans="1:4" ht="45" x14ac:dyDescent="0.25">
      <c r="A4" s="2" t="s">
        <v>27</v>
      </c>
      <c r="B4" s="1"/>
      <c r="C4" s="1"/>
    </row>
    <row r="5" spans="1:4" ht="45" x14ac:dyDescent="0.25">
      <c r="A5" s="7" t="s">
        <v>28</v>
      </c>
      <c r="B5" s="14" t="s">
        <v>29</v>
      </c>
      <c r="C5" s="1"/>
    </row>
    <row r="6" spans="1:4" ht="45" x14ac:dyDescent="0.25">
      <c r="A6" s="2" t="s">
        <v>4</v>
      </c>
      <c r="B6" s="1"/>
      <c r="C6" s="1"/>
    </row>
    <row r="7" spans="1:4" ht="30" x14ac:dyDescent="0.25">
      <c r="A7" s="2" t="s">
        <v>5</v>
      </c>
      <c r="B7" s="14" t="s">
        <v>102</v>
      </c>
      <c r="C7" s="1"/>
    </row>
    <row r="8" spans="1:4" ht="30" x14ac:dyDescent="0.25">
      <c r="A8" s="2" t="s">
        <v>7</v>
      </c>
      <c r="B8" s="1"/>
      <c r="C8" s="1"/>
      <c r="D8" t="s">
        <v>103</v>
      </c>
    </row>
    <row r="9" spans="1:4" ht="30" x14ac:dyDescent="0.25">
      <c r="A9" s="2" t="s">
        <v>12</v>
      </c>
      <c r="B9" s="1"/>
      <c r="C9" s="1"/>
      <c r="D9" t="s">
        <v>104</v>
      </c>
    </row>
    <row r="10" spans="1:4" x14ac:dyDescent="0.25">
      <c r="A10" s="7" t="s">
        <v>105</v>
      </c>
      <c r="B10" s="1"/>
      <c r="C10" s="1"/>
    </row>
    <row r="11" spans="1:4" ht="30" x14ac:dyDescent="0.25">
      <c r="A11" s="7" t="s">
        <v>98</v>
      </c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2" workbookViewId="0">
      <selection activeCell="D48" sqref="D48:G48"/>
    </sheetView>
  </sheetViews>
  <sheetFormatPr baseColWidth="10" defaultRowHeight="15" x14ac:dyDescent="0.25"/>
  <cols>
    <col min="1" max="1" width="35.42578125" customWidth="1"/>
    <col min="2" max="2" width="22.85546875" customWidth="1"/>
  </cols>
  <sheetData>
    <row r="1" spans="1:2" x14ac:dyDescent="0.25">
      <c r="A1" s="4" t="s">
        <v>0</v>
      </c>
      <c r="B1" s="4" t="s">
        <v>70</v>
      </c>
    </row>
    <row r="2" spans="1:2" ht="30" x14ac:dyDescent="0.25">
      <c r="A2" s="2" t="s">
        <v>2</v>
      </c>
      <c r="B2" s="2" t="s">
        <v>68</v>
      </c>
    </row>
    <row r="3" spans="1:2" ht="45" x14ac:dyDescent="0.25">
      <c r="A3" s="2" t="s">
        <v>3</v>
      </c>
      <c r="B3" s="2" t="s">
        <v>68</v>
      </c>
    </row>
    <row r="4" spans="1:2" ht="45" x14ac:dyDescent="0.25">
      <c r="A4" s="2" t="s">
        <v>27</v>
      </c>
      <c r="B4" s="2" t="s">
        <v>68</v>
      </c>
    </row>
    <row r="5" spans="1:2" ht="60" x14ac:dyDescent="0.25">
      <c r="A5" s="8" t="s">
        <v>28</v>
      </c>
      <c r="B5" s="2" t="s">
        <v>68</v>
      </c>
    </row>
    <row r="6" spans="1:2" ht="60" x14ac:dyDescent="0.25">
      <c r="A6" s="2" t="s">
        <v>4</v>
      </c>
      <c r="B6" s="2" t="s">
        <v>68</v>
      </c>
    </row>
    <row r="7" spans="1:2" ht="45" x14ac:dyDescent="0.25">
      <c r="A7" s="2" t="s">
        <v>5</v>
      </c>
      <c r="B7" s="2" t="s">
        <v>68</v>
      </c>
    </row>
    <row r="8" spans="1:2" ht="75" x14ac:dyDescent="0.25">
      <c r="A8" s="2" t="s">
        <v>6</v>
      </c>
      <c r="B8" s="2" t="s">
        <v>69</v>
      </c>
    </row>
    <row r="9" spans="1:2" ht="45" x14ac:dyDescent="0.25">
      <c r="A9" s="2" t="s">
        <v>7</v>
      </c>
      <c r="B9" s="2" t="s">
        <v>68</v>
      </c>
    </row>
    <row r="10" spans="1:2" ht="45" x14ac:dyDescent="0.25">
      <c r="A10" s="2" t="s">
        <v>12</v>
      </c>
      <c r="B10" s="2" t="s">
        <v>68</v>
      </c>
    </row>
    <row r="11" spans="1:2" ht="30" x14ac:dyDescent="0.25">
      <c r="A11" s="2" t="s">
        <v>48</v>
      </c>
      <c r="B11" s="2" t="s">
        <v>68</v>
      </c>
    </row>
    <row r="12" spans="1:2" ht="45" x14ac:dyDescent="0.25">
      <c r="A12" s="2" t="s">
        <v>49</v>
      </c>
      <c r="B12" s="2" t="s">
        <v>68</v>
      </c>
    </row>
    <row r="13" spans="1:2" ht="60" x14ac:dyDescent="0.25">
      <c r="A13" s="2" t="s">
        <v>50</v>
      </c>
      <c r="B13" s="2" t="s">
        <v>68</v>
      </c>
    </row>
    <row r="14" spans="1:2" ht="45" x14ac:dyDescent="0.25">
      <c r="A14" s="2" t="s">
        <v>8</v>
      </c>
      <c r="B14" s="2" t="s">
        <v>68</v>
      </c>
    </row>
    <row r="15" spans="1:2" ht="60" x14ac:dyDescent="0.25">
      <c r="A15" s="2" t="s">
        <v>9</v>
      </c>
      <c r="B15" s="2" t="s">
        <v>68</v>
      </c>
    </row>
    <row r="16" spans="1:2" ht="105" x14ac:dyDescent="0.25">
      <c r="A16" s="2" t="s">
        <v>10</v>
      </c>
      <c r="B16" s="2" t="s">
        <v>68</v>
      </c>
    </row>
    <row r="17" spans="1:2" ht="45" x14ac:dyDescent="0.25">
      <c r="A17" s="2" t="s">
        <v>11</v>
      </c>
      <c r="B17" s="2" t="s">
        <v>68</v>
      </c>
    </row>
    <row r="18" spans="1:2" ht="135" x14ac:dyDescent="0.25">
      <c r="A18" s="2" t="s">
        <v>33</v>
      </c>
      <c r="B18" s="2" t="s">
        <v>72</v>
      </c>
    </row>
    <row r="19" spans="1:2" ht="45" x14ac:dyDescent="0.25">
      <c r="A19" s="2" t="s">
        <v>34</v>
      </c>
      <c r="B19" s="2" t="s">
        <v>73</v>
      </c>
    </row>
    <row r="20" spans="1:2" ht="45" x14ac:dyDescent="0.25">
      <c r="A20" s="2" t="s">
        <v>35</v>
      </c>
      <c r="B20" s="2" t="s">
        <v>68</v>
      </c>
    </row>
    <row r="21" spans="1:2" ht="45" x14ac:dyDescent="0.25">
      <c r="A21" s="6" t="s">
        <v>13</v>
      </c>
      <c r="B21" s="2" t="s">
        <v>68</v>
      </c>
    </row>
    <row r="22" spans="1:2" ht="30" x14ac:dyDescent="0.25">
      <c r="A22" s="2" t="s">
        <v>24</v>
      </c>
      <c r="B22" s="2" t="s">
        <v>73</v>
      </c>
    </row>
    <row r="23" spans="1:2" ht="30" x14ac:dyDescent="0.25">
      <c r="A23" s="2" t="s">
        <v>25</v>
      </c>
      <c r="B23" s="2" t="s">
        <v>73</v>
      </c>
    </row>
    <row r="24" spans="1:2" ht="45" x14ac:dyDescent="0.25">
      <c r="A24" s="2" t="s">
        <v>26</v>
      </c>
      <c r="B24" s="2" t="s">
        <v>73</v>
      </c>
    </row>
    <row r="25" spans="1:2" ht="30" x14ac:dyDescent="0.25">
      <c r="A25" s="2" t="s">
        <v>18</v>
      </c>
      <c r="B25" s="2" t="s">
        <v>68</v>
      </c>
    </row>
    <row r="26" spans="1:2" ht="60" x14ac:dyDescent="0.25">
      <c r="A26" s="2" t="s">
        <v>23</v>
      </c>
      <c r="B26" s="2" t="s">
        <v>73</v>
      </c>
    </row>
    <row r="27" spans="1:2" ht="45" x14ac:dyDescent="0.25">
      <c r="A27" s="2" t="s">
        <v>15</v>
      </c>
      <c r="B27" s="2" t="s">
        <v>71</v>
      </c>
    </row>
    <row r="28" spans="1:2" ht="60" x14ac:dyDescent="0.25">
      <c r="A28" s="2" t="s">
        <v>16</v>
      </c>
      <c r="B28" s="2" t="s">
        <v>71</v>
      </c>
    </row>
    <row r="29" spans="1:2" ht="60" x14ac:dyDescent="0.25">
      <c r="A29" s="2" t="s">
        <v>17</v>
      </c>
      <c r="B29" s="2" t="s">
        <v>71</v>
      </c>
    </row>
    <row r="30" spans="1:2" ht="30" x14ac:dyDescent="0.25">
      <c r="A30" s="2" t="s">
        <v>21</v>
      </c>
      <c r="B30" s="2" t="s">
        <v>73</v>
      </c>
    </row>
    <row r="31" spans="1:2" x14ac:dyDescent="0.25">
      <c r="A31" s="2" t="s">
        <v>19</v>
      </c>
      <c r="B31" s="2" t="s">
        <v>71</v>
      </c>
    </row>
    <row r="32" spans="1:2" ht="30" x14ac:dyDescent="0.25">
      <c r="A32" s="2" t="s">
        <v>20</v>
      </c>
      <c r="B32" s="2" t="s">
        <v>68</v>
      </c>
    </row>
    <row r="33" spans="1:7" ht="30" x14ac:dyDescent="0.25">
      <c r="A33" s="2" t="s">
        <v>22</v>
      </c>
      <c r="B33" s="2" t="s">
        <v>73</v>
      </c>
    </row>
    <row r="34" spans="1:7" ht="45" x14ac:dyDescent="0.25">
      <c r="A34" s="2" t="s">
        <v>30</v>
      </c>
      <c r="B34" s="2" t="s">
        <v>68</v>
      </c>
    </row>
    <row r="35" spans="1:7" ht="60" x14ac:dyDescent="0.25">
      <c r="A35" s="2" t="s">
        <v>31</v>
      </c>
      <c r="B35" s="2" t="s">
        <v>68</v>
      </c>
    </row>
    <row r="36" spans="1:7" ht="30" x14ac:dyDescent="0.25">
      <c r="A36" s="2" t="s">
        <v>36</v>
      </c>
      <c r="B36" s="2" t="s">
        <v>73</v>
      </c>
    </row>
    <row r="37" spans="1:7" x14ac:dyDescent="0.25">
      <c r="A37" s="2" t="s">
        <v>37</v>
      </c>
      <c r="B37" s="2" t="s">
        <v>73</v>
      </c>
    </row>
    <row r="38" spans="1:7" ht="45" x14ac:dyDescent="0.25">
      <c r="A38" s="2" t="s">
        <v>38</v>
      </c>
      <c r="B38" s="2" t="s">
        <v>71</v>
      </c>
    </row>
    <row r="39" spans="1:7" ht="60" x14ac:dyDescent="0.25">
      <c r="A39" s="2" t="s">
        <v>39</v>
      </c>
      <c r="B39" s="2" t="s">
        <v>68</v>
      </c>
    </row>
    <row r="40" spans="1:7" ht="60" x14ac:dyDescent="0.25">
      <c r="A40" s="2" t="s">
        <v>44</v>
      </c>
      <c r="B40" s="2" t="s">
        <v>71</v>
      </c>
    </row>
    <row r="41" spans="1:7" ht="75" x14ac:dyDescent="0.25">
      <c r="A41" s="2" t="s">
        <v>40</v>
      </c>
      <c r="B41" s="2" t="s">
        <v>71</v>
      </c>
    </row>
    <row r="42" spans="1:7" ht="30" x14ac:dyDescent="0.25">
      <c r="A42" s="2" t="s">
        <v>43</v>
      </c>
      <c r="B42" s="2" t="s">
        <v>68</v>
      </c>
    </row>
    <row r="43" spans="1:7" ht="45" x14ac:dyDescent="0.25">
      <c r="A43" s="2" t="s">
        <v>41</v>
      </c>
      <c r="B43" s="2" t="s">
        <v>68</v>
      </c>
    </row>
    <row r="44" spans="1:7" ht="30" x14ac:dyDescent="0.25">
      <c r="A44" s="2" t="s">
        <v>24</v>
      </c>
      <c r="B44" s="2" t="s">
        <v>73</v>
      </c>
    </row>
    <row r="45" spans="1:7" ht="30" x14ac:dyDescent="0.25">
      <c r="A45" s="2" t="s">
        <v>42</v>
      </c>
      <c r="B45" s="2" t="s">
        <v>68</v>
      </c>
    </row>
    <row r="46" spans="1:7" ht="30" x14ac:dyDescent="0.25">
      <c r="A46" s="2" t="s">
        <v>45</v>
      </c>
      <c r="B46" s="2" t="s">
        <v>68</v>
      </c>
    </row>
    <row r="47" spans="1:7" ht="45" x14ac:dyDescent="0.25">
      <c r="A47" s="2" t="s">
        <v>46</v>
      </c>
      <c r="B47" s="2" t="s">
        <v>68</v>
      </c>
    </row>
    <row r="48" spans="1:7" ht="75" x14ac:dyDescent="0.25">
      <c r="A48" s="2" t="s">
        <v>47</v>
      </c>
      <c r="B48" s="2" t="s">
        <v>71</v>
      </c>
      <c r="D48" s="25"/>
      <c r="E48" s="26"/>
      <c r="F48" s="25"/>
      <c r="G48" s="25"/>
    </row>
    <row r="49" spans="1:2" x14ac:dyDescent="0.25">
      <c r="A49" s="14" t="s">
        <v>109</v>
      </c>
      <c r="B49" s="2" t="s">
        <v>68</v>
      </c>
    </row>
    <row r="50" spans="1:2" x14ac:dyDescent="0.25">
      <c r="A50" s="14" t="s">
        <v>155</v>
      </c>
      <c r="B50" s="2" t="s">
        <v>68</v>
      </c>
    </row>
    <row r="51" spans="1:2" x14ac:dyDescent="0.25">
      <c r="A51" s="14" t="s">
        <v>128</v>
      </c>
      <c r="B51" s="2" t="s">
        <v>68</v>
      </c>
    </row>
  </sheetData>
  <autoFilter ref="A1:B4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baseColWidth="10" defaultRowHeight="15" x14ac:dyDescent="0.25"/>
  <cols>
    <col min="1" max="1" width="32" customWidth="1"/>
    <col min="2" max="2" width="32.140625" customWidth="1"/>
    <col min="3" max="3" width="35" customWidth="1"/>
    <col min="4" max="4" width="28" customWidth="1"/>
    <col min="5" max="5" width="29.5703125" customWidth="1"/>
  </cols>
  <sheetData>
    <row r="1" spans="1:8" ht="45" x14ac:dyDescent="0.25">
      <c r="A1" s="4" t="s">
        <v>70</v>
      </c>
      <c r="B1" s="4" t="s">
        <v>74</v>
      </c>
      <c r="C1" s="4" t="s">
        <v>75</v>
      </c>
      <c r="D1" s="4" t="s">
        <v>77</v>
      </c>
      <c r="E1" s="4" t="s">
        <v>76</v>
      </c>
      <c r="F1" s="4" t="s">
        <v>78</v>
      </c>
      <c r="G1" s="4" t="s">
        <v>79</v>
      </c>
      <c r="H1" s="4" t="s">
        <v>80</v>
      </c>
    </row>
    <row r="2" spans="1:8" x14ac:dyDescent="0.25">
      <c r="A2" s="2" t="s">
        <v>68</v>
      </c>
      <c r="B2" s="2">
        <v>1</v>
      </c>
      <c r="C2" s="2">
        <v>2</v>
      </c>
      <c r="D2" s="1">
        <v>4</v>
      </c>
      <c r="E2" s="1">
        <v>1</v>
      </c>
      <c r="F2" s="1">
        <v>0.5</v>
      </c>
      <c r="G2" s="1">
        <v>0.5</v>
      </c>
      <c r="H2" s="9">
        <v>1</v>
      </c>
    </row>
    <row r="3" spans="1:8" ht="30" x14ac:dyDescent="0.25">
      <c r="A3" s="2" t="s">
        <v>69</v>
      </c>
      <c r="B3" s="2">
        <v>1</v>
      </c>
      <c r="C3" s="2">
        <v>1</v>
      </c>
      <c r="D3" s="1">
        <v>1</v>
      </c>
      <c r="E3" s="1">
        <v>4</v>
      </c>
      <c r="F3" s="1">
        <v>0.5</v>
      </c>
      <c r="G3" s="1">
        <v>0.5</v>
      </c>
      <c r="H3" s="9">
        <v>1</v>
      </c>
    </row>
    <row r="4" spans="1:8" x14ac:dyDescent="0.25">
      <c r="A4" s="2" t="s">
        <v>72</v>
      </c>
      <c r="B4" s="2">
        <v>1</v>
      </c>
      <c r="C4" s="2">
        <v>20</v>
      </c>
      <c r="D4" s="1">
        <v>4</v>
      </c>
      <c r="E4" s="1">
        <v>40</v>
      </c>
      <c r="F4" s="1">
        <v>0.5</v>
      </c>
      <c r="G4" s="1">
        <v>0.5</v>
      </c>
      <c r="H4" s="9">
        <v>1</v>
      </c>
    </row>
    <row r="5" spans="1:8" x14ac:dyDescent="0.25">
      <c r="A5" s="2" t="s">
        <v>73</v>
      </c>
      <c r="B5" s="2">
        <v>1</v>
      </c>
      <c r="C5" s="2">
        <v>2</v>
      </c>
      <c r="D5" s="1">
        <v>4</v>
      </c>
      <c r="E5" s="1">
        <v>2</v>
      </c>
      <c r="F5" s="1">
        <v>0.5</v>
      </c>
      <c r="G5" s="1">
        <v>0.5</v>
      </c>
      <c r="H5" s="9">
        <v>1</v>
      </c>
    </row>
    <row r="6" spans="1:8" x14ac:dyDescent="0.25">
      <c r="A6" s="2" t="s">
        <v>71</v>
      </c>
      <c r="B6" s="2">
        <v>1</v>
      </c>
      <c r="C6" s="2">
        <v>0</v>
      </c>
      <c r="D6" s="1">
        <v>4</v>
      </c>
      <c r="E6" s="1">
        <v>0</v>
      </c>
      <c r="F6" s="1">
        <v>0.5</v>
      </c>
      <c r="G6" s="1">
        <v>0.5</v>
      </c>
      <c r="H6" s="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A17" sqref="A17"/>
    </sheetView>
  </sheetViews>
  <sheetFormatPr baseColWidth="10" defaultRowHeight="15" x14ac:dyDescent="0.25"/>
  <cols>
    <col min="1" max="1" width="38.140625" customWidth="1"/>
    <col min="2" max="2" width="53" customWidth="1"/>
    <col min="3" max="3" width="19" customWidth="1"/>
    <col min="4" max="4" width="23.5703125" customWidth="1"/>
  </cols>
  <sheetData>
    <row r="1" spans="1:11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</row>
    <row r="2" spans="1:11" x14ac:dyDescent="0.25">
      <c r="A2" s="17" t="s">
        <v>0</v>
      </c>
      <c r="B2" s="17" t="s">
        <v>53</v>
      </c>
      <c r="C2" s="17" t="s">
        <v>67</v>
      </c>
      <c r="D2" s="17" t="s">
        <v>70</v>
      </c>
      <c r="E2" s="17" t="s">
        <v>74</v>
      </c>
      <c r="F2" s="17" t="s">
        <v>75</v>
      </c>
      <c r="G2" s="17" t="s">
        <v>77</v>
      </c>
      <c r="H2" s="17" t="s">
        <v>76</v>
      </c>
      <c r="I2" s="17" t="s">
        <v>78</v>
      </c>
      <c r="J2" s="17" t="s">
        <v>79</v>
      </c>
      <c r="K2" s="17" t="s">
        <v>80</v>
      </c>
    </row>
    <row r="3" spans="1:11" x14ac:dyDescent="0.25">
      <c r="A3" s="14" t="s">
        <v>2</v>
      </c>
      <c r="B3" s="14" t="s">
        <v>54</v>
      </c>
      <c r="C3" s="14" t="str">
        <f>VLOOKUP(B3,AGRUPACIONES!$A$2:$B$11,2,0)</f>
        <v>CONTRATOS, MODIFICACIONES CONTRACTUALES, CONDICIONES DE PAGO Y PROYECTOS</v>
      </c>
      <c r="D3" s="14" t="str">
        <f>VLOOKUP(A3,TIPO_REQUERIMIENTO!$A$2:$B$100,2,0)</f>
        <v>FORMULARIOS Y TABLAS</v>
      </c>
      <c r="E3" s="14">
        <f>VLOOKUP($D3,'PARAMETROS REQUERIMIENTOS'!$A$1:$H$6,E$1+1,0)</f>
        <v>1</v>
      </c>
      <c r="F3" s="14">
        <f>VLOOKUP($D3,'PARAMETROS REQUERIMIENTOS'!$A$1:$H$6,F$1+1,0)</f>
        <v>2</v>
      </c>
      <c r="G3" s="14">
        <f>VLOOKUP($D3,'PARAMETROS REQUERIMIENTOS'!$A$1:$H$6,G$1+1,0)</f>
        <v>4</v>
      </c>
      <c r="H3" s="14">
        <f>VLOOKUP($D3,'PARAMETROS REQUERIMIENTOS'!$A$1:$H$6,H$1+1,0)</f>
        <v>1</v>
      </c>
      <c r="I3" s="14">
        <f>VLOOKUP($D3,'PARAMETROS REQUERIMIENTOS'!$A$1:$H$6,I$1+1,0)</f>
        <v>0.5</v>
      </c>
      <c r="J3" s="14">
        <f>VLOOKUP($D3,'PARAMETROS REQUERIMIENTOS'!$A$1:$H$6,J$1+1,0)</f>
        <v>0.5</v>
      </c>
      <c r="K3" s="14">
        <f>VLOOKUP($D3,'PARAMETROS REQUERIMIENTOS'!$A$1:$H$6,K$1+1,0)</f>
        <v>1</v>
      </c>
    </row>
    <row r="4" spans="1:11" x14ac:dyDescent="0.25">
      <c r="A4" s="14" t="s">
        <v>3</v>
      </c>
      <c r="B4" s="14" t="s">
        <v>54</v>
      </c>
      <c r="C4" s="14" t="str">
        <f>VLOOKUP(B4,AGRUPACIONES!$A$2:$B$11,2,0)</f>
        <v>CONTRATOS, MODIFICACIONES CONTRACTUALES, CONDICIONES DE PAGO Y PROYECTOS</v>
      </c>
      <c r="D4" s="14" t="str">
        <f>VLOOKUP(A4,TIPO_REQUERIMIENTO!$A$2:$B$100,2,0)</f>
        <v>FORMULARIOS Y TABLAS</v>
      </c>
      <c r="E4" s="14">
        <f>VLOOKUP($D4,'PARAMETROS REQUERIMIENTOS'!$A$1:$H$6,E$1+1,0)</f>
        <v>1</v>
      </c>
      <c r="F4" s="14">
        <f>VLOOKUP($D4,'PARAMETROS REQUERIMIENTOS'!$A$1:$H$6,F$1+1,0)</f>
        <v>2</v>
      </c>
      <c r="G4" s="14">
        <f>VLOOKUP($D4,'PARAMETROS REQUERIMIENTOS'!$A$1:$H$6,G$1+1,0)</f>
        <v>4</v>
      </c>
      <c r="H4" s="14">
        <f>VLOOKUP($D4,'PARAMETROS REQUERIMIENTOS'!$A$1:$H$6,H$1+1,0)</f>
        <v>1</v>
      </c>
      <c r="I4" s="14">
        <f>VLOOKUP($D4,'PARAMETROS REQUERIMIENTOS'!$A$1:$H$6,I$1+1,0)</f>
        <v>0.5</v>
      </c>
      <c r="J4" s="14">
        <f>VLOOKUP($D4,'PARAMETROS REQUERIMIENTOS'!$A$1:$H$6,J$1+1,0)</f>
        <v>0.5</v>
      </c>
      <c r="K4" s="14">
        <f>VLOOKUP($D4,'PARAMETROS REQUERIMIENTOS'!$A$1:$H$6,K$1+1,0)</f>
        <v>1</v>
      </c>
    </row>
    <row r="5" spans="1:11" x14ac:dyDescent="0.25">
      <c r="A5" s="14" t="s">
        <v>27</v>
      </c>
      <c r="B5" s="14" t="s">
        <v>54</v>
      </c>
      <c r="C5" s="14" t="str">
        <f>VLOOKUP(B5,AGRUPACIONES!$A$2:$B$11,2,0)</f>
        <v>CONTRATOS, MODIFICACIONES CONTRACTUALES, CONDICIONES DE PAGO Y PROYECTOS</v>
      </c>
      <c r="D5" s="14" t="str">
        <f>VLOOKUP(A5,TIPO_REQUERIMIENTO!$A$2:$B$100,2,0)</f>
        <v>FORMULARIOS Y TABLAS</v>
      </c>
      <c r="E5" s="14">
        <f>VLOOKUP($D5,'PARAMETROS REQUERIMIENTOS'!$A$1:$H$6,E$1+1,0)</f>
        <v>1</v>
      </c>
      <c r="F5" s="14">
        <f>VLOOKUP($D5,'PARAMETROS REQUERIMIENTOS'!$A$1:$H$6,F$1+1,0)</f>
        <v>2</v>
      </c>
      <c r="G5" s="14">
        <f>VLOOKUP($D5,'PARAMETROS REQUERIMIENTOS'!$A$1:$H$6,G$1+1,0)</f>
        <v>4</v>
      </c>
      <c r="H5" s="14">
        <f>VLOOKUP($D5,'PARAMETROS REQUERIMIENTOS'!$A$1:$H$6,H$1+1,0)</f>
        <v>1</v>
      </c>
      <c r="I5" s="14">
        <f>VLOOKUP($D5,'PARAMETROS REQUERIMIENTOS'!$A$1:$H$6,I$1+1,0)</f>
        <v>0.5</v>
      </c>
      <c r="J5" s="14">
        <f>VLOOKUP($D5,'PARAMETROS REQUERIMIENTOS'!$A$1:$H$6,J$1+1,0)</f>
        <v>0.5</v>
      </c>
      <c r="K5" s="14">
        <f>VLOOKUP($D5,'PARAMETROS REQUERIMIENTOS'!$A$1:$H$6,K$1+1,0)</f>
        <v>1</v>
      </c>
    </row>
    <row r="6" spans="1:11" x14ac:dyDescent="0.25">
      <c r="A6" s="18" t="s">
        <v>28</v>
      </c>
      <c r="B6" s="14" t="s">
        <v>54</v>
      </c>
      <c r="C6" s="14" t="str">
        <f>VLOOKUP(B6,AGRUPACIONES!$A$2:$B$11,2,0)</f>
        <v>CONTRATOS, MODIFICACIONES CONTRACTUALES, CONDICIONES DE PAGO Y PROYECTOS</v>
      </c>
      <c r="D6" s="14" t="str">
        <f>VLOOKUP(A6,TIPO_REQUERIMIENTO!$A$2:$B$100,2,0)</f>
        <v>FORMULARIOS Y TABLAS</v>
      </c>
      <c r="E6" s="14">
        <f>VLOOKUP($D6,'PARAMETROS REQUERIMIENTOS'!$A$1:$H$6,E$1+1,0)</f>
        <v>1</v>
      </c>
      <c r="F6" s="14">
        <f>VLOOKUP($D6,'PARAMETROS REQUERIMIENTOS'!$A$1:$H$6,F$1+1,0)</f>
        <v>2</v>
      </c>
      <c r="G6" s="14">
        <f>VLOOKUP($D6,'PARAMETROS REQUERIMIENTOS'!$A$1:$H$6,G$1+1,0)</f>
        <v>4</v>
      </c>
      <c r="H6" s="14">
        <f>VLOOKUP($D6,'PARAMETROS REQUERIMIENTOS'!$A$1:$H$6,H$1+1,0)</f>
        <v>1</v>
      </c>
      <c r="I6" s="14">
        <f>VLOOKUP($D6,'PARAMETROS REQUERIMIENTOS'!$A$1:$H$6,I$1+1,0)</f>
        <v>0.5</v>
      </c>
      <c r="J6" s="14">
        <f>VLOOKUP($D6,'PARAMETROS REQUERIMIENTOS'!$A$1:$H$6,J$1+1,0)</f>
        <v>0.5</v>
      </c>
      <c r="K6" s="14">
        <f>VLOOKUP($D6,'PARAMETROS REQUERIMIENTOS'!$A$1:$H$6,K$1+1,0)</f>
        <v>1</v>
      </c>
    </row>
    <row r="7" spans="1:11" x14ac:dyDescent="0.25">
      <c r="A7" s="14" t="s">
        <v>4</v>
      </c>
      <c r="B7" s="14" t="s">
        <v>54</v>
      </c>
      <c r="C7" s="14" t="str">
        <f>VLOOKUP(B7,AGRUPACIONES!$A$2:$B$11,2,0)</f>
        <v>CONTRATOS, MODIFICACIONES CONTRACTUALES, CONDICIONES DE PAGO Y PROYECTOS</v>
      </c>
      <c r="D7" s="14" t="str">
        <f>VLOOKUP(A7,TIPO_REQUERIMIENTO!$A$2:$B$100,2,0)</f>
        <v>FORMULARIOS Y TABLAS</v>
      </c>
      <c r="E7" s="14">
        <f>VLOOKUP($D7,'PARAMETROS REQUERIMIENTOS'!$A$1:$H$6,E$1+1,0)</f>
        <v>1</v>
      </c>
      <c r="F7" s="14">
        <f>VLOOKUP($D7,'PARAMETROS REQUERIMIENTOS'!$A$1:$H$6,F$1+1,0)</f>
        <v>2</v>
      </c>
      <c r="G7" s="14">
        <f>VLOOKUP($D7,'PARAMETROS REQUERIMIENTOS'!$A$1:$H$6,G$1+1,0)</f>
        <v>4</v>
      </c>
      <c r="H7" s="14">
        <f>VLOOKUP($D7,'PARAMETROS REQUERIMIENTOS'!$A$1:$H$6,H$1+1,0)</f>
        <v>1</v>
      </c>
      <c r="I7" s="14">
        <f>VLOOKUP($D7,'PARAMETROS REQUERIMIENTOS'!$A$1:$H$6,I$1+1,0)</f>
        <v>0.5</v>
      </c>
      <c r="J7" s="14">
        <f>VLOOKUP($D7,'PARAMETROS REQUERIMIENTOS'!$A$1:$H$6,J$1+1,0)</f>
        <v>0.5</v>
      </c>
      <c r="K7" s="14">
        <f>VLOOKUP($D7,'PARAMETROS REQUERIMIENTOS'!$A$1:$H$6,K$1+1,0)</f>
        <v>1</v>
      </c>
    </row>
    <row r="8" spans="1:11" x14ac:dyDescent="0.25">
      <c r="A8" s="14" t="s">
        <v>5</v>
      </c>
      <c r="B8" s="14" t="s">
        <v>54</v>
      </c>
      <c r="C8" s="14" t="str">
        <f>VLOOKUP(B8,AGRUPACIONES!$A$2:$B$11,2,0)</f>
        <v>CONTRATOS, MODIFICACIONES CONTRACTUALES, CONDICIONES DE PAGO Y PROYECTOS</v>
      </c>
      <c r="D8" s="14" t="str">
        <f>VLOOKUP(A8,TIPO_REQUERIMIENTO!$A$2:$B$100,2,0)</f>
        <v>FORMULARIOS Y TABLAS</v>
      </c>
      <c r="E8" s="14">
        <f>VLOOKUP($D8,'PARAMETROS REQUERIMIENTOS'!$A$1:$H$6,E$1+1,0)</f>
        <v>1</v>
      </c>
      <c r="F8" s="14">
        <f>VLOOKUP($D8,'PARAMETROS REQUERIMIENTOS'!$A$1:$H$6,F$1+1,0)</f>
        <v>2</v>
      </c>
      <c r="G8" s="14">
        <f>VLOOKUP($D8,'PARAMETROS REQUERIMIENTOS'!$A$1:$H$6,G$1+1,0)</f>
        <v>4</v>
      </c>
      <c r="H8" s="14">
        <f>VLOOKUP($D8,'PARAMETROS REQUERIMIENTOS'!$A$1:$H$6,H$1+1,0)</f>
        <v>1</v>
      </c>
      <c r="I8" s="14">
        <f>VLOOKUP($D8,'PARAMETROS REQUERIMIENTOS'!$A$1:$H$6,I$1+1,0)</f>
        <v>0.5</v>
      </c>
      <c r="J8" s="14">
        <f>VLOOKUP($D8,'PARAMETROS REQUERIMIENTOS'!$A$1:$H$6,J$1+1,0)</f>
        <v>0.5</v>
      </c>
      <c r="K8" s="14">
        <f>VLOOKUP($D8,'PARAMETROS REQUERIMIENTOS'!$A$1:$H$6,K$1+1,0)</f>
        <v>1</v>
      </c>
    </row>
    <row r="9" spans="1:11" x14ac:dyDescent="0.25">
      <c r="A9" s="14" t="s">
        <v>6</v>
      </c>
      <c r="B9" s="14" t="s">
        <v>54</v>
      </c>
      <c r="C9" s="14" t="str">
        <f>VLOOKUP(B9,AGRUPACIONES!$A$2:$B$11,2,0)</f>
        <v>CONTRATOS, MODIFICACIONES CONTRACTUALES, CONDICIONES DE PAGO Y PROYECTOS</v>
      </c>
      <c r="D9" s="14" t="str">
        <f>VLOOKUP(A9,TIPO_REQUERIMIENTO!$A$2:$B$100,2,0)</f>
        <v>DISEÑO SISTEMA DE INFORMACIÓN</v>
      </c>
      <c r="E9" s="14">
        <f>VLOOKUP($D9,'PARAMETROS REQUERIMIENTOS'!$A$1:$H$6,E$1+1,0)</f>
        <v>1</v>
      </c>
      <c r="F9" s="14">
        <f>VLOOKUP($D9,'PARAMETROS REQUERIMIENTOS'!$A$1:$H$6,F$1+1,0)</f>
        <v>1</v>
      </c>
      <c r="G9" s="14">
        <f>VLOOKUP($D9,'PARAMETROS REQUERIMIENTOS'!$A$1:$H$6,G$1+1,0)</f>
        <v>1</v>
      </c>
      <c r="H9" s="14">
        <f>VLOOKUP($D9,'PARAMETROS REQUERIMIENTOS'!$A$1:$H$6,H$1+1,0)</f>
        <v>4</v>
      </c>
      <c r="I9" s="14">
        <f>VLOOKUP($D9,'PARAMETROS REQUERIMIENTOS'!$A$1:$H$6,I$1+1,0)</f>
        <v>0.5</v>
      </c>
      <c r="J9" s="14">
        <f>VLOOKUP($D9,'PARAMETROS REQUERIMIENTOS'!$A$1:$H$6,J$1+1,0)</f>
        <v>0.5</v>
      </c>
      <c r="K9" s="14">
        <f>VLOOKUP($D9,'PARAMETROS REQUERIMIENTOS'!$A$1:$H$6,K$1+1,0)</f>
        <v>1</v>
      </c>
    </row>
    <row r="10" spans="1:11" x14ac:dyDescent="0.25">
      <c r="A10" s="14" t="s">
        <v>7</v>
      </c>
      <c r="B10" s="14" t="s">
        <v>54</v>
      </c>
      <c r="C10" s="14" t="str">
        <f>VLOOKUP(B10,AGRUPACIONES!$A$2:$B$11,2,0)</f>
        <v>CONTRATOS, MODIFICACIONES CONTRACTUALES, CONDICIONES DE PAGO Y PROYECTOS</v>
      </c>
      <c r="D10" s="14" t="str">
        <f>VLOOKUP(A10,TIPO_REQUERIMIENTO!$A$2:$B$100,2,0)</f>
        <v>FORMULARIOS Y TABLAS</v>
      </c>
      <c r="E10" s="14">
        <f>VLOOKUP($D10,'PARAMETROS REQUERIMIENTOS'!$A$1:$H$6,E$1+1,0)</f>
        <v>1</v>
      </c>
      <c r="F10" s="14">
        <f>VLOOKUP($D10,'PARAMETROS REQUERIMIENTOS'!$A$1:$H$6,F$1+1,0)</f>
        <v>2</v>
      </c>
      <c r="G10" s="14">
        <f>VLOOKUP($D10,'PARAMETROS REQUERIMIENTOS'!$A$1:$H$6,G$1+1,0)</f>
        <v>4</v>
      </c>
      <c r="H10" s="14">
        <f>VLOOKUP($D10,'PARAMETROS REQUERIMIENTOS'!$A$1:$H$6,H$1+1,0)</f>
        <v>1</v>
      </c>
      <c r="I10" s="14">
        <f>VLOOKUP($D10,'PARAMETROS REQUERIMIENTOS'!$A$1:$H$6,I$1+1,0)</f>
        <v>0.5</v>
      </c>
      <c r="J10" s="14">
        <f>VLOOKUP($D10,'PARAMETROS REQUERIMIENTOS'!$A$1:$H$6,J$1+1,0)</f>
        <v>0.5</v>
      </c>
      <c r="K10" s="14">
        <f>VLOOKUP($D10,'PARAMETROS REQUERIMIENTOS'!$A$1:$H$6,K$1+1,0)</f>
        <v>1</v>
      </c>
    </row>
    <row r="11" spans="1:11" x14ac:dyDescent="0.25">
      <c r="A11" s="14" t="s">
        <v>12</v>
      </c>
      <c r="B11" s="14" t="s">
        <v>54</v>
      </c>
      <c r="C11" s="14" t="str">
        <f>VLOOKUP(B11,AGRUPACIONES!$A$2:$B$11,2,0)</f>
        <v>CONTRATOS, MODIFICACIONES CONTRACTUALES, CONDICIONES DE PAGO Y PROYECTOS</v>
      </c>
      <c r="D11" s="14" t="str">
        <f>VLOOKUP(A11,TIPO_REQUERIMIENTO!$A$2:$B$100,2,0)</f>
        <v>FORMULARIOS Y TABLAS</v>
      </c>
      <c r="E11" s="14">
        <f>VLOOKUP($D11,'PARAMETROS REQUERIMIENTOS'!$A$1:$H$6,E$1+1,0)</f>
        <v>1</v>
      </c>
      <c r="F11" s="14">
        <f>VLOOKUP($D11,'PARAMETROS REQUERIMIENTOS'!$A$1:$H$6,F$1+1,0)</f>
        <v>2</v>
      </c>
      <c r="G11" s="14">
        <f>VLOOKUP($D11,'PARAMETROS REQUERIMIENTOS'!$A$1:$H$6,G$1+1,0)</f>
        <v>4</v>
      </c>
      <c r="H11" s="14">
        <f>VLOOKUP($D11,'PARAMETROS REQUERIMIENTOS'!$A$1:$H$6,H$1+1,0)</f>
        <v>1</v>
      </c>
      <c r="I11" s="14">
        <f>VLOOKUP($D11,'PARAMETROS REQUERIMIENTOS'!$A$1:$H$6,I$1+1,0)</f>
        <v>0.5</v>
      </c>
      <c r="J11" s="14">
        <f>VLOOKUP($D11,'PARAMETROS REQUERIMIENTOS'!$A$1:$H$6,J$1+1,0)</f>
        <v>0.5</v>
      </c>
      <c r="K11" s="14">
        <f>VLOOKUP($D11,'PARAMETROS REQUERIMIENTOS'!$A$1:$H$6,K$1+1,0)</f>
        <v>1</v>
      </c>
    </row>
    <row r="12" spans="1:11" x14ac:dyDescent="0.25">
      <c r="A12" s="14" t="s">
        <v>48</v>
      </c>
      <c r="B12" s="18" t="s">
        <v>55</v>
      </c>
      <c r="C12" s="14" t="str">
        <f>VLOOKUP(B12,AGRUPACIONES!$A$2:$B$11,2,0)</f>
        <v>CONTRATOS, MODIFICACIONES CONTRACTUALES, CONDICIONES DE PAGO Y PROYECTOS</v>
      </c>
      <c r="D12" s="14" t="str">
        <f>VLOOKUP(A12,TIPO_REQUERIMIENTO!$A$2:$B$100,2,0)</f>
        <v>FORMULARIOS Y TABLAS</v>
      </c>
      <c r="E12" s="14">
        <f>VLOOKUP($D12,'PARAMETROS REQUERIMIENTOS'!$A$1:$H$6,E$1+1,0)</f>
        <v>1</v>
      </c>
      <c r="F12" s="14">
        <f>VLOOKUP($D12,'PARAMETROS REQUERIMIENTOS'!$A$1:$H$6,F$1+1,0)</f>
        <v>2</v>
      </c>
      <c r="G12" s="14">
        <f>VLOOKUP($D12,'PARAMETROS REQUERIMIENTOS'!$A$1:$H$6,G$1+1,0)</f>
        <v>4</v>
      </c>
      <c r="H12" s="14">
        <f>VLOOKUP($D12,'PARAMETROS REQUERIMIENTOS'!$A$1:$H$6,H$1+1,0)</f>
        <v>1</v>
      </c>
      <c r="I12" s="14">
        <f>VLOOKUP($D12,'PARAMETROS REQUERIMIENTOS'!$A$1:$H$6,I$1+1,0)</f>
        <v>0.5</v>
      </c>
      <c r="J12" s="14">
        <f>VLOOKUP($D12,'PARAMETROS REQUERIMIENTOS'!$A$1:$H$6,J$1+1,0)</f>
        <v>0.5</v>
      </c>
      <c r="K12" s="14">
        <f>VLOOKUP($D12,'PARAMETROS REQUERIMIENTOS'!$A$1:$H$6,K$1+1,0)</f>
        <v>1</v>
      </c>
    </row>
    <row r="13" spans="1:11" x14ac:dyDescent="0.25">
      <c r="A13" s="14" t="s">
        <v>49</v>
      </c>
      <c r="B13" s="18" t="s">
        <v>55</v>
      </c>
      <c r="C13" s="14" t="str">
        <f>VLOOKUP(B13,AGRUPACIONES!$A$2:$B$11,2,0)</f>
        <v>CONTRATOS, MODIFICACIONES CONTRACTUALES, CONDICIONES DE PAGO Y PROYECTOS</v>
      </c>
      <c r="D13" s="14" t="str">
        <f>VLOOKUP(A13,TIPO_REQUERIMIENTO!$A$2:$B$100,2,0)</f>
        <v>FORMULARIOS Y TABLAS</v>
      </c>
      <c r="E13" s="14">
        <f>VLOOKUP($D13,'PARAMETROS REQUERIMIENTOS'!$A$1:$H$6,E$1+1,0)</f>
        <v>1</v>
      </c>
      <c r="F13" s="14">
        <f>VLOOKUP($D13,'PARAMETROS REQUERIMIENTOS'!$A$1:$H$6,F$1+1,0)</f>
        <v>2</v>
      </c>
      <c r="G13" s="14">
        <f>VLOOKUP($D13,'PARAMETROS REQUERIMIENTOS'!$A$1:$H$6,G$1+1,0)</f>
        <v>4</v>
      </c>
      <c r="H13" s="14">
        <f>VLOOKUP($D13,'PARAMETROS REQUERIMIENTOS'!$A$1:$H$6,H$1+1,0)</f>
        <v>1</v>
      </c>
      <c r="I13" s="14">
        <f>VLOOKUP($D13,'PARAMETROS REQUERIMIENTOS'!$A$1:$H$6,I$1+1,0)</f>
        <v>0.5</v>
      </c>
      <c r="J13" s="14">
        <f>VLOOKUP($D13,'PARAMETROS REQUERIMIENTOS'!$A$1:$H$6,J$1+1,0)</f>
        <v>0.5</v>
      </c>
      <c r="K13" s="14">
        <f>VLOOKUP($D13,'PARAMETROS REQUERIMIENTOS'!$A$1:$H$6,K$1+1,0)</f>
        <v>1</v>
      </c>
    </row>
    <row r="14" spans="1:11" x14ac:dyDescent="0.25">
      <c r="A14" s="14" t="s">
        <v>50</v>
      </c>
      <c r="B14" s="18" t="s">
        <v>55</v>
      </c>
      <c r="C14" s="14" t="str">
        <f>VLOOKUP(B14,AGRUPACIONES!$A$2:$B$11,2,0)</f>
        <v>CONTRATOS, MODIFICACIONES CONTRACTUALES, CONDICIONES DE PAGO Y PROYECTOS</v>
      </c>
      <c r="D14" s="14" t="str">
        <f>VLOOKUP(A14,TIPO_REQUERIMIENTO!$A$2:$B$100,2,0)</f>
        <v>FORMULARIOS Y TABLAS</v>
      </c>
      <c r="E14" s="14">
        <f>VLOOKUP($D14,'PARAMETROS REQUERIMIENTOS'!$A$1:$H$6,E$1+1,0)</f>
        <v>1</v>
      </c>
      <c r="F14" s="14">
        <f>VLOOKUP($D14,'PARAMETROS REQUERIMIENTOS'!$A$1:$H$6,F$1+1,0)</f>
        <v>2</v>
      </c>
      <c r="G14" s="14">
        <f>VLOOKUP($D14,'PARAMETROS REQUERIMIENTOS'!$A$1:$H$6,G$1+1,0)</f>
        <v>4</v>
      </c>
      <c r="H14" s="14">
        <f>VLOOKUP($D14,'PARAMETROS REQUERIMIENTOS'!$A$1:$H$6,H$1+1,0)</f>
        <v>1</v>
      </c>
      <c r="I14" s="14">
        <f>VLOOKUP($D14,'PARAMETROS REQUERIMIENTOS'!$A$1:$H$6,I$1+1,0)</f>
        <v>0.5</v>
      </c>
      <c r="J14" s="14">
        <f>VLOOKUP($D14,'PARAMETROS REQUERIMIENTOS'!$A$1:$H$6,J$1+1,0)</f>
        <v>0.5</v>
      </c>
      <c r="K14" s="14">
        <f>VLOOKUP($D14,'PARAMETROS REQUERIMIENTOS'!$A$1:$H$6,K$1+1,0)</f>
        <v>1</v>
      </c>
    </row>
    <row r="15" spans="1:11" x14ac:dyDescent="0.25">
      <c r="A15" s="14" t="s">
        <v>8</v>
      </c>
      <c r="B15" s="18" t="s">
        <v>110</v>
      </c>
      <c r="C15" s="14" t="str">
        <f>VLOOKUP(B15,AGRUPACIONES!$A$2:$B$11,2,0)</f>
        <v>NÓMINA Y NOVEDADES DE NÓMINA</v>
      </c>
      <c r="D15" s="14" t="str">
        <f>VLOOKUP(A15,TIPO_REQUERIMIENTO!$A$2:$B$100,2,0)</f>
        <v>FORMULARIOS Y TABLAS</v>
      </c>
      <c r="E15" s="14">
        <f>VLOOKUP($D15,'PARAMETROS REQUERIMIENTOS'!$A$1:$H$6,E$1+1,0)</f>
        <v>1</v>
      </c>
      <c r="F15" s="14">
        <f>VLOOKUP($D15,'PARAMETROS REQUERIMIENTOS'!$A$1:$H$6,F$1+1,0)</f>
        <v>2</v>
      </c>
      <c r="G15" s="14">
        <f>VLOOKUP($D15,'PARAMETROS REQUERIMIENTOS'!$A$1:$H$6,G$1+1,0)</f>
        <v>4</v>
      </c>
      <c r="H15" s="14">
        <f>VLOOKUP($D15,'PARAMETROS REQUERIMIENTOS'!$A$1:$H$6,H$1+1,0)</f>
        <v>1</v>
      </c>
      <c r="I15" s="14">
        <f>VLOOKUP($D15,'PARAMETROS REQUERIMIENTOS'!$A$1:$H$6,I$1+1,0)</f>
        <v>0.5</v>
      </c>
      <c r="J15" s="14">
        <f>VLOOKUP($D15,'PARAMETROS REQUERIMIENTOS'!$A$1:$H$6,J$1+1,0)</f>
        <v>0.5</v>
      </c>
      <c r="K15" s="14">
        <f>VLOOKUP($D15,'PARAMETROS REQUERIMIENTOS'!$A$1:$H$6,K$1+1,0)</f>
        <v>1</v>
      </c>
    </row>
    <row r="16" spans="1:11" x14ac:dyDescent="0.25">
      <c r="A16" s="14" t="s">
        <v>109</v>
      </c>
      <c r="B16" s="18" t="s">
        <v>110</v>
      </c>
      <c r="C16" s="14" t="str">
        <f>VLOOKUP(B16,AGRUPACIONES!$A$2:$B$11,2,0)</f>
        <v>NÓMINA Y NOVEDADES DE NÓMINA</v>
      </c>
      <c r="D16" s="14" t="str">
        <f>VLOOKUP(A16,TIPO_REQUERIMIENTO!$A$2:$B$100,2,0)</f>
        <v>FORMULARIOS Y TABLAS</v>
      </c>
      <c r="E16" s="14">
        <f>VLOOKUP($D16,'PARAMETROS REQUERIMIENTOS'!$A$1:$H$6,E$1+1,0)</f>
        <v>1</v>
      </c>
      <c r="F16" s="14">
        <f>VLOOKUP($D16,'PARAMETROS REQUERIMIENTOS'!$A$1:$H$6,F$1+1,0)</f>
        <v>2</v>
      </c>
      <c r="G16" s="14">
        <f>VLOOKUP($D16,'PARAMETROS REQUERIMIENTOS'!$A$1:$H$6,G$1+1,0)</f>
        <v>4</v>
      </c>
      <c r="H16" s="14">
        <f>VLOOKUP($D16,'PARAMETROS REQUERIMIENTOS'!$A$1:$H$6,H$1+1,0)</f>
        <v>1</v>
      </c>
      <c r="I16" s="14">
        <f>VLOOKUP($D16,'PARAMETROS REQUERIMIENTOS'!$A$1:$H$6,I$1+1,0)</f>
        <v>0.5</v>
      </c>
      <c r="J16" s="14">
        <f>VLOOKUP($D16,'PARAMETROS REQUERIMIENTOS'!$A$1:$H$6,J$1+1,0)</f>
        <v>0.5</v>
      </c>
      <c r="K16" s="14">
        <f>VLOOKUP($D16,'PARAMETROS REQUERIMIENTOS'!$A$1:$H$6,K$1+1,0)</f>
        <v>1</v>
      </c>
    </row>
    <row r="17" spans="1:11" x14ac:dyDescent="0.25">
      <c r="A17" s="14" t="s">
        <v>33</v>
      </c>
      <c r="B17" s="14" t="s">
        <v>56</v>
      </c>
      <c r="C17" s="14" t="str">
        <f>VLOOKUP(B17,AGRUPACIONES!$A$2:$B$11,2,0)</f>
        <v>PROYECCIÓN INGRESOS</v>
      </c>
      <c r="D17" s="14" t="str">
        <f>VLOOKUP(A17,TIPO_REQUERIMIENTO!$A$2:$B$100,2,0)</f>
        <v>PROYECCIÓN Y REPORTE</v>
      </c>
      <c r="E17" s="14">
        <f>VLOOKUP($D17,'PARAMETROS REQUERIMIENTOS'!$A$1:$H$6,E$1+1,0)</f>
        <v>1</v>
      </c>
      <c r="F17" s="14">
        <f>VLOOKUP($D17,'PARAMETROS REQUERIMIENTOS'!$A$1:$H$6,F$1+1,0)</f>
        <v>20</v>
      </c>
      <c r="G17" s="14">
        <f>VLOOKUP($D17,'PARAMETROS REQUERIMIENTOS'!$A$1:$H$6,G$1+1,0)</f>
        <v>4</v>
      </c>
      <c r="H17" s="14">
        <f>VLOOKUP($D17,'PARAMETROS REQUERIMIENTOS'!$A$1:$H$6,H$1+1,0)</f>
        <v>40</v>
      </c>
      <c r="I17" s="14">
        <f>VLOOKUP($D17,'PARAMETROS REQUERIMIENTOS'!$A$1:$H$6,I$1+1,0)</f>
        <v>0.5</v>
      </c>
      <c r="J17" s="14">
        <f>VLOOKUP($D17,'PARAMETROS REQUERIMIENTOS'!$A$1:$H$6,J$1+1,0)</f>
        <v>0.5</v>
      </c>
      <c r="K17" s="14">
        <f>VLOOKUP($D17,'PARAMETROS REQUERIMIENTOS'!$A$1:$H$6,K$1+1,0)</f>
        <v>1</v>
      </c>
    </row>
    <row r="18" spans="1:11" x14ac:dyDescent="0.25">
      <c r="A18" s="14" t="s">
        <v>34</v>
      </c>
      <c r="B18" s="14" t="s">
        <v>56</v>
      </c>
      <c r="C18" s="14" t="str">
        <f>VLOOKUP(B18,AGRUPACIONES!$A$2:$B$11,2,0)</f>
        <v>PROYECCIÓN INGRESOS</v>
      </c>
      <c r="D18" s="14" t="str">
        <f>VLOOKUP(A18,TIPO_REQUERIMIENTO!$A$2:$B$100,2,0)</f>
        <v>REPORTE</v>
      </c>
      <c r="E18" s="14">
        <f>VLOOKUP($D18,'PARAMETROS REQUERIMIENTOS'!$A$1:$H$6,E$1+1,0)</f>
        <v>1</v>
      </c>
      <c r="F18" s="14">
        <f>VLOOKUP($D18,'PARAMETROS REQUERIMIENTOS'!$A$1:$H$6,F$1+1,0)</f>
        <v>2</v>
      </c>
      <c r="G18" s="14">
        <f>VLOOKUP($D18,'PARAMETROS REQUERIMIENTOS'!$A$1:$H$6,G$1+1,0)</f>
        <v>4</v>
      </c>
      <c r="H18" s="14">
        <f>VLOOKUP($D18,'PARAMETROS REQUERIMIENTOS'!$A$1:$H$6,H$1+1,0)</f>
        <v>2</v>
      </c>
      <c r="I18" s="14">
        <f>VLOOKUP($D18,'PARAMETROS REQUERIMIENTOS'!$A$1:$H$6,I$1+1,0)</f>
        <v>0.5</v>
      </c>
      <c r="J18" s="14">
        <f>VLOOKUP($D18,'PARAMETROS REQUERIMIENTOS'!$A$1:$H$6,J$1+1,0)</f>
        <v>0.5</v>
      </c>
      <c r="K18" s="14">
        <f>VLOOKUP($D18,'PARAMETROS REQUERIMIENTOS'!$A$1:$H$6,K$1+1,0)</f>
        <v>1</v>
      </c>
    </row>
    <row r="19" spans="1:11" x14ac:dyDescent="0.25">
      <c r="A19" s="14" t="s">
        <v>35</v>
      </c>
      <c r="B19" s="14" t="s">
        <v>56</v>
      </c>
      <c r="C19" s="14" t="str">
        <f>VLOOKUP(B19,AGRUPACIONES!$A$2:$B$11,2,0)</f>
        <v>PROYECCIÓN INGRESOS</v>
      </c>
      <c r="D19" s="14" t="str">
        <f>VLOOKUP(A19,TIPO_REQUERIMIENTO!$A$2:$B$100,2,0)</f>
        <v>FORMULARIOS Y TABLAS</v>
      </c>
      <c r="E19" s="14">
        <f>VLOOKUP($D19,'PARAMETROS REQUERIMIENTOS'!$A$1:$H$6,E$1+1,0)</f>
        <v>1</v>
      </c>
      <c r="F19" s="14">
        <f>VLOOKUP($D19,'PARAMETROS REQUERIMIENTOS'!$A$1:$H$6,F$1+1,0)</f>
        <v>2</v>
      </c>
      <c r="G19" s="14">
        <f>VLOOKUP($D19,'PARAMETROS REQUERIMIENTOS'!$A$1:$H$6,G$1+1,0)</f>
        <v>4</v>
      </c>
      <c r="H19" s="14">
        <f>VLOOKUP($D19,'PARAMETROS REQUERIMIENTOS'!$A$1:$H$6,H$1+1,0)</f>
        <v>1</v>
      </c>
      <c r="I19" s="14">
        <f>VLOOKUP($D19,'PARAMETROS REQUERIMIENTOS'!$A$1:$H$6,I$1+1,0)</f>
        <v>0.5</v>
      </c>
      <c r="J19" s="14">
        <f>VLOOKUP($D19,'PARAMETROS REQUERIMIENTOS'!$A$1:$H$6,J$1+1,0)</f>
        <v>0.5</v>
      </c>
      <c r="K19" s="14">
        <f>VLOOKUP($D19,'PARAMETROS REQUERIMIENTOS'!$A$1:$H$6,K$1+1,0)</f>
        <v>1</v>
      </c>
    </row>
    <row r="20" spans="1:11" x14ac:dyDescent="0.25">
      <c r="A20" s="19" t="s">
        <v>13</v>
      </c>
      <c r="B20" s="14" t="s">
        <v>57</v>
      </c>
      <c r="C20" s="14" t="str">
        <f>VLOOKUP(B20,AGRUPACIONES!$A$2:$B$11,2,0)</f>
        <v>PRIORIZACIÓN, REVISIÓN DE FACTURA Y EMISIÓN DE FACTURA</v>
      </c>
      <c r="D20" s="14" t="str">
        <f>VLOOKUP(A20,TIPO_REQUERIMIENTO!$A$2:$B$100,2,0)</f>
        <v>FORMULARIOS Y TABLAS</v>
      </c>
      <c r="E20" s="14">
        <f>VLOOKUP($D20,'PARAMETROS REQUERIMIENTOS'!$A$1:$H$6,E$1+1,0)</f>
        <v>1</v>
      </c>
      <c r="F20" s="14">
        <f>VLOOKUP($D20,'PARAMETROS REQUERIMIENTOS'!$A$1:$H$6,F$1+1,0)</f>
        <v>2</v>
      </c>
      <c r="G20" s="14">
        <f>VLOOKUP($D20,'PARAMETROS REQUERIMIENTOS'!$A$1:$H$6,G$1+1,0)</f>
        <v>4</v>
      </c>
      <c r="H20" s="14">
        <f>VLOOKUP($D20,'PARAMETROS REQUERIMIENTOS'!$A$1:$H$6,H$1+1,0)</f>
        <v>1</v>
      </c>
      <c r="I20" s="14">
        <f>VLOOKUP($D20,'PARAMETROS REQUERIMIENTOS'!$A$1:$H$6,I$1+1,0)</f>
        <v>0.5</v>
      </c>
      <c r="J20" s="14">
        <f>VLOOKUP($D20,'PARAMETROS REQUERIMIENTOS'!$A$1:$H$6,J$1+1,0)</f>
        <v>0.5</v>
      </c>
      <c r="K20" s="14">
        <f>VLOOKUP($D20,'PARAMETROS REQUERIMIENTOS'!$A$1:$H$6,K$1+1,0)</f>
        <v>1</v>
      </c>
    </row>
    <row r="21" spans="1:11" x14ac:dyDescent="0.25">
      <c r="A21" s="14" t="s">
        <v>24</v>
      </c>
      <c r="B21" s="14" t="s">
        <v>57</v>
      </c>
      <c r="C21" s="14" t="str">
        <f>VLOOKUP(B21,AGRUPACIONES!$A$2:$B$11,2,0)</f>
        <v>PRIORIZACIÓN, REVISIÓN DE FACTURA Y EMISIÓN DE FACTURA</v>
      </c>
      <c r="D21" s="14" t="str">
        <f>VLOOKUP(A21,TIPO_REQUERIMIENTO!$A$2:$B$100,2,0)</f>
        <v>REPORTE</v>
      </c>
      <c r="E21" s="14">
        <f>VLOOKUP($D21,'PARAMETROS REQUERIMIENTOS'!$A$1:$H$6,E$1+1,0)</f>
        <v>1</v>
      </c>
      <c r="F21" s="14">
        <f>VLOOKUP($D21,'PARAMETROS REQUERIMIENTOS'!$A$1:$H$6,F$1+1,0)</f>
        <v>2</v>
      </c>
      <c r="G21" s="14">
        <f>VLOOKUP($D21,'PARAMETROS REQUERIMIENTOS'!$A$1:$H$6,G$1+1,0)</f>
        <v>4</v>
      </c>
      <c r="H21" s="14">
        <f>VLOOKUP($D21,'PARAMETROS REQUERIMIENTOS'!$A$1:$H$6,H$1+1,0)</f>
        <v>2</v>
      </c>
      <c r="I21" s="14">
        <f>VLOOKUP($D21,'PARAMETROS REQUERIMIENTOS'!$A$1:$H$6,I$1+1,0)</f>
        <v>0.5</v>
      </c>
      <c r="J21" s="14">
        <f>VLOOKUP($D21,'PARAMETROS REQUERIMIENTOS'!$A$1:$H$6,J$1+1,0)</f>
        <v>0.5</v>
      </c>
      <c r="K21" s="14">
        <f>VLOOKUP($D21,'PARAMETROS REQUERIMIENTOS'!$A$1:$H$6,K$1+1,0)</f>
        <v>1</v>
      </c>
    </row>
    <row r="22" spans="1:11" x14ac:dyDescent="0.25">
      <c r="A22" s="14" t="s">
        <v>25</v>
      </c>
      <c r="B22" s="14" t="s">
        <v>57</v>
      </c>
      <c r="C22" s="14" t="str">
        <f>VLOOKUP(B22,AGRUPACIONES!$A$2:$B$11,2,0)</f>
        <v>PRIORIZACIÓN, REVISIÓN DE FACTURA Y EMISIÓN DE FACTURA</v>
      </c>
      <c r="D22" s="14" t="str">
        <f>VLOOKUP(A22,TIPO_REQUERIMIENTO!$A$2:$B$100,2,0)</f>
        <v>REPORTE</v>
      </c>
      <c r="E22" s="14">
        <f>VLOOKUP($D22,'PARAMETROS REQUERIMIENTOS'!$A$1:$H$6,E$1+1,0)</f>
        <v>1</v>
      </c>
      <c r="F22" s="14">
        <f>VLOOKUP($D22,'PARAMETROS REQUERIMIENTOS'!$A$1:$H$6,F$1+1,0)</f>
        <v>2</v>
      </c>
      <c r="G22" s="14">
        <f>VLOOKUP($D22,'PARAMETROS REQUERIMIENTOS'!$A$1:$H$6,G$1+1,0)</f>
        <v>4</v>
      </c>
      <c r="H22" s="14">
        <f>VLOOKUP($D22,'PARAMETROS REQUERIMIENTOS'!$A$1:$H$6,H$1+1,0)</f>
        <v>2</v>
      </c>
      <c r="I22" s="14">
        <f>VLOOKUP($D22,'PARAMETROS REQUERIMIENTOS'!$A$1:$H$6,I$1+1,0)</f>
        <v>0.5</v>
      </c>
      <c r="J22" s="14">
        <f>VLOOKUP($D22,'PARAMETROS REQUERIMIENTOS'!$A$1:$H$6,J$1+1,0)</f>
        <v>0.5</v>
      </c>
      <c r="K22" s="14">
        <f>VLOOKUP($D22,'PARAMETROS REQUERIMIENTOS'!$A$1:$H$6,K$1+1,0)</f>
        <v>1</v>
      </c>
    </row>
    <row r="23" spans="1:11" x14ac:dyDescent="0.25">
      <c r="A23" s="14" t="s">
        <v>26</v>
      </c>
      <c r="B23" s="14" t="s">
        <v>57</v>
      </c>
      <c r="C23" s="14" t="str">
        <f>VLOOKUP(B23,AGRUPACIONES!$A$2:$B$11,2,0)</f>
        <v>PRIORIZACIÓN, REVISIÓN DE FACTURA Y EMISIÓN DE FACTURA</v>
      </c>
      <c r="D23" s="14" t="str">
        <f>VLOOKUP(A23,TIPO_REQUERIMIENTO!$A$2:$B$100,2,0)</f>
        <v>REPORTE</v>
      </c>
      <c r="E23" s="14">
        <f>VLOOKUP($D23,'PARAMETROS REQUERIMIENTOS'!$A$1:$H$6,E$1+1,0)</f>
        <v>1</v>
      </c>
      <c r="F23" s="14">
        <f>VLOOKUP($D23,'PARAMETROS REQUERIMIENTOS'!$A$1:$H$6,F$1+1,0)</f>
        <v>2</v>
      </c>
      <c r="G23" s="14">
        <f>VLOOKUP($D23,'PARAMETROS REQUERIMIENTOS'!$A$1:$H$6,G$1+1,0)</f>
        <v>4</v>
      </c>
      <c r="H23" s="14">
        <f>VLOOKUP($D23,'PARAMETROS REQUERIMIENTOS'!$A$1:$H$6,H$1+1,0)</f>
        <v>2</v>
      </c>
      <c r="I23" s="14">
        <f>VLOOKUP($D23,'PARAMETROS REQUERIMIENTOS'!$A$1:$H$6,I$1+1,0)</f>
        <v>0.5</v>
      </c>
      <c r="J23" s="14">
        <f>VLOOKUP($D23,'PARAMETROS REQUERIMIENTOS'!$A$1:$H$6,J$1+1,0)</f>
        <v>0.5</v>
      </c>
      <c r="K23" s="14">
        <f>VLOOKUP($D23,'PARAMETROS REQUERIMIENTOS'!$A$1:$H$6,K$1+1,0)</f>
        <v>1</v>
      </c>
    </row>
    <row r="24" spans="1:11" x14ac:dyDescent="0.25">
      <c r="A24" s="14" t="s">
        <v>155</v>
      </c>
      <c r="B24" s="14" t="s">
        <v>58</v>
      </c>
      <c r="C24" s="14" t="str">
        <f>VLOOKUP(B24,AGRUPACIONES!$A$2:$B$11,2,0)</f>
        <v>PRIORIZACIÓN, REVISIÓN DE FACTURA Y EMISIÓN DE FACTURA</v>
      </c>
      <c r="D24" s="14" t="str">
        <f>VLOOKUP(A24,TIPO_REQUERIMIENTO!$A$2:$B$100,2,0)</f>
        <v>FORMULARIOS Y TABLAS</v>
      </c>
      <c r="E24" s="14">
        <f>VLOOKUP($D24,'PARAMETROS REQUERIMIENTOS'!$A$1:$H$6,E$1+1,0)</f>
        <v>1</v>
      </c>
      <c r="F24" s="14">
        <f>VLOOKUP($D24,'PARAMETROS REQUERIMIENTOS'!$A$1:$H$6,F$1+1,0)</f>
        <v>2</v>
      </c>
      <c r="G24" s="14">
        <f>VLOOKUP($D24,'PARAMETROS REQUERIMIENTOS'!$A$1:$H$6,G$1+1,0)</f>
        <v>4</v>
      </c>
      <c r="H24" s="14">
        <f>VLOOKUP($D24,'PARAMETROS REQUERIMIENTOS'!$A$1:$H$6,H$1+1,0)</f>
        <v>1</v>
      </c>
      <c r="I24" s="14">
        <f>VLOOKUP($D24,'PARAMETROS REQUERIMIENTOS'!$A$1:$H$6,I$1+1,0)</f>
        <v>0.5</v>
      </c>
      <c r="J24" s="14">
        <f>VLOOKUP($D24,'PARAMETROS REQUERIMIENTOS'!$A$1:$H$6,J$1+1,0)</f>
        <v>0.5</v>
      </c>
      <c r="K24" s="14">
        <f>VLOOKUP($D24,'PARAMETROS REQUERIMIENTOS'!$A$1:$H$6,K$1+1,0)</f>
        <v>1</v>
      </c>
    </row>
    <row r="25" spans="1:11" x14ac:dyDescent="0.25">
      <c r="A25" s="14" t="s">
        <v>23</v>
      </c>
      <c r="B25" s="14" t="s">
        <v>58</v>
      </c>
      <c r="C25" s="14" t="str">
        <f>VLOOKUP(B25,AGRUPACIONES!$A$2:$B$11,2,0)</f>
        <v>PRIORIZACIÓN, REVISIÓN DE FACTURA Y EMISIÓN DE FACTURA</v>
      </c>
      <c r="D25" s="14" t="str">
        <f>VLOOKUP(A25,TIPO_REQUERIMIENTO!$A$2:$B$100,2,0)</f>
        <v>REPORTE</v>
      </c>
      <c r="E25" s="14">
        <f>VLOOKUP($D25,'PARAMETROS REQUERIMIENTOS'!$A$1:$H$6,E$1+1,0)</f>
        <v>1</v>
      </c>
      <c r="F25" s="14">
        <f>VLOOKUP($D25,'PARAMETROS REQUERIMIENTOS'!$A$1:$H$6,F$1+1,0)</f>
        <v>2</v>
      </c>
      <c r="G25" s="14">
        <f>VLOOKUP($D25,'PARAMETROS REQUERIMIENTOS'!$A$1:$H$6,G$1+1,0)</f>
        <v>4</v>
      </c>
      <c r="H25" s="14">
        <f>VLOOKUP($D25,'PARAMETROS REQUERIMIENTOS'!$A$1:$H$6,H$1+1,0)</f>
        <v>2</v>
      </c>
      <c r="I25" s="14">
        <f>VLOOKUP($D25,'PARAMETROS REQUERIMIENTOS'!$A$1:$H$6,I$1+1,0)</f>
        <v>0.5</v>
      </c>
      <c r="J25" s="14">
        <f>VLOOKUP($D25,'PARAMETROS REQUERIMIENTOS'!$A$1:$H$6,J$1+1,0)</f>
        <v>0.5</v>
      </c>
      <c r="K25" s="14">
        <f>VLOOKUP($D25,'PARAMETROS REQUERIMIENTOS'!$A$1:$H$6,K$1+1,0)</f>
        <v>1</v>
      </c>
    </row>
    <row r="26" spans="1:11" x14ac:dyDescent="0.25">
      <c r="A26" s="14" t="s">
        <v>15</v>
      </c>
      <c r="B26" s="14" t="s">
        <v>58</v>
      </c>
      <c r="C26" s="14" t="str">
        <f>VLOOKUP(B26,AGRUPACIONES!$A$2:$B$11,2,0)</f>
        <v>PRIORIZACIÓN, REVISIÓN DE FACTURA Y EMISIÓN DE FACTURA</v>
      </c>
      <c r="D26" s="14" t="str">
        <f>VLOOKUP(A26,TIPO_REQUERIMIENTO!$A$2:$B$100,2,0)</f>
        <v>ALERTAS CORREO</v>
      </c>
      <c r="E26" s="14">
        <f>VLOOKUP($D26,'PARAMETROS REQUERIMIENTOS'!$A$1:$H$6,E$1+1,0)</f>
        <v>1</v>
      </c>
      <c r="F26" s="14">
        <f>VLOOKUP($D26,'PARAMETROS REQUERIMIENTOS'!$A$1:$H$6,F$1+1,0)</f>
        <v>0</v>
      </c>
      <c r="G26" s="14">
        <f>VLOOKUP($D26,'PARAMETROS REQUERIMIENTOS'!$A$1:$H$6,G$1+1,0)</f>
        <v>4</v>
      </c>
      <c r="H26" s="14">
        <f>VLOOKUP($D26,'PARAMETROS REQUERIMIENTOS'!$A$1:$H$6,H$1+1,0)</f>
        <v>0</v>
      </c>
      <c r="I26" s="14">
        <f>VLOOKUP($D26,'PARAMETROS REQUERIMIENTOS'!$A$1:$H$6,I$1+1,0)</f>
        <v>0.5</v>
      </c>
      <c r="J26" s="14">
        <f>VLOOKUP($D26,'PARAMETROS REQUERIMIENTOS'!$A$1:$H$6,J$1+1,0)</f>
        <v>0.5</v>
      </c>
      <c r="K26" s="14">
        <f>VLOOKUP($D26,'PARAMETROS REQUERIMIENTOS'!$A$1:$H$6,K$1+1,0)</f>
        <v>1</v>
      </c>
    </row>
    <row r="27" spans="1:11" x14ac:dyDescent="0.25">
      <c r="A27" s="14" t="s">
        <v>128</v>
      </c>
      <c r="B27" s="14" t="s">
        <v>58</v>
      </c>
      <c r="C27" s="14" t="str">
        <f>VLOOKUP(B27,AGRUPACIONES!$A$2:$B$11,2,0)</f>
        <v>PRIORIZACIÓN, REVISIÓN DE FACTURA Y EMISIÓN DE FACTURA</v>
      </c>
      <c r="D27" s="14" t="str">
        <f>VLOOKUP(A27,TIPO_REQUERIMIENTO!$A$2:$B$100,2,0)</f>
        <v>FORMULARIOS Y TABLAS</v>
      </c>
      <c r="E27" s="14">
        <f>VLOOKUP($D27,'PARAMETROS REQUERIMIENTOS'!$A$1:$H$6,E$1+1,0)</f>
        <v>1</v>
      </c>
      <c r="F27" s="14">
        <f>VLOOKUP($D27,'PARAMETROS REQUERIMIENTOS'!$A$1:$H$6,F$1+1,0)</f>
        <v>2</v>
      </c>
      <c r="G27" s="14">
        <f>VLOOKUP($D27,'PARAMETROS REQUERIMIENTOS'!$A$1:$H$6,G$1+1,0)</f>
        <v>4</v>
      </c>
      <c r="H27" s="14">
        <f>VLOOKUP($D27,'PARAMETROS REQUERIMIENTOS'!$A$1:$H$6,H$1+1,0)</f>
        <v>1</v>
      </c>
      <c r="I27" s="14">
        <f>VLOOKUP($D27,'PARAMETROS REQUERIMIENTOS'!$A$1:$H$6,I$1+1,0)</f>
        <v>0.5</v>
      </c>
      <c r="J27" s="14">
        <f>VLOOKUP($D27,'PARAMETROS REQUERIMIENTOS'!$A$1:$H$6,J$1+1,0)</f>
        <v>0.5</v>
      </c>
      <c r="K27" s="14">
        <f>VLOOKUP($D27,'PARAMETROS REQUERIMIENTOS'!$A$1:$H$6,K$1+1,0)</f>
        <v>1</v>
      </c>
    </row>
    <row r="28" spans="1:11" x14ac:dyDescent="0.25">
      <c r="A28" s="14" t="s">
        <v>17</v>
      </c>
      <c r="B28" s="14" t="s">
        <v>58</v>
      </c>
      <c r="C28" s="14" t="str">
        <f>VLOOKUP(B28,AGRUPACIONES!$A$2:$B$11,2,0)</f>
        <v>PRIORIZACIÓN, REVISIÓN DE FACTURA Y EMISIÓN DE FACTURA</v>
      </c>
      <c r="D28" s="14" t="str">
        <f>VLOOKUP(A28,TIPO_REQUERIMIENTO!$A$2:$B$100,2,0)</f>
        <v>ALERTAS CORREO</v>
      </c>
      <c r="E28" s="14">
        <f>VLOOKUP($D28,'PARAMETROS REQUERIMIENTOS'!$A$1:$H$6,E$1+1,0)</f>
        <v>1</v>
      </c>
      <c r="F28" s="14">
        <f>VLOOKUP($D28,'PARAMETROS REQUERIMIENTOS'!$A$1:$H$6,F$1+1,0)</f>
        <v>0</v>
      </c>
      <c r="G28" s="14">
        <f>VLOOKUP($D28,'PARAMETROS REQUERIMIENTOS'!$A$1:$H$6,G$1+1,0)</f>
        <v>4</v>
      </c>
      <c r="H28" s="14">
        <f>VLOOKUP($D28,'PARAMETROS REQUERIMIENTOS'!$A$1:$H$6,H$1+1,0)</f>
        <v>0</v>
      </c>
      <c r="I28" s="14">
        <f>VLOOKUP($D28,'PARAMETROS REQUERIMIENTOS'!$A$1:$H$6,I$1+1,0)</f>
        <v>0.5</v>
      </c>
      <c r="J28" s="14">
        <f>VLOOKUP($D28,'PARAMETROS REQUERIMIENTOS'!$A$1:$H$6,J$1+1,0)</f>
        <v>0.5</v>
      </c>
      <c r="K28" s="14">
        <f>VLOOKUP($D28,'PARAMETROS REQUERIMIENTOS'!$A$1:$H$6,K$1+1,0)</f>
        <v>1</v>
      </c>
    </row>
    <row r="29" spans="1:11" x14ac:dyDescent="0.25">
      <c r="A29" s="14" t="s">
        <v>21</v>
      </c>
      <c r="B29" s="14" t="s">
        <v>59</v>
      </c>
      <c r="C29" s="14" t="str">
        <f>VLOOKUP(B29,AGRUPACIONES!$A$2:$B$11,2,0)</f>
        <v>PRIORIZACIÓN, REVISIÓN DE FACTURA Y EMISIÓN DE FACTURA</v>
      </c>
      <c r="D29" s="14" t="str">
        <f>VLOOKUP(A29,TIPO_REQUERIMIENTO!$A$2:$B$100,2,0)</f>
        <v>REPORTE</v>
      </c>
      <c r="E29" s="14">
        <f>VLOOKUP($D29,'PARAMETROS REQUERIMIENTOS'!$A$1:$H$6,E$1+1,0)</f>
        <v>1</v>
      </c>
      <c r="F29" s="14">
        <f>VLOOKUP($D29,'PARAMETROS REQUERIMIENTOS'!$A$1:$H$6,F$1+1,0)</f>
        <v>2</v>
      </c>
      <c r="G29" s="14">
        <f>VLOOKUP($D29,'PARAMETROS REQUERIMIENTOS'!$A$1:$H$6,G$1+1,0)</f>
        <v>4</v>
      </c>
      <c r="H29" s="14">
        <f>VLOOKUP($D29,'PARAMETROS REQUERIMIENTOS'!$A$1:$H$6,H$1+1,0)</f>
        <v>2</v>
      </c>
      <c r="I29" s="14">
        <f>VLOOKUP($D29,'PARAMETROS REQUERIMIENTOS'!$A$1:$H$6,I$1+1,0)</f>
        <v>0.5</v>
      </c>
      <c r="J29" s="14">
        <f>VLOOKUP($D29,'PARAMETROS REQUERIMIENTOS'!$A$1:$H$6,J$1+1,0)</f>
        <v>0.5</v>
      </c>
      <c r="K29" s="14">
        <f>VLOOKUP($D29,'PARAMETROS REQUERIMIENTOS'!$A$1:$H$6,K$1+1,0)</f>
        <v>1</v>
      </c>
    </row>
    <row r="30" spans="1:11" x14ac:dyDescent="0.25">
      <c r="A30" s="14" t="s">
        <v>19</v>
      </c>
      <c r="B30" s="14" t="s">
        <v>59</v>
      </c>
      <c r="C30" s="14" t="str">
        <f>VLOOKUP(B30,AGRUPACIONES!$A$2:$B$11,2,0)</f>
        <v>PRIORIZACIÓN, REVISIÓN DE FACTURA Y EMISIÓN DE FACTURA</v>
      </c>
      <c r="D30" s="14" t="str">
        <f>VLOOKUP(A30,TIPO_REQUERIMIENTO!$A$2:$B$100,2,0)</f>
        <v>ALERTAS CORREO</v>
      </c>
      <c r="E30" s="14">
        <f>VLOOKUP($D30,'PARAMETROS REQUERIMIENTOS'!$A$1:$H$6,E$1+1,0)</f>
        <v>1</v>
      </c>
      <c r="F30" s="14">
        <f>VLOOKUP($D30,'PARAMETROS REQUERIMIENTOS'!$A$1:$H$6,F$1+1,0)</f>
        <v>0</v>
      </c>
      <c r="G30" s="14">
        <f>VLOOKUP($D30,'PARAMETROS REQUERIMIENTOS'!$A$1:$H$6,G$1+1,0)</f>
        <v>4</v>
      </c>
      <c r="H30" s="14">
        <f>VLOOKUP($D30,'PARAMETROS REQUERIMIENTOS'!$A$1:$H$6,H$1+1,0)</f>
        <v>0</v>
      </c>
      <c r="I30" s="14">
        <f>VLOOKUP($D30,'PARAMETROS REQUERIMIENTOS'!$A$1:$H$6,I$1+1,0)</f>
        <v>0.5</v>
      </c>
      <c r="J30" s="14">
        <f>VLOOKUP($D30,'PARAMETROS REQUERIMIENTOS'!$A$1:$H$6,J$1+1,0)</f>
        <v>0.5</v>
      </c>
      <c r="K30" s="14">
        <f>VLOOKUP($D30,'PARAMETROS REQUERIMIENTOS'!$A$1:$H$6,K$1+1,0)</f>
        <v>1</v>
      </c>
    </row>
    <row r="31" spans="1:11" x14ac:dyDescent="0.25">
      <c r="A31" s="14" t="s">
        <v>20</v>
      </c>
      <c r="B31" s="14" t="s">
        <v>59</v>
      </c>
      <c r="C31" s="14" t="str">
        <f>VLOOKUP(B31,AGRUPACIONES!$A$2:$B$11,2,0)</f>
        <v>PRIORIZACIÓN, REVISIÓN DE FACTURA Y EMISIÓN DE FACTURA</v>
      </c>
      <c r="D31" s="14" t="str">
        <f>VLOOKUP(A31,TIPO_REQUERIMIENTO!$A$2:$B$100,2,0)</f>
        <v>FORMULARIOS Y TABLAS</v>
      </c>
      <c r="E31" s="14">
        <f>VLOOKUP($D31,'PARAMETROS REQUERIMIENTOS'!$A$1:$H$6,E$1+1,0)</f>
        <v>1</v>
      </c>
      <c r="F31" s="14">
        <f>VLOOKUP($D31,'PARAMETROS REQUERIMIENTOS'!$A$1:$H$6,F$1+1,0)</f>
        <v>2</v>
      </c>
      <c r="G31" s="14">
        <f>VLOOKUP($D31,'PARAMETROS REQUERIMIENTOS'!$A$1:$H$6,G$1+1,0)</f>
        <v>4</v>
      </c>
      <c r="H31" s="14">
        <f>VLOOKUP($D31,'PARAMETROS REQUERIMIENTOS'!$A$1:$H$6,H$1+1,0)</f>
        <v>1</v>
      </c>
      <c r="I31" s="14">
        <f>VLOOKUP($D31,'PARAMETROS REQUERIMIENTOS'!$A$1:$H$6,I$1+1,0)</f>
        <v>0.5</v>
      </c>
      <c r="J31" s="14">
        <f>VLOOKUP($D31,'PARAMETROS REQUERIMIENTOS'!$A$1:$H$6,J$1+1,0)</f>
        <v>0.5</v>
      </c>
      <c r="K31" s="14">
        <f>VLOOKUP($D31,'PARAMETROS REQUERIMIENTOS'!$A$1:$H$6,K$1+1,0)</f>
        <v>1</v>
      </c>
    </row>
    <row r="32" spans="1:11" x14ac:dyDescent="0.25">
      <c r="A32" s="14" t="s">
        <v>22</v>
      </c>
      <c r="B32" s="14" t="s">
        <v>59</v>
      </c>
      <c r="C32" s="14" t="str">
        <f>VLOOKUP(B32,AGRUPACIONES!$A$2:$B$11,2,0)</f>
        <v>PRIORIZACIÓN, REVISIÓN DE FACTURA Y EMISIÓN DE FACTURA</v>
      </c>
      <c r="D32" s="14" t="str">
        <f>VLOOKUP(A32,TIPO_REQUERIMIENTO!$A$2:$B$100,2,0)</f>
        <v>REPORTE</v>
      </c>
      <c r="E32" s="14">
        <f>VLOOKUP($D32,'PARAMETROS REQUERIMIENTOS'!$A$1:$H$6,E$1+1,0)</f>
        <v>1</v>
      </c>
      <c r="F32" s="14">
        <f>VLOOKUP($D32,'PARAMETROS REQUERIMIENTOS'!$A$1:$H$6,F$1+1,0)</f>
        <v>2</v>
      </c>
      <c r="G32" s="14">
        <f>VLOOKUP($D32,'PARAMETROS REQUERIMIENTOS'!$A$1:$H$6,G$1+1,0)</f>
        <v>4</v>
      </c>
      <c r="H32" s="14">
        <f>VLOOKUP($D32,'PARAMETROS REQUERIMIENTOS'!$A$1:$H$6,H$1+1,0)</f>
        <v>2</v>
      </c>
      <c r="I32" s="14">
        <f>VLOOKUP($D32,'PARAMETROS REQUERIMIENTOS'!$A$1:$H$6,I$1+1,0)</f>
        <v>0.5</v>
      </c>
      <c r="J32" s="14">
        <f>VLOOKUP($D32,'PARAMETROS REQUERIMIENTOS'!$A$1:$H$6,J$1+1,0)</f>
        <v>0.5</v>
      </c>
      <c r="K32" s="14">
        <f>VLOOKUP($D32,'PARAMETROS REQUERIMIENTOS'!$A$1:$H$6,K$1+1,0)</f>
        <v>1</v>
      </c>
    </row>
    <row r="33" spans="1:11" x14ac:dyDescent="0.25">
      <c r="A33" s="14" t="s">
        <v>30</v>
      </c>
      <c r="B33" s="14" t="s">
        <v>60</v>
      </c>
      <c r="C33" s="14" t="str">
        <f>VLOOKUP(B33,AGRUPACIONES!$A$2:$B$11,2,0)</f>
        <v>GESTIÓN DE CARTERA</v>
      </c>
      <c r="D33" s="14" t="str">
        <f>VLOOKUP(A33,TIPO_REQUERIMIENTO!$A$2:$B$100,2,0)</f>
        <v>FORMULARIOS Y TABLAS</v>
      </c>
      <c r="E33" s="14">
        <f>VLOOKUP($D33,'PARAMETROS REQUERIMIENTOS'!$A$1:$H$6,E$1+1,0)</f>
        <v>1</v>
      </c>
      <c r="F33" s="14">
        <f>VLOOKUP($D33,'PARAMETROS REQUERIMIENTOS'!$A$1:$H$6,F$1+1,0)</f>
        <v>2</v>
      </c>
      <c r="G33" s="14">
        <f>VLOOKUP($D33,'PARAMETROS REQUERIMIENTOS'!$A$1:$H$6,G$1+1,0)</f>
        <v>4</v>
      </c>
      <c r="H33" s="14">
        <f>VLOOKUP($D33,'PARAMETROS REQUERIMIENTOS'!$A$1:$H$6,H$1+1,0)</f>
        <v>1</v>
      </c>
      <c r="I33" s="14">
        <f>VLOOKUP($D33,'PARAMETROS REQUERIMIENTOS'!$A$1:$H$6,I$1+1,0)</f>
        <v>0.5</v>
      </c>
      <c r="J33" s="14">
        <f>VLOOKUP($D33,'PARAMETROS REQUERIMIENTOS'!$A$1:$H$6,J$1+1,0)</f>
        <v>0.5</v>
      </c>
      <c r="K33" s="14">
        <f>VLOOKUP($D33,'PARAMETROS REQUERIMIENTOS'!$A$1:$H$6,K$1+1,0)</f>
        <v>1</v>
      </c>
    </row>
    <row r="34" spans="1:11" x14ac:dyDescent="0.25">
      <c r="A34" s="14" t="s">
        <v>31</v>
      </c>
      <c r="B34" s="14" t="s">
        <v>60</v>
      </c>
      <c r="C34" s="14" t="str">
        <f>VLOOKUP(B34,AGRUPACIONES!$A$2:$B$11,2,0)</f>
        <v>GESTIÓN DE CARTERA</v>
      </c>
      <c r="D34" s="14" t="str">
        <f>VLOOKUP(A34,TIPO_REQUERIMIENTO!$A$2:$B$100,2,0)</f>
        <v>FORMULARIOS Y TABLAS</v>
      </c>
      <c r="E34" s="14">
        <f>VLOOKUP($D34,'PARAMETROS REQUERIMIENTOS'!$A$1:$H$6,E$1+1,0)</f>
        <v>1</v>
      </c>
      <c r="F34" s="14">
        <f>VLOOKUP($D34,'PARAMETROS REQUERIMIENTOS'!$A$1:$H$6,F$1+1,0)</f>
        <v>2</v>
      </c>
      <c r="G34" s="14">
        <f>VLOOKUP($D34,'PARAMETROS REQUERIMIENTOS'!$A$1:$H$6,G$1+1,0)</f>
        <v>4</v>
      </c>
      <c r="H34" s="14">
        <f>VLOOKUP($D34,'PARAMETROS REQUERIMIENTOS'!$A$1:$H$6,H$1+1,0)</f>
        <v>1</v>
      </c>
      <c r="I34" s="14">
        <f>VLOOKUP($D34,'PARAMETROS REQUERIMIENTOS'!$A$1:$H$6,I$1+1,0)</f>
        <v>0.5</v>
      </c>
      <c r="J34" s="14">
        <f>VLOOKUP($D34,'PARAMETROS REQUERIMIENTOS'!$A$1:$H$6,J$1+1,0)</f>
        <v>0.5</v>
      </c>
      <c r="K34" s="14">
        <f>VLOOKUP($D34,'PARAMETROS REQUERIMIENTOS'!$A$1:$H$6,K$1+1,0)</f>
        <v>1</v>
      </c>
    </row>
    <row r="35" spans="1:11" x14ac:dyDescent="0.25">
      <c r="A35" s="14" t="s">
        <v>36</v>
      </c>
      <c r="B35" s="14" t="s">
        <v>60</v>
      </c>
      <c r="C35" s="14" t="str">
        <f>VLOOKUP(B35,AGRUPACIONES!$A$2:$B$11,2,0)</f>
        <v>GESTIÓN DE CARTERA</v>
      </c>
      <c r="D35" s="14" t="str">
        <f>VLOOKUP(A35,TIPO_REQUERIMIENTO!$A$2:$B$100,2,0)</f>
        <v>REPORTE</v>
      </c>
      <c r="E35" s="14">
        <f>VLOOKUP($D35,'PARAMETROS REQUERIMIENTOS'!$A$1:$H$6,E$1+1,0)</f>
        <v>1</v>
      </c>
      <c r="F35" s="14">
        <f>VLOOKUP($D35,'PARAMETROS REQUERIMIENTOS'!$A$1:$H$6,F$1+1,0)</f>
        <v>2</v>
      </c>
      <c r="G35" s="14">
        <f>VLOOKUP($D35,'PARAMETROS REQUERIMIENTOS'!$A$1:$H$6,G$1+1,0)</f>
        <v>4</v>
      </c>
      <c r="H35" s="14">
        <f>VLOOKUP($D35,'PARAMETROS REQUERIMIENTOS'!$A$1:$H$6,H$1+1,0)</f>
        <v>2</v>
      </c>
      <c r="I35" s="14">
        <f>VLOOKUP($D35,'PARAMETROS REQUERIMIENTOS'!$A$1:$H$6,I$1+1,0)</f>
        <v>0.5</v>
      </c>
      <c r="J35" s="14">
        <f>VLOOKUP($D35,'PARAMETROS REQUERIMIENTOS'!$A$1:$H$6,J$1+1,0)</f>
        <v>0.5</v>
      </c>
      <c r="K35" s="14">
        <f>VLOOKUP($D35,'PARAMETROS REQUERIMIENTOS'!$A$1:$H$6,K$1+1,0)</f>
        <v>1</v>
      </c>
    </row>
    <row r="36" spans="1:11" x14ac:dyDescent="0.25">
      <c r="A36" s="14" t="s">
        <v>37</v>
      </c>
      <c r="B36" s="14" t="s">
        <v>60</v>
      </c>
      <c r="C36" s="14" t="str">
        <f>VLOOKUP(B36,AGRUPACIONES!$A$2:$B$11,2,0)</f>
        <v>GESTIÓN DE CARTERA</v>
      </c>
      <c r="D36" s="14" t="str">
        <f>VLOOKUP(A36,TIPO_REQUERIMIENTO!$A$2:$B$100,2,0)</f>
        <v>REPORTE</v>
      </c>
      <c r="E36" s="14">
        <f>VLOOKUP($D36,'PARAMETROS REQUERIMIENTOS'!$A$1:$H$6,E$1+1,0)</f>
        <v>1</v>
      </c>
      <c r="F36" s="14">
        <f>VLOOKUP($D36,'PARAMETROS REQUERIMIENTOS'!$A$1:$H$6,F$1+1,0)</f>
        <v>2</v>
      </c>
      <c r="G36" s="14">
        <f>VLOOKUP($D36,'PARAMETROS REQUERIMIENTOS'!$A$1:$H$6,G$1+1,0)</f>
        <v>4</v>
      </c>
      <c r="H36" s="14">
        <f>VLOOKUP($D36,'PARAMETROS REQUERIMIENTOS'!$A$1:$H$6,H$1+1,0)</f>
        <v>2</v>
      </c>
      <c r="I36" s="14">
        <f>VLOOKUP($D36,'PARAMETROS REQUERIMIENTOS'!$A$1:$H$6,I$1+1,0)</f>
        <v>0.5</v>
      </c>
      <c r="J36" s="14">
        <f>VLOOKUP($D36,'PARAMETROS REQUERIMIENTOS'!$A$1:$H$6,J$1+1,0)</f>
        <v>0.5</v>
      </c>
      <c r="K36" s="14">
        <f>VLOOKUP($D36,'PARAMETROS REQUERIMIENTOS'!$A$1:$H$6,K$1+1,0)</f>
        <v>1</v>
      </c>
    </row>
    <row r="37" spans="1:11" x14ac:dyDescent="0.25">
      <c r="A37" s="14" t="s">
        <v>38</v>
      </c>
      <c r="B37" s="14" t="s">
        <v>60</v>
      </c>
      <c r="C37" s="14" t="str">
        <f>VLOOKUP(B37,AGRUPACIONES!$A$2:$B$11,2,0)</f>
        <v>GESTIÓN DE CARTERA</v>
      </c>
      <c r="D37" s="14" t="str">
        <f>VLOOKUP(A37,TIPO_REQUERIMIENTO!$A$2:$B$100,2,0)</f>
        <v>ALERTAS CORREO</v>
      </c>
      <c r="E37" s="14">
        <f>VLOOKUP($D37,'PARAMETROS REQUERIMIENTOS'!$A$1:$H$6,E$1+1,0)</f>
        <v>1</v>
      </c>
      <c r="F37" s="14">
        <f>VLOOKUP($D37,'PARAMETROS REQUERIMIENTOS'!$A$1:$H$6,F$1+1,0)</f>
        <v>0</v>
      </c>
      <c r="G37" s="14">
        <f>VLOOKUP($D37,'PARAMETROS REQUERIMIENTOS'!$A$1:$H$6,G$1+1,0)</f>
        <v>4</v>
      </c>
      <c r="H37" s="14">
        <f>VLOOKUP($D37,'PARAMETROS REQUERIMIENTOS'!$A$1:$H$6,H$1+1,0)</f>
        <v>0</v>
      </c>
      <c r="I37" s="14">
        <f>VLOOKUP($D37,'PARAMETROS REQUERIMIENTOS'!$A$1:$H$6,I$1+1,0)</f>
        <v>0.5</v>
      </c>
      <c r="J37" s="14">
        <f>VLOOKUP($D37,'PARAMETROS REQUERIMIENTOS'!$A$1:$H$6,J$1+1,0)</f>
        <v>0.5</v>
      </c>
      <c r="K37" s="14">
        <f>VLOOKUP($D37,'PARAMETROS REQUERIMIENTOS'!$A$1:$H$6,K$1+1,0)</f>
        <v>1</v>
      </c>
    </row>
    <row r="38" spans="1:11" x14ac:dyDescent="0.25">
      <c r="A38" s="14" t="s">
        <v>39</v>
      </c>
      <c r="B38" s="14" t="s">
        <v>61</v>
      </c>
      <c r="C38" s="14" t="str">
        <f>VLOOKUP(B38,AGRUPACIONES!$A$2:$B$11,2,0)</f>
        <v>GESTIÓN DE CARTERA</v>
      </c>
      <c r="D38" s="14" t="str">
        <f>VLOOKUP(A38,TIPO_REQUERIMIENTO!$A$2:$B$100,2,0)</f>
        <v>FORMULARIOS Y TABLAS</v>
      </c>
      <c r="E38" s="14">
        <f>VLOOKUP($D38,'PARAMETROS REQUERIMIENTOS'!$A$1:$H$6,E$1+1,0)</f>
        <v>1</v>
      </c>
      <c r="F38" s="14">
        <f>VLOOKUP($D38,'PARAMETROS REQUERIMIENTOS'!$A$1:$H$6,F$1+1,0)</f>
        <v>2</v>
      </c>
      <c r="G38" s="14">
        <f>VLOOKUP($D38,'PARAMETROS REQUERIMIENTOS'!$A$1:$H$6,G$1+1,0)</f>
        <v>4</v>
      </c>
      <c r="H38" s="14">
        <f>VLOOKUP($D38,'PARAMETROS REQUERIMIENTOS'!$A$1:$H$6,H$1+1,0)</f>
        <v>1</v>
      </c>
      <c r="I38" s="14">
        <f>VLOOKUP($D38,'PARAMETROS REQUERIMIENTOS'!$A$1:$H$6,I$1+1,0)</f>
        <v>0.5</v>
      </c>
      <c r="J38" s="14">
        <f>VLOOKUP($D38,'PARAMETROS REQUERIMIENTOS'!$A$1:$H$6,J$1+1,0)</f>
        <v>0.5</v>
      </c>
      <c r="K38" s="14">
        <f>VLOOKUP($D38,'PARAMETROS REQUERIMIENTOS'!$A$1:$H$6,K$1+1,0)</f>
        <v>1</v>
      </c>
    </row>
    <row r="39" spans="1:11" x14ac:dyDescent="0.25">
      <c r="A39" s="14" t="s">
        <v>44</v>
      </c>
      <c r="B39" s="14" t="s">
        <v>61</v>
      </c>
      <c r="C39" s="14" t="str">
        <f>VLOOKUP(B39,AGRUPACIONES!$A$2:$B$11,2,0)</f>
        <v>GESTIÓN DE CARTERA</v>
      </c>
      <c r="D39" s="14" t="str">
        <f>VLOOKUP(A39,TIPO_REQUERIMIENTO!$A$2:$B$100,2,0)</f>
        <v>ALERTAS CORREO</v>
      </c>
      <c r="E39" s="14">
        <f>VLOOKUP($D39,'PARAMETROS REQUERIMIENTOS'!$A$1:$H$6,E$1+1,0)</f>
        <v>1</v>
      </c>
      <c r="F39" s="14">
        <f>VLOOKUP($D39,'PARAMETROS REQUERIMIENTOS'!$A$1:$H$6,F$1+1,0)</f>
        <v>0</v>
      </c>
      <c r="G39" s="14">
        <f>VLOOKUP($D39,'PARAMETROS REQUERIMIENTOS'!$A$1:$H$6,G$1+1,0)</f>
        <v>4</v>
      </c>
      <c r="H39" s="14">
        <f>VLOOKUP($D39,'PARAMETROS REQUERIMIENTOS'!$A$1:$H$6,H$1+1,0)</f>
        <v>0</v>
      </c>
      <c r="I39" s="14">
        <f>VLOOKUP($D39,'PARAMETROS REQUERIMIENTOS'!$A$1:$H$6,I$1+1,0)</f>
        <v>0.5</v>
      </c>
      <c r="J39" s="14">
        <f>VLOOKUP($D39,'PARAMETROS REQUERIMIENTOS'!$A$1:$H$6,J$1+1,0)</f>
        <v>0.5</v>
      </c>
      <c r="K39" s="14">
        <f>VLOOKUP($D39,'PARAMETROS REQUERIMIENTOS'!$A$1:$H$6,K$1+1,0)</f>
        <v>1</v>
      </c>
    </row>
    <row r="40" spans="1:11" x14ac:dyDescent="0.25">
      <c r="A40" s="14" t="s">
        <v>40</v>
      </c>
      <c r="B40" s="14" t="s">
        <v>61</v>
      </c>
      <c r="C40" s="14" t="str">
        <f>VLOOKUP(B40,AGRUPACIONES!$A$2:$B$11,2,0)</f>
        <v>GESTIÓN DE CARTERA</v>
      </c>
      <c r="D40" s="14" t="str">
        <f>VLOOKUP(A40,TIPO_REQUERIMIENTO!$A$2:$B$100,2,0)</f>
        <v>ALERTAS CORREO</v>
      </c>
      <c r="E40" s="14">
        <f>VLOOKUP($D40,'PARAMETROS REQUERIMIENTOS'!$A$1:$H$6,E$1+1,0)</f>
        <v>1</v>
      </c>
      <c r="F40" s="14">
        <f>VLOOKUP($D40,'PARAMETROS REQUERIMIENTOS'!$A$1:$H$6,F$1+1,0)</f>
        <v>0</v>
      </c>
      <c r="G40" s="14">
        <f>VLOOKUP($D40,'PARAMETROS REQUERIMIENTOS'!$A$1:$H$6,G$1+1,0)</f>
        <v>4</v>
      </c>
      <c r="H40" s="14">
        <f>VLOOKUP($D40,'PARAMETROS REQUERIMIENTOS'!$A$1:$H$6,H$1+1,0)</f>
        <v>0</v>
      </c>
      <c r="I40" s="14">
        <f>VLOOKUP($D40,'PARAMETROS REQUERIMIENTOS'!$A$1:$H$6,I$1+1,0)</f>
        <v>0.5</v>
      </c>
      <c r="J40" s="14">
        <f>VLOOKUP($D40,'PARAMETROS REQUERIMIENTOS'!$A$1:$H$6,J$1+1,0)</f>
        <v>0.5</v>
      </c>
      <c r="K40" s="14">
        <f>VLOOKUP($D40,'PARAMETROS REQUERIMIENTOS'!$A$1:$H$6,K$1+1,0)</f>
        <v>1</v>
      </c>
    </row>
    <row r="41" spans="1:11" x14ac:dyDescent="0.25">
      <c r="A41" s="14" t="s">
        <v>43</v>
      </c>
      <c r="B41" s="14" t="s">
        <v>62</v>
      </c>
      <c r="C41" s="14" t="str">
        <f>VLOOKUP(B41,AGRUPACIONES!$A$2:$B$11,2,0)</f>
        <v>GESTIÓN DE CARTERA</v>
      </c>
      <c r="D41" s="14" t="str">
        <f>VLOOKUP(A41,TIPO_REQUERIMIENTO!$A$2:$B$100,2,0)</f>
        <v>FORMULARIOS Y TABLAS</v>
      </c>
      <c r="E41" s="14">
        <f>VLOOKUP($D41,'PARAMETROS REQUERIMIENTOS'!$A$1:$H$6,E$1+1,0)</f>
        <v>1</v>
      </c>
      <c r="F41" s="14">
        <f>VLOOKUP($D41,'PARAMETROS REQUERIMIENTOS'!$A$1:$H$6,F$1+1,0)</f>
        <v>2</v>
      </c>
      <c r="G41" s="14">
        <f>VLOOKUP($D41,'PARAMETROS REQUERIMIENTOS'!$A$1:$H$6,G$1+1,0)</f>
        <v>4</v>
      </c>
      <c r="H41" s="14">
        <f>VLOOKUP($D41,'PARAMETROS REQUERIMIENTOS'!$A$1:$H$6,H$1+1,0)</f>
        <v>1</v>
      </c>
      <c r="I41" s="14">
        <f>VLOOKUP($D41,'PARAMETROS REQUERIMIENTOS'!$A$1:$H$6,I$1+1,0)</f>
        <v>0.5</v>
      </c>
      <c r="J41" s="14">
        <f>VLOOKUP($D41,'PARAMETROS REQUERIMIENTOS'!$A$1:$H$6,J$1+1,0)</f>
        <v>0.5</v>
      </c>
      <c r="K41" s="14">
        <f>VLOOKUP($D41,'PARAMETROS REQUERIMIENTOS'!$A$1:$H$6,K$1+1,0)</f>
        <v>1</v>
      </c>
    </row>
    <row r="42" spans="1:11" x14ac:dyDescent="0.25">
      <c r="A42" s="14" t="s">
        <v>41</v>
      </c>
      <c r="B42" s="14" t="s">
        <v>62</v>
      </c>
      <c r="C42" s="14" t="str">
        <f>VLOOKUP(B42,AGRUPACIONES!$A$2:$B$11,2,0)</f>
        <v>GESTIÓN DE CARTERA</v>
      </c>
      <c r="D42" s="14" t="str">
        <f>VLOOKUP(A42,TIPO_REQUERIMIENTO!$A$2:$B$100,2,0)</f>
        <v>FORMULARIOS Y TABLAS</v>
      </c>
      <c r="E42" s="14">
        <f>VLOOKUP($D42,'PARAMETROS REQUERIMIENTOS'!$A$1:$H$6,E$1+1,0)</f>
        <v>1</v>
      </c>
      <c r="F42" s="14">
        <f>VLOOKUP($D42,'PARAMETROS REQUERIMIENTOS'!$A$1:$H$6,F$1+1,0)</f>
        <v>2</v>
      </c>
      <c r="G42" s="14">
        <f>VLOOKUP($D42,'PARAMETROS REQUERIMIENTOS'!$A$1:$H$6,G$1+1,0)</f>
        <v>4</v>
      </c>
      <c r="H42" s="14">
        <f>VLOOKUP($D42,'PARAMETROS REQUERIMIENTOS'!$A$1:$H$6,H$1+1,0)</f>
        <v>1</v>
      </c>
      <c r="I42" s="14">
        <f>VLOOKUP($D42,'PARAMETROS REQUERIMIENTOS'!$A$1:$H$6,I$1+1,0)</f>
        <v>0.5</v>
      </c>
      <c r="J42" s="14">
        <f>VLOOKUP($D42,'PARAMETROS REQUERIMIENTOS'!$A$1:$H$6,J$1+1,0)</f>
        <v>0.5</v>
      </c>
      <c r="K42" s="14">
        <f>VLOOKUP($D42,'PARAMETROS REQUERIMIENTOS'!$A$1:$H$6,K$1+1,0)</f>
        <v>1</v>
      </c>
    </row>
    <row r="43" spans="1:11" x14ac:dyDescent="0.25">
      <c r="A43" s="14" t="s">
        <v>24</v>
      </c>
      <c r="B43" s="14" t="s">
        <v>62</v>
      </c>
      <c r="C43" s="14" t="str">
        <f>VLOOKUP(B43,AGRUPACIONES!$A$2:$B$11,2,0)</f>
        <v>GESTIÓN DE CARTERA</v>
      </c>
      <c r="D43" s="14" t="str">
        <f>VLOOKUP(A43,TIPO_REQUERIMIENTO!$A$2:$B$100,2,0)</f>
        <v>REPORTE</v>
      </c>
      <c r="E43" s="14">
        <f>VLOOKUP($D43,'PARAMETROS REQUERIMIENTOS'!$A$1:$H$6,E$1+1,0)</f>
        <v>1</v>
      </c>
      <c r="F43" s="14">
        <f>VLOOKUP($D43,'PARAMETROS REQUERIMIENTOS'!$A$1:$H$6,F$1+1,0)</f>
        <v>2</v>
      </c>
      <c r="G43" s="14">
        <f>VLOOKUP($D43,'PARAMETROS REQUERIMIENTOS'!$A$1:$H$6,G$1+1,0)</f>
        <v>4</v>
      </c>
      <c r="H43" s="14">
        <f>VLOOKUP($D43,'PARAMETROS REQUERIMIENTOS'!$A$1:$H$6,H$1+1,0)</f>
        <v>2</v>
      </c>
      <c r="I43" s="14">
        <f>VLOOKUP($D43,'PARAMETROS REQUERIMIENTOS'!$A$1:$H$6,I$1+1,0)</f>
        <v>0.5</v>
      </c>
      <c r="J43" s="14">
        <f>VLOOKUP($D43,'PARAMETROS REQUERIMIENTOS'!$A$1:$H$6,J$1+1,0)</f>
        <v>0.5</v>
      </c>
      <c r="K43" s="14">
        <f>VLOOKUP($D43,'PARAMETROS REQUERIMIENTOS'!$A$1:$H$6,K$1+1,0)</f>
        <v>1</v>
      </c>
    </row>
    <row r="44" spans="1:11" x14ac:dyDescent="0.25">
      <c r="A44" s="14" t="s">
        <v>42</v>
      </c>
      <c r="B44" s="14" t="s">
        <v>62</v>
      </c>
      <c r="C44" s="14" t="str">
        <f>VLOOKUP(B44,AGRUPACIONES!$A$2:$B$11,2,0)</f>
        <v>GESTIÓN DE CARTERA</v>
      </c>
      <c r="D44" s="14" t="str">
        <f>VLOOKUP(A44,TIPO_REQUERIMIENTO!$A$2:$B$100,2,0)</f>
        <v>FORMULARIOS Y TABLAS</v>
      </c>
      <c r="E44" s="14">
        <f>VLOOKUP($D44,'PARAMETROS REQUERIMIENTOS'!$A$1:$H$6,E$1+1,0)</f>
        <v>1</v>
      </c>
      <c r="F44" s="14">
        <f>VLOOKUP($D44,'PARAMETROS REQUERIMIENTOS'!$A$1:$H$6,F$1+1,0)</f>
        <v>2</v>
      </c>
      <c r="G44" s="14">
        <f>VLOOKUP($D44,'PARAMETROS REQUERIMIENTOS'!$A$1:$H$6,G$1+1,0)</f>
        <v>4</v>
      </c>
      <c r="H44" s="14">
        <f>VLOOKUP($D44,'PARAMETROS REQUERIMIENTOS'!$A$1:$H$6,H$1+1,0)</f>
        <v>1</v>
      </c>
      <c r="I44" s="14">
        <f>VLOOKUP($D44,'PARAMETROS REQUERIMIENTOS'!$A$1:$H$6,I$1+1,0)</f>
        <v>0.5</v>
      </c>
      <c r="J44" s="14">
        <f>VLOOKUP($D44,'PARAMETROS REQUERIMIENTOS'!$A$1:$H$6,J$1+1,0)</f>
        <v>0.5</v>
      </c>
      <c r="K44" s="14">
        <f>VLOOKUP($D44,'PARAMETROS REQUERIMIENTOS'!$A$1:$H$6,K$1+1,0)</f>
        <v>1</v>
      </c>
    </row>
    <row r="45" spans="1:11" x14ac:dyDescent="0.25">
      <c r="A45" s="14" t="s">
        <v>45</v>
      </c>
      <c r="B45" s="14" t="s">
        <v>62</v>
      </c>
      <c r="C45" s="14" t="str">
        <f>VLOOKUP(B45,AGRUPACIONES!$A$2:$B$11,2,0)</f>
        <v>GESTIÓN DE CARTERA</v>
      </c>
      <c r="D45" s="14" t="str">
        <f>VLOOKUP(A45,TIPO_REQUERIMIENTO!$A$2:$B$100,2,0)</f>
        <v>FORMULARIOS Y TABLAS</v>
      </c>
      <c r="E45" s="14">
        <f>VLOOKUP($D45,'PARAMETROS REQUERIMIENTOS'!$A$1:$H$6,E$1+1,0)</f>
        <v>1</v>
      </c>
      <c r="F45" s="14">
        <f>VLOOKUP($D45,'PARAMETROS REQUERIMIENTOS'!$A$1:$H$6,F$1+1,0)</f>
        <v>2</v>
      </c>
      <c r="G45" s="14">
        <f>VLOOKUP($D45,'PARAMETROS REQUERIMIENTOS'!$A$1:$H$6,G$1+1,0)</f>
        <v>4</v>
      </c>
      <c r="H45" s="14">
        <f>VLOOKUP($D45,'PARAMETROS REQUERIMIENTOS'!$A$1:$H$6,H$1+1,0)</f>
        <v>1</v>
      </c>
      <c r="I45" s="14">
        <f>VLOOKUP($D45,'PARAMETROS REQUERIMIENTOS'!$A$1:$H$6,I$1+1,0)</f>
        <v>0.5</v>
      </c>
      <c r="J45" s="14">
        <f>VLOOKUP($D45,'PARAMETROS REQUERIMIENTOS'!$A$1:$H$6,J$1+1,0)</f>
        <v>0.5</v>
      </c>
      <c r="K45" s="14">
        <f>VLOOKUP($D45,'PARAMETROS REQUERIMIENTOS'!$A$1:$H$6,K$1+1,0)</f>
        <v>1</v>
      </c>
    </row>
    <row r="46" spans="1:11" x14ac:dyDescent="0.25">
      <c r="A46" s="14" t="s">
        <v>46</v>
      </c>
      <c r="B46" s="14" t="s">
        <v>62</v>
      </c>
      <c r="C46" s="14" t="str">
        <f>VLOOKUP(B46,AGRUPACIONES!$A$2:$B$11,2,0)</f>
        <v>GESTIÓN DE CARTERA</v>
      </c>
      <c r="D46" s="14" t="str">
        <f>VLOOKUP(A46,TIPO_REQUERIMIENTO!$A$2:$B$100,2,0)</f>
        <v>FORMULARIOS Y TABLAS</v>
      </c>
      <c r="E46" s="14">
        <f>VLOOKUP($D46,'PARAMETROS REQUERIMIENTOS'!$A$1:$H$6,E$1+1,0)</f>
        <v>1</v>
      </c>
      <c r="F46" s="14">
        <f>VLOOKUP($D46,'PARAMETROS REQUERIMIENTOS'!$A$1:$H$6,F$1+1,0)</f>
        <v>2</v>
      </c>
      <c r="G46" s="14">
        <f>VLOOKUP($D46,'PARAMETROS REQUERIMIENTOS'!$A$1:$H$6,G$1+1,0)</f>
        <v>4</v>
      </c>
      <c r="H46" s="14">
        <f>VLOOKUP($D46,'PARAMETROS REQUERIMIENTOS'!$A$1:$H$6,H$1+1,0)</f>
        <v>1</v>
      </c>
      <c r="I46" s="14">
        <f>VLOOKUP($D46,'PARAMETROS REQUERIMIENTOS'!$A$1:$H$6,I$1+1,0)</f>
        <v>0.5</v>
      </c>
      <c r="J46" s="14">
        <f>VLOOKUP($D46,'PARAMETROS REQUERIMIENTOS'!$A$1:$H$6,J$1+1,0)</f>
        <v>0.5</v>
      </c>
      <c r="K46" s="14">
        <f>VLOOKUP($D46,'PARAMETROS REQUERIMIENTOS'!$A$1:$H$6,K$1+1,0)</f>
        <v>1</v>
      </c>
    </row>
    <row r="47" spans="1:11" x14ac:dyDescent="0.25">
      <c r="A47" s="14" t="s">
        <v>47</v>
      </c>
      <c r="B47" s="14" t="s">
        <v>62</v>
      </c>
      <c r="C47" s="14" t="str">
        <f>VLOOKUP(B47,AGRUPACIONES!$A$2:$B$11,2,0)</f>
        <v>GESTIÓN DE CARTERA</v>
      </c>
      <c r="D47" s="14" t="str">
        <f>VLOOKUP(A47,TIPO_REQUERIMIENTO!$A$2:$B$100,2,0)</f>
        <v>ALERTAS CORREO</v>
      </c>
      <c r="E47" s="14">
        <f>VLOOKUP($D47,'PARAMETROS REQUERIMIENTOS'!$A$1:$H$6,E$1+1,0)</f>
        <v>1</v>
      </c>
      <c r="F47" s="14">
        <f>VLOOKUP($D47,'PARAMETROS REQUERIMIENTOS'!$A$1:$H$6,F$1+1,0)</f>
        <v>0</v>
      </c>
      <c r="G47" s="14">
        <f>VLOOKUP($D47,'PARAMETROS REQUERIMIENTOS'!$A$1:$H$6,G$1+1,0)</f>
        <v>4</v>
      </c>
      <c r="H47" s="14">
        <f>VLOOKUP($D47,'PARAMETROS REQUERIMIENTOS'!$A$1:$H$6,H$1+1,0)</f>
        <v>0</v>
      </c>
      <c r="I47" s="14">
        <f>VLOOKUP($D47,'PARAMETROS REQUERIMIENTOS'!$A$1:$H$6,I$1+1,0)</f>
        <v>0.5</v>
      </c>
      <c r="J47" s="14">
        <f>VLOOKUP($D47,'PARAMETROS REQUERIMIENTOS'!$A$1:$H$6,J$1+1,0)</f>
        <v>0.5</v>
      </c>
      <c r="K47" s="14">
        <f>VLOOKUP($D47,'PARAMETROS REQUERIMIENTOS'!$A$1:$H$6,K$1+1,0)</f>
        <v>1</v>
      </c>
    </row>
  </sheetData>
  <autoFilter ref="A2:C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REPORTE_CONSOLIDADO_HORAS</vt:lpstr>
      <vt:lpstr>TRANSVERSALES</vt:lpstr>
      <vt:lpstr>REPORTES - SALIDAS DE INFORMACI</vt:lpstr>
      <vt:lpstr>PROYECTOS</vt:lpstr>
      <vt:lpstr>Hoja1</vt:lpstr>
      <vt:lpstr>CONTRATOS Y MODIFICACIONES</vt:lpstr>
      <vt:lpstr>TIPO_REQUERIMIENTO</vt:lpstr>
      <vt:lpstr>PARAMETROS REQUERIMIENTOS</vt:lpstr>
      <vt:lpstr>CONSOLIDADO</vt:lpstr>
      <vt:lpstr>AGRUPACIONES</vt:lpstr>
      <vt:lpstr>COLABORADORES Y NOVEDADES</vt:lpstr>
      <vt:lpstr>PROYECCIÓN INGRESOS</vt:lpstr>
      <vt:lpstr>PRIORIZACIÓN Y FACTURA PRELIMIN</vt:lpstr>
      <vt:lpstr>REVISIÓN FACTURA</vt:lpstr>
      <vt:lpstr>EMISIÓN FACTURA</vt:lpstr>
      <vt:lpstr>GESTIÓN DE ENTREGABLES</vt:lpstr>
      <vt:lpstr>IDENT. PRIORIZ. ASIGNA. CARTERA</vt:lpstr>
      <vt:lpstr>GESTIÓN DE CARTERA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dcterms:created xsi:type="dcterms:W3CDTF">2018-06-13T16:09:02Z</dcterms:created>
  <dcterms:modified xsi:type="dcterms:W3CDTF">2018-09-25T13:37:18Z</dcterms:modified>
</cp:coreProperties>
</file>