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YECTO\Documentos\PAYC\PROYECTO 2. CONTROL PROYECTOS\CONCEPCIÓN\"/>
    </mc:Choice>
  </mc:AlternateContent>
  <bookViews>
    <workbookView xWindow="0" yWindow="0" windowWidth="20490" windowHeight="7755"/>
  </bookViews>
  <sheets>
    <sheet name="COSTOS_RECURSOS_TECNOLÓGICOS" sheetId="25" r:id="rId1"/>
    <sheet name="RESUMEN_RRHH" sheetId="23" r:id="rId2"/>
    <sheet name="CONSOLIDADO_IMPLEMENTACION_DIS" sheetId="14" r:id="rId3"/>
    <sheet name="RECURSOS_HUMANOS" sheetId="24" r:id="rId4"/>
    <sheet name="PARAMETROS_REQUERIMIENTOS" sheetId="22" r:id="rId5"/>
    <sheet name="MODULOS" sheetId="20" r:id="rId6"/>
    <sheet name="AGRUPACIONES" sheetId="15" state="hidden" r:id="rId7"/>
  </sheets>
  <definedNames>
    <definedName name="_xlnm._FilterDatabase" localSheetId="2" hidden="1">CONSOLIDADO_IMPLEMENTACION_DIS!$A$2:$L$2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5" l="1"/>
  <c r="F2" i="25" s="1"/>
  <c r="I5" i="23"/>
  <c r="I6" i="23"/>
  <c r="I7" i="23"/>
  <c r="I8" i="23"/>
  <c r="I9" i="23"/>
  <c r="I10" i="23"/>
  <c r="I4" i="23"/>
  <c r="E2" i="25" l="1"/>
  <c r="F3" i="22"/>
  <c r="F4" i="22"/>
  <c r="F5" i="22"/>
  <c r="F6" i="22"/>
  <c r="F2" i="22"/>
  <c r="J5" i="23"/>
  <c r="K5" i="23" s="1"/>
  <c r="J6" i="23"/>
  <c r="K6" i="23" s="1"/>
  <c r="J7" i="23"/>
  <c r="K7" i="23" s="1"/>
  <c r="J8" i="23"/>
  <c r="K8" i="23" s="1"/>
  <c r="J9" i="23"/>
  <c r="K9" i="23" s="1"/>
  <c r="J4" i="23"/>
  <c r="K4" i="23" s="1"/>
  <c r="G5" i="23"/>
  <c r="G6" i="23"/>
  <c r="G7" i="23"/>
  <c r="G8" i="23"/>
  <c r="G9" i="23"/>
  <c r="E5" i="23"/>
  <c r="E6" i="23"/>
  <c r="E7" i="23"/>
  <c r="E8" i="23"/>
  <c r="E9" i="23"/>
  <c r="E4" i="23"/>
  <c r="G4" i="23"/>
  <c r="F5" i="23"/>
  <c r="F6" i="23"/>
  <c r="F7" i="23"/>
  <c r="F8" i="23"/>
  <c r="F9" i="23"/>
  <c r="F4" i="23"/>
  <c r="B10" i="23"/>
  <c r="C10" i="23"/>
  <c r="F10" i="23" s="1"/>
  <c r="D10" i="23"/>
  <c r="G10" i="23" s="1"/>
  <c r="D4" i="24"/>
  <c r="D3" i="24"/>
  <c r="D2" i="24"/>
  <c r="J4" i="14"/>
  <c r="K4" i="14"/>
  <c r="J5" i="14"/>
  <c r="K5" i="14"/>
  <c r="J6" i="14"/>
  <c r="K6" i="14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J3" i="14"/>
  <c r="K3" i="14"/>
  <c r="D4" i="14"/>
  <c r="E4" i="14"/>
  <c r="F4" i="14"/>
  <c r="G4" i="14"/>
  <c r="H4" i="14"/>
  <c r="L4" i="14"/>
  <c r="D5" i="14"/>
  <c r="E5" i="14"/>
  <c r="F5" i="14"/>
  <c r="G5" i="14"/>
  <c r="H5" i="14"/>
  <c r="L5" i="14"/>
  <c r="D6" i="14"/>
  <c r="E6" i="14"/>
  <c r="F6" i="14"/>
  <c r="G6" i="14"/>
  <c r="H6" i="14"/>
  <c r="L6" i="14"/>
  <c r="D7" i="14"/>
  <c r="E7" i="14"/>
  <c r="F7" i="14"/>
  <c r="G7" i="14"/>
  <c r="H7" i="14"/>
  <c r="L7" i="14"/>
  <c r="D8" i="14"/>
  <c r="E8" i="14"/>
  <c r="F8" i="14"/>
  <c r="G8" i="14"/>
  <c r="H8" i="14"/>
  <c r="L8" i="14"/>
  <c r="D9" i="14"/>
  <c r="E9" i="14"/>
  <c r="F9" i="14"/>
  <c r="G9" i="14"/>
  <c r="I9" i="14"/>
  <c r="L9" i="14"/>
  <c r="D10" i="14"/>
  <c r="E10" i="14"/>
  <c r="F10" i="14"/>
  <c r="G10" i="14"/>
  <c r="I10" i="14"/>
  <c r="L10" i="14"/>
  <c r="D11" i="14"/>
  <c r="E11" i="14"/>
  <c r="F11" i="14"/>
  <c r="G11" i="14"/>
  <c r="H11" i="14"/>
  <c r="L11" i="14"/>
  <c r="D12" i="14"/>
  <c r="E12" i="14"/>
  <c r="F12" i="14"/>
  <c r="G12" i="14"/>
  <c r="H12" i="14"/>
  <c r="L12" i="14"/>
  <c r="D13" i="14"/>
  <c r="E13" i="14"/>
  <c r="F13" i="14"/>
  <c r="G13" i="14"/>
  <c r="H13" i="14"/>
  <c r="L13" i="14"/>
  <c r="D14" i="14"/>
  <c r="E14" i="14"/>
  <c r="F14" i="14"/>
  <c r="G14" i="14"/>
  <c r="H14" i="14"/>
  <c r="L14" i="14"/>
  <c r="D15" i="14"/>
  <c r="E15" i="14"/>
  <c r="F15" i="14"/>
  <c r="G15" i="14"/>
  <c r="H15" i="14"/>
  <c r="L15" i="14"/>
  <c r="D16" i="14"/>
  <c r="E16" i="14"/>
  <c r="F16" i="14"/>
  <c r="G16" i="14"/>
  <c r="H16" i="14"/>
  <c r="L16" i="14"/>
  <c r="D17" i="14"/>
  <c r="E17" i="14"/>
  <c r="F17" i="14"/>
  <c r="G17" i="14"/>
  <c r="H17" i="14"/>
  <c r="I17" i="14"/>
  <c r="L17" i="14"/>
  <c r="D18" i="14"/>
  <c r="E18" i="14"/>
  <c r="F18" i="14"/>
  <c r="G18" i="14"/>
  <c r="H18" i="14"/>
  <c r="I18" i="14"/>
  <c r="L18" i="14"/>
  <c r="D19" i="14"/>
  <c r="E19" i="14"/>
  <c r="F19" i="14"/>
  <c r="G19" i="14"/>
  <c r="H19" i="14"/>
  <c r="I19" i="14"/>
  <c r="L19" i="14"/>
  <c r="D20" i="14"/>
  <c r="E20" i="14"/>
  <c r="F20" i="14"/>
  <c r="G20" i="14"/>
  <c r="H20" i="14"/>
  <c r="I20" i="14"/>
  <c r="L20" i="14"/>
  <c r="D21" i="14"/>
  <c r="E21" i="14"/>
  <c r="F21" i="14"/>
  <c r="G21" i="14"/>
  <c r="H21" i="14"/>
  <c r="I21" i="14"/>
  <c r="L21" i="14"/>
  <c r="D22" i="14"/>
  <c r="E22" i="14"/>
  <c r="F22" i="14"/>
  <c r="G22" i="14"/>
  <c r="H22" i="14"/>
  <c r="I22" i="14"/>
  <c r="L22" i="14"/>
  <c r="D23" i="14"/>
  <c r="E23" i="14"/>
  <c r="F23" i="14"/>
  <c r="G23" i="14"/>
  <c r="H23" i="14"/>
  <c r="I23" i="14"/>
  <c r="L23" i="14"/>
  <c r="D24" i="14"/>
  <c r="E24" i="14"/>
  <c r="F24" i="14"/>
  <c r="G24" i="14"/>
  <c r="H24" i="14"/>
  <c r="I24" i="14"/>
  <c r="L24" i="14"/>
  <c r="D25" i="14"/>
  <c r="E25" i="14"/>
  <c r="F25" i="14"/>
  <c r="G25" i="14"/>
  <c r="H25" i="14"/>
  <c r="I25" i="14"/>
  <c r="L25" i="14"/>
  <c r="D26" i="14"/>
  <c r="E26" i="14"/>
  <c r="F26" i="14"/>
  <c r="G26" i="14"/>
  <c r="H26" i="14"/>
  <c r="I26" i="14"/>
  <c r="L26" i="14"/>
  <c r="D27" i="14"/>
  <c r="E27" i="14"/>
  <c r="F27" i="14"/>
  <c r="G27" i="14"/>
  <c r="H27" i="14"/>
  <c r="I27" i="14"/>
  <c r="L27" i="14"/>
  <c r="D28" i="14"/>
  <c r="E28" i="14"/>
  <c r="F28" i="14"/>
  <c r="G28" i="14"/>
  <c r="H28" i="14"/>
  <c r="I28" i="14"/>
  <c r="L28" i="14"/>
  <c r="D29" i="14"/>
  <c r="E29" i="14"/>
  <c r="F29" i="14"/>
  <c r="G29" i="14"/>
  <c r="H29" i="14"/>
  <c r="I29" i="14"/>
  <c r="L29" i="14"/>
  <c r="D30" i="14"/>
  <c r="E30" i="14"/>
  <c r="F30" i="14"/>
  <c r="G30" i="14"/>
  <c r="H30" i="14"/>
  <c r="I30" i="14"/>
  <c r="L30" i="14"/>
  <c r="D31" i="14"/>
  <c r="E31" i="14"/>
  <c r="F31" i="14"/>
  <c r="G31" i="14"/>
  <c r="H31" i="14"/>
  <c r="I31" i="14"/>
  <c r="L31" i="14"/>
  <c r="D32" i="14"/>
  <c r="E32" i="14"/>
  <c r="F32" i="14"/>
  <c r="G32" i="14"/>
  <c r="H32" i="14"/>
  <c r="I32" i="14"/>
  <c r="L32" i="14"/>
  <c r="D33" i="14"/>
  <c r="E33" i="14"/>
  <c r="F33" i="14"/>
  <c r="G33" i="14"/>
  <c r="H33" i="14"/>
  <c r="I33" i="14"/>
  <c r="L33" i="14"/>
  <c r="D34" i="14"/>
  <c r="E34" i="14"/>
  <c r="F34" i="14"/>
  <c r="G34" i="14"/>
  <c r="H34" i="14"/>
  <c r="I34" i="14"/>
  <c r="L34" i="14"/>
  <c r="D35" i="14"/>
  <c r="E35" i="14"/>
  <c r="F35" i="14"/>
  <c r="G35" i="14"/>
  <c r="H35" i="14"/>
  <c r="I35" i="14"/>
  <c r="L35" i="14"/>
  <c r="D36" i="14"/>
  <c r="E36" i="14"/>
  <c r="F36" i="14"/>
  <c r="G36" i="14"/>
  <c r="H36" i="14"/>
  <c r="I36" i="14"/>
  <c r="L36" i="14"/>
  <c r="D37" i="14"/>
  <c r="E37" i="14"/>
  <c r="F37" i="14"/>
  <c r="G37" i="14"/>
  <c r="H37" i="14"/>
  <c r="I37" i="14"/>
  <c r="L37" i="14"/>
  <c r="D38" i="14"/>
  <c r="E38" i="14"/>
  <c r="F38" i="14"/>
  <c r="G38" i="14"/>
  <c r="H38" i="14"/>
  <c r="I38" i="14"/>
  <c r="L38" i="14"/>
  <c r="D39" i="14"/>
  <c r="E39" i="14"/>
  <c r="F39" i="14"/>
  <c r="G39" i="14"/>
  <c r="H39" i="14"/>
  <c r="I39" i="14"/>
  <c r="L39" i="14"/>
  <c r="D40" i="14"/>
  <c r="E40" i="14"/>
  <c r="F40" i="14"/>
  <c r="G40" i="14"/>
  <c r="H40" i="14"/>
  <c r="I40" i="14"/>
  <c r="L40" i="14"/>
  <c r="D41" i="14"/>
  <c r="E41" i="14"/>
  <c r="F41" i="14"/>
  <c r="G41" i="14"/>
  <c r="H41" i="14"/>
  <c r="I41" i="14"/>
  <c r="L41" i="14"/>
  <c r="D42" i="14"/>
  <c r="E42" i="14"/>
  <c r="F42" i="14"/>
  <c r="G42" i="14"/>
  <c r="H42" i="14"/>
  <c r="I42" i="14"/>
  <c r="L42" i="14"/>
  <c r="D43" i="14"/>
  <c r="E43" i="14"/>
  <c r="F43" i="14"/>
  <c r="G43" i="14"/>
  <c r="H43" i="14"/>
  <c r="I43" i="14"/>
  <c r="L43" i="14"/>
  <c r="E3" i="14"/>
  <c r="F3" i="14"/>
  <c r="G3" i="14"/>
  <c r="H3" i="14"/>
  <c r="L3" i="14"/>
  <c r="D3" i="14"/>
  <c r="G3" i="22"/>
  <c r="I11" i="14" s="1"/>
  <c r="G4" i="22"/>
  <c r="I14" i="14" s="1"/>
  <c r="G5" i="22"/>
  <c r="G6" i="22"/>
  <c r="G2" i="22"/>
  <c r="I6" i="14" s="1"/>
  <c r="H10" i="14"/>
  <c r="H8" i="23" l="1"/>
  <c r="J10" i="23"/>
  <c r="K10" i="23" s="1"/>
  <c r="H9" i="23"/>
  <c r="H5" i="23"/>
  <c r="I7" i="14"/>
  <c r="I8" i="14"/>
  <c r="I4" i="14"/>
  <c r="I3" i="14"/>
  <c r="I5" i="14"/>
  <c r="H7" i="23"/>
  <c r="H4" i="23"/>
  <c r="H6" i="23"/>
  <c r="E10" i="23"/>
  <c r="H10" i="23" s="1"/>
  <c r="I15" i="14"/>
  <c r="I16" i="14"/>
  <c r="I12" i="14"/>
  <c r="I13" i="14"/>
  <c r="H9" i="14"/>
</calcChain>
</file>

<file path=xl/sharedStrings.xml><?xml version="1.0" encoding="utf-8"?>
<sst xmlns="http://schemas.openxmlformats.org/spreadsheetml/2006/main" count="127" uniqueCount="80">
  <si>
    <t>REQUERIMIENTO</t>
  </si>
  <si>
    <t>TIPO</t>
  </si>
  <si>
    <t>CONTRATOS Y MODIFICACIONES</t>
  </si>
  <si>
    <t>PROYECTOS</t>
  </si>
  <si>
    <t>PROYECCIÓN INGRESOS</t>
  </si>
  <si>
    <t>PRIORIZACIÓN Y FACTURA PRELIMIN</t>
  </si>
  <si>
    <t>REVISIÓN FACTURAS</t>
  </si>
  <si>
    <t>EMISIÓN FACTURA</t>
  </si>
  <si>
    <t>GESTIÓN DE ENTREGABLES</t>
  </si>
  <si>
    <t>IDENT. PRIORIZ. ASIGNA. CARTERA</t>
  </si>
  <si>
    <t>GESTIÓN DE CARTERA</t>
  </si>
  <si>
    <t>AGRUPACIÓN</t>
  </si>
  <si>
    <t>CONTRATOS, MODIFICACIONES CONTRACTUALES, CONDICIONES DE PAGO Y PROYECTOS</t>
  </si>
  <si>
    <t>NÓMINA Y NOVEDADES DE NÓMINA</t>
  </si>
  <si>
    <t>PRIORIZACIÓN, REVISIÓN DE FACTURA Y EMISIÓN DE FACTURA</t>
  </si>
  <si>
    <t>FORMULARIOS Y TABLAS</t>
  </si>
  <si>
    <t>TIPO_REQUERIMIENTO</t>
  </si>
  <si>
    <t>REPORTE</t>
  </si>
  <si>
    <t>HORAS DISEÑO DESARROLLADOR</t>
  </si>
  <si>
    <t>HORAS DISEÑO ANALÍTICA</t>
  </si>
  <si>
    <t>HORAS IMPLEMENTACIÓN ANALÍTICA</t>
  </si>
  <si>
    <t>HORAS IMPLEMENTACIÓN DESARROLLADOR</t>
  </si>
  <si>
    <t>HORAS REUNIÓN INTERNA</t>
  </si>
  <si>
    <t>HORAS REUNIÓN EXTERNA</t>
  </si>
  <si>
    <t>HORAS PRUEBAS USUARIOS</t>
  </si>
  <si>
    <t>Total general</t>
  </si>
  <si>
    <t>COLABORADORES Y NOVEDADES</t>
  </si>
  <si>
    <t>TERCEROS O CONTRATISTAS</t>
  </si>
  <si>
    <t>CONTRATOS, ATRIBUTOS Y MOFICIACIONES, SUMINISTROS/SERVICIOS Y SUS VALORES</t>
  </si>
  <si>
    <t>PRESUPUESTO Y PROGRAMA DEL PROYECTO</t>
  </si>
  <si>
    <t>REGISTRO DE ACTIVIDADES Y SERVICIOS FINALIZADOS</t>
  </si>
  <si>
    <t>CONECTIVIDAD</t>
  </si>
  <si>
    <t>REGISTRO SUMINISTROS RECIBIDOS</t>
  </si>
  <si>
    <t>NOTIFICACIONES DE PAGO</t>
  </si>
  <si>
    <t>INTEGRACIÓN CON EL FORMATO BAJO EL CUAL PAYC PRODUCE PRESUPEUSTOS Y PROGRAMAS</t>
  </si>
  <si>
    <t>INTEGRACIÓN CON LOS PRINCIPALES FORMATOS/SOFTWARE PARA PRESUPUESTACIÓN Y PROGRAMACIÓN (EJ PROJECT)</t>
  </si>
  <si>
    <t>PROCESAMIENTO DE INFORMACIÓN</t>
  </si>
  <si>
    <t>REPORTES</t>
  </si>
  <si>
    <t>ESCENARIOS PARA EL CÁLCULO DEL COSTO FINAL</t>
  </si>
  <si>
    <t>FLUJO DE INGRESOS</t>
  </si>
  <si>
    <t>INDICADORES PROYECTOS</t>
  </si>
  <si>
    <t>ORDEN DE PAGO PARA CLIENTE</t>
  </si>
  <si>
    <t>REPORTES PRESUPUESTALES CLIENTE</t>
  </si>
  <si>
    <t>REPORTES AVANCE CLIENTE</t>
  </si>
  <si>
    <t>COMPLEJIDAD</t>
  </si>
  <si>
    <t>LEVANTAMIENTO DE INFORMACIÓN</t>
  </si>
  <si>
    <t>LEVANTAMIENTO TRANSVERSAL</t>
  </si>
  <si>
    <t>INTEGRACIÓN</t>
  </si>
  <si>
    <t>PRESUPUESTO Y PROGRAMA</t>
  </si>
  <si>
    <t>CONTROL</t>
  </si>
  <si>
    <t>GESTIÓN CONTRACTUAL</t>
  </si>
  <si>
    <t>PROYECCIÓN</t>
  </si>
  <si>
    <t>CONJUNTOS DE TAREAS</t>
  </si>
  <si>
    <t>HORAS DISEÑO GESTOR</t>
  </si>
  <si>
    <t>HORAS IMPLEMENTACIÓN GESTOR</t>
  </si>
  <si>
    <t>HORAS HOMBRE DESARROLLADOR</t>
  </si>
  <si>
    <t>HORAS HOMBRE ANALITICA</t>
  </si>
  <si>
    <t>COSTO DESARROLLADOR</t>
  </si>
  <si>
    <t>COSTO GESTOR</t>
  </si>
  <si>
    <t>ROL</t>
  </si>
  <si>
    <t>GESTOR DE PROYECTO</t>
  </si>
  <si>
    <t>PROFESIONAL EN ANALÍTICA AVANZADA</t>
  </si>
  <si>
    <t>PROFESIONAL DESARROLLADOR DE SOFTWARE</t>
  </si>
  <si>
    <t>COSTO MENSUAL</t>
  </si>
  <si>
    <t>SALARIO MENSUAL</t>
  </si>
  <si>
    <t>FACTOR PRESTACIONAL</t>
  </si>
  <si>
    <t>COSTO TOTAL RRHH</t>
  </si>
  <si>
    <t>MESES PEOR ESCENARIO</t>
  </si>
  <si>
    <t>MESES</t>
  </si>
  <si>
    <t>TOTAL</t>
  </si>
  <si>
    <t>HORAS TOTALES GESTOR</t>
  </si>
  <si>
    <t>COSTO NALITICA</t>
  </si>
  <si>
    <t>TIPO DE FUNCIONALIDAD</t>
  </si>
  <si>
    <t>COSTO RRHH TOAL PEOR ESCENARIO</t>
  </si>
  <si>
    <t>ITEM</t>
  </si>
  <si>
    <t>SERVIDOR DE DESARROLLO</t>
  </si>
  <si>
    <t>DÓLARES</t>
  </si>
  <si>
    <t>TASA DE CAMBIO</t>
  </si>
  <si>
    <t>COSTO ESCENARIO MEDIO</t>
  </si>
  <si>
    <t>COSTO PEOR ESCENARIO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</si>
</sst>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justify" vertical="center" readingOrder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0" borderId="0" xfId="0" applyFill="1"/>
    <xf numFmtId="0" fontId="0" fillId="0" borderId="1" xfId="0" applyNumberFormat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vertical="center" wrapText="1"/>
    </xf>
    <xf numFmtId="164" fontId="0" fillId="0" borderId="1" xfId="0" applyNumberFormat="1" applyBorder="1"/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Border="1"/>
    <xf numFmtId="0" fontId="1" fillId="3" borderId="1" xfId="0" applyFont="1" applyFill="1" applyBorder="1" applyAlignment="1">
      <alignment horizontal="left" wrapText="1"/>
    </xf>
    <xf numFmtId="0" fontId="1" fillId="3" borderId="1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wrapText="1"/>
    </xf>
    <xf numFmtId="2" fontId="0" fillId="0" borderId="1" xfId="0" applyNumberFormat="1" applyBorder="1"/>
    <xf numFmtId="164" fontId="1" fillId="3" borderId="1" xfId="0" applyNumberFormat="1" applyFont="1" applyFill="1" applyBorder="1" applyAlignment="1">
      <alignment wrapText="1"/>
    </xf>
    <xf numFmtId="164" fontId="1" fillId="3" borderId="1" xfId="0" applyNumberFormat="1" applyFont="1" applyFill="1" applyBorder="1"/>
    <xf numFmtId="2" fontId="1" fillId="3" borderId="1" xfId="0" applyNumberFormat="1" applyFont="1" applyFill="1" applyBorder="1"/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36"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ill>
        <patternFill patternType="solid">
          <bgColor theme="0" tint="-0.1499984740745262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YECTO" refreshedDate="43313.437614699076" createdVersion="5" refreshedVersion="5" minRefreshableVersion="3" recordCount="15">
  <cacheSource type="worksheet">
    <worksheetSource ref="A2:L17" sheet="CONSOLIDADO_IMPLEMENTACION_DIS"/>
  </cacheSource>
  <cacheFields count="21">
    <cacheField name="REQUERIMIENTO" numFmtId="0">
      <sharedItems/>
    </cacheField>
    <cacheField name="CONJUNTOS DE TAREAS" numFmtId="0">
      <sharedItems/>
    </cacheField>
    <cacheField name="TIPO_REQUERIMIENTO" numFmtId="0">
      <sharedItems count="5">
        <s v="FORMULARIOS Y TABLAS"/>
        <s v="CONECTIVIDAD"/>
        <s v="PROCESAMIENTO DE INFORMACIÓN"/>
        <s v="REPORTE"/>
        <s v="LEVANTAMIENTO DE INFORMACIÓN"/>
      </sharedItems>
    </cacheField>
    <cacheField name="HORAS DISEÑO DESARROLLADOR" numFmtId="0">
      <sharedItems containsSemiMixedTypes="0" containsString="0" containsNumber="1" containsInteger="1" minValue="5" maxValue="36"/>
    </cacheField>
    <cacheField name="HORAS DISEÑO ANALÍTICA" numFmtId="0">
      <sharedItems containsSemiMixedTypes="0" containsString="0" containsNumber="1" containsInteger="1" minValue="24" maxValue="100"/>
    </cacheField>
    <cacheField name="HORAS IMPLEMENTACIÓN DESARROLLADOR" numFmtId="0">
      <sharedItems containsSemiMixedTypes="0" containsString="0" containsNumber="1" containsInteger="1" minValue="20" maxValue="72"/>
    </cacheField>
    <cacheField name="HORAS IMPLEMENTACIÓN ANALÍTICA" numFmtId="0">
      <sharedItems containsSemiMixedTypes="0" containsString="0" containsNumber="1" containsInteger="1" minValue="24" maxValue="100"/>
    </cacheField>
    <cacheField name="HORAS DISEÑO GESTOR" numFmtId="0">
      <sharedItems containsSemiMixedTypes="0" containsString="0" containsNumber="1" minValue="12" maxValue="26.25"/>
    </cacheField>
    <cacheField name="HORAS IMPLEMENTACIÓN GESTOR" numFmtId="0">
      <sharedItems containsSemiMixedTypes="0" containsString="0" containsNumber="1" containsInteger="1" minValue="8" maxValue="20"/>
    </cacheField>
    <cacheField name="HORAS REUNIÓN INTERNA" numFmtId="0">
      <sharedItems containsSemiMixedTypes="0" containsString="0" containsNumber="1" minValue="0.5" maxValue="2.5"/>
    </cacheField>
    <cacheField name="HORAS REUNIÓN EXTERNA" numFmtId="0">
      <sharedItems containsSemiMixedTypes="0" containsString="0" containsNumber="1" minValue="0.5" maxValue="2.5"/>
    </cacheField>
    <cacheField name="HORAS PRUEBAS USUARIOS" numFmtId="0">
      <sharedItems containsSemiMixedTypes="0" containsString="0" containsNumber="1" minValue="1" maxValue="5"/>
    </cacheField>
    <cacheField name="HORAS DESARROLLADOR" numFmtId="0" formula="'HORAS DISEÑO DESARROLLADOR'+'HORAS REUNIÓN INTERNA'+'HORAS REUNIÓN EXTERNA'+'HORAS IMPLEMENTACIÓN DESARROLLADOR'" databaseField="0"/>
    <cacheField name="HORAS ANALITICA" numFmtId="0" formula="'HORAS DISEÑO ANALÍTICA'+'HORAS IMPLEMENTACIÓN ANALÍTICA'+'HORAS REUNIÓN INTERNA'+'HORAS REUNIÓN EXTERNA'" databaseField="0"/>
    <cacheField name="Campo1" numFmtId="0" formula="'HORAS IMPLEMENTACIÓN GESTOR'+'HORAS DISEÑO GESTOR'+'HORAS REUNIÓN EXTERNA'+'HORAS REUNIÓN INTERNA'" databaseField="0"/>
    <cacheField name="HORAS GESTOR" numFmtId="0" formula="'HORAS IMPLEMENTACIÓN GESTOR'+'HORAS DISEÑO GESTOR'+'HORAS REUNIÓN EXTERNA'+'HORAS REUNIÓN INTERNA'" databaseField="0"/>
    <cacheField name="COSTO PROFESIONAL ANALITICA" numFmtId="0" formula="SUM('HORAS ANALITICA')*#NAME?" databaseField="0"/>
    <cacheField name="COSTO PROFESIONAL DESARROLLADOR" numFmtId="0" formula="'HORAS DESARROLLADOR'*#NAME?" databaseField="0"/>
    <cacheField name="COSTO GESTOR DE PROYECTO" numFmtId="0" formula="#NAME?*'HORAS GESTOR'" databaseField="0"/>
    <cacheField name="COSTO TOTAL" numFmtId="0" formula="'COSTO PROFESIONAL ANALITICA'+'COSTO PROFESIONAL DESARROLLADOR'+'COSTO GESTOR DE PROYECTO'" databaseField="0"/>
    <cacheField name="Campo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TERCEROS O CONTRATISTAS"/>
    <s v="GESTIÓN CONTRACTUAL"/>
    <x v="0"/>
    <n v="36"/>
    <n v="36"/>
    <n v="72"/>
    <n v="30"/>
    <n v="18"/>
    <n v="17"/>
    <n v="0.75"/>
    <n v="0.75"/>
    <n v="1.5"/>
  </r>
  <r>
    <s v="CONTRATOS, ATRIBUTOS Y MOFICIACIONES, SUMINISTROS/SERVICIOS Y SUS VALORES"/>
    <s v="GESTIÓN CONTRACTUAL"/>
    <x v="0"/>
    <n v="36"/>
    <n v="36"/>
    <n v="72"/>
    <n v="30"/>
    <n v="18"/>
    <n v="17"/>
    <n v="0.75"/>
    <n v="0.75"/>
    <n v="1.5"/>
  </r>
  <r>
    <s v="PRESUPUESTO Y PROGRAMA DEL PROYECTO"/>
    <s v="PRESUPUESTO Y PROGRAMA"/>
    <x v="0"/>
    <n v="36"/>
    <n v="36"/>
    <n v="72"/>
    <n v="30"/>
    <n v="18"/>
    <n v="17"/>
    <n v="0.75"/>
    <n v="0.75"/>
    <n v="1.5"/>
  </r>
  <r>
    <s v="REGISTRO DE ACTIVIDADES Y SERVICIOS FINALIZADOS"/>
    <s v="CONTROL"/>
    <x v="0"/>
    <n v="36"/>
    <n v="36"/>
    <n v="72"/>
    <n v="30"/>
    <n v="18"/>
    <n v="17"/>
    <n v="0.75"/>
    <n v="0.75"/>
    <n v="1.5"/>
  </r>
  <r>
    <s v="REGISTRO SUMINISTROS RECIBIDOS"/>
    <s v="CONTROL"/>
    <x v="0"/>
    <n v="36"/>
    <n v="36"/>
    <n v="72"/>
    <n v="30"/>
    <n v="18"/>
    <n v="17"/>
    <n v="0.75"/>
    <n v="0.75"/>
    <n v="1.5"/>
  </r>
  <r>
    <s v="NOTIFICACIONES DE PAGO"/>
    <s v="CONTROL"/>
    <x v="0"/>
    <n v="36"/>
    <n v="36"/>
    <n v="72"/>
    <n v="30"/>
    <n v="18"/>
    <n v="17"/>
    <n v="0.75"/>
    <n v="0.75"/>
    <n v="1.5"/>
  </r>
  <r>
    <s v="INTEGRACIÓN CON EL FORMATO BAJO EL CUAL PAYC PRODUCE PRESUPEUSTOS Y PROGRAMAS"/>
    <s v="INTEGRACIÓN"/>
    <x v="1"/>
    <n v="24"/>
    <n v="24"/>
    <n v="24"/>
    <n v="24"/>
    <n v="12"/>
    <n v="8"/>
    <n v="0.5"/>
    <n v="0.5"/>
    <n v="1"/>
  </r>
  <r>
    <s v="INTEGRACIÓN CON LOS PRINCIPALES FORMATOS/SOFTWARE PARA PRESUPUESTACIÓN Y PROGRAMACIÓN (EJ PROJECT)"/>
    <s v="INTEGRACIÓN"/>
    <x v="1"/>
    <n v="24"/>
    <n v="24"/>
    <n v="24"/>
    <n v="24"/>
    <n v="12"/>
    <n v="8"/>
    <n v="0.5"/>
    <n v="0.5"/>
    <n v="1"/>
  </r>
  <r>
    <s v="ESCENARIOS PARA EL CÁLCULO DEL COSTO FINAL"/>
    <s v="PROYECCIÓN"/>
    <x v="2"/>
    <n v="36"/>
    <n v="36"/>
    <n v="30"/>
    <n v="60"/>
    <n v="18"/>
    <n v="15"/>
    <n v="0.75"/>
    <n v="0.75"/>
    <n v="1.5"/>
  </r>
  <r>
    <s v="FLUJO DE INGRESOS"/>
    <s v="REPORTES"/>
    <x v="3"/>
    <n v="30"/>
    <n v="30"/>
    <n v="36"/>
    <n v="30"/>
    <n v="15"/>
    <n v="11"/>
    <n v="0.75"/>
    <n v="0.75"/>
    <n v="1.5"/>
  </r>
  <r>
    <s v="INDICADORES PROYECTOS"/>
    <s v="REPORTES"/>
    <x v="3"/>
    <n v="30"/>
    <n v="30"/>
    <n v="36"/>
    <n v="30"/>
    <n v="15"/>
    <n v="11"/>
    <n v="0.75"/>
    <n v="0.75"/>
    <n v="1.5"/>
  </r>
  <r>
    <s v="ORDEN DE PAGO PARA CLIENTE"/>
    <s v="REPORTES"/>
    <x v="3"/>
    <n v="30"/>
    <n v="30"/>
    <n v="36"/>
    <n v="30"/>
    <n v="15"/>
    <n v="11"/>
    <n v="0.75"/>
    <n v="0.75"/>
    <n v="1.5"/>
  </r>
  <r>
    <s v="REPORTES PRESUPUESTALES CLIENTE"/>
    <s v="REPORTES"/>
    <x v="3"/>
    <n v="30"/>
    <n v="30"/>
    <n v="36"/>
    <n v="30"/>
    <n v="15"/>
    <n v="11"/>
    <n v="0.75"/>
    <n v="0.75"/>
    <n v="1.5"/>
  </r>
  <r>
    <s v="REPORTES AVANCE CLIENTE"/>
    <s v="REPORTES"/>
    <x v="3"/>
    <n v="30"/>
    <n v="30"/>
    <n v="36"/>
    <n v="30"/>
    <n v="15"/>
    <n v="11"/>
    <n v="0.75"/>
    <n v="0.75"/>
    <n v="1.5"/>
  </r>
  <r>
    <s v="LEVANTAMIENTO TRANSVERSAL"/>
    <s v="LEVANTAMIENTO DE INFORMACIÓN"/>
    <x v="4"/>
    <n v="5"/>
    <n v="100"/>
    <n v="20"/>
    <n v="100"/>
    <n v="26.25"/>
    <n v="20"/>
    <n v="2.5"/>
    <n v="2.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rowHeaderCaption="TIPO DE FUNCIONALIDAD">
  <location ref="A3:D9" firstHeaderRow="0" firstDataRow="1" firstDataCol="1"/>
  <pivotFields count="21">
    <pivotField showAll="0"/>
    <pivotField showAll="0"/>
    <pivotField axis="axisRow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HORAS HOMBRE DESARROLLADOR" fld="12" baseField="2" baseItem="0"/>
    <dataField name="HORAS HOMBRE ANALITICA" fld="13" baseField="2" baseItem="0"/>
    <dataField name="HORAS TOTALES GESTOR" fld="15" baseField="2" baseItem="0"/>
  </dataFields>
  <formats count="3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2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field="1" dataOnly="0" labelOnly="1" outline="0">
        <references count="1">
          <reference field="4294967294" count="1" selected="0">
            <x v="0"/>
          </reference>
        </references>
      </pivotArea>
    </format>
    <format dxfId="24">
      <pivotArea field="1" dataOnly="0" labelOnly="1" outline="0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/>
    </format>
    <format dxfId="22">
      <pivotArea field="1" dataOnly="0" labelOnly="1" outline="0">
        <references count="1">
          <reference field="4294967294" count="1" selected="0">
            <x v="0"/>
          </reference>
        </references>
      </pivotArea>
    </format>
    <format dxfId="21">
      <pivotArea field="1" dataOnly="0" labelOnly="1" outline="0">
        <references count="1">
          <reference field="4294967294" count="1" selected="0">
            <x v="1"/>
          </reference>
        </references>
      </pivotArea>
    </format>
    <format dxfId="20">
      <pivotArea field="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dataOnly="0" labelOnly="1" fieldPosition="0">
        <references count="1">
          <reference field="2" count="0"/>
        </references>
      </pivotArea>
    </format>
    <format dxfId="17">
      <pivotArea type="all" dataOnly="0" outline="0" fieldPosition="0"/>
    </format>
    <format dxfId="16">
      <pivotArea field="2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field="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field="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baseColWidth="10" defaultRowHeight="15" x14ac:dyDescent="0.25"/>
  <cols>
    <col min="1" max="1" width="14.7109375" customWidth="1"/>
    <col min="2" max="2" width="0" hidden="1" customWidth="1"/>
    <col min="3" max="3" width="14.7109375" hidden="1" customWidth="1"/>
    <col min="4" max="4" width="14.28515625" customWidth="1"/>
    <col min="5" max="5" width="19.42578125" customWidth="1"/>
    <col min="6" max="6" width="24.7109375" customWidth="1"/>
  </cols>
  <sheetData>
    <row r="1" spans="1:6" ht="30" x14ac:dyDescent="0.25">
      <c r="A1" s="30" t="s">
        <v>74</v>
      </c>
      <c r="B1" s="30" t="s">
        <v>76</v>
      </c>
      <c r="C1" s="30" t="s">
        <v>77</v>
      </c>
      <c r="D1" s="30" t="s">
        <v>63</v>
      </c>
      <c r="E1" s="30" t="s">
        <v>78</v>
      </c>
      <c r="F1" s="30" t="s">
        <v>79</v>
      </c>
    </row>
    <row r="2" spans="1:6" ht="30" x14ac:dyDescent="0.25">
      <c r="A2" s="2" t="s">
        <v>75</v>
      </c>
      <c r="B2" s="1">
        <v>106.95</v>
      </c>
      <c r="C2" s="18">
        <v>2891.45</v>
      </c>
      <c r="D2" s="18">
        <f>B2*C2</f>
        <v>309240.57750000001</v>
      </c>
      <c r="E2" s="18">
        <f>D2*6</f>
        <v>1855443.4650000001</v>
      </c>
      <c r="F2" s="18">
        <f>D2*9</f>
        <v>2783165.1975000002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1"/>
  <sheetViews>
    <sheetView zoomScale="80" zoomScaleNormal="80" workbookViewId="0">
      <selection activeCell="I5" sqref="I5"/>
    </sheetView>
  </sheetViews>
  <sheetFormatPr baseColWidth="10" defaultRowHeight="15" x14ac:dyDescent="0.25"/>
  <cols>
    <col min="1" max="1" width="30.5703125" customWidth="1"/>
    <col min="2" max="2" width="15.28515625" style="5" customWidth="1"/>
    <col min="3" max="3" width="11.28515625" style="5" customWidth="1"/>
    <col min="4" max="4" width="17.42578125" style="5" customWidth="1"/>
    <col min="5" max="5" width="21.7109375" style="5" customWidth="1"/>
    <col min="6" max="6" width="15.42578125" style="5" customWidth="1"/>
    <col min="7" max="7" width="19.28515625" style="5" customWidth="1"/>
    <col min="8" max="8" width="16.42578125" style="5" customWidth="1"/>
    <col min="9" max="9" width="17.7109375" style="5" customWidth="1"/>
    <col min="10" max="20" width="11.28515625" style="5" customWidth="1"/>
    <col min="31" max="16384" width="11.42578125" style="11"/>
  </cols>
  <sheetData>
    <row r="2" spans="1:44" x14ac:dyDescent="0.25">
      <c r="A2" s="21"/>
      <c r="B2" s="25"/>
      <c r="C2" s="25"/>
      <c r="D2" s="25"/>
      <c r="E2" s="25"/>
      <c r="F2" s="25"/>
      <c r="G2" s="25"/>
      <c r="H2" s="25"/>
      <c r="I2" s="25"/>
      <c r="J2" s="25"/>
    </row>
    <row r="3" spans="1:44" ht="60" x14ac:dyDescent="0.25">
      <c r="A3" s="20" t="s">
        <v>72</v>
      </c>
      <c r="B3" s="20" t="s">
        <v>55</v>
      </c>
      <c r="C3" s="20" t="s">
        <v>56</v>
      </c>
      <c r="D3" s="20" t="s">
        <v>70</v>
      </c>
      <c r="E3" s="20" t="s">
        <v>57</v>
      </c>
      <c r="F3" s="20" t="s">
        <v>71</v>
      </c>
      <c r="G3" s="20" t="s">
        <v>58</v>
      </c>
      <c r="H3" s="20" t="s">
        <v>66</v>
      </c>
      <c r="I3" s="20" t="s">
        <v>73</v>
      </c>
      <c r="J3" s="20" t="s">
        <v>68</v>
      </c>
      <c r="K3" s="20" t="s">
        <v>67</v>
      </c>
      <c r="L3"/>
      <c r="M3"/>
      <c r="N3"/>
      <c r="O3"/>
      <c r="P3"/>
      <c r="Q3"/>
      <c r="R3"/>
      <c r="S3"/>
      <c r="T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25">
      <c r="A4" s="16" t="s">
        <v>31</v>
      </c>
      <c r="B4" s="12">
        <v>98</v>
      </c>
      <c r="C4" s="12">
        <v>98</v>
      </c>
      <c r="D4" s="12">
        <v>42</v>
      </c>
      <c r="E4" s="15">
        <f>B4*RECURSOS_HUMANOS!$B$3/(4*48)</f>
        <v>1786458.3333333333</v>
      </c>
      <c r="F4" s="15">
        <f>C4*RECURSOS_HUMANOS!$B$4/(4*48)</f>
        <v>1786458.3333333333</v>
      </c>
      <c r="G4" s="15">
        <f>D4*RECURSOS_HUMANOS!$B$2/(4*48)</f>
        <v>1312500</v>
      </c>
      <c r="H4" s="18">
        <f>SUM(E4:G4)</f>
        <v>4885416.666666666</v>
      </c>
      <c r="I4" s="15">
        <f>H4*1.5</f>
        <v>7328124.9999999991</v>
      </c>
      <c r="J4" s="26">
        <f t="shared" ref="J4:J10" si="0">MAX(B4:D4)/(4*48)</f>
        <v>0.51041666666666663</v>
      </c>
      <c r="K4" s="26">
        <f>J4*1.5</f>
        <v>0.765625</v>
      </c>
      <c r="L4"/>
      <c r="M4"/>
      <c r="N4"/>
      <c r="O4"/>
      <c r="P4"/>
      <c r="Q4"/>
      <c r="R4"/>
      <c r="S4"/>
      <c r="T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25">
      <c r="A5" s="16" t="s">
        <v>15</v>
      </c>
      <c r="B5" s="12">
        <v>657</v>
      </c>
      <c r="C5" s="12">
        <v>405</v>
      </c>
      <c r="D5" s="12">
        <v>219</v>
      </c>
      <c r="E5" s="15">
        <f>B5*RECURSOS_HUMANOS!$B$3/(4*48)</f>
        <v>11976562.5</v>
      </c>
      <c r="F5" s="15">
        <f>C5*RECURSOS_HUMANOS!$B$4/(4*48)</f>
        <v>7382812.5</v>
      </c>
      <c r="G5" s="15">
        <f>D5*RECURSOS_HUMANOS!$B$2/(4*48)</f>
        <v>6843750</v>
      </c>
      <c r="H5" s="18">
        <f t="shared" ref="H5:H10" si="1">SUM(E5:G5)</f>
        <v>26203125</v>
      </c>
      <c r="I5" s="15">
        <f t="shared" ref="I5:I10" si="2">H5*1.5</f>
        <v>39304687.5</v>
      </c>
      <c r="J5" s="26">
        <f t="shared" si="0"/>
        <v>3.421875</v>
      </c>
      <c r="K5" s="26">
        <f t="shared" ref="K5:K10" si="3">J5*1.5</f>
        <v>5.1328125</v>
      </c>
      <c r="L5"/>
      <c r="M5"/>
      <c r="N5"/>
      <c r="O5"/>
      <c r="P5"/>
      <c r="Q5"/>
      <c r="R5"/>
      <c r="S5"/>
      <c r="T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ht="30" x14ac:dyDescent="0.25">
      <c r="A6" s="16" t="s">
        <v>45</v>
      </c>
      <c r="B6" s="12">
        <v>30</v>
      </c>
      <c r="C6" s="12">
        <v>205</v>
      </c>
      <c r="D6" s="12">
        <v>51.25</v>
      </c>
      <c r="E6" s="15">
        <f>B6*RECURSOS_HUMANOS!$B$3/(4*48)</f>
        <v>546875</v>
      </c>
      <c r="F6" s="15">
        <f>C6*RECURSOS_HUMANOS!$B$4/(4*48)</f>
        <v>3736979.1666666665</v>
      </c>
      <c r="G6" s="15">
        <f>D6*RECURSOS_HUMANOS!$B$2/(4*48)</f>
        <v>1601562.5</v>
      </c>
      <c r="H6" s="18">
        <f t="shared" si="1"/>
        <v>5885416.666666666</v>
      </c>
      <c r="I6" s="15">
        <f t="shared" si="2"/>
        <v>8828125</v>
      </c>
      <c r="J6" s="26">
        <f t="shared" si="0"/>
        <v>1.0677083333333333</v>
      </c>
      <c r="K6" s="26">
        <f t="shared" si="3"/>
        <v>1.6015625</v>
      </c>
      <c r="L6"/>
      <c r="M6"/>
      <c r="N6"/>
      <c r="O6"/>
      <c r="P6"/>
      <c r="Q6"/>
      <c r="R6"/>
      <c r="S6"/>
      <c r="T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ht="30" x14ac:dyDescent="0.25">
      <c r="A7" s="16" t="s">
        <v>36</v>
      </c>
      <c r="B7" s="12">
        <v>67.5</v>
      </c>
      <c r="C7" s="12">
        <v>97.5</v>
      </c>
      <c r="D7" s="12">
        <v>34.5</v>
      </c>
      <c r="E7" s="15">
        <f>B7*RECURSOS_HUMANOS!$B$3/(4*48)</f>
        <v>1230468.75</v>
      </c>
      <c r="F7" s="15">
        <f>C7*RECURSOS_HUMANOS!$B$4/(4*48)</f>
        <v>1777343.75</v>
      </c>
      <c r="G7" s="15">
        <f>D7*RECURSOS_HUMANOS!$B$2/(4*48)</f>
        <v>1078125</v>
      </c>
      <c r="H7" s="18">
        <f t="shared" si="1"/>
        <v>4085937.5</v>
      </c>
      <c r="I7" s="15">
        <f t="shared" si="2"/>
        <v>6128906.25</v>
      </c>
      <c r="J7" s="26">
        <f t="shared" si="0"/>
        <v>0.5078125</v>
      </c>
      <c r="K7" s="26">
        <f t="shared" si="3"/>
        <v>0.76171875</v>
      </c>
      <c r="L7"/>
      <c r="M7"/>
      <c r="N7"/>
      <c r="O7"/>
      <c r="P7"/>
      <c r="Q7"/>
      <c r="R7"/>
      <c r="S7"/>
      <c r="T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25">
      <c r="A8" s="16" t="s">
        <v>17</v>
      </c>
      <c r="B8" s="12">
        <v>337.5</v>
      </c>
      <c r="C8" s="12">
        <v>307.5</v>
      </c>
      <c r="D8" s="12">
        <v>137.5</v>
      </c>
      <c r="E8" s="15">
        <f>B8*RECURSOS_HUMANOS!$B$3/(4*48)</f>
        <v>6152343.75</v>
      </c>
      <c r="F8" s="15">
        <f>C8*RECURSOS_HUMANOS!$B$4/(4*48)</f>
        <v>5605468.75</v>
      </c>
      <c r="G8" s="15">
        <f>D8*RECURSOS_HUMANOS!$B$2/(4*48)</f>
        <v>4296875</v>
      </c>
      <c r="H8" s="18">
        <f t="shared" si="1"/>
        <v>16054687.5</v>
      </c>
      <c r="I8" s="15">
        <f t="shared" si="2"/>
        <v>24082031.25</v>
      </c>
      <c r="J8" s="26">
        <f t="shared" si="0"/>
        <v>1.7578125</v>
      </c>
      <c r="K8" s="26">
        <f t="shared" si="3"/>
        <v>2.63671875</v>
      </c>
      <c r="L8"/>
      <c r="M8"/>
      <c r="N8"/>
      <c r="O8"/>
      <c r="P8"/>
      <c r="Q8"/>
      <c r="R8"/>
      <c r="S8"/>
      <c r="T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hidden="1" x14ac:dyDescent="0.25">
      <c r="A9" s="10" t="s">
        <v>25</v>
      </c>
      <c r="B9" s="13">
        <v>1190</v>
      </c>
      <c r="C9" s="13">
        <v>1113</v>
      </c>
      <c r="D9" s="13">
        <v>484.25</v>
      </c>
      <c r="E9" s="15">
        <f>B9*RECURSOS_HUMANOS!$B$3/(4*48)</f>
        <v>21692708.333333332</v>
      </c>
      <c r="F9" s="15">
        <f>C9*RECURSOS_HUMANOS!$B$4/(4*48)</f>
        <v>20289062.5</v>
      </c>
      <c r="G9" s="15">
        <f>D9*RECURSOS_HUMANOS!$B$2/(4*48)</f>
        <v>15132812.5</v>
      </c>
      <c r="H9" s="18">
        <f t="shared" si="1"/>
        <v>57114583.333333328</v>
      </c>
      <c r="I9" s="15">
        <f t="shared" si="2"/>
        <v>85671875</v>
      </c>
      <c r="J9" s="26">
        <f t="shared" si="0"/>
        <v>6.197916666666667</v>
      </c>
      <c r="K9" s="26">
        <f t="shared" si="3"/>
        <v>9.296875</v>
      </c>
      <c r="L9"/>
      <c r="M9"/>
      <c r="N9"/>
      <c r="O9"/>
      <c r="P9"/>
      <c r="Q9"/>
      <c r="R9"/>
      <c r="S9"/>
      <c r="T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25">
      <c r="A10" s="22" t="s">
        <v>69</v>
      </c>
      <c r="B10" s="23">
        <f t="shared" ref="B10:D10" si="4">SUM(B4:B8)</f>
        <v>1190</v>
      </c>
      <c r="C10" s="23">
        <f t="shared" si="4"/>
        <v>1113</v>
      </c>
      <c r="D10" s="23">
        <f t="shared" si="4"/>
        <v>484.25</v>
      </c>
      <c r="E10" s="27">
        <f>B10*RECURSOS_HUMANOS!$B$3/(4*48)</f>
        <v>21692708.333333332</v>
      </c>
      <c r="F10" s="27">
        <f>C10*RECURSOS_HUMANOS!$B$4/(4*48)</f>
        <v>20289062.5</v>
      </c>
      <c r="G10" s="27">
        <f>D10*RECURSOS_HUMANOS!$B$2/(4*48)</f>
        <v>15132812.5</v>
      </c>
      <c r="H10" s="28">
        <f t="shared" si="1"/>
        <v>57114583.333333328</v>
      </c>
      <c r="I10" s="28">
        <f t="shared" si="2"/>
        <v>85671875</v>
      </c>
      <c r="J10" s="29">
        <f t="shared" si="0"/>
        <v>6.197916666666667</v>
      </c>
      <c r="K10" s="29">
        <f t="shared" si="3"/>
        <v>9.296875</v>
      </c>
      <c r="L10"/>
      <c r="M10"/>
      <c r="N10"/>
      <c r="O10"/>
      <c r="P10"/>
      <c r="Q10"/>
      <c r="R10"/>
      <c r="S10"/>
      <c r="T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25">
      <c r="A11" s="24"/>
      <c r="B11" s="21"/>
      <c r="C11" s="21"/>
      <c r="D11" s="21"/>
      <c r="E11" s="21"/>
      <c r="F11" s="21"/>
      <c r="G11" s="21"/>
      <c r="H11" s="21"/>
      <c r="I11" s="21"/>
      <c r="J11" s="21"/>
      <c r="K11"/>
      <c r="L11"/>
      <c r="M11"/>
      <c r="N11"/>
      <c r="O11"/>
      <c r="P11"/>
      <c r="Q11"/>
      <c r="R11"/>
      <c r="S11"/>
      <c r="T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5" workbookViewId="0">
      <selection activeCell="B8" sqref="B8"/>
    </sheetView>
  </sheetViews>
  <sheetFormatPr baseColWidth="10" defaultRowHeight="15" x14ac:dyDescent="0.25"/>
  <cols>
    <col min="1" max="1" width="43.7109375" customWidth="1"/>
    <col min="2" max="2" width="64.28515625" customWidth="1"/>
    <col min="3" max="3" width="31.42578125" style="5" customWidth="1"/>
    <col min="4" max="12" width="11.5703125" customWidth="1"/>
  </cols>
  <sheetData>
    <row r="1" spans="1:13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s="19"/>
    </row>
    <row r="2" spans="1:13" ht="75" x14ac:dyDescent="0.25">
      <c r="A2" s="17" t="s">
        <v>0</v>
      </c>
      <c r="B2" s="17" t="s">
        <v>52</v>
      </c>
      <c r="C2" s="17" t="s">
        <v>16</v>
      </c>
      <c r="D2" s="17" t="s">
        <v>18</v>
      </c>
      <c r="E2" s="17" t="s">
        <v>19</v>
      </c>
      <c r="F2" s="17" t="s">
        <v>21</v>
      </c>
      <c r="G2" s="17" t="s">
        <v>20</v>
      </c>
      <c r="H2" s="17" t="s">
        <v>53</v>
      </c>
      <c r="I2" s="17" t="s">
        <v>54</v>
      </c>
      <c r="J2" s="17" t="s">
        <v>22</v>
      </c>
      <c r="K2" s="17" t="s">
        <v>23</v>
      </c>
      <c r="L2" s="17" t="s">
        <v>24</v>
      </c>
    </row>
    <row r="3" spans="1:13" x14ac:dyDescent="0.25">
      <c r="A3" s="7" t="s">
        <v>27</v>
      </c>
      <c r="B3" s="2" t="s">
        <v>50</v>
      </c>
      <c r="C3" s="2" t="s">
        <v>15</v>
      </c>
      <c r="D3" s="2">
        <f>VLOOKUP($C3,PARAMETROS_REQUERIMIENTOS!$A$1:$J$6,D$1+1,0)*VLOOKUP($C3,PARAMETROS_REQUERIMIENTOS!$A$1:$K$6,11,0)</f>
        <v>36</v>
      </c>
      <c r="E3" s="2">
        <f>VLOOKUP($C3,PARAMETROS_REQUERIMIENTOS!$A$1:$J$6,E$1+1,0)*VLOOKUP($C3,PARAMETROS_REQUERIMIENTOS!$A$1:$K$6,11,0)</f>
        <v>36</v>
      </c>
      <c r="F3" s="2">
        <f>VLOOKUP($C3,PARAMETROS_REQUERIMIENTOS!$A$1:$J$6,F$1+1,0)*VLOOKUP($C3,PARAMETROS_REQUERIMIENTOS!$A$1:$K$6,11,0)</f>
        <v>72</v>
      </c>
      <c r="G3" s="2">
        <f>VLOOKUP($C3,PARAMETROS_REQUERIMIENTOS!$A$1:$J$6,G$1+1,0)*VLOOKUP($C3,PARAMETROS_REQUERIMIENTOS!$A$1:$K$6,11,0)</f>
        <v>30</v>
      </c>
      <c r="H3" s="2">
        <f>VLOOKUP($C3,PARAMETROS_REQUERIMIENTOS!$A$1:$J$6,H$1+1,0)*VLOOKUP($C3,PARAMETROS_REQUERIMIENTOS!$A$1:$K$6,11,0)</f>
        <v>18</v>
      </c>
      <c r="I3" s="2">
        <f>VLOOKUP($C3,PARAMETROS_REQUERIMIENTOS!$A$1:$J$6,I$1+1,0)*VLOOKUP($C3,PARAMETROS_REQUERIMIENTOS!$A$1:$K$6,11,0)</f>
        <v>17</v>
      </c>
      <c r="J3" s="2">
        <f>VLOOKUP($C3,PARAMETROS_REQUERIMIENTOS!$A$1:$J$6,J$1+1,0)*VLOOKUP($C3,PARAMETROS_REQUERIMIENTOS!$A$1:$K$6,11,0)</f>
        <v>0.75</v>
      </c>
      <c r="K3" s="2">
        <f>VLOOKUP($C3,PARAMETROS_REQUERIMIENTOS!$A$1:$J$6,K$1+1,0)*VLOOKUP($C3,PARAMETROS_REQUERIMIENTOS!$A$1:$K$6,11,0)</f>
        <v>0.75</v>
      </c>
      <c r="L3" s="2">
        <f>VLOOKUP($C3,PARAMETROS_REQUERIMIENTOS!$A$1:$J$6,L$1+1,0)*VLOOKUP($C3,PARAMETROS_REQUERIMIENTOS!$A$1:$K$6,11,0)</f>
        <v>1.5</v>
      </c>
    </row>
    <row r="4" spans="1:13" ht="25.5" x14ac:dyDescent="0.25">
      <c r="A4" s="7" t="s">
        <v>28</v>
      </c>
      <c r="B4" s="2" t="s">
        <v>50</v>
      </c>
      <c r="C4" s="2" t="s">
        <v>15</v>
      </c>
      <c r="D4" s="2">
        <f>VLOOKUP($C4,PARAMETROS_REQUERIMIENTOS!$A$1:$J$6,D$1+1,0)*VLOOKUP($C4,PARAMETROS_REQUERIMIENTOS!$A$1:$K$6,11,0)</f>
        <v>36</v>
      </c>
      <c r="E4" s="2">
        <f>VLOOKUP($C4,PARAMETROS_REQUERIMIENTOS!$A$1:$J$6,E$1+1,0)*VLOOKUP($C4,PARAMETROS_REQUERIMIENTOS!$A$1:$K$6,11,0)</f>
        <v>36</v>
      </c>
      <c r="F4" s="2">
        <f>VLOOKUP($C4,PARAMETROS_REQUERIMIENTOS!$A$1:$J$6,F$1+1,0)*VLOOKUP($C4,PARAMETROS_REQUERIMIENTOS!$A$1:$K$6,11,0)</f>
        <v>72</v>
      </c>
      <c r="G4" s="2">
        <f>VLOOKUP($C4,PARAMETROS_REQUERIMIENTOS!$A$1:$J$6,G$1+1,0)*VLOOKUP($C4,PARAMETROS_REQUERIMIENTOS!$A$1:$K$6,11,0)</f>
        <v>30</v>
      </c>
      <c r="H4" s="2">
        <f>VLOOKUP($C4,PARAMETROS_REQUERIMIENTOS!$A$1:$J$6,H$1+1,0)*VLOOKUP($C4,PARAMETROS_REQUERIMIENTOS!$A$1:$K$6,11,0)</f>
        <v>18</v>
      </c>
      <c r="I4" s="2">
        <f>VLOOKUP($C4,PARAMETROS_REQUERIMIENTOS!$A$1:$J$6,I$1+1,0)*VLOOKUP($C4,PARAMETROS_REQUERIMIENTOS!$A$1:$K$6,11,0)</f>
        <v>17</v>
      </c>
      <c r="J4" s="2">
        <f>VLOOKUP($C4,PARAMETROS_REQUERIMIENTOS!$A$1:$J$6,J$1+1,0)*VLOOKUP($C4,PARAMETROS_REQUERIMIENTOS!$A$1:$K$6,11,0)</f>
        <v>0.75</v>
      </c>
      <c r="K4" s="2">
        <f>VLOOKUP($C4,PARAMETROS_REQUERIMIENTOS!$A$1:$J$6,K$1+1,0)*VLOOKUP($C4,PARAMETROS_REQUERIMIENTOS!$A$1:$K$6,11,0)</f>
        <v>0.75</v>
      </c>
      <c r="L4" s="2">
        <f>VLOOKUP($C4,PARAMETROS_REQUERIMIENTOS!$A$1:$J$6,L$1+1,0)*VLOOKUP($C4,PARAMETROS_REQUERIMIENTOS!$A$1:$K$6,11,0)</f>
        <v>1.5</v>
      </c>
    </row>
    <row r="5" spans="1:13" ht="25.5" x14ac:dyDescent="0.25">
      <c r="A5" s="7" t="s">
        <v>29</v>
      </c>
      <c r="B5" s="2" t="s">
        <v>48</v>
      </c>
      <c r="C5" s="2" t="s">
        <v>15</v>
      </c>
      <c r="D5" s="2">
        <f>VLOOKUP($C5,PARAMETROS_REQUERIMIENTOS!$A$1:$J$6,D$1+1,0)*VLOOKUP($C5,PARAMETROS_REQUERIMIENTOS!$A$1:$K$6,11,0)</f>
        <v>36</v>
      </c>
      <c r="E5" s="2">
        <f>VLOOKUP($C5,PARAMETROS_REQUERIMIENTOS!$A$1:$J$6,E$1+1,0)*VLOOKUP($C5,PARAMETROS_REQUERIMIENTOS!$A$1:$K$6,11,0)</f>
        <v>36</v>
      </c>
      <c r="F5" s="2">
        <f>VLOOKUP($C5,PARAMETROS_REQUERIMIENTOS!$A$1:$J$6,F$1+1,0)*VLOOKUP($C5,PARAMETROS_REQUERIMIENTOS!$A$1:$K$6,11,0)</f>
        <v>72</v>
      </c>
      <c r="G5" s="2">
        <f>VLOOKUP($C5,PARAMETROS_REQUERIMIENTOS!$A$1:$J$6,G$1+1,0)*VLOOKUP($C5,PARAMETROS_REQUERIMIENTOS!$A$1:$K$6,11,0)</f>
        <v>30</v>
      </c>
      <c r="H5" s="2">
        <f>VLOOKUP($C5,PARAMETROS_REQUERIMIENTOS!$A$1:$J$6,H$1+1,0)*VLOOKUP($C5,PARAMETROS_REQUERIMIENTOS!$A$1:$K$6,11,0)</f>
        <v>18</v>
      </c>
      <c r="I5" s="2">
        <f>VLOOKUP($C5,PARAMETROS_REQUERIMIENTOS!$A$1:$J$6,I$1+1,0)*VLOOKUP($C5,PARAMETROS_REQUERIMIENTOS!$A$1:$K$6,11,0)</f>
        <v>17</v>
      </c>
      <c r="J5" s="2">
        <f>VLOOKUP($C5,PARAMETROS_REQUERIMIENTOS!$A$1:$J$6,J$1+1,0)*VLOOKUP($C5,PARAMETROS_REQUERIMIENTOS!$A$1:$K$6,11,0)</f>
        <v>0.75</v>
      </c>
      <c r="K5" s="2">
        <f>VLOOKUP($C5,PARAMETROS_REQUERIMIENTOS!$A$1:$J$6,K$1+1,0)*VLOOKUP($C5,PARAMETROS_REQUERIMIENTOS!$A$1:$K$6,11,0)</f>
        <v>0.75</v>
      </c>
      <c r="L5" s="2">
        <f>VLOOKUP($C5,PARAMETROS_REQUERIMIENTOS!$A$1:$J$6,L$1+1,0)*VLOOKUP($C5,PARAMETROS_REQUERIMIENTOS!$A$1:$K$6,11,0)</f>
        <v>1.5</v>
      </c>
    </row>
    <row r="6" spans="1:13" ht="30" customHeight="1" x14ac:dyDescent="0.25">
      <c r="A6" s="7" t="s">
        <v>30</v>
      </c>
      <c r="B6" s="2" t="s">
        <v>49</v>
      </c>
      <c r="C6" s="2" t="s">
        <v>15</v>
      </c>
      <c r="D6" s="2">
        <f>VLOOKUP($C6,PARAMETROS_REQUERIMIENTOS!$A$1:$J$6,D$1+1,0)*VLOOKUP($C6,PARAMETROS_REQUERIMIENTOS!$A$1:$K$6,11,0)</f>
        <v>36</v>
      </c>
      <c r="E6" s="2">
        <f>VLOOKUP($C6,PARAMETROS_REQUERIMIENTOS!$A$1:$J$6,E$1+1,0)*VLOOKUP($C6,PARAMETROS_REQUERIMIENTOS!$A$1:$K$6,11,0)</f>
        <v>36</v>
      </c>
      <c r="F6" s="2">
        <f>VLOOKUP($C6,PARAMETROS_REQUERIMIENTOS!$A$1:$J$6,F$1+1,0)*VLOOKUP($C6,PARAMETROS_REQUERIMIENTOS!$A$1:$K$6,11,0)</f>
        <v>72</v>
      </c>
      <c r="G6" s="2">
        <f>VLOOKUP($C6,PARAMETROS_REQUERIMIENTOS!$A$1:$J$6,G$1+1,0)*VLOOKUP($C6,PARAMETROS_REQUERIMIENTOS!$A$1:$K$6,11,0)</f>
        <v>30</v>
      </c>
      <c r="H6" s="2">
        <f>VLOOKUP($C6,PARAMETROS_REQUERIMIENTOS!$A$1:$J$6,H$1+1,0)*VLOOKUP($C6,PARAMETROS_REQUERIMIENTOS!$A$1:$K$6,11,0)</f>
        <v>18</v>
      </c>
      <c r="I6" s="2">
        <f>VLOOKUP($C6,PARAMETROS_REQUERIMIENTOS!$A$1:$J$6,I$1+1,0)*VLOOKUP($C6,PARAMETROS_REQUERIMIENTOS!$A$1:$K$6,11,0)</f>
        <v>17</v>
      </c>
      <c r="J6" s="2">
        <f>VLOOKUP($C6,PARAMETROS_REQUERIMIENTOS!$A$1:$J$6,J$1+1,0)*VLOOKUP($C6,PARAMETROS_REQUERIMIENTOS!$A$1:$K$6,11,0)</f>
        <v>0.75</v>
      </c>
      <c r="K6" s="2">
        <f>VLOOKUP($C6,PARAMETROS_REQUERIMIENTOS!$A$1:$J$6,K$1+1,0)*VLOOKUP($C6,PARAMETROS_REQUERIMIENTOS!$A$1:$K$6,11,0)</f>
        <v>0.75</v>
      </c>
      <c r="L6" s="2">
        <f>VLOOKUP($C6,PARAMETROS_REQUERIMIENTOS!$A$1:$J$6,L$1+1,0)*VLOOKUP($C6,PARAMETROS_REQUERIMIENTOS!$A$1:$K$6,11,0)</f>
        <v>1.5</v>
      </c>
    </row>
    <row r="7" spans="1:13" x14ac:dyDescent="0.25">
      <c r="A7" s="7" t="s">
        <v>32</v>
      </c>
      <c r="B7" s="2" t="s">
        <v>49</v>
      </c>
      <c r="C7" s="2" t="s">
        <v>15</v>
      </c>
      <c r="D7" s="2">
        <f>VLOOKUP($C7,PARAMETROS_REQUERIMIENTOS!$A$1:$J$6,D$1+1,0)*VLOOKUP($C7,PARAMETROS_REQUERIMIENTOS!$A$1:$K$6,11,0)</f>
        <v>36</v>
      </c>
      <c r="E7" s="2">
        <f>VLOOKUP($C7,PARAMETROS_REQUERIMIENTOS!$A$1:$J$6,E$1+1,0)*VLOOKUP($C7,PARAMETROS_REQUERIMIENTOS!$A$1:$K$6,11,0)</f>
        <v>36</v>
      </c>
      <c r="F7" s="2">
        <f>VLOOKUP($C7,PARAMETROS_REQUERIMIENTOS!$A$1:$J$6,F$1+1,0)*VLOOKUP($C7,PARAMETROS_REQUERIMIENTOS!$A$1:$K$6,11,0)</f>
        <v>72</v>
      </c>
      <c r="G7" s="2">
        <f>VLOOKUP($C7,PARAMETROS_REQUERIMIENTOS!$A$1:$J$6,G$1+1,0)*VLOOKUP($C7,PARAMETROS_REQUERIMIENTOS!$A$1:$K$6,11,0)</f>
        <v>30</v>
      </c>
      <c r="H7" s="2">
        <f>VLOOKUP($C7,PARAMETROS_REQUERIMIENTOS!$A$1:$J$6,H$1+1,0)*VLOOKUP($C7,PARAMETROS_REQUERIMIENTOS!$A$1:$K$6,11,0)</f>
        <v>18</v>
      </c>
      <c r="I7" s="2">
        <f>VLOOKUP($C7,PARAMETROS_REQUERIMIENTOS!$A$1:$J$6,I$1+1,0)*VLOOKUP($C7,PARAMETROS_REQUERIMIENTOS!$A$1:$K$6,11,0)</f>
        <v>17</v>
      </c>
      <c r="J7" s="2">
        <f>VLOOKUP($C7,PARAMETROS_REQUERIMIENTOS!$A$1:$J$6,J$1+1,0)*VLOOKUP($C7,PARAMETROS_REQUERIMIENTOS!$A$1:$K$6,11,0)</f>
        <v>0.75</v>
      </c>
      <c r="K7" s="2">
        <f>VLOOKUP($C7,PARAMETROS_REQUERIMIENTOS!$A$1:$J$6,K$1+1,0)*VLOOKUP($C7,PARAMETROS_REQUERIMIENTOS!$A$1:$K$6,11,0)</f>
        <v>0.75</v>
      </c>
      <c r="L7" s="2">
        <f>VLOOKUP($C7,PARAMETROS_REQUERIMIENTOS!$A$1:$J$6,L$1+1,0)*VLOOKUP($C7,PARAMETROS_REQUERIMIENTOS!$A$1:$K$6,11,0)</f>
        <v>1.5</v>
      </c>
    </row>
    <row r="8" spans="1:13" x14ac:dyDescent="0.25">
      <c r="A8" s="7" t="s">
        <v>33</v>
      </c>
      <c r="B8" s="2" t="s">
        <v>49</v>
      </c>
      <c r="C8" s="2" t="s">
        <v>15</v>
      </c>
      <c r="D8" s="2">
        <f>VLOOKUP($C8,PARAMETROS_REQUERIMIENTOS!$A$1:$J$6,D$1+1,0)*VLOOKUP($C8,PARAMETROS_REQUERIMIENTOS!$A$1:$K$6,11,0)</f>
        <v>36</v>
      </c>
      <c r="E8" s="2">
        <f>VLOOKUP($C8,PARAMETROS_REQUERIMIENTOS!$A$1:$J$6,E$1+1,0)*VLOOKUP($C8,PARAMETROS_REQUERIMIENTOS!$A$1:$K$6,11,0)</f>
        <v>36</v>
      </c>
      <c r="F8" s="2">
        <f>VLOOKUP($C8,PARAMETROS_REQUERIMIENTOS!$A$1:$J$6,F$1+1,0)*VLOOKUP($C8,PARAMETROS_REQUERIMIENTOS!$A$1:$K$6,11,0)</f>
        <v>72</v>
      </c>
      <c r="G8" s="2">
        <f>VLOOKUP($C8,PARAMETROS_REQUERIMIENTOS!$A$1:$J$6,G$1+1,0)*VLOOKUP($C8,PARAMETROS_REQUERIMIENTOS!$A$1:$K$6,11,0)</f>
        <v>30</v>
      </c>
      <c r="H8" s="2">
        <f>VLOOKUP($C8,PARAMETROS_REQUERIMIENTOS!$A$1:$J$6,H$1+1,0)*VLOOKUP($C8,PARAMETROS_REQUERIMIENTOS!$A$1:$K$6,11,0)</f>
        <v>18</v>
      </c>
      <c r="I8" s="2">
        <f>VLOOKUP($C8,PARAMETROS_REQUERIMIENTOS!$A$1:$J$6,I$1+1,0)*VLOOKUP($C8,PARAMETROS_REQUERIMIENTOS!$A$1:$K$6,11,0)</f>
        <v>17</v>
      </c>
      <c r="J8" s="2">
        <f>VLOOKUP($C8,PARAMETROS_REQUERIMIENTOS!$A$1:$J$6,J$1+1,0)*VLOOKUP($C8,PARAMETROS_REQUERIMIENTOS!$A$1:$K$6,11,0)</f>
        <v>0.75</v>
      </c>
      <c r="K8" s="2">
        <f>VLOOKUP($C8,PARAMETROS_REQUERIMIENTOS!$A$1:$J$6,K$1+1,0)*VLOOKUP($C8,PARAMETROS_REQUERIMIENTOS!$A$1:$K$6,11,0)</f>
        <v>0.75</v>
      </c>
      <c r="L8" s="2">
        <f>VLOOKUP($C8,PARAMETROS_REQUERIMIENTOS!$A$1:$J$6,L$1+1,0)*VLOOKUP($C8,PARAMETROS_REQUERIMIENTOS!$A$1:$K$6,11,0)</f>
        <v>1.5</v>
      </c>
    </row>
    <row r="9" spans="1:13" ht="38.25" x14ac:dyDescent="0.25">
      <c r="A9" s="7" t="s">
        <v>34</v>
      </c>
      <c r="B9" s="2" t="s">
        <v>47</v>
      </c>
      <c r="C9" s="2" t="s">
        <v>31</v>
      </c>
      <c r="D9" s="2">
        <f>VLOOKUP($C9,PARAMETROS_REQUERIMIENTOS!$A$1:$J$6,D$1+1,0)*VLOOKUP($C9,PARAMETROS_REQUERIMIENTOS!$A$1:$K$6,11,0)</f>
        <v>24</v>
      </c>
      <c r="E9" s="2">
        <f>VLOOKUP($C9,PARAMETROS_REQUERIMIENTOS!$A$1:$J$6,E$1+1,0)*VLOOKUP($C9,PARAMETROS_REQUERIMIENTOS!$A$1:$K$6,11,0)</f>
        <v>24</v>
      </c>
      <c r="F9" s="2">
        <f>VLOOKUP($C9,PARAMETROS_REQUERIMIENTOS!$A$1:$J$6,F$1+1,0)*VLOOKUP($C9,PARAMETROS_REQUERIMIENTOS!$A$1:$K$6,11,0)</f>
        <v>24</v>
      </c>
      <c r="G9" s="2">
        <f>VLOOKUP($C9,PARAMETROS_REQUERIMIENTOS!$A$1:$J$6,G$1+1,0)*VLOOKUP($C9,PARAMETROS_REQUERIMIENTOS!$A$1:$K$6,11,0)</f>
        <v>24</v>
      </c>
      <c r="H9" s="2">
        <f>VLOOKUP($C9,PARAMETROS_REQUERIMIENTOS!$A$1:$J$6,H$1+1,0)*VLOOKUP($C9,PARAMETROS_REQUERIMIENTOS!$A$1:$K$6,11,0)</f>
        <v>12</v>
      </c>
      <c r="I9" s="2">
        <f>VLOOKUP($C9,PARAMETROS_REQUERIMIENTOS!$A$1:$J$6,I$1+1,0)*VLOOKUP($C9,PARAMETROS_REQUERIMIENTOS!$A$1:$K$6,11,0)</f>
        <v>8</v>
      </c>
      <c r="J9" s="2">
        <f>VLOOKUP($C9,PARAMETROS_REQUERIMIENTOS!$A$1:$J$6,J$1+1,0)*VLOOKUP($C9,PARAMETROS_REQUERIMIENTOS!$A$1:$K$6,11,0)</f>
        <v>0.5</v>
      </c>
      <c r="K9" s="2">
        <f>VLOOKUP($C9,PARAMETROS_REQUERIMIENTOS!$A$1:$J$6,K$1+1,0)*VLOOKUP($C9,PARAMETROS_REQUERIMIENTOS!$A$1:$K$6,11,0)</f>
        <v>0.5</v>
      </c>
      <c r="L9" s="2">
        <f>VLOOKUP($C9,PARAMETROS_REQUERIMIENTOS!$A$1:$J$6,L$1+1,0)*VLOOKUP($C9,PARAMETROS_REQUERIMIENTOS!$A$1:$K$6,11,0)</f>
        <v>1</v>
      </c>
    </row>
    <row r="10" spans="1:13" ht="51" x14ac:dyDescent="0.25">
      <c r="A10" s="7" t="s">
        <v>35</v>
      </c>
      <c r="B10" s="2" t="s">
        <v>47</v>
      </c>
      <c r="C10" s="2" t="s">
        <v>31</v>
      </c>
      <c r="D10" s="2">
        <f>VLOOKUP($C10,PARAMETROS_REQUERIMIENTOS!$A$1:$J$6,D$1+1,0)*VLOOKUP($C10,PARAMETROS_REQUERIMIENTOS!$A$1:$K$6,11,0)</f>
        <v>24</v>
      </c>
      <c r="E10" s="2">
        <f>VLOOKUP($C10,PARAMETROS_REQUERIMIENTOS!$A$1:$J$6,E$1+1,0)*VLOOKUP($C10,PARAMETROS_REQUERIMIENTOS!$A$1:$K$6,11,0)</f>
        <v>24</v>
      </c>
      <c r="F10" s="2">
        <f>VLOOKUP($C10,PARAMETROS_REQUERIMIENTOS!$A$1:$J$6,F$1+1,0)*VLOOKUP($C10,PARAMETROS_REQUERIMIENTOS!$A$1:$K$6,11,0)</f>
        <v>24</v>
      </c>
      <c r="G10" s="2">
        <f>VLOOKUP($C10,PARAMETROS_REQUERIMIENTOS!$A$1:$J$6,G$1+1,0)*VLOOKUP($C10,PARAMETROS_REQUERIMIENTOS!$A$1:$K$6,11,0)</f>
        <v>24</v>
      </c>
      <c r="H10" s="2">
        <f>VLOOKUP($C10,PARAMETROS_REQUERIMIENTOS!$A$1:$J$6,H$1+1,0)*VLOOKUP($C10,PARAMETROS_REQUERIMIENTOS!$A$1:$K$6,11,0)</f>
        <v>12</v>
      </c>
      <c r="I10" s="2">
        <f>VLOOKUP($C10,PARAMETROS_REQUERIMIENTOS!$A$1:$J$6,I$1+1,0)*VLOOKUP($C10,PARAMETROS_REQUERIMIENTOS!$A$1:$K$6,11,0)</f>
        <v>8</v>
      </c>
      <c r="J10" s="2">
        <f>VLOOKUP($C10,PARAMETROS_REQUERIMIENTOS!$A$1:$J$6,J$1+1,0)*VLOOKUP($C10,PARAMETROS_REQUERIMIENTOS!$A$1:$K$6,11,0)</f>
        <v>0.5</v>
      </c>
      <c r="K10" s="2">
        <f>VLOOKUP($C10,PARAMETROS_REQUERIMIENTOS!$A$1:$J$6,K$1+1,0)*VLOOKUP($C10,PARAMETROS_REQUERIMIENTOS!$A$1:$K$6,11,0)</f>
        <v>0.5</v>
      </c>
      <c r="L10" s="2">
        <f>VLOOKUP($C10,PARAMETROS_REQUERIMIENTOS!$A$1:$J$6,L$1+1,0)*VLOOKUP($C10,PARAMETROS_REQUERIMIENTOS!$A$1:$K$6,11,0)</f>
        <v>1</v>
      </c>
    </row>
    <row r="11" spans="1:13" ht="27.75" customHeight="1" x14ac:dyDescent="0.25">
      <c r="A11" s="7" t="s">
        <v>38</v>
      </c>
      <c r="B11" s="2" t="s">
        <v>51</v>
      </c>
      <c r="C11" s="2" t="s">
        <v>36</v>
      </c>
      <c r="D11" s="2">
        <f>VLOOKUP($C11,PARAMETROS_REQUERIMIENTOS!$A$1:$J$6,D$1+1,0)*VLOOKUP($C11,PARAMETROS_REQUERIMIENTOS!$A$1:$K$6,11,0)</f>
        <v>36</v>
      </c>
      <c r="E11" s="2">
        <f>VLOOKUP($C11,PARAMETROS_REQUERIMIENTOS!$A$1:$J$6,E$1+1,0)*VLOOKUP($C11,PARAMETROS_REQUERIMIENTOS!$A$1:$K$6,11,0)</f>
        <v>36</v>
      </c>
      <c r="F11" s="2">
        <f>VLOOKUP($C11,PARAMETROS_REQUERIMIENTOS!$A$1:$J$6,F$1+1,0)*VLOOKUP($C11,PARAMETROS_REQUERIMIENTOS!$A$1:$K$6,11,0)</f>
        <v>30</v>
      </c>
      <c r="G11" s="2">
        <f>VLOOKUP($C11,PARAMETROS_REQUERIMIENTOS!$A$1:$J$6,G$1+1,0)*VLOOKUP($C11,PARAMETROS_REQUERIMIENTOS!$A$1:$K$6,11,0)</f>
        <v>60</v>
      </c>
      <c r="H11" s="2">
        <f>VLOOKUP($C11,PARAMETROS_REQUERIMIENTOS!$A$1:$J$6,H$1+1,0)*VLOOKUP($C11,PARAMETROS_REQUERIMIENTOS!$A$1:$K$6,11,0)</f>
        <v>18</v>
      </c>
      <c r="I11" s="2">
        <f>VLOOKUP($C11,PARAMETROS_REQUERIMIENTOS!$A$1:$J$6,I$1+1,0)*VLOOKUP($C11,PARAMETROS_REQUERIMIENTOS!$A$1:$K$6,11,0)</f>
        <v>15</v>
      </c>
      <c r="J11" s="2">
        <f>VLOOKUP($C11,PARAMETROS_REQUERIMIENTOS!$A$1:$J$6,J$1+1,0)*VLOOKUP($C11,PARAMETROS_REQUERIMIENTOS!$A$1:$K$6,11,0)</f>
        <v>0.75</v>
      </c>
      <c r="K11" s="2">
        <f>VLOOKUP($C11,PARAMETROS_REQUERIMIENTOS!$A$1:$J$6,K$1+1,0)*VLOOKUP($C11,PARAMETROS_REQUERIMIENTOS!$A$1:$K$6,11,0)</f>
        <v>0.75</v>
      </c>
      <c r="L11" s="2">
        <f>VLOOKUP($C11,PARAMETROS_REQUERIMIENTOS!$A$1:$J$6,L$1+1,0)*VLOOKUP($C11,PARAMETROS_REQUERIMIENTOS!$A$1:$K$6,11,0)</f>
        <v>1.5</v>
      </c>
    </row>
    <row r="12" spans="1:13" x14ac:dyDescent="0.25">
      <c r="A12" s="7" t="s">
        <v>39</v>
      </c>
      <c r="B12" s="2" t="s">
        <v>37</v>
      </c>
      <c r="C12" s="2" t="s">
        <v>17</v>
      </c>
      <c r="D12" s="2">
        <f>VLOOKUP($C12,PARAMETROS_REQUERIMIENTOS!$A$1:$J$6,D$1+1,0)*VLOOKUP($C12,PARAMETROS_REQUERIMIENTOS!$A$1:$K$6,11,0)</f>
        <v>30</v>
      </c>
      <c r="E12" s="2">
        <f>VLOOKUP($C12,PARAMETROS_REQUERIMIENTOS!$A$1:$J$6,E$1+1,0)*VLOOKUP($C12,PARAMETROS_REQUERIMIENTOS!$A$1:$K$6,11,0)</f>
        <v>30</v>
      </c>
      <c r="F12" s="2">
        <f>VLOOKUP($C12,PARAMETROS_REQUERIMIENTOS!$A$1:$J$6,F$1+1,0)*VLOOKUP($C12,PARAMETROS_REQUERIMIENTOS!$A$1:$K$6,11,0)</f>
        <v>36</v>
      </c>
      <c r="G12" s="2">
        <f>VLOOKUP($C12,PARAMETROS_REQUERIMIENTOS!$A$1:$J$6,G$1+1,0)*VLOOKUP($C12,PARAMETROS_REQUERIMIENTOS!$A$1:$K$6,11,0)</f>
        <v>30</v>
      </c>
      <c r="H12" s="2">
        <f>VLOOKUP($C12,PARAMETROS_REQUERIMIENTOS!$A$1:$J$6,H$1+1,0)*VLOOKUP($C12,PARAMETROS_REQUERIMIENTOS!$A$1:$K$6,11,0)</f>
        <v>15</v>
      </c>
      <c r="I12" s="2">
        <f>VLOOKUP($C12,PARAMETROS_REQUERIMIENTOS!$A$1:$J$6,I$1+1,0)*VLOOKUP($C12,PARAMETROS_REQUERIMIENTOS!$A$1:$K$6,11,0)</f>
        <v>11</v>
      </c>
      <c r="J12" s="2">
        <f>VLOOKUP($C12,PARAMETROS_REQUERIMIENTOS!$A$1:$J$6,J$1+1,0)*VLOOKUP($C12,PARAMETROS_REQUERIMIENTOS!$A$1:$K$6,11,0)</f>
        <v>0.75</v>
      </c>
      <c r="K12" s="2">
        <f>VLOOKUP($C12,PARAMETROS_REQUERIMIENTOS!$A$1:$J$6,K$1+1,0)*VLOOKUP($C12,PARAMETROS_REQUERIMIENTOS!$A$1:$K$6,11,0)</f>
        <v>0.75</v>
      </c>
      <c r="L12" s="2">
        <f>VLOOKUP($C12,PARAMETROS_REQUERIMIENTOS!$A$1:$J$6,L$1+1,0)*VLOOKUP($C12,PARAMETROS_REQUERIMIENTOS!$A$1:$K$6,11,0)</f>
        <v>1.5</v>
      </c>
    </row>
    <row r="13" spans="1:13" x14ac:dyDescent="0.25">
      <c r="A13" s="7" t="s">
        <v>40</v>
      </c>
      <c r="B13" s="2" t="s">
        <v>37</v>
      </c>
      <c r="C13" s="2" t="s">
        <v>17</v>
      </c>
      <c r="D13" s="2">
        <f>VLOOKUP($C13,PARAMETROS_REQUERIMIENTOS!$A$1:$J$6,D$1+1,0)*VLOOKUP($C13,PARAMETROS_REQUERIMIENTOS!$A$1:$K$6,11,0)</f>
        <v>30</v>
      </c>
      <c r="E13" s="2">
        <f>VLOOKUP($C13,PARAMETROS_REQUERIMIENTOS!$A$1:$J$6,E$1+1,0)*VLOOKUP($C13,PARAMETROS_REQUERIMIENTOS!$A$1:$K$6,11,0)</f>
        <v>30</v>
      </c>
      <c r="F13" s="2">
        <f>VLOOKUP($C13,PARAMETROS_REQUERIMIENTOS!$A$1:$J$6,F$1+1,0)*VLOOKUP($C13,PARAMETROS_REQUERIMIENTOS!$A$1:$K$6,11,0)</f>
        <v>36</v>
      </c>
      <c r="G13" s="2">
        <f>VLOOKUP($C13,PARAMETROS_REQUERIMIENTOS!$A$1:$J$6,G$1+1,0)*VLOOKUP($C13,PARAMETROS_REQUERIMIENTOS!$A$1:$K$6,11,0)</f>
        <v>30</v>
      </c>
      <c r="H13" s="2">
        <f>VLOOKUP($C13,PARAMETROS_REQUERIMIENTOS!$A$1:$J$6,H$1+1,0)*VLOOKUP($C13,PARAMETROS_REQUERIMIENTOS!$A$1:$K$6,11,0)</f>
        <v>15</v>
      </c>
      <c r="I13" s="2">
        <f>VLOOKUP($C13,PARAMETROS_REQUERIMIENTOS!$A$1:$J$6,I$1+1,0)*VLOOKUP($C13,PARAMETROS_REQUERIMIENTOS!$A$1:$K$6,11,0)</f>
        <v>11</v>
      </c>
      <c r="J13" s="2">
        <f>VLOOKUP($C13,PARAMETROS_REQUERIMIENTOS!$A$1:$J$6,J$1+1,0)*VLOOKUP($C13,PARAMETROS_REQUERIMIENTOS!$A$1:$K$6,11,0)</f>
        <v>0.75</v>
      </c>
      <c r="K13" s="2">
        <f>VLOOKUP($C13,PARAMETROS_REQUERIMIENTOS!$A$1:$J$6,K$1+1,0)*VLOOKUP($C13,PARAMETROS_REQUERIMIENTOS!$A$1:$K$6,11,0)</f>
        <v>0.75</v>
      </c>
      <c r="L13" s="2">
        <f>VLOOKUP($C13,PARAMETROS_REQUERIMIENTOS!$A$1:$J$6,L$1+1,0)*VLOOKUP($C13,PARAMETROS_REQUERIMIENTOS!$A$1:$K$6,11,0)</f>
        <v>1.5</v>
      </c>
    </row>
    <row r="14" spans="1:13" x14ac:dyDescent="0.25">
      <c r="A14" s="7" t="s">
        <v>41</v>
      </c>
      <c r="B14" s="2" t="s">
        <v>37</v>
      </c>
      <c r="C14" s="2" t="s">
        <v>17</v>
      </c>
      <c r="D14" s="2">
        <f>VLOOKUP($C14,PARAMETROS_REQUERIMIENTOS!$A$1:$J$6,D$1+1,0)*VLOOKUP($C14,PARAMETROS_REQUERIMIENTOS!$A$1:$K$6,11,0)</f>
        <v>30</v>
      </c>
      <c r="E14" s="2">
        <f>VLOOKUP($C14,PARAMETROS_REQUERIMIENTOS!$A$1:$J$6,E$1+1,0)*VLOOKUP($C14,PARAMETROS_REQUERIMIENTOS!$A$1:$K$6,11,0)</f>
        <v>30</v>
      </c>
      <c r="F14" s="2">
        <f>VLOOKUP($C14,PARAMETROS_REQUERIMIENTOS!$A$1:$J$6,F$1+1,0)*VLOOKUP($C14,PARAMETROS_REQUERIMIENTOS!$A$1:$K$6,11,0)</f>
        <v>36</v>
      </c>
      <c r="G14" s="2">
        <f>VLOOKUP($C14,PARAMETROS_REQUERIMIENTOS!$A$1:$J$6,G$1+1,0)*VLOOKUP($C14,PARAMETROS_REQUERIMIENTOS!$A$1:$K$6,11,0)</f>
        <v>30</v>
      </c>
      <c r="H14" s="2">
        <f>VLOOKUP($C14,PARAMETROS_REQUERIMIENTOS!$A$1:$J$6,H$1+1,0)*VLOOKUP($C14,PARAMETROS_REQUERIMIENTOS!$A$1:$K$6,11,0)</f>
        <v>15</v>
      </c>
      <c r="I14" s="2">
        <f>VLOOKUP($C14,PARAMETROS_REQUERIMIENTOS!$A$1:$J$6,I$1+1,0)*VLOOKUP($C14,PARAMETROS_REQUERIMIENTOS!$A$1:$K$6,11,0)</f>
        <v>11</v>
      </c>
      <c r="J14" s="2">
        <f>VLOOKUP($C14,PARAMETROS_REQUERIMIENTOS!$A$1:$J$6,J$1+1,0)*VLOOKUP($C14,PARAMETROS_REQUERIMIENTOS!$A$1:$K$6,11,0)</f>
        <v>0.75</v>
      </c>
      <c r="K14" s="2">
        <f>VLOOKUP($C14,PARAMETROS_REQUERIMIENTOS!$A$1:$J$6,K$1+1,0)*VLOOKUP($C14,PARAMETROS_REQUERIMIENTOS!$A$1:$K$6,11,0)</f>
        <v>0.75</v>
      </c>
      <c r="L14" s="2">
        <f>VLOOKUP($C14,PARAMETROS_REQUERIMIENTOS!$A$1:$J$6,L$1+1,0)*VLOOKUP($C14,PARAMETROS_REQUERIMIENTOS!$A$1:$K$6,11,0)</f>
        <v>1.5</v>
      </c>
    </row>
    <row r="15" spans="1:13" x14ac:dyDescent="0.25">
      <c r="A15" s="7" t="s">
        <v>42</v>
      </c>
      <c r="B15" s="2" t="s">
        <v>37</v>
      </c>
      <c r="C15" s="2" t="s">
        <v>17</v>
      </c>
      <c r="D15" s="2">
        <f>VLOOKUP($C15,PARAMETROS_REQUERIMIENTOS!$A$1:$J$6,D$1+1,0)*VLOOKUP($C15,PARAMETROS_REQUERIMIENTOS!$A$1:$K$6,11,0)</f>
        <v>30</v>
      </c>
      <c r="E15" s="2">
        <f>VLOOKUP($C15,PARAMETROS_REQUERIMIENTOS!$A$1:$J$6,E$1+1,0)*VLOOKUP($C15,PARAMETROS_REQUERIMIENTOS!$A$1:$K$6,11,0)</f>
        <v>30</v>
      </c>
      <c r="F15" s="2">
        <f>VLOOKUP($C15,PARAMETROS_REQUERIMIENTOS!$A$1:$J$6,F$1+1,0)*VLOOKUP($C15,PARAMETROS_REQUERIMIENTOS!$A$1:$K$6,11,0)</f>
        <v>36</v>
      </c>
      <c r="G15" s="2">
        <f>VLOOKUP($C15,PARAMETROS_REQUERIMIENTOS!$A$1:$J$6,G$1+1,0)*VLOOKUP($C15,PARAMETROS_REQUERIMIENTOS!$A$1:$K$6,11,0)</f>
        <v>30</v>
      </c>
      <c r="H15" s="2">
        <f>VLOOKUP($C15,PARAMETROS_REQUERIMIENTOS!$A$1:$J$6,H$1+1,0)*VLOOKUP($C15,PARAMETROS_REQUERIMIENTOS!$A$1:$K$6,11,0)</f>
        <v>15</v>
      </c>
      <c r="I15" s="2">
        <f>VLOOKUP($C15,PARAMETROS_REQUERIMIENTOS!$A$1:$J$6,I$1+1,0)*VLOOKUP($C15,PARAMETROS_REQUERIMIENTOS!$A$1:$K$6,11,0)</f>
        <v>11</v>
      </c>
      <c r="J15" s="2">
        <f>VLOOKUP($C15,PARAMETROS_REQUERIMIENTOS!$A$1:$J$6,J$1+1,0)*VLOOKUP($C15,PARAMETROS_REQUERIMIENTOS!$A$1:$K$6,11,0)</f>
        <v>0.75</v>
      </c>
      <c r="K15" s="2">
        <f>VLOOKUP($C15,PARAMETROS_REQUERIMIENTOS!$A$1:$J$6,K$1+1,0)*VLOOKUP($C15,PARAMETROS_REQUERIMIENTOS!$A$1:$K$6,11,0)</f>
        <v>0.75</v>
      </c>
      <c r="L15" s="2">
        <f>VLOOKUP($C15,PARAMETROS_REQUERIMIENTOS!$A$1:$J$6,L$1+1,0)*VLOOKUP($C15,PARAMETROS_REQUERIMIENTOS!$A$1:$K$6,11,0)</f>
        <v>1.5</v>
      </c>
    </row>
    <row r="16" spans="1:13" x14ac:dyDescent="0.25">
      <c r="A16" s="8" t="s">
        <v>43</v>
      </c>
      <c r="B16" s="2" t="s">
        <v>37</v>
      </c>
      <c r="C16" s="2" t="s">
        <v>17</v>
      </c>
      <c r="D16" s="2">
        <f>VLOOKUP($C16,PARAMETROS_REQUERIMIENTOS!$A$1:$J$6,D$1+1,0)*VLOOKUP($C16,PARAMETROS_REQUERIMIENTOS!$A$1:$K$6,11,0)</f>
        <v>30</v>
      </c>
      <c r="E16" s="2">
        <f>VLOOKUP($C16,PARAMETROS_REQUERIMIENTOS!$A$1:$J$6,E$1+1,0)*VLOOKUP($C16,PARAMETROS_REQUERIMIENTOS!$A$1:$K$6,11,0)</f>
        <v>30</v>
      </c>
      <c r="F16" s="2">
        <f>VLOOKUP($C16,PARAMETROS_REQUERIMIENTOS!$A$1:$J$6,F$1+1,0)*VLOOKUP($C16,PARAMETROS_REQUERIMIENTOS!$A$1:$K$6,11,0)</f>
        <v>36</v>
      </c>
      <c r="G16" s="2">
        <f>VLOOKUP($C16,PARAMETROS_REQUERIMIENTOS!$A$1:$J$6,G$1+1,0)*VLOOKUP($C16,PARAMETROS_REQUERIMIENTOS!$A$1:$K$6,11,0)</f>
        <v>30</v>
      </c>
      <c r="H16" s="2">
        <f>VLOOKUP($C16,PARAMETROS_REQUERIMIENTOS!$A$1:$J$6,H$1+1,0)*VLOOKUP($C16,PARAMETROS_REQUERIMIENTOS!$A$1:$K$6,11,0)</f>
        <v>15</v>
      </c>
      <c r="I16" s="2">
        <f>VLOOKUP($C16,PARAMETROS_REQUERIMIENTOS!$A$1:$J$6,I$1+1,0)*VLOOKUP($C16,PARAMETROS_REQUERIMIENTOS!$A$1:$K$6,11,0)</f>
        <v>11</v>
      </c>
      <c r="J16" s="2">
        <f>VLOOKUP($C16,PARAMETROS_REQUERIMIENTOS!$A$1:$J$6,J$1+1,0)*VLOOKUP($C16,PARAMETROS_REQUERIMIENTOS!$A$1:$K$6,11,0)</f>
        <v>0.75</v>
      </c>
      <c r="K16" s="2">
        <f>VLOOKUP($C16,PARAMETROS_REQUERIMIENTOS!$A$1:$J$6,K$1+1,0)*VLOOKUP($C16,PARAMETROS_REQUERIMIENTOS!$A$1:$K$6,11,0)</f>
        <v>0.75</v>
      </c>
      <c r="L16" s="2">
        <f>VLOOKUP($C16,PARAMETROS_REQUERIMIENTOS!$A$1:$J$6,L$1+1,0)*VLOOKUP($C16,PARAMETROS_REQUERIMIENTOS!$A$1:$K$6,11,0)</f>
        <v>1.5</v>
      </c>
    </row>
    <row r="17" spans="1:12" ht="30" x14ac:dyDescent="0.25">
      <c r="A17" s="9" t="s">
        <v>46</v>
      </c>
      <c r="B17" s="2" t="s">
        <v>45</v>
      </c>
      <c r="C17" s="2" t="s">
        <v>45</v>
      </c>
      <c r="D17" s="2">
        <f>VLOOKUP($C17,PARAMETROS_REQUERIMIENTOS!$A$1:$J$6,D$1+1,0)*VLOOKUP($C17,PARAMETROS_REQUERIMIENTOS!$A$1:$K$6,11,0)</f>
        <v>5</v>
      </c>
      <c r="E17" s="2">
        <f>VLOOKUP($C17,PARAMETROS_REQUERIMIENTOS!$A$1:$J$6,E$1+1,0)*VLOOKUP($C17,PARAMETROS_REQUERIMIENTOS!$A$1:$K$6,11,0)</f>
        <v>100</v>
      </c>
      <c r="F17" s="2">
        <f>VLOOKUP($C17,PARAMETROS_REQUERIMIENTOS!$A$1:$J$6,F$1+1,0)*VLOOKUP($C17,PARAMETROS_REQUERIMIENTOS!$A$1:$K$6,11,0)</f>
        <v>20</v>
      </c>
      <c r="G17" s="2">
        <f>VLOOKUP($C17,PARAMETROS_REQUERIMIENTOS!$A$1:$J$6,G$1+1,0)*VLOOKUP($C17,PARAMETROS_REQUERIMIENTOS!$A$1:$K$6,11,0)</f>
        <v>100</v>
      </c>
      <c r="H17" s="2">
        <f>VLOOKUP($C17,PARAMETROS_REQUERIMIENTOS!$A$1:$J$6,H$1+1,0)*VLOOKUP($C17,PARAMETROS_REQUERIMIENTOS!$A$1:$K$6,11,0)</f>
        <v>26.25</v>
      </c>
      <c r="I17" s="2">
        <f>VLOOKUP($C17,PARAMETROS_REQUERIMIENTOS!$A$1:$J$6,I$1+1,0)*VLOOKUP($C17,PARAMETROS_REQUERIMIENTOS!$A$1:$K$6,11,0)</f>
        <v>20</v>
      </c>
      <c r="J17" s="2">
        <f>VLOOKUP($C17,PARAMETROS_REQUERIMIENTOS!$A$1:$J$6,J$1+1,0)*VLOOKUP($C17,PARAMETROS_REQUERIMIENTOS!$A$1:$K$6,11,0)</f>
        <v>2.5</v>
      </c>
      <c r="K17" s="2">
        <f>VLOOKUP($C17,PARAMETROS_REQUERIMIENTOS!$A$1:$J$6,K$1+1,0)*VLOOKUP($C17,PARAMETROS_REQUERIMIENTOS!$A$1:$K$6,11,0)</f>
        <v>2.5</v>
      </c>
      <c r="L17" s="2">
        <f>VLOOKUP($C17,PARAMETROS_REQUERIMIENTOS!$A$1:$J$6,L$1+1,0)*VLOOKUP($C17,PARAMETROS_REQUERIMIENTOS!$A$1:$K$6,11,0)</f>
        <v>5</v>
      </c>
    </row>
    <row r="18" spans="1:12" x14ac:dyDescent="0.25">
      <c r="A18" s="14"/>
      <c r="B18" s="14"/>
      <c r="C18" s="14"/>
      <c r="D18" s="14" t="e">
        <f>VLOOKUP($C18,PARAMETROS_REQUERIMIENTOS!$A$1:$J$6,D$1+1,0)*VLOOKUP($C18,PARAMETROS_REQUERIMIENTOS!$A$1:$K$6,11,0)</f>
        <v>#N/A</v>
      </c>
      <c r="E18" s="14" t="e">
        <f>VLOOKUP($C18,PARAMETROS_REQUERIMIENTOS!$A$1:$J$6,E$1+1,0)*VLOOKUP($C18,PARAMETROS_REQUERIMIENTOS!$A$1:$K$6,11,0)</f>
        <v>#N/A</v>
      </c>
      <c r="F18" s="14" t="e">
        <f>VLOOKUP($C18,PARAMETROS_REQUERIMIENTOS!$A$1:$J$6,F$1+1,0)*VLOOKUP($C18,PARAMETROS_REQUERIMIENTOS!$A$1:$K$6,11,0)</f>
        <v>#N/A</v>
      </c>
      <c r="G18" s="14" t="e">
        <f>VLOOKUP($C18,PARAMETROS_REQUERIMIENTOS!$A$1:$J$6,G$1+1,0)*VLOOKUP($C18,PARAMETROS_REQUERIMIENTOS!$A$1:$K$6,11,0)</f>
        <v>#N/A</v>
      </c>
      <c r="H18" s="14" t="e">
        <f>VLOOKUP($C18,PARAMETROS_REQUERIMIENTOS!$A$1:$J$6,H$1+1,0)*VLOOKUP($C18,PARAMETROS_REQUERIMIENTOS!$A$1:$K$6,11,0)</f>
        <v>#N/A</v>
      </c>
      <c r="I18" s="14" t="e">
        <f>VLOOKUP($C18,PARAMETROS_REQUERIMIENTOS!$A$1:$J$6,I$1+1,0)*VLOOKUP($C18,PARAMETROS_REQUERIMIENTOS!$A$1:$K$6,11,0)</f>
        <v>#N/A</v>
      </c>
      <c r="J18" s="14" t="e">
        <f>VLOOKUP($C18,PARAMETROS_REQUERIMIENTOS!$A$1:$J$6,J$1+1,0)*VLOOKUP($C18,PARAMETROS_REQUERIMIENTOS!$A$1:$K$6,11,0)</f>
        <v>#N/A</v>
      </c>
      <c r="K18" s="14" t="e">
        <f>VLOOKUP($C18,PARAMETROS_REQUERIMIENTOS!$A$1:$J$6,K$1+1,0)*VLOOKUP($C18,PARAMETROS_REQUERIMIENTOS!$A$1:$K$6,11,0)</f>
        <v>#N/A</v>
      </c>
      <c r="L18" s="14" t="e">
        <f>VLOOKUP($C18,PARAMETROS_REQUERIMIENTOS!$A$1:$J$6,L$1+1,0)*VLOOKUP($C18,PARAMETROS_REQUERIMIENTOS!$A$1:$K$6,11,0)</f>
        <v>#N/A</v>
      </c>
    </row>
    <row r="19" spans="1:12" x14ac:dyDescent="0.25">
      <c r="A19" s="2"/>
      <c r="B19" s="2"/>
      <c r="C19" s="2"/>
      <c r="D19" s="2" t="e">
        <f>VLOOKUP($C19,PARAMETROS_REQUERIMIENTOS!$A$1:$J$6,D$1+1,0)*VLOOKUP($C19,PARAMETROS_REQUERIMIENTOS!$A$1:$K$6,11,0)</f>
        <v>#N/A</v>
      </c>
      <c r="E19" s="2" t="e">
        <f>VLOOKUP($C19,PARAMETROS_REQUERIMIENTOS!$A$1:$J$6,E$1+1,0)*VLOOKUP($C19,PARAMETROS_REQUERIMIENTOS!$A$1:$K$6,11,0)</f>
        <v>#N/A</v>
      </c>
      <c r="F19" s="2" t="e">
        <f>VLOOKUP($C19,PARAMETROS_REQUERIMIENTOS!$A$1:$J$6,F$1+1,0)*VLOOKUP($C19,PARAMETROS_REQUERIMIENTOS!$A$1:$K$6,11,0)</f>
        <v>#N/A</v>
      </c>
      <c r="G19" s="2" t="e">
        <f>VLOOKUP($C19,PARAMETROS_REQUERIMIENTOS!$A$1:$J$6,G$1+1,0)*VLOOKUP($C19,PARAMETROS_REQUERIMIENTOS!$A$1:$K$6,11,0)</f>
        <v>#N/A</v>
      </c>
      <c r="H19" s="2" t="e">
        <f>VLOOKUP($C19,PARAMETROS_REQUERIMIENTOS!$A$1:$J$6,H$1+1,0)*VLOOKUP($C19,PARAMETROS_REQUERIMIENTOS!$A$1:$K$6,11,0)</f>
        <v>#N/A</v>
      </c>
      <c r="I19" s="2" t="e">
        <f>VLOOKUP($C19,PARAMETROS_REQUERIMIENTOS!$A$1:$J$6,I$1+1,0)*VLOOKUP($C19,PARAMETROS_REQUERIMIENTOS!$A$1:$K$6,11,0)</f>
        <v>#N/A</v>
      </c>
      <c r="J19" s="2" t="e">
        <f>VLOOKUP($C19,PARAMETROS_REQUERIMIENTOS!$A$1:$J$6,J$1+1,0)*VLOOKUP($C19,PARAMETROS_REQUERIMIENTOS!$A$1:$K$6,11,0)</f>
        <v>#N/A</v>
      </c>
      <c r="K19" s="2" t="e">
        <f>VLOOKUP($C19,PARAMETROS_REQUERIMIENTOS!$A$1:$J$6,K$1+1,0)*VLOOKUP($C19,PARAMETROS_REQUERIMIENTOS!$A$1:$K$6,11,0)</f>
        <v>#N/A</v>
      </c>
      <c r="L19" s="2" t="e">
        <f>VLOOKUP($C19,PARAMETROS_REQUERIMIENTOS!$A$1:$J$6,L$1+1,0)*VLOOKUP($C19,PARAMETROS_REQUERIMIENTOS!$A$1:$K$6,11,0)</f>
        <v>#N/A</v>
      </c>
    </row>
    <row r="20" spans="1:12" x14ac:dyDescent="0.25">
      <c r="A20" s="2"/>
      <c r="B20" s="2"/>
      <c r="C20" s="2"/>
      <c r="D20" s="2" t="e">
        <f>VLOOKUP($C20,PARAMETROS_REQUERIMIENTOS!$A$1:$J$6,D$1+1,0)*VLOOKUP($C20,PARAMETROS_REQUERIMIENTOS!$A$1:$K$6,11,0)</f>
        <v>#N/A</v>
      </c>
      <c r="E20" s="2" t="e">
        <f>VLOOKUP($C20,PARAMETROS_REQUERIMIENTOS!$A$1:$J$6,E$1+1,0)*VLOOKUP($C20,PARAMETROS_REQUERIMIENTOS!$A$1:$K$6,11,0)</f>
        <v>#N/A</v>
      </c>
      <c r="F20" s="2" t="e">
        <f>VLOOKUP($C20,PARAMETROS_REQUERIMIENTOS!$A$1:$J$6,F$1+1,0)*VLOOKUP($C20,PARAMETROS_REQUERIMIENTOS!$A$1:$K$6,11,0)</f>
        <v>#N/A</v>
      </c>
      <c r="G20" s="2" t="e">
        <f>VLOOKUP($C20,PARAMETROS_REQUERIMIENTOS!$A$1:$J$6,G$1+1,0)*VLOOKUP($C20,PARAMETROS_REQUERIMIENTOS!$A$1:$K$6,11,0)</f>
        <v>#N/A</v>
      </c>
      <c r="H20" s="2" t="e">
        <f>VLOOKUP($C20,PARAMETROS_REQUERIMIENTOS!$A$1:$J$6,H$1+1,0)*VLOOKUP($C20,PARAMETROS_REQUERIMIENTOS!$A$1:$K$6,11,0)</f>
        <v>#N/A</v>
      </c>
      <c r="I20" s="2" t="e">
        <f>VLOOKUP($C20,PARAMETROS_REQUERIMIENTOS!$A$1:$J$6,I$1+1,0)*VLOOKUP($C20,PARAMETROS_REQUERIMIENTOS!$A$1:$K$6,11,0)</f>
        <v>#N/A</v>
      </c>
      <c r="J20" s="2" t="e">
        <f>VLOOKUP($C20,PARAMETROS_REQUERIMIENTOS!$A$1:$J$6,J$1+1,0)*VLOOKUP($C20,PARAMETROS_REQUERIMIENTOS!$A$1:$K$6,11,0)</f>
        <v>#N/A</v>
      </c>
      <c r="K20" s="2" t="e">
        <f>VLOOKUP($C20,PARAMETROS_REQUERIMIENTOS!$A$1:$J$6,K$1+1,0)*VLOOKUP($C20,PARAMETROS_REQUERIMIENTOS!$A$1:$K$6,11,0)</f>
        <v>#N/A</v>
      </c>
      <c r="L20" s="2" t="e">
        <f>VLOOKUP($C20,PARAMETROS_REQUERIMIENTOS!$A$1:$J$6,L$1+1,0)*VLOOKUP($C20,PARAMETROS_REQUERIMIENTOS!$A$1:$K$6,11,0)</f>
        <v>#N/A</v>
      </c>
    </row>
    <row r="21" spans="1:12" x14ac:dyDescent="0.25">
      <c r="A21" s="2"/>
      <c r="B21" s="2"/>
      <c r="C21" s="2"/>
      <c r="D21" s="2" t="e">
        <f>VLOOKUP($C21,PARAMETROS_REQUERIMIENTOS!$A$1:$J$6,D$1+1,0)*VLOOKUP($C21,PARAMETROS_REQUERIMIENTOS!$A$1:$K$6,11,0)</f>
        <v>#N/A</v>
      </c>
      <c r="E21" s="2" t="e">
        <f>VLOOKUP($C21,PARAMETROS_REQUERIMIENTOS!$A$1:$J$6,E$1+1,0)*VLOOKUP($C21,PARAMETROS_REQUERIMIENTOS!$A$1:$K$6,11,0)</f>
        <v>#N/A</v>
      </c>
      <c r="F21" s="2" t="e">
        <f>VLOOKUP($C21,PARAMETROS_REQUERIMIENTOS!$A$1:$J$6,F$1+1,0)*VLOOKUP($C21,PARAMETROS_REQUERIMIENTOS!$A$1:$K$6,11,0)</f>
        <v>#N/A</v>
      </c>
      <c r="G21" s="2" t="e">
        <f>VLOOKUP($C21,PARAMETROS_REQUERIMIENTOS!$A$1:$J$6,G$1+1,0)*VLOOKUP($C21,PARAMETROS_REQUERIMIENTOS!$A$1:$K$6,11,0)</f>
        <v>#N/A</v>
      </c>
      <c r="H21" s="2" t="e">
        <f>VLOOKUP($C21,PARAMETROS_REQUERIMIENTOS!$A$1:$J$6,H$1+1,0)*VLOOKUP($C21,PARAMETROS_REQUERIMIENTOS!$A$1:$K$6,11,0)</f>
        <v>#N/A</v>
      </c>
      <c r="I21" s="2" t="e">
        <f>VLOOKUP($C21,PARAMETROS_REQUERIMIENTOS!$A$1:$J$6,I$1+1,0)*VLOOKUP($C21,PARAMETROS_REQUERIMIENTOS!$A$1:$K$6,11,0)</f>
        <v>#N/A</v>
      </c>
      <c r="J21" s="2" t="e">
        <f>VLOOKUP($C21,PARAMETROS_REQUERIMIENTOS!$A$1:$J$6,J$1+1,0)*VLOOKUP($C21,PARAMETROS_REQUERIMIENTOS!$A$1:$K$6,11,0)</f>
        <v>#N/A</v>
      </c>
      <c r="K21" s="2" t="e">
        <f>VLOOKUP($C21,PARAMETROS_REQUERIMIENTOS!$A$1:$J$6,K$1+1,0)*VLOOKUP($C21,PARAMETROS_REQUERIMIENTOS!$A$1:$K$6,11,0)</f>
        <v>#N/A</v>
      </c>
      <c r="L21" s="2" t="e">
        <f>VLOOKUP($C21,PARAMETROS_REQUERIMIENTOS!$A$1:$J$6,L$1+1,0)*VLOOKUP($C21,PARAMETROS_REQUERIMIENTOS!$A$1:$K$6,11,0)</f>
        <v>#N/A</v>
      </c>
    </row>
    <row r="22" spans="1:12" x14ac:dyDescent="0.25">
      <c r="A22" s="2"/>
      <c r="B22" s="2"/>
      <c r="C22" s="2"/>
      <c r="D22" s="2" t="e">
        <f>VLOOKUP($C22,PARAMETROS_REQUERIMIENTOS!$A$1:$J$6,D$1+1,0)*VLOOKUP($C22,PARAMETROS_REQUERIMIENTOS!$A$1:$K$6,11,0)</f>
        <v>#N/A</v>
      </c>
      <c r="E22" s="2" t="e">
        <f>VLOOKUP($C22,PARAMETROS_REQUERIMIENTOS!$A$1:$J$6,E$1+1,0)*VLOOKUP($C22,PARAMETROS_REQUERIMIENTOS!$A$1:$K$6,11,0)</f>
        <v>#N/A</v>
      </c>
      <c r="F22" s="2" t="e">
        <f>VLOOKUP($C22,PARAMETROS_REQUERIMIENTOS!$A$1:$J$6,F$1+1,0)*VLOOKUP($C22,PARAMETROS_REQUERIMIENTOS!$A$1:$K$6,11,0)</f>
        <v>#N/A</v>
      </c>
      <c r="G22" s="2" t="e">
        <f>VLOOKUP($C22,PARAMETROS_REQUERIMIENTOS!$A$1:$J$6,G$1+1,0)*VLOOKUP($C22,PARAMETROS_REQUERIMIENTOS!$A$1:$K$6,11,0)</f>
        <v>#N/A</v>
      </c>
      <c r="H22" s="2" t="e">
        <f>VLOOKUP($C22,PARAMETROS_REQUERIMIENTOS!$A$1:$J$6,H$1+1,0)*VLOOKUP($C22,PARAMETROS_REQUERIMIENTOS!$A$1:$K$6,11,0)</f>
        <v>#N/A</v>
      </c>
      <c r="I22" s="2" t="e">
        <f>VLOOKUP($C22,PARAMETROS_REQUERIMIENTOS!$A$1:$J$6,I$1+1,0)*VLOOKUP($C22,PARAMETROS_REQUERIMIENTOS!$A$1:$K$6,11,0)</f>
        <v>#N/A</v>
      </c>
      <c r="J22" s="2" t="e">
        <f>VLOOKUP($C22,PARAMETROS_REQUERIMIENTOS!$A$1:$J$6,J$1+1,0)*VLOOKUP($C22,PARAMETROS_REQUERIMIENTOS!$A$1:$K$6,11,0)</f>
        <v>#N/A</v>
      </c>
      <c r="K22" s="2" t="e">
        <f>VLOOKUP($C22,PARAMETROS_REQUERIMIENTOS!$A$1:$J$6,K$1+1,0)*VLOOKUP($C22,PARAMETROS_REQUERIMIENTOS!$A$1:$K$6,11,0)</f>
        <v>#N/A</v>
      </c>
      <c r="L22" s="2" t="e">
        <f>VLOOKUP($C22,PARAMETROS_REQUERIMIENTOS!$A$1:$J$6,L$1+1,0)*VLOOKUP($C22,PARAMETROS_REQUERIMIENTOS!$A$1:$K$6,11,0)</f>
        <v>#N/A</v>
      </c>
    </row>
    <row r="23" spans="1:12" x14ac:dyDescent="0.25">
      <c r="A23" s="2"/>
      <c r="B23" s="2"/>
      <c r="C23" s="2"/>
      <c r="D23" s="2" t="e">
        <f>VLOOKUP($C23,PARAMETROS_REQUERIMIENTOS!$A$1:$J$6,D$1+1,0)*VLOOKUP($C23,PARAMETROS_REQUERIMIENTOS!$A$1:$K$6,11,0)</f>
        <v>#N/A</v>
      </c>
      <c r="E23" s="2" t="e">
        <f>VLOOKUP($C23,PARAMETROS_REQUERIMIENTOS!$A$1:$J$6,E$1+1,0)*VLOOKUP($C23,PARAMETROS_REQUERIMIENTOS!$A$1:$K$6,11,0)</f>
        <v>#N/A</v>
      </c>
      <c r="F23" s="2" t="e">
        <f>VLOOKUP($C23,PARAMETROS_REQUERIMIENTOS!$A$1:$J$6,F$1+1,0)*VLOOKUP($C23,PARAMETROS_REQUERIMIENTOS!$A$1:$K$6,11,0)</f>
        <v>#N/A</v>
      </c>
      <c r="G23" s="2" t="e">
        <f>VLOOKUP($C23,PARAMETROS_REQUERIMIENTOS!$A$1:$J$6,G$1+1,0)*VLOOKUP($C23,PARAMETROS_REQUERIMIENTOS!$A$1:$K$6,11,0)</f>
        <v>#N/A</v>
      </c>
      <c r="H23" s="2" t="e">
        <f>VLOOKUP($C23,PARAMETROS_REQUERIMIENTOS!$A$1:$J$6,H$1+1,0)*VLOOKUP($C23,PARAMETROS_REQUERIMIENTOS!$A$1:$K$6,11,0)</f>
        <v>#N/A</v>
      </c>
      <c r="I23" s="2" t="e">
        <f>VLOOKUP($C23,PARAMETROS_REQUERIMIENTOS!$A$1:$J$6,I$1+1,0)*VLOOKUP($C23,PARAMETROS_REQUERIMIENTOS!$A$1:$K$6,11,0)</f>
        <v>#N/A</v>
      </c>
      <c r="J23" s="2" t="e">
        <f>VLOOKUP($C23,PARAMETROS_REQUERIMIENTOS!$A$1:$J$6,J$1+1,0)*VLOOKUP($C23,PARAMETROS_REQUERIMIENTOS!$A$1:$K$6,11,0)</f>
        <v>#N/A</v>
      </c>
      <c r="K23" s="2" t="e">
        <f>VLOOKUP($C23,PARAMETROS_REQUERIMIENTOS!$A$1:$J$6,K$1+1,0)*VLOOKUP($C23,PARAMETROS_REQUERIMIENTOS!$A$1:$K$6,11,0)</f>
        <v>#N/A</v>
      </c>
      <c r="L23" s="2" t="e">
        <f>VLOOKUP($C23,PARAMETROS_REQUERIMIENTOS!$A$1:$J$6,L$1+1,0)*VLOOKUP($C23,PARAMETROS_REQUERIMIENTOS!$A$1:$K$6,11,0)</f>
        <v>#N/A</v>
      </c>
    </row>
    <row r="24" spans="1:12" x14ac:dyDescent="0.25">
      <c r="A24" s="2"/>
      <c r="B24" s="2"/>
      <c r="C24" s="2"/>
      <c r="D24" s="2" t="e">
        <f>VLOOKUP($C24,PARAMETROS_REQUERIMIENTOS!$A$1:$J$6,D$1+1,0)*VLOOKUP($C24,PARAMETROS_REQUERIMIENTOS!$A$1:$K$6,11,0)</f>
        <v>#N/A</v>
      </c>
      <c r="E24" s="2" t="e">
        <f>VLOOKUP($C24,PARAMETROS_REQUERIMIENTOS!$A$1:$J$6,E$1+1,0)*VLOOKUP($C24,PARAMETROS_REQUERIMIENTOS!$A$1:$K$6,11,0)</f>
        <v>#N/A</v>
      </c>
      <c r="F24" s="2" t="e">
        <f>VLOOKUP($C24,PARAMETROS_REQUERIMIENTOS!$A$1:$J$6,F$1+1,0)*VLOOKUP($C24,PARAMETROS_REQUERIMIENTOS!$A$1:$K$6,11,0)</f>
        <v>#N/A</v>
      </c>
      <c r="G24" s="2" t="e">
        <f>VLOOKUP($C24,PARAMETROS_REQUERIMIENTOS!$A$1:$J$6,G$1+1,0)*VLOOKUP($C24,PARAMETROS_REQUERIMIENTOS!$A$1:$K$6,11,0)</f>
        <v>#N/A</v>
      </c>
      <c r="H24" s="2" t="e">
        <f>VLOOKUP($C24,PARAMETROS_REQUERIMIENTOS!$A$1:$J$6,H$1+1,0)*VLOOKUP($C24,PARAMETROS_REQUERIMIENTOS!$A$1:$K$6,11,0)</f>
        <v>#N/A</v>
      </c>
      <c r="I24" s="2" t="e">
        <f>VLOOKUP($C24,PARAMETROS_REQUERIMIENTOS!$A$1:$J$6,I$1+1,0)*VLOOKUP($C24,PARAMETROS_REQUERIMIENTOS!$A$1:$K$6,11,0)</f>
        <v>#N/A</v>
      </c>
      <c r="J24" s="2" t="e">
        <f>VLOOKUP($C24,PARAMETROS_REQUERIMIENTOS!$A$1:$J$6,J$1+1,0)*VLOOKUP($C24,PARAMETROS_REQUERIMIENTOS!$A$1:$K$6,11,0)</f>
        <v>#N/A</v>
      </c>
      <c r="K24" s="2" t="e">
        <f>VLOOKUP($C24,PARAMETROS_REQUERIMIENTOS!$A$1:$J$6,K$1+1,0)*VLOOKUP($C24,PARAMETROS_REQUERIMIENTOS!$A$1:$K$6,11,0)</f>
        <v>#N/A</v>
      </c>
      <c r="L24" s="2" t="e">
        <f>VLOOKUP($C24,PARAMETROS_REQUERIMIENTOS!$A$1:$J$6,L$1+1,0)*VLOOKUP($C24,PARAMETROS_REQUERIMIENTOS!$A$1:$K$6,11,0)</f>
        <v>#N/A</v>
      </c>
    </row>
    <row r="25" spans="1:12" x14ac:dyDescent="0.25">
      <c r="A25" s="2"/>
      <c r="B25" s="2"/>
      <c r="C25" s="2"/>
      <c r="D25" s="2" t="e">
        <f>VLOOKUP($C25,PARAMETROS_REQUERIMIENTOS!$A$1:$J$6,D$1+1,0)*VLOOKUP($C25,PARAMETROS_REQUERIMIENTOS!$A$1:$K$6,11,0)</f>
        <v>#N/A</v>
      </c>
      <c r="E25" s="2" t="e">
        <f>VLOOKUP($C25,PARAMETROS_REQUERIMIENTOS!$A$1:$J$6,E$1+1,0)*VLOOKUP($C25,PARAMETROS_REQUERIMIENTOS!$A$1:$K$6,11,0)</f>
        <v>#N/A</v>
      </c>
      <c r="F25" s="2" t="e">
        <f>VLOOKUP($C25,PARAMETROS_REQUERIMIENTOS!$A$1:$J$6,F$1+1,0)*VLOOKUP($C25,PARAMETROS_REQUERIMIENTOS!$A$1:$K$6,11,0)</f>
        <v>#N/A</v>
      </c>
      <c r="G25" s="2" t="e">
        <f>VLOOKUP($C25,PARAMETROS_REQUERIMIENTOS!$A$1:$J$6,G$1+1,0)*VLOOKUP($C25,PARAMETROS_REQUERIMIENTOS!$A$1:$K$6,11,0)</f>
        <v>#N/A</v>
      </c>
      <c r="H25" s="2" t="e">
        <f>VLOOKUP($C25,PARAMETROS_REQUERIMIENTOS!$A$1:$J$6,H$1+1,0)*VLOOKUP($C25,PARAMETROS_REQUERIMIENTOS!$A$1:$K$6,11,0)</f>
        <v>#N/A</v>
      </c>
      <c r="I25" s="2" t="e">
        <f>VLOOKUP($C25,PARAMETROS_REQUERIMIENTOS!$A$1:$J$6,I$1+1,0)*VLOOKUP($C25,PARAMETROS_REQUERIMIENTOS!$A$1:$K$6,11,0)</f>
        <v>#N/A</v>
      </c>
      <c r="J25" s="2" t="e">
        <f>VLOOKUP($C25,PARAMETROS_REQUERIMIENTOS!$A$1:$J$6,J$1+1,0)*VLOOKUP($C25,PARAMETROS_REQUERIMIENTOS!$A$1:$K$6,11,0)</f>
        <v>#N/A</v>
      </c>
      <c r="K25" s="2" t="e">
        <f>VLOOKUP($C25,PARAMETROS_REQUERIMIENTOS!$A$1:$J$6,K$1+1,0)*VLOOKUP($C25,PARAMETROS_REQUERIMIENTOS!$A$1:$K$6,11,0)</f>
        <v>#N/A</v>
      </c>
      <c r="L25" s="2" t="e">
        <f>VLOOKUP($C25,PARAMETROS_REQUERIMIENTOS!$A$1:$J$6,L$1+1,0)*VLOOKUP($C25,PARAMETROS_REQUERIMIENTOS!$A$1:$K$6,11,0)</f>
        <v>#N/A</v>
      </c>
    </row>
    <row r="26" spans="1:12" x14ac:dyDescent="0.25">
      <c r="A26" s="2"/>
      <c r="B26" s="2"/>
      <c r="C26" s="2"/>
      <c r="D26" s="2" t="e">
        <f>VLOOKUP($C26,PARAMETROS_REQUERIMIENTOS!$A$1:$J$6,D$1+1,0)*VLOOKUP($C26,PARAMETROS_REQUERIMIENTOS!$A$1:$K$6,11,0)</f>
        <v>#N/A</v>
      </c>
      <c r="E26" s="2" t="e">
        <f>VLOOKUP($C26,PARAMETROS_REQUERIMIENTOS!$A$1:$J$6,E$1+1,0)*VLOOKUP($C26,PARAMETROS_REQUERIMIENTOS!$A$1:$K$6,11,0)</f>
        <v>#N/A</v>
      </c>
      <c r="F26" s="2" t="e">
        <f>VLOOKUP($C26,PARAMETROS_REQUERIMIENTOS!$A$1:$J$6,F$1+1,0)*VLOOKUP($C26,PARAMETROS_REQUERIMIENTOS!$A$1:$K$6,11,0)</f>
        <v>#N/A</v>
      </c>
      <c r="G26" s="2" t="e">
        <f>VLOOKUP($C26,PARAMETROS_REQUERIMIENTOS!$A$1:$J$6,G$1+1,0)*VLOOKUP($C26,PARAMETROS_REQUERIMIENTOS!$A$1:$K$6,11,0)</f>
        <v>#N/A</v>
      </c>
      <c r="H26" s="2" t="e">
        <f>VLOOKUP($C26,PARAMETROS_REQUERIMIENTOS!$A$1:$J$6,H$1+1,0)*VLOOKUP($C26,PARAMETROS_REQUERIMIENTOS!$A$1:$K$6,11,0)</f>
        <v>#N/A</v>
      </c>
      <c r="I26" s="2" t="e">
        <f>VLOOKUP($C26,PARAMETROS_REQUERIMIENTOS!$A$1:$J$6,I$1+1,0)*VLOOKUP($C26,PARAMETROS_REQUERIMIENTOS!$A$1:$K$6,11,0)</f>
        <v>#N/A</v>
      </c>
      <c r="J26" s="2" t="e">
        <f>VLOOKUP($C26,PARAMETROS_REQUERIMIENTOS!$A$1:$J$6,J$1+1,0)*VLOOKUP($C26,PARAMETROS_REQUERIMIENTOS!$A$1:$K$6,11,0)</f>
        <v>#N/A</v>
      </c>
      <c r="K26" s="2" t="e">
        <f>VLOOKUP($C26,PARAMETROS_REQUERIMIENTOS!$A$1:$J$6,K$1+1,0)*VLOOKUP($C26,PARAMETROS_REQUERIMIENTOS!$A$1:$K$6,11,0)</f>
        <v>#N/A</v>
      </c>
      <c r="L26" s="2" t="e">
        <f>VLOOKUP($C26,PARAMETROS_REQUERIMIENTOS!$A$1:$J$6,L$1+1,0)*VLOOKUP($C26,PARAMETROS_REQUERIMIENTOS!$A$1:$K$6,11,0)</f>
        <v>#N/A</v>
      </c>
    </row>
    <row r="27" spans="1:12" x14ac:dyDescent="0.25">
      <c r="A27" s="2"/>
      <c r="B27" s="2"/>
      <c r="C27" s="2"/>
      <c r="D27" s="2" t="e">
        <f>VLOOKUP($C27,PARAMETROS_REQUERIMIENTOS!$A$1:$J$6,D$1+1,0)*VLOOKUP($C27,PARAMETROS_REQUERIMIENTOS!$A$1:$K$6,11,0)</f>
        <v>#N/A</v>
      </c>
      <c r="E27" s="2" t="e">
        <f>VLOOKUP($C27,PARAMETROS_REQUERIMIENTOS!$A$1:$J$6,E$1+1,0)*VLOOKUP($C27,PARAMETROS_REQUERIMIENTOS!$A$1:$K$6,11,0)</f>
        <v>#N/A</v>
      </c>
      <c r="F27" s="2" t="e">
        <f>VLOOKUP($C27,PARAMETROS_REQUERIMIENTOS!$A$1:$J$6,F$1+1,0)*VLOOKUP($C27,PARAMETROS_REQUERIMIENTOS!$A$1:$K$6,11,0)</f>
        <v>#N/A</v>
      </c>
      <c r="G27" s="2" t="e">
        <f>VLOOKUP($C27,PARAMETROS_REQUERIMIENTOS!$A$1:$J$6,G$1+1,0)*VLOOKUP($C27,PARAMETROS_REQUERIMIENTOS!$A$1:$K$6,11,0)</f>
        <v>#N/A</v>
      </c>
      <c r="H27" s="2" t="e">
        <f>VLOOKUP($C27,PARAMETROS_REQUERIMIENTOS!$A$1:$J$6,H$1+1,0)*VLOOKUP($C27,PARAMETROS_REQUERIMIENTOS!$A$1:$K$6,11,0)</f>
        <v>#N/A</v>
      </c>
      <c r="I27" s="2" t="e">
        <f>VLOOKUP($C27,PARAMETROS_REQUERIMIENTOS!$A$1:$J$6,I$1+1,0)*VLOOKUP($C27,PARAMETROS_REQUERIMIENTOS!$A$1:$K$6,11,0)</f>
        <v>#N/A</v>
      </c>
      <c r="J27" s="2" t="e">
        <f>VLOOKUP($C27,PARAMETROS_REQUERIMIENTOS!$A$1:$J$6,J$1+1,0)*VLOOKUP($C27,PARAMETROS_REQUERIMIENTOS!$A$1:$K$6,11,0)</f>
        <v>#N/A</v>
      </c>
      <c r="K27" s="2" t="e">
        <f>VLOOKUP($C27,PARAMETROS_REQUERIMIENTOS!$A$1:$J$6,K$1+1,0)*VLOOKUP($C27,PARAMETROS_REQUERIMIENTOS!$A$1:$K$6,11,0)</f>
        <v>#N/A</v>
      </c>
      <c r="L27" s="2" t="e">
        <f>VLOOKUP($C27,PARAMETROS_REQUERIMIENTOS!$A$1:$J$6,L$1+1,0)*VLOOKUP($C27,PARAMETROS_REQUERIMIENTOS!$A$1:$K$6,11,0)</f>
        <v>#N/A</v>
      </c>
    </row>
    <row r="28" spans="1:12" x14ac:dyDescent="0.25">
      <c r="A28" s="2"/>
      <c r="B28" s="2"/>
      <c r="C28" s="2"/>
      <c r="D28" s="2" t="e">
        <f>VLOOKUP($C28,PARAMETROS_REQUERIMIENTOS!$A$1:$J$6,D$1+1,0)*VLOOKUP($C28,PARAMETROS_REQUERIMIENTOS!$A$1:$K$6,11,0)</f>
        <v>#N/A</v>
      </c>
      <c r="E28" s="2" t="e">
        <f>VLOOKUP($C28,PARAMETROS_REQUERIMIENTOS!$A$1:$J$6,E$1+1,0)*VLOOKUP($C28,PARAMETROS_REQUERIMIENTOS!$A$1:$K$6,11,0)</f>
        <v>#N/A</v>
      </c>
      <c r="F28" s="2" t="e">
        <f>VLOOKUP($C28,PARAMETROS_REQUERIMIENTOS!$A$1:$J$6,F$1+1,0)*VLOOKUP($C28,PARAMETROS_REQUERIMIENTOS!$A$1:$K$6,11,0)</f>
        <v>#N/A</v>
      </c>
      <c r="G28" s="2" t="e">
        <f>VLOOKUP($C28,PARAMETROS_REQUERIMIENTOS!$A$1:$J$6,G$1+1,0)*VLOOKUP($C28,PARAMETROS_REQUERIMIENTOS!$A$1:$K$6,11,0)</f>
        <v>#N/A</v>
      </c>
      <c r="H28" s="2" t="e">
        <f>VLOOKUP($C28,PARAMETROS_REQUERIMIENTOS!$A$1:$J$6,H$1+1,0)*VLOOKUP($C28,PARAMETROS_REQUERIMIENTOS!$A$1:$K$6,11,0)</f>
        <v>#N/A</v>
      </c>
      <c r="I28" s="2" t="e">
        <f>VLOOKUP($C28,PARAMETROS_REQUERIMIENTOS!$A$1:$J$6,I$1+1,0)*VLOOKUP($C28,PARAMETROS_REQUERIMIENTOS!$A$1:$K$6,11,0)</f>
        <v>#N/A</v>
      </c>
      <c r="J28" s="2" t="e">
        <f>VLOOKUP($C28,PARAMETROS_REQUERIMIENTOS!$A$1:$J$6,J$1+1,0)*VLOOKUP($C28,PARAMETROS_REQUERIMIENTOS!$A$1:$K$6,11,0)</f>
        <v>#N/A</v>
      </c>
      <c r="K28" s="2" t="e">
        <f>VLOOKUP($C28,PARAMETROS_REQUERIMIENTOS!$A$1:$J$6,K$1+1,0)*VLOOKUP($C28,PARAMETROS_REQUERIMIENTOS!$A$1:$K$6,11,0)</f>
        <v>#N/A</v>
      </c>
      <c r="L28" s="2" t="e">
        <f>VLOOKUP($C28,PARAMETROS_REQUERIMIENTOS!$A$1:$J$6,L$1+1,0)*VLOOKUP($C28,PARAMETROS_REQUERIMIENTOS!$A$1:$K$6,11,0)</f>
        <v>#N/A</v>
      </c>
    </row>
    <row r="29" spans="1:12" x14ac:dyDescent="0.25">
      <c r="A29" s="2"/>
      <c r="B29" s="2"/>
      <c r="C29" s="2"/>
      <c r="D29" s="2" t="e">
        <f>VLOOKUP($C29,PARAMETROS_REQUERIMIENTOS!$A$1:$J$6,D$1+1,0)*VLOOKUP($C29,PARAMETROS_REQUERIMIENTOS!$A$1:$K$6,11,0)</f>
        <v>#N/A</v>
      </c>
      <c r="E29" s="2" t="e">
        <f>VLOOKUP($C29,PARAMETROS_REQUERIMIENTOS!$A$1:$J$6,E$1+1,0)*VLOOKUP($C29,PARAMETROS_REQUERIMIENTOS!$A$1:$K$6,11,0)</f>
        <v>#N/A</v>
      </c>
      <c r="F29" s="2" t="e">
        <f>VLOOKUP($C29,PARAMETROS_REQUERIMIENTOS!$A$1:$J$6,F$1+1,0)*VLOOKUP($C29,PARAMETROS_REQUERIMIENTOS!$A$1:$K$6,11,0)</f>
        <v>#N/A</v>
      </c>
      <c r="G29" s="2" t="e">
        <f>VLOOKUP($C29,PARAMETROS_REQUERIMIENTOS!$A$1:$J$6,G$1+1,0)*VLOOKUP($C29,PARAMETROS_REQUERIMIENTOS!$A$1:$K$6,11,0)</f>
        <v>#N/A</v>
      </c>
      <c r="H29" s="2" t="e">
        <f>VLOOKUP($C29,PARAMETROS_REQUERIMIENTOS!$A$1:$J$6,H$1+1,0)*VLOOKUP($C29,PARAMETROS_REQUERIMIENTOS!$A$1:$K$6,11,0)</f>
        <v>#N/A</v>
      </c>
      <c r="I29" s="2" t="e">
        <f>VLOOKUP($C29,PARAMETROS_REQUERIMIENTOS!$A$1:$J$6,I$1+1,0)*VLOOKUP($C29,PARAMETROS_REQUERIMIENTOS!$A$1:$K$6,11,0)</f>
        <v>#N/A</v>
      </c>
      <c r="J29" s="2" t="e">
        <f>VLOOKUP($C29,PARAMETROS_REQUERIMIENTOS!$A$1:$J$6,J$1+1,0)*VLOOKUP($C29,PARAMETROS_REQUERIMIENTOS!$A$1:$K$6,11,0)</f>
        <v>#N/A</v>
      </c>
      <c r="K29" s="2" t="e">
        <f>VLOOKUP($C29,PARAMETROS_REQUERIMIENTOS!$A$1:$J$6,K$1+1,0)*VLOOKUP($C29,PARAMETROS_REQUERIMIENTOS!$A$1:$K$6,11,0)</f>
        <v>#N/A</v>
      </c>
      <c r="L29" s="2" t="e">
        <f>VLOOKUP($C29,PARAMETROS_REQUERIMIENTOS!$A$1:$J$6,L$1+1,0)*VLOOKUP($C29,PARAMETROS_REQUERIMIENTOS!$A$1:$K$6,11,0)</f>
        <v>#N/A</v>
      </c>
    </row>
    <row r="30" spans="1:12" x14ac:dyDescent="0.25">
      <c r="A30" s="2"/>
      <c r="B30" s="2"/>
      <c r="C30" s="2"/>
      <c r="D30" s="2" t="e">
        <f>VLOOKUP($C30,PARAMETROS_REQUERIMIENTOS!$A$1:$J$6,D$1+1,0)*VLOOKUP($C30,PARAMETROS_REQUERIMIENTOS!$A$1:$K$6,11,0)</f>
        <v>#N/A</v>
      </c>
      <c r="E30" s="2" t="e">
        <f>VLOOKUP($C30,PARAMETROS_REQUERIMIENTOS!$A$1:$J$6,E$1+1,0)*VLOOKUP($C30,PARAMETROS_REQUERIMIENTOS!$A$1:$K$6,11,0)</f>
        <v>#N/A</v>
      </c>
      <c r="F30" s="2" t="e">
        <f>VLOOKUP($C30,PARAMETROS_REQUERIMIENTOS!$A$1:$J$6,F$1+1,0)*VLOOKUP($C30,PARAMETROS_REQUERIMIENTOS!$A$1:$K$6,11,0)</f>
        <v>#N/A</v>
      </c>
      <c r="G30" s="2" t="e">
        <f>VLOOKUP($C30,PARAMETROS_REQUERIMIENTOS!$A$1:$J$6,G$1+1,0)*VLOOKUP($C30,PARAMETROS_REQUERIMIENTOS!$A$1:$K$6,11,0)</f>
        <v>#N/A</v>
      </c>
      <c r="H30" s="2" t="e">
        <f>VLOOKUP($C30,PARAMETROS_REQUERIMIENTOS!$A$1:$J$6,H$1+1,0)*VLOOKUP($C30,PARAMETROS_REQUERIMIENTOS!$A$1:$K$6,11,0)</f>
        <v>#N/A</v>
      </c>
      <c r="I30" s="2" t="e">
        <f>VLOOKUP($C30,PARAMETROS_REQUERIMIENTOS!$A$1:$J$6,I$1+1,0)*VLOOKUP($C30,PARAMETROS_REQUERIMIENTOS!$A$1:$K$6,11,0)</f>
        <v>#N/A</v>
      </c>
      <c r="J30" s="2" t="e">
        <f>VLOOKUP($C30,PARAMETROS_REQUERIMIENTOS!$A$1:$J$6,J$1+1,0)*VLOOKUP($C30,PARAMETROS_REQUERIMIENTOS!$A$1:$K$6,11,0)</f>
        <v>#N/A</v>
      </c>
      <c r="K30" s="2" t="e">
        <f>VLOOKUP($C30,PARAMETROS_REQUERIMIENTOS!$A$1:$J$6,K$1+1,0)*VLOOKUP($C30,PARAMETROS_REQUERIMIENTOS!$A$1:$K$6,11,0)</f>
        <v>#N/A</v>
      </c>
      <c r="L30" s="2" t="e">
        <f>VLOOKUP($C30,PARAMETROS_REQUERIMIENTOS!$A$1:$J$6,L$1+1,0)*VLOOKUP($C30,PARAMETROS_REQUERIMIENTOS!$A$1:$K$6,11,0)</f>
        <v>#N/A</v>
      </c>
    </row>
    <row r="31" spans="1:12" x14ac:dyDescent="0.25">
      <c r="A31" s="2"/>
      <c r="B31" s="2"/>
      <c r="C31" s="2"/>
      <c r="D31" s="2" t="e">
        <f>VLOOKUP($C31,PARAMETROS_REQUERIMIENTOS!$A$1:$J$6,D$1+1,0)*VLOOKUP($C31,PARAMETROS_REQUERIMIENTOS!$A$1:$K$6,11,0)</f>
        <v>#N/A</v>
      </c>
      <c r="E31" s="2" t="e">
        <f>VLOOKUP($C31,PARAMETROS_REQUERIMIENTOS!$A$1:$J$6,E$1+1,0)*VLOOKUP($C31,PARAMETROS_REQUERIMIENTOS!$A$1:$K$6,11,0)</f>
        <v>#N/A</v>
      </c>
      <c r="F31" s="2" t="e">
        <f>VLOOKUP($C31,PARAMETROS_REQUERIMIENTOS!$A$1:$J$6,F$1+1,0)*VLOOKUP($C31,PARAMETROS_REQUERIMIENTOS!$A$1:$K$6,11,0)</f>
        <v>#N/A</v>
      </c>
      <c r="G31" s="2" t="e">
        <f>VLOOKUP($C31,PARAMETROS_REQUERIMIENTOS!$A$1:$J$6,G$1+1,0)*VLOOKUP($C31,PARAMETROS_REQUERIMIENTOS!$A$1:$K$6,11,0)</f>
        <v>#N/A</v>
      </c>
      <c r="H31" s="2" t="e">
        <f>VLOOKUP($C31,PARAMETROS_REQUERIMIENTOS!$A$1:$J$6,H$1+1,0)*VLOOKUP($C31,PARAMETROS_REQUERIMIENTOS!$A$1:$K$6,11,0)</f>
        <v>#N/A</v>
      </c>
      <c r="I31" s="2" t="e">
        <f>VLOOKUP($C31,PARAMETROS_REQUERIMIENTOS!$A$1:$J$6,I$1+1,0)*VLOOKUP($C31,PARAMETROS_REQUERIMIENTOS!$A$1:$K$6,11,0)</f>
        <v>#N/A</v>
      </c>
      <c r="J31" s="2" t="e">
        <f>VLOOKUP($C31,PARAMETROS_REQUERIMIENTOS!$A$1:$J$6,J$1+1,0)*VLOOKUP($C31,PARAMETROS_REQUERIMIENTOS!$A$1:$K$6,11,0)</f>
        <v>#N/A</v>
      </c>
      <c r="K31" s="2" t="e">
        <f>VLOOKUP($C31,PARAMETROS_REQUERIMIENTOS!$A$1:$J$6,K$1+1,0)*VLOOKUP($C31,PARAMETROS_REQUERIMIENTOS!$A$1:$K$6,11,0)</f>
        <v>#N/A</v>
      </c>
      <c r="L31" s="2" t="e">
        <f>VLOOKUP($C31,PARAMETROS_REQUERIMIENTOS!$A$1:$J$6,L$1+1,0)*VLOOKUP($C31,PARAMETROS_REQUERIMIENTOS!$A$1:$K$6,11,0)</f>
        <v>#N/A</v>
      </c>
    </row>
    <row r="32" spans="1:12" x14ac:dyDescent="0.25">
      <c r="A32" s="2"/>
      <c r="B32" s="2"/>
      <c r="C32" s="2"/>
      <c r="D32" s="2" t="e">
        <f>VLOOKUP($C32,PARAMETROS_REQUERIMIENTOS!$A$1:$J$6,D$1+1,0)*VLOOKUP($C32,PARAMETROS_REQUERIMIENTOS!$A$1:$K$6,11,0)</f>
        <v>#N/A</v>
      </c>
      <c r="E32" s="2" t="e">
        <f>VLOOKUP($C32,PARAMETROS_REQUERIMIENTOS!$A$1:$J$6,E$1+1,0)*VLOOKUP($C32,PARAMETROS_REQUERIMIENTOS!$A$1:$K$6,11,0)</f>
        <v>#N/A</v>
      </c>
      <c r="F32" s="2" t="e">
        <f>VLOOKUP($C32,PARAMETROS_REQUERIMIENTOS!$A$1:$J$6,F$1+1,0)*VLOOKUP($C32,PARAMETROS_REQUERIMIENTOS!$A$1:$K$6,11,0)</f>
        <v>#N/A</v>
      </c>
      <c r="G32" s="2" t="e">
        <f>VLOOKUP($C32,PARAMETROS_REQUERIMIENTOS!$A$1:$J$6,G$1+1,0)*VLOOKUP($C32,PARAMETROS_REQUERIMIENTOS!$A$1:$K$6,11,0)</f>
        <v>#N/A</v>
      </c>
      <c r="H32" s="2" t="e">
        <f>VLOOKUP($C32,PARAMETROS_REQUERIMIENTOS!$A$1:$J$6,H$1+1,0)*VLOOKUP($C32,PARAMETROS_REQUERIMIENTOS!$A$1:$K$6,11,0)</f>
        <v>#N/A</v>
      </c>
      <c r="I32" s="2" t="e">
        <f>VLOOKUP($C32,PARAMETROS_REQUERIMIENTOS!$A$1:$J$6,I$1+1,0)*VLOOKUP($C32,PARAMETROS_REQUERIMIENTOS!$A$1:$K$6,11,0)</f>
        <v>#N/A</v>
      </c>
      <c r="J32" s="2" t="e">
        <f>VLOOKUP($C32,PARAMETROS_REQUERIMIENTOS!$A$1:$J$6,J$1+1,0)*VLOOKUP($C32,PARAMETROS_REQUERIMIENTOS!$A$1:$K$6,11,0)</f>
        <v>#N/A</v>
      </c>
      <c r="K32" s="2" t="e">
        <f>VLOOKUP($C32,PARAMETROS_REQUERIMIENTOS!$A$1:$J$6,K$1+1,0)*VLOOKUP($C32,PARAMETROS_REQUERIMIENTOS!$A$1:$K$6,11,0)</f>
        <v>#N/A</v>
      </c>
      <c r="L32" s="2" t="e">
        <f>VLOOKUP($C32,PARAMETROS_REQUERIMIENTOS!$A$1:$J$6,L$1+1,0)*VLOOKUP($C32,PARAMETROS_REQUERIMIENTOS!$A$1:$K$6,11,0)</f>
        <v>#N/A</v>
      </c>
    </row>
    <row r="33" spans="1:12" x14ac:dyDescent="0.25">
      <c r="A33" s="2"/>
      <c r="B33" s="2"/>
      <c r="C33" s="2"/>
      <c r="D33" s="2" t="e">
        <f>VLOOKUP($C33,PARAMETROS_REQUERIMIENTOS!$A$1:$J$6,D$1+1,0)*VLOOKUP($C33,PARAMETROS_REQUERIMIENTOS!$A$1:$K$6,11,0)</f>
        <v>#N/A</v>
      </c>
      <c r="E33" s="2" t="e">
        <f>VLOOKUP($C33,PARAMETROS_REQUERIMIENTOS!$A$1:$J$6,E$1+1,0)*VLOOKUP($C33,PARAMETROS_REQUERIMIENTOS!$A$1:$K$6,11,0)</f>
        <v>#N/A</v>
      </c>
      <c r="F33" s="2" t="e">
        <f>VLOOKUP($C33,PARAMETROS_REQUERIMIENTOS!$A$1:$J$6,F$1+1,0)*VLOOKUP($C33,PARAMETROS_REQUERIMIENTOS!$A$1:$K$6,11,0)</f>
        <v>#N/A</v>
      </c>
      <c r="G33" s="2" t="e">
        <f>VLOOKUP($C33,PARAMETROS_REQUERIMIENTOS!$A$1:$J$6,G$1+1,0)*VLOOKUP($C33,PARAMETROS_REQUERIMIENTOS!$A$1:$K$6,11,0)</f>
        <v>#N/A</v>
      </c>
      <c r="H33" s="2" t="e">
        <f>VLOOKUP($C33,PARAMETROS_REQUERIMIENTOS!$A$1:$J$6,H$1+1,0)*VLOOKUP($C33,PARAMETROS_REQUERIMIENTOS!$A$1:$K$6,11,0)</f>
        <v>#N/A</v>
      </c>
      <c r="I33" s="2" t="e">
        <f>VLOOKUP($C33,PARAMETROS_REQUERIMIENTOS!$A$1:$J$6,I$1+1,0)*VLOOKUP($C33,PARAMETROS_REQUERIMIENTOS!$A$1:$K$6,11,0)</f>
        <v>#N/A</v>
      </c>
      <c r="J33" s="2" t="e">
        <f>VLOOKUP($C33,PARAMETROS_REQUERIMIENTOS!$A$1:$J$6,J$1+1,0)*VLOOKUP($C33,PARAMETROS_REQUERIMIENTOS!$A$1:$K$6,11,0)</f>
        <v>#N/A</v>
      </c>
      <c r="K33" s="2" t="e">
        <f>VLOOKUP($C33,PARAMETROS_REQUERIMIENTOS!$A$1:$J$6,K$1+1,0)*VLOOKUP($C33,PARAMETROS_REQUERIMIENTOS!$A$1:$K$6,11,0)</f>
        <v>#N/A</v>
      </c>
      <c r="L33" s="2" t="e">
        <f>VLOOKUP($C33,PARAMETROS_REQUERIMIENTOS!$A$1:$J$6,L$1+1,0)*VLOOKUP($C33,PARAMETROS_REQUERIMIENTOS!$A$1:$K$6,11,0)</f>
        <v>#N/A</v>
      </c>
    </row>
    <row r="34" spans="1:12" x14ac:dyDescent="0.25">
      <c r="A34" s="2"/>
      <c r="B34" s="2"/>
      <c r="C34" s="2"/>
      <c r="D34" s="2" t="e">
        <f>VLOOKUP($C34,PARAMETROS_REQUERIMIENTOS!$A$1:$J$6,D$1+1,0)*VLOOKUP($C34,PARAMETROS_REQUERIMIENTOS!$A$1:$K$6,11,0)</f>
        <v>#N/A</v>
      </c>
      <c r="E34" s="2" t="e">
        <f>VLOOKUP($C34,PARAMETROS_REQUERIMIENTOS!$A$1:$J$6,E$1+1,0)*VLOOKUP($C34,PARAMETROS_REQUERIMIENTOS!$A$1:$K$6,11,0)</f>
        <v>#N/A</v>
      </c>
      <c r="F34" s="2" t="e">
        <f>VLOOKUP($C34,PARAMETROS_REQUERIMIENTOS!$A$1:$J$6,F$1+1,0)*VLOOKUP($C34,PARAMETROS_REQUERIMIENTOS!$A$1:$K$6,11,0)</f>
        <v>#N/A</v>
      </c>
      <c r="G34" s="2" t="e">
        <f>VLOOKUP($C34,PARAMETROS_REQUERIMIENTOS!$A$1:$J$6,G$1+1,0)*VLOOKUP($C34,PARAMETROS_REQUERIMIENTOS!$A$1:$K$6,11,0)</f>
        <v>#N/A</v>
      </c>
      <c r="H34" s="2" t="e">
        <f>VLOOKUP($C34,PARAMETROS_REQUERIMIENTOS!$A$1:$J$6,H$1+1,0)*VLOOKUP($C34,PARAMETROS_REQUERIMIENTOS!$A$1:$K$6,11,0)</f>
        <v>#N/A</v>
      </c>
      <c r="I34" s="2" t="e">
        <f>VLOOKUP($C34,PARAMETROS_REQUERIMIENTOS!$A$1:$J$6,I$1+1,0)*VLOOKUP($C34,PARAMETROS_REQUERIMIENTOS!$A$1:$K$6,11,0)</f>
        <v>#N/A</v>
      </c>
      <c r="J34" s="2" t="e">
        <f>VLOOKUP($C34,PARAMETROS_REQUERIMIENTOS!$A$1:$J$6,J$1+1,0)*VLOOKUP($C34,PARAMETROS_REQUERIMIENTOS!$A$1:$K$6,11,0)</f>
        <v>#N/A</v>
      </c>
      <c r="K34" s="2" t="e">
        <f>VLOOKUP($C34,PARAMETROS_REQUERIMIENTOS!$A$1:$J$6,K$1+1,0)*VLOOKUP($C34,PARAMETROS_REQUERIMIENTOS!$A$1:$K$6,11,0)</f>
        <v>#N/A</v>
      </c>
      <c r="L34" s="2" t="e">
        <f>VLOOKUP($C34,PARAMETROS_REQUERIMIENTOS!$A$1:$J$6,L$1+1,0)*VLOOKUP($C34,PARAMETROS_REQUERIMIENTOS!$A$1:$K$6,11,0)</f>
        <v>#N/A</v>
      </c>
    </row>
    <row r="35" spans="1:12" x14ac:dyDescent="0.25">
      <c r="A35" s="2"/>
      <c r="B35" s="2"/>
      <c r="C35" s="2"/>
      <c r="D35" s="2" t="e">
        <f>VLOOKUP($C35,PARAMETROS_REQUERIMIENTOS!$A$1:$J$6,D$1+1,0)*VLOOKUP($C35,PARAMETROS_REQUERIMIENTOS!$A$1:$K$6,11,0)</f>
        <v>#N/A</v>
      </c>
      <c r="E35" s="2" t="e">
        <f>VLOOKUP($C35,PARAMETROS_REQUERIMIENTOS!$A$1:$J$6,E$1+1,0)*VLOOKUP($C35,PARAMETROS_REQUERIMIENTOS!$A$1:$K$6,11,0)</f>
        <v>#N/A</v>
      </c>
      <c r="F35" s="2" t="e">
        <f>VLOOKUP($C35,PARAMETROS_REQUERIMIENTOS!$A$1:$J$6,F$1+1,0)*VLOOKUP($C35,PARAMETROS_REQUERIMIENTOS!$A$1:$K$6,11,0)</f>
        <v>#N/A</v>
      </c>
      <c r="G35" s="2" t="e">
        <f>VLOOKUP($C35,PARAMETROS_REQUERIMIENTOS!$A$1:$J$6,G$1+1,0)*VLOOKUP($C35,PARAMETROS_REQUERIMIENTOS!$A$1:$K$6,11,0)</f>
        <v>#N/A</v>
      </c>
      <c r="H35" s="2" t="e">
        <f>VLOOKUP($C35,PARAMETROS_REQUERIMIENTOS!$A$1:$J$6,H$1+1,0)*VLOOKUP($C35,PARAMETROS_REQUERIMIENTOS!$A$1:$K$6,11,0)</f>
        <v>#N/A</v>
      </c>
      <c r="I35" s="2" t="e">
        <f>VLOOKUP($C35,PARAMETROS_REQUERIMIENTOS!$A$1:$J$6,I$1+1,0)*VLOOKUP($C35,PARAMETROS_REQUERIMIENTOS!$A$1:$K$6,11,0)</f>
        <v>#N/A</v>
      </c>
      <c r="J35" s="2" t="e">
        <f>VLOOKUP($C35,PARAMETROS_REQUERIMIENTOS!$A$1:$J$6,J$1+1,0)*VLOOKUP($C35,PARAMETROS_REQUERIMIENTOS!$A$1:$K$6,11,0)</f>
        <v>#N/A</v>
      </c>
      <c r="K35" s="2" t="e">
        <f>VLOOKUP($C35,PARAMETROS_REQUERIMIENTOS!$A$1:$J$6,K$1+1,0)*VLOOKUP($C35,PARAMETROS_REQUERIMIENTOS!$A$1:$K$6,11,0)</f>
        <v>#N/A</v>
      </c>
      <c r="L35" s="2" t="e">
        <f>VLOOKUP($C35,PARAMETROS_REQUERIMIENTOS!$A$1:$J$6,L$1+1,0)*VLOOKUP($C35,PARAMETROS_REQUERIMIENTOS!$A$1:$K$6,11,0)</f>
        <v>#N/A</v>
      </c>
    </row>
    <row r="36" spans="1:12" x14ac:dyDescent="0.25">
      <c r="A36" s="2"/>
      <c r="B36" s="2"/>
      <c r="C36" s="2"/>
      <c r="D36" s="2" t="e">
        <f>VLOOKUP($C36,PARAMETROS_REQUERIMIENTOS!$A$1:$J$6,D$1+1,0)*VLOOKUP($C36,PARAMETROS_REQUERIMIENTOS!$A$1:$K$6,11,0)</f>
        <v>#N/A</v>
      </c>
      <c r="E36" s="2" t="e">
        <f>VLOOKUP($C36,PARAMETROS_REQUERIMIENTOS!$A$1:$J$6,E$1+1,0)*VLOOKUP($C36,PARAMETROS_REQUERIMIENTOS!$A$1:$K$6,11,0)</f>
        <v>#N/A</v>
      </c>
      <c r="F36" s="2" t="e">
        <f>VLOOKUP($C36,PARAMETROS_REQUERIMIENTOS!$A$1:$J$6,F$1+1,0)*VLOOKUP($C36,PARAMETROS_REQUERIMIENTOS!$A$1:$K$6,11,0)</f>
        <v>#N/A</v>
      </c>
      <c r="G36" s="2" t="e">
        <f>VLOOKUP($C36,PARAMETROS_REQUERIMIENTOS!$A$1:$J$6,G$1+1,0)*VLOOKUP($C36,PARAMETROS_REQUERIMIENTOS!$A$1:$K$6,11,0)</f>
        <v>#N/A</v>
      </c>
      <c r="H36" s="2" t="e">
        <f>VLOOKUP($C36,PARAMETROS_REQUERIMIENTOS!$A$1:$J$6,H$1+1,0)*VLOOKUP($C36,PARAMETROS_REQUERIMIENTOS!$A$1:$K$6,11,0)</f>
        <v>#N/A</v>
      </c>
      <c r="I36" s="2" t="e">
        <f>VLOOKUP($C36,PARAMETROS_REQUERIMIENTOS!$A$1:$J$6,I$1+1,0)*VLOOKUP($C36,PARAMETROS_REQUERIMIENTOS!$A$1:$K$6,11,0)</f>
        <v>#N/A</v>
      </c>
      <c r="J36" s="2" t="e">
        <f>VLOOKUP($C36,PARAMETROS_REQUERIMIENTOS!$A$1:$J$6,J$1+1,0)*VLOOKUP($C36,PARAMETROS_REQUERIMIENTOS!$A$1:$K$6,11,0)</f>
        <v>#N/A</v>
      </c>
      <c r="K36" s="2" t="e">
        <f>VLOOKUP($C36,PARAMETROS_REQUERIMIENTOS!$A$1:$J$6,K$1+1,0)*VLOOKUP($C36,PARAMETROS_REQUERIMIENTOS!$A$1:$K$6,11,0)</f>
        <v>#N/A</v>
      </c>
      <c r="L36" s="2" t="e">
        <f>VLOOKUP($C36,PARAMETROS_REQUERIMIENTOS!$A$1:$J$6,L$1+1,0)*VLOOKUP($C36,PARAMETROS_REQUERIMIENTOS!$A$1:$K$6,11,0)</f>
        <v>#N/A</v>
      </c>
    </row>
    <row r="37" spans="1:12" x14ac:dyDescent="0.25">
      <c r="A37" s="2"/>
      <c r="B37" s="2"/>
      <c r="C37" s="2"/>
      <c r="D37" s="2" t="e">
        <f>VLOOKUP($C37,PARAMETROS_REQUERIMIENTOS!$A$1:$J$6,D$1+1,0)*VLOOKUP($C37,PARAMETROS_REQUERIMIENTOS!$A$1:$K$6,11,0)</f>
        <v>#N/A</v>
      </c>
      <c r="E37" s="2" t="e">
        <f>VLOOKUP($C37,PARAMETROS_REQUERIMIENTOS!$A$1:$J$6,E$1+1,0)*VLOOKUP($C37,PARAMETROS_REQUERIMIENTOS!$A$1:$K$6,11,0)</f>
        <v>#N/A</v>
      </c>
      <c r="F37" s="2" t="e">
        <f>VLOOKUP($C37,PARAMETROS_REQUERIMIENTOS!$A$1:$J$6,F$1+1,0)*VLOOKUP($C37,PARAMETROS_REQUERIMIENTOS!$A$1:$K$6,11,0)</f>
        <v>#N/A</v>
      </c>
      <c r="G37" s="2" t="e">
        <f>VLOOKUP($C37,PARAMETROS_REQUERIMIENTOS!$A$1:$J$6,G$1+1,0)*VLOOKUP($C37,PARAMETROS_REQUERIMIENTOS!$A$1:$K$6,11,0)</f>
        <v>#N/A</v>
      </c>
      <c r="H37" s="2" t="e">
        <f>VLOOKUP($C37,PARAMETROS_REQUERIMIENTOS!$A$1:$J$6,H$1+1,0)*VLOOKUP($C37,PARAMETROS_REQUERIMIENTOS!$A$1:$K$6,11,0)</f>
        <v>#N/A</v>
      </c>
      <c r="I37" s="2" t="e">
        <f>VLOOKUP($C37,PARAMETROS_REQUERIMIENTOS!$A$1:$J$6,I$1+1,0)*VLOOKUP($C37,PARAMETROS_REQUERIMIENTOS!$A$1:$K$6,11,0)</f>
        <v>#N/A</v>
      </c>
      <c r="J37" s="2" t="e">
        <f>VLOOKUP($C37,PARAMETROS_REQUERIMIENTOS!$A$1:$J$6,J$1+1,0)*VLOOKUP($C37,PARAMETROS_REQUERIMIENTOS!$A$1:$K$6,11,0)</f>
        <v>#N/A</v>
      </c>
      <c r="K37" s="2" t="e">
        <f>VLOOKUP($C37,PARAMETROS_REQUERIMIENTOS!$A$1:$J$6,K$1+1,0)*VLOOKUP($C37,PARAMETROS_REQUERIMIENTOS!$A$1:$K$6,11,0)</f>
        <v>#N/A</v>
      </c>
      <c r="L37" s="2" t="e">
        <f>VLOOKUP($C37,PARAMETROS_REQUERIMIENTOS!$A$1:$J$6,L$1+1,0)*VLOOKUP($C37,PARAMETROS_REQUERIMIENTOS!$A$1:$K$6,11,0)</f>
        <v>#N/A</v>
      </c>
    </row>
    <row r="38" spans="1:12" x14ac:dyDescent="0.25">
      <c r="A38" s="2"/>
      <c r="B38" s="2"/>
      <c r="C38" s="2"/>
      <c r="D38" s="2" t="e">
        <f>VLOOKUP($C38,PARAMETROS_REQUERIMIENTOS!$A$1:$J$6,D$1+1,0)*VLOOKUP($C38,PARAMETROS_REQUERIMIENTOS!$A$1:$K$6,11,0)</f>
        <v>#N/A</v>
      </c>
      <c r="E38" s="2" t="e">
        <f>VLOOKUP($C38,PARAMETROS_REQUERIMIENTOS!$A$1:$J$6,E$1+1,0)*VLOOKUP($C38,PARAMETROS_REQUERIMIENTOS!$A$1:$K$6,11,0)</f>
        <v>#N/A</v>
      </c>
      <c r="F38" s="2" t="e">
        <f>VLOOKUP($C38,PARAMETROS_REQUERIMIENTOS!$A$1:$J$6,F$1+1,0)*VLOOKUP($C38,PARAMETROS_REQUERIMIENTOS!$A$1:$K$6,11,0)</f>
        <v>#N/A</v>
      </c>
      <c r="G38" s="2" t="e">
        <f>VLOOKUP($C38,PARAMETROS_REQUERIMIENTOS!$A$1:$J$6,G$1+1,0)*VLOOKUP($C38,PARAMETROS_REQUERIMIENTOS!$A$1:$K$6,11,0)</f>
        <v>#N/A</v>
      </c>
      <c r="H38" s="2" t="e">
        <f>VLOOKUP($C38,PARAMETROS_REQUERIMIENTOS!$A$1:$J$6,H$1+1,0)*VLOOKUP($C38,PARAMETROS_REQUERIMIENTOS!$A$1:$K$6,11,0)</f>
        <v>#N/A</v>
      </c>
      <c r="I38" s="2" t="e">
        <f>VLOOKUP($C38,PARAMETROS_REQUERIMIENTOS!$A$1:$J$6,I$1+1,0)*VLOOKUP($C38,PARAMETROS_REQUERIMIENTOS!$A$1:$K$6,11,0)</f>
        <v>#N/A</v>
      </c>
      <c r="J38" s="2" t="e">
        <f>VLOOKUP($C38,PARAMETROS_REQUERIMIENTOS!$A$1:$J$6,J$1+1,0)*VLOOKUP($C38,PARAMETROS_REQUERIMIENTOS!$A$1:$K$6,11,0)</f>
        <v>#N/A</v>
      </c>
      <c r="K38" s="2" t="e">
        <f>VLOOKUP($C38,PARAMETROS_REQUERIMIENTOS!$A$1:$J$6,K$1+1,0)*VLOOKUP($C38,PARAMETROS_REQUERIMIENTOS!$A$1:$K$6,11,0)</f>
        <v>#N/A</v>
      </c>
      <c r="L38" s="2" t="e">
        <f>VLOOKUP($C38,PARAMETROS_REQUERIMIENTOS!$A$1:$J$6,L$1+1,0)*VLOOKUP($C38,PARAMETROS_REQUERIMIENTOS!$A$1:$K$6,11,0)</f>
        <v>#N/A</v>
      </c>
    </row>
    <row r="39" spans="1:12" x14ac:dyDescent="0.25">
      <c r="A39" s="2"/>
      <c r="B39" s="2"/>
      <c r="C39" s="2"/>
      <c r="D39" s="2" t="e">
        <f>VLOOKUP($C39,PARAMETROS_REQUERIMIENTOS!$A$1:$J$6,D$1+1,0)*VLOOKUP($C39,PARAMETROS_REQUERIMIENTOS!$A$1:$K$6,11,0)</f>
        <v>#N/A</v>
      </c>
      <c r="E39" s="2" t="e">
        <f>VLOOKUP($C39,PARAMETROS_REQUERIMIENTOS!$A$1:$J$6,E$1+1,0)*VLOOKUP($C39,PARAMETROS_REQUERIMIENTOS!$A$1:$K$6,11,0)</f>
        <v>#N/A</v>
      </c>
      <c r="F39" s="2" t="e">
        <f>VLOOKUP($C39,PARAMETROS_REQUERIMIENTOS!$A$1:$J$6,F$1+1,0)*VLOOKUP($C39,PARAMETROS_REQUERIMIENTOS!$A$1:$K$6,11,0)</f>
        <v>#N/A</v>
      </c>
      <c r="G39" s="2" t="e">
        <f>VLOOKUP($C39,PARAMETROS_REQUERIMIENTOS!$A$1:$J$6,G$1+1,0)*VLOOKUP($C39,PARAMETROS_REQUERIMIENTOS!$A$1:$K$6,11,0)</f>
        <v>#N/A</v>
      </c>
      <c r="H39" s="2" t="e">
        <f>VLOOKUP($C39,PARAMETROS_REQUERIMIENTOS!$A$1:$J$6,H$1+1,0)*VLOOKUP($C39,PARAMETROS_REQUERIMIENTOS!$A$1:$K$6,11,0)</f>
        <v>#N/A</v>
      </c>
      <c r="I39" s="2" t="e">
        <f>VLOOKUP($C39,PARAMETROS_REQUERIMIENTOS!$A$1:$J$6,I$1+1,0)*VLOOKUP($C39,PARAMETROS_REQUERIMIENTOS!$A$1:$K$6,11,0)</f>
        <v>#N/A</v>
      </c>
      <c r="J39" s="2" t="e">
        <f>VLOOKUP($C39,PARAMETROS_REQUERIMIENTOS!$A$1:$J$6,J$1+1,0)*VLOOKUP($C39,PARAMETROS_REQUERIMIENTOS!$A$1:$K$6,11,0)</f>
        <v>#N/A</v>
      </c>
      <c r="K39" s="2" t="e">
        <f>VLOOKUP($C39,PARAMETROS_REQUERIMIENTOS!$A$1:$J$6,K$1+1,0)*VLOOKUP($C39,PARAMETROS_REQUERIMIENTOS!$A$1:$K$6,11,0)</f>
        <v>#N/A</v>
      </c>
      <c r="L39" s="2" t="e">
        <f>VLOOKUP($C39,PARAMETROS_REQUERIMIENTOS!$A$1:$J$6,L$1+1,0)*VLOOKUP($C39,PARAMETROS_REQUERIMIENTOS!$A$1:$K$6,11,0)</f>
        <v>#N/A</v>
      </c>
    </row>
    <row r="40" spans="1:12" x14ac:dyDescent="0.25">
      <c r="A40" s="2"/>
      <c r="B40" s="2"/>
      <c r="C40" s="2"/>
      <c r="D40" s="2" t="e">
        <f>VLOOKUP($C40,PARAMETROS_REQUERIMIENTOS!$A$1:$J$6,D$1+1,0)*VLOOKUP($C40,PARAMETROS_REQUERIMIENTOS!$A$1:$K$6,11,0)</f>
        <v>#N/A</v>
      </c>
      <c r="E40" s="2" t="e">
        <f>VLOOKUP($C40,PARAMETROS_REQUERIMIENTOS!$A$1:$J$6,E$1+1,0)*VLOOKUP($C40,PARAMETROS_REQUERIMIENTOS!$A$1:$K$6,11,0)</f>
        <v>#N/A</v>
      </c>
      <c r="F40" s="2" t="e">
        <f>VLOOKUP($C40,PARAMETROS_REQUERIMIENTOS!$A$1:$J$6,F$1+1,0)*VLOOKUP($C40,PARAMETROS_REQUERIMIENTOS!$A$1:$K$6,11,0)</f>
        <v>#N/A</v>
      </c>
      <c r="G40" s="2" t="e">
        <f>VLOOKUP($C40,PARAMETROS_REQUERIMIENTOS!$A$1:$J$6,G$1+1,0)*VLOOKUP($C40,PARAMETROS_REQUERIMIENTOS!$A$1:$K$6,11,0)</f>
        <v>#N/A</v>
      </c>
      <c r="H40" s="2" t="e">
        <f>VLOOKUP($C40,PARAMETROS_REQUERIMIENTOS!$A$1:$J$6,H$1+1,0)*VLOOKUP($C40,PARAMETROS_REQUERIMIENTOS!$A$1:$K$6,11,0)</f>
        <v>#N/A</v>
      </c>
      <c r="I40" s="2" t="e">
        <f>VLOOKUP($C40,PARAMETROS_REQUERIMIENTOS!$A$1:$J$6,I$1+1,0)*VLOOKUP($C40,PARAMETROS_REQUERIMIENTOS!$A$1:$K$6,11,0)</f>
        <v>#N/A</v>
      </c>
      <c r="J40" s="2" t="e">
        <f>VLOOKUP($C40,PARAMETROS_REQUERIMIENTOS!$A$1:$J$6,J$1+1,0)*VLOOKUP($C40,PARAMETROS_REQUERIMIENTOS!$A$1:$K$6,11,0)</f>
        <v>#N/A</v>
      </c>
      <c r="K40" s="2" t="e">
        <f>VLOOKUP($C40,PARAMETROS_REQUERIMIENTOS!$A$1:$J$6,K$1+1,0)*VLOOKUP($C40,PARAMETROS_REQUERIMIENTOS!$A$1:$K$6,11,0)</f>
        <v>#N/A</v>
      </c>
      <c r="L40" s="2" t="e">
        <f>VLOOKUP($C40,PARAMETROS_REQUERIMIENTOS!$A$1:$J$6,L$1+1,0)*VLOOKUP($C40,PARAMETROS_REQUERIMIENTOS!$A$1:$K$6,11,0)</f>
        <v>#N/A</v>
      </c>
    </row>
    <row r="41" spans="1:12" x14ac:dyDescent="0.25">
      <c r="A41" s="2"/>
      <c r="B41" s="2"/>
      <c r="C41" s="2"/>
      <c r="D41" s="2" t="e">
        <f>VLOOKUP($C41,PARAMETROS_REQUERIMIENTOS!$A$1:$J$6,D$1+1,0)*VLOOKUP($C41,PARAMETROS_REQUERIMIENTOS!$A$1:$K$6,11,0)</f>
        <v>#N/A</v>
      </c>
      <c r="E41" s="2" t="e">
        <f>VLOOKUP($C41,PARAMETROS_REQUERIMIENTOS!$A$1:$J$6,E$1+1,0)*VLOOKUP($C41,PARAMETROS_REQUERIMIENTOS!$A$1:$K$6,11,0)</f>
        <v>#N/A</v>
      </c>
      <c r="F41" s="2" t="e">
        <f>VLOOKUP($C41,PARAMETROS_REQUERIMIENTOS!$A$1:$J$6,F$1+1,0)*VLOOKUP($C41,PARAMETROS_REQUERIMIENTOS!$A$1:$K$6,11,0)</f>
        <v>#N/A</v>
      </c>
      <c r="G41" s="2" t="e">
        <f>VLOOKUP($C41,PARAMETROS_REQUERIMIENTOS!$A$1:$J$6,G$1+1,0)*VLOOKUP($C41,PARAMETROS_REQUERIMIENTOS!$A$1:$K$6,11,0)</f>
        <v>#N/A</v>
      </c>
      <c r="H41" s="2" t="e">
        <f>VLOOKUP($C41,PARAMETROS_REQUERIMIENTOS!$A$1:$J$6,H$1+1,0)*VLOOKUP($C41,PARAMETROS_REQUERIMIENTOS!$A$1:$K$6,11,0)</f>
        <v>#N/A</v>
      </c>
      <c r="I41" s="2" t="e">
        <f>VLOOKUP($C41,PARAMETROS_REQUERIMIENTOS!$A$1:$J$6,I$1+1,0)*VLOOKUP($C41,PARAMETROS_REQUERIMIENTOS!$A$1:$K$6,11,0)</f>
        <v>#N/A</v>
      </c>
      <c r="J41" s="2" t="e">
        <f>VLOOKUP($C41,PARAMETROS_REQUERIMIENTOS!$A$1:$J$6,J$1+1,0)*VLOOKUP($C41,PARAMETROS_REQUERIMIENTOS!$A$1:$K$6,11,0)</f>
        <v>#N/A</v>
      </c>
      <c r="K41" s="2" t="e">
        <f>VLOOKUP($C41,PARAMETROS_REQUERIMIENTOS!$A$1:$J$6,K$1+1,0)*VLOOKUP($C41,PARAMETROS_REQUERIMIENTOS!$A$1:$K$6,11,0)</f>
        <v>#N/A</v>
      </c>
      <c r="L41" s="2" t="e">
        <f>VLOOKUP($C41,PARAMETROS_REQUERIMIENTOS!$A$1:$J$6,L$1+1,0)*VLOOKUP($C41,PARAMETROS_REQUERIMIENTOS!$A$1:$K$6,11,0)</f>
        <v>#N/A</v>
      </c>
    </row>
    <row r="42" spans="1:12" x14ac:dyDescent="0.25">
      <c r="A42" s="2"/>
      <c r="B42" s="2"/>
      <c r="C42" s="2"/>
      <c r="D42" s="2" t="e">
        <f>VLOOKUP($C42,PARAMETROS_REQUERIMIENTOS!$A$1:$J$6,D$1+1,0)*VLOOKUP($C42,PARAMETROS_REQUERIMIENTOS!$A$1:$K$6,11,0)</f>
        <v>#N/A</v>
      </c>
      <c r="E42" s="2" t="e">
        <f>VLOOKUP($C42,PARAMETROS_REQUERIMIENTOS!$A$1:$J$6,E$1+1,0)*VLOOKUP($C42,PARAMETROS_REQUERIMIENTOS!$A$1:$K$6,11,0)</f>
        <v>#N/A</v>
      </c>
      <c r="F42" s="2" t="e">
        <f>VLOOKUP($C42,PARAMETROS_REQUERIMIENTOS!$A$1:$J$6,F$1+1,0)*VLOOKUP($C42,PARAMETROS_REQUERIMIENTOS!$A$1:$K$6,11,0)</f>
        <v>#N/A</v>
      </c>
      <c r="G42" s="2" t="e">
        <f>VLOOKUP($C42,PARAMETROS_REQUERIMIENTOS!$A$1:$J$6,G$1+1,0)*VLOOKUP($C42,PARAMETROS_REQUERIMIENTOS!$A$1:$K$6,11,0)</f>
        <v>#N/A</v>
      </c>
      <c r="H42" s="2" t="e">
        <f>VLOOKUP($C42,PARAMETROS_REQUERIMIENTOS!$A$1:$J$6,H$1+1,0)*VLOOKUP($C42,PARAMETROS_REQUERIMIENTOS!$A$1:$K$6,11,0)</f>
        <v>#N/A</v>
      </c>
      <c r="I42" s="2" t="e">
        <f>VLOOKUP($C42,PARAMETROS_REQUERIMIENTOS!$A$1:$J$6,I$1+1,0)*VLOOKUP($C42,PARAMETROS_REQUERIMIENTOS!$A$1:$K$6,11,0)</f>
        <v>#N/A</v>
      </c>
      <c r="J42" s="2" t="e">
        <f>VLOOKUP($C42,PARAMETROS_REQUERIMIENTOS!$A$1:$J$6,J$1+1,0)*VLOOKUP($C42,PARAMETROS_REQUERIMIENTOS!$A$1:$K$6,11,0)</f>
        <v>#N/A</v>
      </c>
      <c r="K42" s="2" t="e">
        <f>VLOOKUP($C42,PARAMETROS_REQUERIMIENTOS!$A$1:$J$6,K$1+1,0)*VLOOKUP($C42,PARAMETROS_REQUERIMIENTOS!$A$1:$K$6,11,0)</f>
        <v>#N/A</v>
      </c>
      <c r="L42" s="2" t="e">
        <f>VLOOKUP($C42,PARAMETROS_REQUERIMIENTOS!$A$1:$J$6,L$1+1,0)*VLOOKUP($C42,PARAMETROS_REQUERIMIENTOS!$A$1:$K$6,11,0)</f>
        <v>#N/A</v>
      </c>
    </row>
    <row r="43" spans="1:12" x14ac:dyDescent="0.25">
      <c r="A43" s="2"/>
      <c r="B43" s="2"/>
      <c r="C43" s="2"/>
      <c r="D43" s="2" t="e">
        <f>VLOOKUP($C43,PARAMETROS_REQUERIMIENTOS!$A$1:$J$6,D$1+1,0)*VLOOKUP($C43,PARAMETROS_REQUERIMIENTOS!$A$1:$K$6,11,0)</f>
        <v>#N/A</v>
      </c>
      <c r="E43" s="2" t="e">
        <f>VLOOKUP($C43,PARAMETROS_REQUERIMIENTOS!$A$1:$J$6,E$1+1,0)*VLOOKUP($C43,PARAMETROS_REQUERIMIENTOS!$A$1:$K$6,11,0)</f>
        <v>#N/A</v>
      </c>
      <c r="F43" s="2" t="e">
        <f>VLOOKUP($C43,PARAMETROS_REQUERIMIENTOS!$A$1:$J$6,F$1+1,0)*VLOOKUP($C43,PARAMETROS_REQUERIMIENTOS!$A$1:$K$6,11,0)</f>
        <v>#N/A</v>
      </c>
      <c r="G43" s="2" t="e">
        <f>VLOOKUP($C43,PARAMETROS_REQUERIMIENTOS!$A$1:$J$6,G$1+1,0)*VLOOKUP($C43,PARAMETROS_REQUERIMIENTOS!$A$1:$K$6,11,0)</f>
        <v>#N/A</v>
      </c>
      <c r="H43" s="2" t="e">
        <f>VLOOKUP($C43,PARAMETROS_REQUERIMIENTOS!$A$1:$J$6,H$1+1,0)*VLOOKUP($C43,PARAMETROS_REQUERIMIENTOS!$A$1:$K$6,11,0)</f>
        <v>#N/A</v>
      </c>
      <c r="I43" s="2" t="e">
        <f>VLOOKUP($C43,PARAMETROS_REQUERIMIENTOS!$A$1:$J$6,I$1+1,0)*VLOOKUP($C43,PARAMETROS_REQUERIMIENTOS!$A$1:$K$6,11,0)</f>
        <v>#N/A</v>
      </c>
      <c r="J43" s="2" t="e">
        <f>VLOOKUP($C43,PARAMETROS_REQUERIMIENTOS!$A$1:$J$6,J$1+1,0)*VLOOKUP($C43,PARAMETROS_REQUERIMIENTOS!$A$1:$K$6,11,0)</f>
        <v>#N/A</v>
      </c>
      <c r="K43" s="2" t="e">
        <f>VLOOKUP($C43,PARAMETROS_REQUERIMIENTOS!$A$1:$J$6,K$1+1,0)*VLOOKUP($C43,PARAMETROS_REQUERIMIENTOS!$A$1:$K$6,11,0)</f>
        <v>#N/A</v>
      </c>
      <c r="L43" s="2" t="e">
        <f>VLOOKUP($C43,PARAMETROS_REQUERIMIENTOS!$A$1:$J$6,L$1+1,0)*VLOOKUP($C43,PARAMETROS_REQUERIMIENTOS!$A$1:$K$6,11,0)</f>
        <v>#N/A</v>
      </c>
    </row>
  </sheetData>
  <autoFilter ref="A2:L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PARAMETROS_REQUERIMIENTOS!$A$2:$A$6</xm:f>
          </x14:formula1>
          <xm:sqref>C3:C16 C18:C43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2" sqref="A22"/>
    </sheetView>
  </sheetViews>
  <sheetFormatPr baseColWidth="10" defaultRowHeight="15" x14ac:dyDescent="0.25"/>
  <cols>
    <col min="1" max="1" width="45" customWidth="1"/>
    <col min="2" max="2" width="19" customWidth="1"/>
    <col min="3" max="3" width="24.7109375" customWidth="1"/>
  </cols>
  <sheetData>
    <row r="1" spans="1:4" ht="30" x14ac:dyDescent="0.25">
      <c r="A1" s="4" t="s">
        <v>59</v>
      </c>
      <c r="B1" s="4" t="s">
        <v>64</v>
      </c>
      <c r="C1" s="4" t="s">
        <v>65</v>
      </c>
      <c r="D1" s="4" t="s">
        <v>63</v>
      </c>
    </row>
    <row r="2" spans="1:4" x14ac:dyDescent="0.25">
      <c r="A2" s="2" t="s">
        <v>60</v>
      </c>
      <c r="B2" s="15">
        <v>6000000</v>
      </c>
      <c r="C2" s="2">
        <v>1.5</v>
      </c>
      <c r="D2" s="1">
        <f>B2*C2</f>
        <v>9000000</v>
      </c>
    </row>
    <row r="3" spans="1:4" x14ac:dyDescent="0.25">
      <c r="A3" s="2" t="s">
        <v>61</v>
      </c>
      <c r="B3" s="15">
        <v>3500000</v>
      </c>
      <c r="C3" s="2">
        <v>1.5</v>
      </c>
      <c r="D3" s="1">
        <f>B3*C3</f>
        <v>5250000</v>
      </c>
    </row>
    <row r="4" spans="1:4" x14ac:dyDescent="0.25">
      <c r="A4" s="2" t="s">
        <v>62</v>
      </c>
      <c r="B4" s="15">
        <v>3500000</v>
      </c>
      <c r="C4" s="2">
        <v>1.5</v>
      </c>
      <c r="D4" s="1">
        <f>B4*C4</f>
        <v>5250000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2" sqref="B2"/>
    </sheetView>
  </sheetViews>
  <sheetFormatPr baseColWidth="10" defaultRowHeight="15" x14ac:dyDescent="0.25"/>
  <cols>
    <col min="1" max="1" width="33.140625" customWidth="1"/>
  </cols>
  <sheetData>
    <row r="1" spans="1:11" ht="75" x14ac:dyDescent="0.25">
      <c r="A1" s="4" t="s">
        <v>16</v>
      </c>
      <c r="B1" s="4" t="s">
        <v>18</v>
      </c>
      <c r="C1" s="4" t="s">
        <v>19</v>
      </c>
      <c r="D1" s="4" t="s">
        <v>21</v>
      </c>
      <c r="E1" s="4" t="s">
        <v>20</v>
      </c>
      <c r="F1" s="4" t="s">
        <v>53</v>
      </c>
      <c r="G1" s="4" t="s">
        <v>54</v>
      </c>
      <c r="H1" s="4" t="s">
        <v>22</v>
      </c>
      <c r="I1" s="4" t="s">
        <v>23</v>
      </c>
      <c r="J1" s="4" t="s">
        <v>24</v>
      </c>
      <c r="K1" s="4" t="s">
        <v>44</v>
      </c>
    </row>
    <row r="2" spans="1:11" x14ac:dyDescent="0.25">
      <c r="A2" s="2" t="s">
        <v>15</v>
      </c>
      <c r="B2" s="2">
        <v>24</v>
      </c>
      <c r="C2" s="2">
        <v>24</v>
      </c>
      <c r="D2" s="1">
        <v>48</v>
      </c>
      <c r="E2" s="1">
        <v>20</v>
      </c>
      <c r="F2" s="1">
        <f>SUM(B2,C2)/4</f>
        <v>12</v>
      </c>
      <c r="G2" s="1">
        <f>SUM(D2:E2)/6</f>
        <v>11.333333333333334</v>
      </c>
      <c r="H2" s="1">
        <v>0.5</v>
      </c>
      <c r="I2" s="1">
        <v>0.5</v>
      </c>
      <c r="J2" s="6">
        <v>1</v>
      </c>
      <c r="K2" s="6">
        <v>1.5</v>
      </c>
    </row>
    <row r="3" spans="1:11" x14ac:dyDescent="0.25">
      <c r="A3" s="2" t="s">
        <v>36</v>
      </c>
      <c r="B3" s="2">
        <v>24</v>
      </c>
      <c r="C3" s="2">
        <v>24</v>
      </c>
      <c r="D3" s="1">
        <v>20</v>
      </c>
      <c r="E3" s="1">
        <v>40</v>
      </c>
      <c r="F3" s="1">
        <f t="shared" ref="F3:F6" si="0">SUM(B3,C3)/4</f>
        <v>12</v>
      </c>
      <c r="G3" s="1">
        <f t="shared" ref="G3:G6" si="1">SUM(D3:E3)/6</f>
        <v>10</v>
      </c>
      <c r="H3" s="1">
        <v>0.5</v>
      </c>
      <c r="I3" s="1">
        <v>0.5</v>
      </c>
      <c r="J3" s="6">
        <v>1</v>
      </c>
      <c r="K3" s="6">
        <v>1.5</v>
      </c>
    </row>
    <row r="4" spans="1:11" x14ac:dyDescent="0.25">
      <c r="A4" s="2" t="s">
        <v>17</v>
      </c>
      <c r="B4" s="2">
        <v>20</v>
      </c>
      <c r="C4" s="2">
        <v>20</v>
      </c>
      <c r="D4" s="1">
        <v>24</v>
      </c>
      <c r="E4" s="1">
        <v>20</v>
      </c>
      <c r="F4" s="1">
        <f t="shared" si="0"/>
        <v>10</v>
      </c>
      <c r="G4" s="1">
        <f t="shared" si="1"/>
        <v>7.333333333333333</v>
      </c>
      <c r="H4" s="1">
        <v>0.5</v>
      </c>
      <c r="I4" s="1">
        <v>0.5</v>
      </c>
      <c r="J4" s="6">
        <v>1</v>
      </c>
      <c r="K4" s="6">
        <v>1.5</v>
      </c>
    </row>
    <row r="5" spans="1:11" x14ac:dyDescent="0.25">
      <c r="A5" s="2" t="s">
        <v>31</v>
      </c>
      <c r="B5" s="2">
        <v>24</v>
      </c>
      <c r="C5" s="2">
        <v>24</v>
      </c>
      <c r="D5" s="1">
        <v>24</v>
      </c>
      <c r="E5" s="1">
        <v>24</v>
      </c>
      <c r="F5" s="1">
        <f t="shared" si="0"/>
        <v>12</v>
      </c>
      <c r="G5" s="1">
        <f t="shared" si="1"/>
        <v>8</v>
      </c>
      <c r="H5" s="1">
        <v>0.5</v>
      </c>
      <c r="I5" s="1">
        <v>0.5</v>
      </c>
      <c r="J5" s="6">
        <v>1</v>
      </c>
      <c r="K5" s="6">
        <v>1</v>
      </c>
    </row>
    <row r="6" spans="1:11" x14ac:dyDescent="0.25">
      <c r="A6" s="2" t="s">
        <v>45</v>
      </c>
      <c r="B6" s="2">
        <v>1</v>
      </c>
      <c r="C6" s="2">
        <v>20</v>
      </c>
      <c r="D6" s="1">
        <v>4</v>
      </c>
      <c r="E6" s="1">
        <v>20</v>
      </c>
      <c r="F6" s="1">
        <f t="shared" si="0"/>
        <v>5.25</v>
      </c>
      <c r="G6" s="1">
        <f t="shared" si="1"/>
        <v>4</v>
      </c>
      <c r="H6" s="1">
        <v>0.5</v>
      </c>
      <c r="I6" s="1">
        <v>0.5</v>
      </c>
      <c r="J6" s="6">
        <v>1</v>
      </c>
      <c r="K6" s="6">
        <v>5</v>
      </c>
    </row>
  </sheetData>
  <dataValidations count="1">
    <dataValidation type="list" allowBlank="1" showInputMessage="1" showErrorMessage="1" sqref="A4:A5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0" sqref="A10"/>
    </sheetView>
  </sheetViews>
  <sheetFormatPr baseColWidth="10" defaultRowHeight="15" x14ac:dyDescent="0.25"/>
  <cols>
    <col min="1" max="1" width="55.5703125" customWidth="1"/>
    <col min="2" max="2" width="84.140625" customWidth="1"/>
  </cols>
  <sheetData>
    <row r="1" spans="1:2" x14ac:dyDescent="0.25">
      <c r="A1" s="3" t="s">
        <v>1</v>
      </c>
      <c r="B1" s="3" t="s">
        <v>11</v>
      </c>
    </row>
    <row r="2" spans="1:2" x14ac:dyDescent="0.25">
      <c r="A2" s="1" t="s">
        <v>2</v>
      </c>
      <c r="B2" s="1" t="s">
        <v>12</v>
      </c>
    </row>
    <row r="3" spans="1:2" x14ac:dyDescent="0.25">
      <c r="A3" s="6" t="s">
        <v>3</v>
      </c>
      <c r="B3" s="1" t="s">
        <v>12</v>
      </c>
    </row>
    <row r="4" spans="1:2" x14ac:dyDescent="0.25">
      <c r="A4" s="6" t="s">
        <v>26</v>
      </c>
      <c r="B4" s="1" t="s">
        <v>13</v>
      </c>
    </row>
    <row r="5" spans="1:2" x14ac:dyDescent="0.25">
      <c r="A5" s="1" t="s">
        <v>4</v>
      </c>
      <c r="B5" s="1" t="s">
        <v>4</v>
      </c>
    </row>
    <row r="6" spans="1:2" x14ac:dyDescent="0.25">
      <c r="A6" s="1" t="s">
        <v>5</v>
      </c>
      <c r="B6" s="1" t="s">
        <v>14</v>
      </c>
    </row>
    <row r="7" spans="1:2" x14ac:dyDescent="0.25">
      <c r="A7" s="1" t="s">
        <v>6</v>
      </c>
      <c r="B7" s="1" t="s">
        <v>14</v>
      </c>
    </row>
    <row r="8" spans="1:2" x14ac:dyDescent="0.25">
      <c r="A8" s="1" t="s">
        <v>7</v>
      </c>
      <c r="B8" s="1" t="s">
        <v>14</v>
      </c>
    </row>
    <row r="9" spans="1:2" x14ac:dyDescent="0.25">
      <c r="A9" s="1" t="s">
        <v>8</v>
      </c>
      <c r="B9" s="1" t="s">
        <v>10</v>
      </c>
    </row>
    <row r="10" spans="1:2" x14ac:dyDescent="0.25">
      <c r="A10" s="1" t="s">
        <v>9</v>
      </c>
      <c r="B10" s="1" t="s">
        <v>10</v>
      </c>
    </row>
    <row r="11" spans="1:2" x14ac:dyDescent="0.25">
      <c r="A11" s="1" t="s">
        <v>10</v>
      </c>
      <c r="B1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COSTOS_RECURSOS_TECNOLÓGICOS</vt:lpstr>
      <vt:lpstr>RESUMEN_RRHH</vt:lpstr>
      <vt:lpstr>CONSOLIDADO_IMPLEMENTACION_DIS</vt:lpstr>
      <vt:lpstr>RECURSOS_HUMANOS</vt:lpstr>
      <vt:lpstr>PARAMETROS_REQUERIMIENTOS</vt:lpstr>
      <vt:lpstr>MODULOS</vt:lpstr>
      <vt:lpstr>AGRUPACIONES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</dc:creator>
  <cp:lastModifiedBy>PROYECTO</cp:lastModifiedBy>
  <dcterms:created xsi:type="dcterms:W3CDTF">2018-06-13T16:09:02Z</dcterms:created>
  <dcterms:modified xsi:type="dcterms:W3CDTF">2018-08-01T17:02:32Z</dcterms:modified>
</cp:coreProperties>
</file>