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a/projects/mylammps/fusion_tube/"/>
    </mc:Choice>
  </mc:AlternateContent>
  <xr:revisionPtr revIDLastSave="0" documentId="13_ncr:1_{1D986D6F-5630-DB48-A8E9-9AC8237A65C2}" xr6:coauthVersionLast="47" xr6:coauthVersionMax="47" xr10:uidLastSave="{00000000-0000-0000-0000-000000000000}"/>
  <bookViews>
    <workbookView xWindow="0" yWindow="500" windowWidth="28800" windowHeight="17500" xr2:uid="{A1589F0B-647C-9E4A-BA53-9F13724604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F31" i="1" s="1"/>
  <c r="E30" i="1"/>
  <c r="D31" i="1"/>
  <c r="D30" i="1"/>
  <c r="D29" i="1"/>
  <c r="E20" i="1"/>
  <c r="E21" i="1"/>
  <c r="E22" i="1"/>
  <c r="F22" i="1" s="1"/>
  <c r="E19" i="1"/>
  <c r="D22" i="1"/>
  <c r="D21" i="1"/>
  <c r="D20" i="1"/>
  <c r="D19" i="1"/>
  <c r="D18" i="1"/>
  <c r="I14" i="1"/>
  <c r="N4" i="1"/>
  <c r="E3" i="1"/>
  <c r="D3" i="1"/>
  <c r="O3" i="1" s="1"/>
  <c r="D4" i="1"/>
  <c r="F21" i="1" l="1"/>
  <c r="F20" i="1"/>
  <c r="F19" i="1"/>
  <c r="F30" i="1"/>
  <c r="O4" i="1"/>
  <c r="N5" i="1"/>
  <c r="E4" i="1"/>
  <c r="F3" i="1" s="1"/>
  <c r="G31" i="1" s="1"/>
  <c r="E5" i="1"/>
  <c r="G30" i="1" l="1"/>
  <c r="G3" i="1"/>
  <c r="G29" i="1"/>
  <c r="G34" i="1"/>
  <c r="H29" i="1" s="1"/>
  <c r="G18" i="1"/>
  <c r="G21" i="1"/>
  <c r="G22" i="1"/>
  <c r="G19" i="1"/>
  <c r="G20" i="1"/>
  <c r="N6" i="1"/>
  <c r="F4" i="1"/>
  <c r="G4" i="1" s="1"/>
  <c r="D5" i="1"/>
  <c r="O5" i="1" s="1"/>
  <c r="E6" i="1"/>
  <c r="H31" i="1" l="1"/>
  <c r="H34" i="1" s="1"/>
  <c r="H30" i="1"/>
  <c r="G23" i="1"/>
  <c r="H18" i="1" s="1"/>
  <c r="N7" i="1"/>
  <c r="F5" i="1"/>
  <c r="G5" i="1" s="1"/>
  <c r="D6" i="1"/>
  <c r="O6" i="1" s="1"/>
  <c r="E7" i="1"/>
  <c r="H19" i="1" l="1"/>
  <c r="H20" i="1"/>
  <c r="H22" i="1"/>
  <c r="H21" i="1"/>
  <c r="N8" i="1"/>
  <c r="F6" i="1"/>
  <c r="G6" i="1" s="1"/>
  <c r="D7" i="1"/>
  <c r="O7" i="1" s="1"/>
  <c r="E8" i="1"/>
  <c r="H23" i="1" l="1"/>
  <c r="N9" i="1"/>
  <c r="F7" i="1"/>
  <c r="G7" i="1" s="1"/>
  <c r="D8" i="1"/>
  <c r="O8" i="1" s="1"/>
  <c r="E9" i="1"/>
  <c r="N10" i="1" l="1"/>
  <c r="F8" i="1"/>
  <c r="G8" i="1" s="1"/>
  <c r="D9" i="1"/>
  <c r="O9" i="1" s="1"/>
  <c r="E10" i="1"/>
  <c r="N11" i="1" l="1"/>
  <c r="F9" i="1"/>
  <c r="G9" i="1" s="1"/>
  <c r="D10" i="1"/>
  <c r="O10" i="1" s="1"/>
  <c r="E11" i="1"/>
  <c r="N12" i="1" l="1"/>
  <c r="F10" i="1"/>
  <c r="G10" i="1" s="1"/>
  <c r="D11" i="1"/>
  <c r="O11" i="1" s="1"/>
  <c r="E12" i="1"/>
  <c r="N13" i="1" l="1"/>
  <c r="Q12" i="1"/>
  <c r="Q10" i="1"/>
  <c r="Q11" i="1"/>
  <c r="F11" i="1"/>
  <c r="G11" i="1" s="1"/>
  <c r="D12" i="1"/>
  <c r="O12" i="1" s="1"/>
  <c r="Q13" i="1" l="1"/>
  <c r="Q4" i="1"/>
  <c r="Q9" i="1"/>
  <c r="Q5" i="1"/>
  <c r="Q8" i="1"/>
  <c r="Q7" i="1"/>
  <c r="Q3" i="1"/>
  <c r="Q6" i="1"/>
  <c r="D13" i="1"/>
  <c r="O13" i="1" s="1"/>
  <c r="E13" i="1"/>
  <c r="P13" i="1" l="1"/>
  <c r="R13" i="1" s="1"/>
  <c r="P4" i="1"/>
  <c r="P3" i="1"/>
  <c r="P6" i="1"/>
  <c r="P5" i="1"/>
  <c r="P7" i="1"/>
  <c r="P10" i="1"/>
  <c r="P11" i="1"/>
  <c r="P8" i="1"/>
  <c r="P9" i="1"/>
  <c r="P12" i="1"/>
  <c r="F13" i="1"/>
  <c r="G13" i="1" s="1"/>
  <c r="F12" i="1"/>
  <c r="G12" i="1" s="1"/>
  <c r="R12" i="1" l="1"/>
  <c r="G14" i="1"/>
  <c r="R11" i="1"/>
  <c r="R10" i="1" s="1"/>
  <c r="R9" i="1" s="1"/>
  <c r="R8" i="1" s="1"/>
  <c r="R7" i="1" s="1"/>
  <c r="R6" i="1" s="1"/>
  <c r="R5" i="1" s="1"/>
  <c r="R4" i="1" s="1"/>
  <c r="R3" i="1" s="1"/>
  <c r="H3" i="1" l="1"/>
  <c r="H4" i="1"/>
  <c r="H5" i="1"/>
  <c r="H6" i="1"/>
  <c r="H7" i="1"/>
  <c r="H8" i="1"/>
  <c r="H9" i="1"/>
  <c r="H10" i="1"/>
  <c r="H11" i="1"/>
  <c r="H13" i="1"/>
  <c r="H12" i="1"/>
</calcChain>
</file>

<file path=xl/sharedStrings.xml><?xml version="1.0" encoding="utf-8"?>
<sst xmlns="http://schemas.openxmlformats.org/spreadsheetml/2006/main" count="44" uniqueCount="23">
  <si>
    <t>Diameter</t>
  </si>
  <si>
    <t>GC</t>
  </si>
  <si>
    <t>fil_1</t>
  </si>
  <si>
    <t>fil_2</t>
  </si>
  <si>
    <t>fil_3</t>
  </si>
  <si>
    <t>fil_4</t>
  </si>
  <si>
    <t>fil_5</t>
  </si>
  <si>
    <t>fil_6</t>
  </si>
  <si>
    <t>fil_7</t>
  </si>
  <si>
    <t>fil_8</t>
  </si>
  <si>
    <t>fil_9</t>
  </si>
  <si>
    <t>fil_10</t>
  </si>
  <si>
    <t>Volume</t>
  </si>
  <si>
    <t>Total Vol</t>
  </si>
  <si>
    <t># of particles</t>
  </si>
  <si>
    <t>vol_frac</t>
  </si>
  <si>
    <t>Probability</t>
  </si>
  <si>
    <t>Cumm Vf</t>
  </si>
  <si>
    <t>analytical</t>
  </si>
  <si>
    <t>q</t>
  </si>
  <si>
    <t xml:space="preserve">  </t>
  </si>
  <si>
    <t>Vf</t>
  </si>
  <si>
    <t># 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</si>
</sst>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164" fontId="0" fillId="0" borderId="0" xfId="0" applyNumberFormat="1"/>
    <xf numFmtId="0" fontId="2" fillId="2" borderId="1" xfId="1"/>
    <xf numFmtId="0" fontId="3" fillId="0" borderId="0" xfId="0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1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  <c:pt idx="10">
                  <c:v>0.01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1</c:v>
                </c:pt>
                <c:pt idx="1">
                  <c:v>0.42657951880159267</c:v>
                </c:pt>
                <c:pt idx="2">
                  <c:v>0.41026996891683548</c:v>
                </c:pt>
                <c:pt idx="3">
                  <c:v>0.39277450972064887</c:v>
                </c:pt>
                <c:pt idx="4">
                  <c:v>0.37384043624343616</c:v>
                </c:pt>
                <c:pt idx="5">
                  <c:v>0.35311483434152785</c:v>
                </c:pt>
                <c:pt idx="6">
                  <c:v>0.33007976512975129</c:v>
                </c:pt>
                <c:pt idx="7">
                  <c:v>0.30392204079972568</c:v>
                </c:pt>
                <c:pt idx="8">
                  <c:v>0.2732340781637343</c:v>
                </c:pt>
                <c:pt idx="9">
                  <c:v>0.23516955555380872</c:v>
                </c:pt>
                <c:pt idx="10">
                  <c:v>0.18197008586099839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04-8548-894B-9DDE1E89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46672"/>
        <c:axId val="662149648"/>
      </c:scatterChart>
      <c:valAx>
        <c:axId val="662146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9648"/>
        <c:crosses val="autoZero"/>
        <c:crossBetween val="midCat"/>
      </c:valAx>
      <c:valAx>
        <c:axId val="66214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Sheet1!$E$17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Sheet1!$C$18:$C$22</c:f>
              <c:numCache>
                <c:formatCode>General</c:formatCode>
                <c:ptCount val="5"/>
                <c:pt idx="0">
                  <c:v>1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</c:numCache>
            </c:numRef>
          </c:xVal>
          <c:yVal>
            <c:numRef>
              <c:f>Sheet1!$E$18:$E$22</c:f>
              <c:numCache>
                <c:formatCode>General</c:formatCode>
                <c:ptCount val="5"/>
                <c:pt idx="1">
                  <c:v>1</c:v>
                </c:pt>
                <c:pt idx="2">
                  <c:v>0.96176668319525449</c:v>
                </c:pt>
                <c:pt idx="3">
                  <c:v>0.92075332361029993</c:v>
                </c:pt>
                <c:pt idx="4">
                  <c:v>0.87636752297363318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04-8548-894B-9DDE1E89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46672"/>
        <c:axId val="662149648"/>
      </c:scatterChart>
      <c:valAx>
        <c:axId val="662146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9648"/>
        <c:crosses val="autoZero"/>
        <c:crossBetween val="midCat"/>
      </c:valAx>
      <c:valAx>
        <c:axId val="66214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184150</xdr:rowOff>
    </xdr:from>
    <xdr:to>
      <xdr:col>14</xdr:col>
      <xdr:colOff>641350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8452C-68DF-034A-B304-3588726AB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16</xdr:row>
      <xdr:rowOff>0</xdr:rowOff>
    </xdr:from>
    <xdr:to>
      <xdr:col>16</xdr:col>
      <xdr:colOff>660400</xdr:colOff>
      <xdr:row>27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20E56-6318-2247-9FFD-0056E1952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EA03-871C-B64F-95D3-3F1B251107D7}">
  <dimension ref="B1:R34"/>
  <sheetViews>
    <sheetView tabSelected="1" workbookViewId="0">
      <selection activeCell="I34" sqref="I34"/>
    </sheetView>
  </sheetViews>
  <sheetFormatPr baseColWidth="10" defaultRowHeight="16" x14ac:dyDescent="0.2"/>
  <cols>
    <col min="9" max="9" width="9.83203125" bestFit="1" customWidth="1"/>
    <col min="13" max="13" width="9.83203125" bestFit="1" customWidth="1"/>
  </cols>
  <sheetData>
    <row r="1" spans="2:18" x14ac:dyDescent="0.2">
      <c r="D1" t="s">
        <v>19</v>
      </c>
      <c r="E1">
        <v>0.37</v>
      </c>
    </row>
    <row r="2" spans="2:18" x14ac:dyDescent="0.2">
      <c r="C2" t="s">
        <v>0</v>
      </c>
      <c r="D2" t="s">
        <v>12</v>
      </c>
      <c r="E2" t="s">
        <v>18</v>
      </c>
      <c r="F2" t="s">
        <v>21</v>
      </c>
      <c r="G2" t="s">
        <v>22</v>
      </c>
      <c r="H2" t="s">
        <v>16</v>
      </c>
      <c r="N2" t="s">
        <v>14</v>
      </c>
      <c r="O2" t="s">
        <v>13</v>
      </c>
      <c r="P2" t="s">
        <v>15</v>
      </c>
      <c r="Q2" t="s">
        <v>16</v>
      </c>
      <c r="R2" t="s">
        <v>17</v>
      </c>
    </row>
    <row r="3" spans="2:18" x14ac:dyDescent="0.2">
      <c r="B3" t="s">
        <v>1</v>
      </c>
      <c r="C3">
        <v>1</v>
      </c>
      <c r="D3">
        <f>C3^2*PI()/4</f>
        <v>0.78539816339744828</v>
      </c>
      <c r="E3">
        <f t="shared" ref="E3:E13" si="0">(C3/$C$3)^$E$1</f>
        <v>1</v>
      </c>
      <c r="F3">
        <f>E3-E4</f>
        <v>0.57342048119840738</v>
      </c>
      <c r="G3">
        <f t="shared" ref="G3:G13" si="1">(F3/D3)/(F$3/D$3)</f>
        <v>1</v>
      </c>
      <c r="H3" s="1">
        <f>G3/$G$14</f>
        <v>2.807323792267301E-4</v>
      </c>
      <c r="I3" s="1">
        <v>2.7999999999999998E-4</v>
      </c>
      <c r="N3">
        <v>1</v>
      </c>
      <c r="O3">
        <f t="shared" ref="O3:O13" si="2">N3*D3</f>
        <v>0.78539816339744828</v>
      </c>
      <c r="P3">
        <f t="shared" ref="P3:P13" si="3">O3/SUM(O$3:O$13)</f>
        <v>3.6294874074934397E-2</v>
      </c>
      <c r="Q3">
        <f t="shared" ref="Q3:Q13" si="4">N3/SUM(N$3:N$13)</f>
        <v>1.1290122272024207E-5</v>
      </c>
      <c r="R3">
        <f t="shared" ref="R3:R11" si="5">P3+R4</f>
        <v>1</v>
      </c>
    </row>
    <row r="4" spans="2:18" x14ac:dyDescent="0.2">
      <c r="B4" t="s">
        <v>2</v>
      </c>
      <c r="C4">
        <v>0.1</v>
      </c>
      <c r="D4">
        <f t="shared" ref="D4:D13" si="6">C4^2*PI()/4</f>
        <v>7.8539816339744835E-3</v>
      </c>
      <c r="E4">
        <f t="shared" si="0"/>
        <v>0.42657951880159267</v>
      </c>
      <c r="F4">
        <f t="shared" ref="F4:F12" si="7">E4-E5</f>
        <v>1.6309549884757191E-2</v>
      </c>
      <c r="G4">
        <f t="shared" si="1"/>
        <v>2.8442566004394205</v>
      </c>
      <c r="H4" s="1">
        <f t="shared" ref="H4:H13" si="8">G4/$G$14</f>
        <v>7.9847492257268966E-4</v>
      </c>
      <c r="I4" s="1">
        <v>8.0000000000000004E-4</v>
      </c>
      <c r="N4">
        <f>N3*3</f>
        <v>3</v>
      </c>
      <c r="O4">
        <f t="shared" si="2"/>
        <v>2.356194490192345E-2</v>
      </c>
      <c r="P4">
        <f t="shared" si="3"/>
        <v>1.0888462222480319E-3</v>
      </c>
      <c r="Q4">
        <f t="shared" si="4"/>
        <v>3.387036681607262E-5</v>
      </c>
      <c r="R4">
        <f t="shared" si="5"/>
        <v>0.96370512592506563</v>
      </c>
    </row>
    <row r="5" spans="2:18" x14ac:dyDescent="0.2">
      <c r="B5" t="s">
        <v>3</v>
      </c>
      <c r="C5">
        <v>0.09</v>
      </c>
      <c r="D5">
        <f t="shared" si="6"/>
        <v>6.3617251235193305E-3</v>
      </c>
      <c r="E5">
        <f t="shared" si="0"/>
        <v>0.41026996891683548</v>
      </c>
      <c r="F5">
        <f t="shared" si="7"/>
        <v>1.7495459196186613E-2</v>
      </c>
      <c r="G5">
        <f t="shared" si="1"/>
        <v>3.7667528540016719</v>
      </c>
      <c r="H5" s="1">
        <f t="shared" si="8"/>
        <v>1.0574494906629654E-3</v>
      </c>
      <c r="I5" s="1">
        <v>1.06E-3</v>
      </c>
      <c r="N5">
        <f t="shared" ref="N5:N13" si="9">N4*3</f>
        <v>9</v>
      </c>
      <c r="O5">
        <f t="shared" si="2"/>
        <v>5.7255526111673977E-2</v>
      </c>
      <c r="P5">
        <f t="shared" si="3"/>
        <v>2.6458963200627172E-3</v>
      </c>
      <c r="Q5">
        <f t="shared" si="4"/>
        <v>1.0161110044821786E-4</v>
      </c>
      <c r="R5">
        <f t="shared" si="5"/>
        <v>0.9626162797028176</v>
      </c>
    </row>
    <row r="6" spans="2:18" x14ac:dyDescent="0.2">
      <c r="B6" t="s">
        <v>4</v>
      </c>
      <c r="C6">
        <v>0.08</v>
      </c>
      <c r="D6">
        <f t="shared" si="6"/>
        <v>5.0265482457436689E-3</v>
      </c>
      <c r="E6">
        <f t="shared" si="0"/>
        <v>0.39277450972064887</v>
      </c>
      <c r="F6">
        <f t="shared" si="7"/>
        <v>1.893407347721271E-2</v>
      </c>
      <c r="G6">
        <f t="shared" si="1"/>
        <v>5.1593012070854902</v>
      </c>
      <c r="H6" s="1">
        <f t="shared" si="8"/>
        <v>1.4483829030124504E-3</v>
      </c>
      <c r="I6" s="1">
        <v>1.4499999999999999E-3</v>
      </c>
      <c r="N6">
        <f t="shared" si="9"/>
        <v>27</v>
      </c>
      <c r="O6">
        <f t="shared" si="2"/>
        <v>0.13571680263507907</v>
      </c>
      <c r="P6">
        <f t="shared" si="3"/>
        <v>6.271754240148664E-3</v>
      </c>
      <c r="Q6">
        <f t="shared" si="4"/>
        <v>3.0483330134465356E-4</v>
      </c>
      <c r="R6">
        <f t="shared" si="5"/>
        <v>0.95997038338275487</v>
      </c>
    </row>
    <row r="7" spans="2:18" x14ac:dyDescent="0.2">
      <c r="B7" t="s">
        <v>5</v>
      </c>
      <c r="C7">
        <v>7.0000000000000007E-2</v>
      </c>
      <c r="D7">
        <f t="shared" si="6"/>
        <v>3.8484510006474969E-3</v>
      </c>
      <c r="E7">
        <f t="shared" si="0"/>
        <v>0.37384043624343616</v>
      </c>
      <c r="F7">
        <f t="shared" si="7"/>
        <v>2.0725601901908308E-2</v>
      </c>
      <c r="G7">
        <f t="shared" si="1"/>
        <v>7.3762881036600572</v>
      </c>
      <c r="H7" s="1">
        <f t="shared" si="8"/>
        <v>2.0707629092023131E-3</v>
      </c>
      <c r="I7" s="1">
        <v>2.0699999999999998E-3</v>
      </c>
      <c r="N7">
        <f t="shared" si="9"/>
        <v>81</v>
      </c>
      <c r="O7">
        <f t="shared" si="2"/>
        <v>0.31172453105244724</v>
      </c>
      <c r="P7">
        <f t="shared" si="3"/>
        <v>1.4405435520341462E-2</v>
      </c>
      <c r="Q7">
        <f t="shared" si="4"/>
        <v>9.1449990403396069E-4</v>
      </c>
      <c r="R7">
        <f t="shared" si="5"/>
        <v>0.95369862914260617</v>
      </c>
    </row>
    <row r="8" spans="2:18" x14ac:dyDescent="0.2">
      <c r="B8" t="s">
        <v>6</v>
      </c>
      <c r="C8">
        <v>0.06</v>
      </c>
      <c r="D8">
        <f t="shared" si="6"/>
        <v>2.8274333882308137E-3</v>
      </c>
      <c r="E8">
        <f t="shared" si="0"/>
        <v>0.35311483434152785</v>
      </c>
      <c r="F8">
        <f t="shared" si="7"/>
        <v>2.303506921177656E-2</v>
      </c>
      <c r="G8">
        <f t="shared" si="1"/>
        <v>11.158705603315605</v>
      </c>
      <c r="H8" s="1">
        <f t="shared" si="8"/>
        <v>3.1326099731094348E-3</v>
      </c>
      <c r="I8" s="1">
        <v>3.13E-3</v>
      </c>
      <c r="N8">
        <f t="shared" si="9"/>
        <v>243</v>
      </c>
      <c r="O8">
        <f t="shared" si="2"/>
        <v>0.68706631334008772</v>
      </c>
      <c r="P8">
        <f t="shared" si="3"/>
        <v>3.1750755840752612E-2</v>
      </c>
      <c r="Q8">
        <f t="shared" si="4"/>
        <v>2.7434997121018822E-3</v>
      </c>
      <c r="R8">
        <f t="shared" si="5"/>
        <v>0.93929319362226471</v>
      </c>
    </row>
    <row r="9" spans="2:18" x14ac:dyDescent="0.2">
      <c r="B9" t="s">
        <v>7</v>
      </c>
      <c r="C9">
        <v>0.05</v>
      </c>
      <c r="D9">
        <f t="shared" si="6"/>
        <v>1.9634954084936209E-3</v>
      </c>
      <c r="E9">
        <f t="shared" si="0"/>
        <v>0.33007976512975129</v>
      </c>
      <c r="F9">
        <f t="shared" si="7"/>
        <v>2.6157724330025611E-2</v>
      </c>
      <c r="G9">
        <f t="shared" si="1"/>
        <v>18.246801561993639</v>
      </c>
      <c r="H9" s="1">
        <f t="shared" si="8"/>
        <v>5.1224680157764902E-3</v>
      </c>
      <c r="I9" s="1">
        <v>5.1200000000000004E-3</v>
      </c>
      <c r="N9">
        <f t="shared" si="9"/>
        <v>729</v>
      </c>
      <c r="O9">
        <f t="shared" si="2"/>
        <v>1.4313881527918497</v>
      </c>
      <c r="P9">
        <f t="shared" si="3"/>
        <v>6.6147408001567945E-2</v>
      </c>
      <c r="Q9">
        <f t="shared" si="4"/>
        <v>8.2304991363056461E-3</v>
      </c>
      <c r="R9">
        <f t="shared" si="5"/>
        <v>0.90754243778151211</v>
      </c>
    </row>
    <row r="10" spans="2:18" x14ac:dyDescent="0.2">
      <c r="B10" t="s">
        <v>8</v>
      </c>
      <c r="C10">
        <v>0.04</v>
      </c>
      <c r="D10">
        <f t="shared" si="6"/>
        <v>1.2566370614359172E-3</v>
      </c>
      <c r="E10">
        <f t="shared" si="0"/>
        <v>0.30392204079972568</v>
      </c>
      <c r="F10">
        <f t="shared" si="7"/>
        <v>3.0687962635991384E-2</v>
      </c>
      <c r="G10">
        <f t="shared" si="1"/>
        <v>33.448363419823878</v>
      </c>
      <c r="H10" s="1">
        <f t="shared" si="8"/>
        <v>9.3900386440874846E-3</v>
      </c>
      <c r="I10" s="1">
        <v>9.3900000000000008E-3</v>
      </c>
      <c r="N10">
        <f t="shared" si="9"/>
        <v>2187</v>
      </c>
      <c r="O10">
        <f t="shared" si="2"/>
        <v>2.7482652533603509</v>
      </c>
      <c r="P10">
        <f t="shared" si="3"/>
        <v>0.12700302336301045</v>
      </c>
      <c r="Q10">
        <f t="shared" si="4"/>
        <v>2.4691497408916938E-2</v>
      </c>
      <c r="R10">
        <f t="shared" si="5"/>
        <v>0.84139502977994418</v>
      </c>
    </row>
    <row r="11" spans="2:18" x14ac:dyDescent="0.2">
      <c r="B11" t="s">
        <v>9</v>
      </c>
      <c r="C11">
        <v>0.03</v>
      </c>
      <c r="D11">
        <f t="shared" si="6"/>
        <v>7.0685834705770342E-4</v>
      </c>
      <c r="E11">
        <f t="shared" si="0"/>
        <v>0.2732340781637343</v>
      </c>
      <c r="F11">
        <f t="shared" si="7"/>
        <v>3.8064522609925572E-2</v>
      </c>
      <c r="G11">
        <f t="shared" si="1"/>
        <v>73.757243415228544</v>
      </c>
      <c r="H11" s="1">
        <f t="shared" si="8"/>
        <v>2.0706046429162184E-2</v>
      </c>
      <c r="I11" s="1">
        <v>2.0709999999999999E-2</v>
      </c>
      <c r="N11">
        <f t="shared" si="9"/>
        <v>6561</v>
      </c>
      <c r="O11">
        <f t="shared" si="2"/>
        <v>4.6376976150455924</v>
      </c>
      <c r="P11">
        <f t="shared" si="3"/>
        <v>0.21431760192508012</v>
      </c>
      <c r="Q11">
        <f t="shared" si="4"/>
        <v>7.4074492226750818E-2</v>
      </c>
      <c r="R11">
        <f t="shared" si="5"/>
        <v>0.71439200641693368</v>
      </c>
    </row>
    <row r="12" spans="2:18" x14ac:dyDescent="0.2">
      <c r="B12" t="s">
        <v>10</v>
      </c>
      <c r="C12">
        <v>0.02</v>
      </c>
      <c r="D12">
        <f t="shared" si="6"/>
        <v>3.1415926535897931E-4</v>
      </c>
      <c r="E12">
        <f t="shared" si="0"/>
        <v>0.23516955555380872</v>
      </c>
      <c r="F12">
        <f t="shared" si="7"/>
        <v>5.3199469692810336E-2</v>
      </c>
      <c r="G12">
        <f t="shared" si="1"/>
        <v>231.93917656039807</v>
      </c>
      <c r="H12" s="1">
        <f t="shared" si="8"/>
        <v>6.5112836871689186E-2</v>
      </c>
      <c r="I12" s="1">
        <v>6.5110000000000001E-2</v>
      </c>
      <c r="N12">
        <f t="shared" si="9"/>
        <v>19683</v>
      </c>
      <c r="O12">
        <f t="shared" si="2"/>
        <v>6.1835968200607896</v>
      </c>
      <c r="P12">
        <f t="shared" si="3"/>
        <v>0.28575680256677349</v>
      </c>
      <c r="Q12">
        <f t="shared" si="4"/>
        <v>0.22222347668025244</v>
      </c>
      <c r="R12">
        <f>P12+R13</f>
        <v>0.50007440449185359</v>
      </c>
    </row>
    <row r="13" spans="2:18" x14ac:dyDescent="0.2">
      <c r="B13" t="s">
        <v>11</v>
      </c>
      <c r="C13">
        <v>0.01</v>
      </c>
      <c r="D13">
        <f t="shared" si="6"/>
        <v>7.8539816339744827E-5</v>
      </c>
      <c r="E13">
        <f t="shared" si="0"/>
        <v>0.18197008586099839</v>
      </c>
      <c r="F13">
        <f>E13</f>
        <v>0.18197008586099839</v>
      </c>
      <c r="G13">
        <f t="shared" si="1"/>
        <v>3173.4144807784692</v>
      </c>
      <c r="H13" s="1">
        <f t="shared" si="8"/>
        <v>0.89088019746149805</v>
      </c>
      <c r="I13" s="1">
        <v>0.89088000000000001</v>
      </c>
      <c r="N13">
        <f t="shared" si="9"/>
        <v>59049</v>
      </c>
      <c r="O13">
        <f t="shared" si="2"/>
        <v>4.6376976150455924</v>
      </c>
      <c r="P13">
        <f t="shared" si="3"/>
        <v>0.21431760192508012</v>
      </c>
      <c r="Q13">
        <f t="shared" si="4"/>
        <v>0.66667043004075732</v>
      </c>
      <c r="R13">
        <f>P13</f>
        <v>0.21431760192508012</v>
      </c>
    </row>
    <row r="14" spans="2:18" x14ac:dyDescent="0.2">
      <c r="G14">
        <f>SUM(G3:G13)</f>
        <v>3562.1113701044155</v>
      </c>
      <c r="I14" s="1">
        <f>SUM(I3:I13)</f>
        <v>1</v>
      </c>
    </row>
    <row r="16" spans="2:18" x14ac:dyDescent="0.2">
      <c r="M16" t="s">
        <v>20</v>
      </c>
    </row>
    <row r="17" spans="2:9" x14ac:dyDescent="0.2">
      <c r="C17" t="s">
        <v>0</v>
      </c>
      <c r="D17" t="s">
        <v>12</v>
      </c>
      <c r="E17" t="s">
        <v>18</v>
      </c>
      <c r="F17" t="s">
        <v>21</v>
      </c>
      <c r="G17" t="s">
        <v>22</v>
      </c>
      <c r="H17" t="s">
        <v>16</v>
      </c>
    </row>
    <row r="18" spans="2:9" x14ac:dyDescent="0.2">
      <c r="B18" t="s">
        <v>1</v>
      </c>
      <c r="C18" s="2">
        <v>1</v>
      </c>
      <c r="D18">
        <f>C18^2*PI()/4</f>
        <v>0.78539816339744828</v>
      </c>
      <c r="F18" s="2">
        <v>0.7</v>
      </c>
      <c r="G18">
        <f>(F18/D18)/(F$3/D$3)</f>
        <v>1.2207446768156074</v>
      </c>
      <c r="H18" s="1">
        <f>G18/$G$23</f>
        <v>1.1843980591568928E-2</v>
      </c>
      <c r="I18" s="1"/>
    </row>
    <row r="19" spans="2:9" x14ac:dyDescent="0.2">
      <c r="B19" t="s">
        <v>2</v>
      </c>
      <c r="C19" s="2">
        <v>0.1</v>
      </c>
      <c r="D19">
        <f t="shared" ref="D19:D22" si="10">C19^2*PI()/4</f>
        <v>7.8539816339744835E-3</v>
      </c>
      <c r="E19">
        <f>(C19/$C$19)^$E$1</f>
        <v>1</v>
      </c>
      <c r="F19">
        <f>(E19-E20)*(1-F$18)</f>
        <v>1.1469995041423655E-2</v>
      </c>
      <c r="G19">
        <f>(F19/D19)/(F$3/D$3)</f>
        <v>2.0002764842741914</v>
      </c>
      <c r="H19" s="1">
        <f t="shared" ref="H19:H22" si="11">G19/$G$23</f>
        <v>1.9407199808001947E-2</v>
      </c>
      <c r="I19" s="1"/>
    </row>
    <row r="20" spans="2:9" x14ac:dyDescent="0.2">
      <c r="B20" t="s">
        <v>3</v>
      </c>
      <c r="C20" s="2">
        <v>0.09</v>
      </c>
      <c r="D20">
        <f t="shared" si="10"/>
        <v>6.3617251235193305E-3</v>
      </c>
      <c r="E20">
        <f t="shared" ref="E20:E22" si="12">(C20/$C$19)^$E$1</f>
        <v>0.96176668319525449</v>
      </c>
      <c r="F20">
        <f t="shared" ref="F20:F21" si="13">(E20-E21)*(1-F$18)</f>
        <v>1.2304007875486368E-2</v>
      </c>
      <c r="G20">
        <f>(F20/D20)/(F$3/D$3)</f>
        <v>2.6490391741617807</v>
      </c>
      <c r="H20" s="1">
        <f t="shared" si="11"/>
        <v>2.5701663223240179E-2</v>
      </c>
      <c r="I20" s="1"/>
    </row>
    <row r="21" spans="2:9" x14ac:dyDescent="0.2">
      <c r="B21" t="s">
        <v>4</v>
      </c>
      <c r="C21" s="2">
        <v>0.08</v>
      </c>
      <c r="D21">
        <f t="shared" si="10"/>
        <v>5.0265482457436689E-3</v>
      </c>
      <c r="E21">
        <f t="shared" si="12"/>
        <v>0.92075332361029993</v>
      </c>
      <c r="F21">
        <f t="shared" si="13"/>
        <v>1.3315740191000028E-2</v>
      </c>
      <c r="G21">
        <f>(F21/D21)/(F$3/D$3)</f>
        <v>3.6283747669694031</v>
      </c>
      <c r="H21" s="1">
        <f t="shared" si="11"/>
        <v>3.5203430442986315E-2</v>
      </c>
      <c r="I21" s="1"/>
    </row>
    <row r="22" spans="2:9" x14ac:dyDescent="0.2">
      <c r="B22" t="s">
        <v>5</v>
      </c>
      <c r="C22" s="2">
        <v>7.0000000000000007E-2</v>
      </c>
      <c r="D22">
        <f t="shared" si="10"/>
        <v>3.8484510006474969E-3</v>
      </c>
      <c r="E22">
        <f t="shared" si="12"/>
        <v>0.87636752297363318</v>
      </c>
      <c r="F22">
        <f>(E22-E23)*(1-F$18)</f>
        <v>0.26291025689209002</v>
      </c>
      <c r="G22">
        <f>(F22/D22)/(F$3/D$3)</f>
        <v>93.570348857505167</v>
      </c>
      <c r="H22" s="1">
        <f t="shared" si="11"/>
        <v>0.90784372593420259</v>
      </c>
      <c r="I22" s="1"/>
    </row>
    <row r="23" spans="2:9" x14ac:dyDescent="0.2">
      <c r="G23">
        <f>SUM(G18:G22)</f>
        <v>103.06878395972615</v>
      </c>
      <c r="H23">
        <f>SUM(H18:H22)</f>
        <v>1</v>
      </c>
      <c r="I23" s="1"/>
    </row>
    <row r="28" spans="2:9" x14ac:dyDescent="0.2">
      <c r="C28" t="s">
        <v>0</v>
      </c>
      <c r="D28" t="s">
        <v>12</v>
      </c>
      <c r="E28" t="s">
        <v>18</v>
      </c>
      <c r="F28" t="s">
        <v>21</v>
      </c>
      <c r="G28" t="s">
        <v>22</v>
      </c>
      <c r="H28" t="s">
        <v>16</v>
      </c>
    </row>
    <row r="29" spans="2:9" x14ac:dyDescent="0.2">
      <c r="B29" t="s">
        <v>1</v>
      </c>
      <c r="C29" s="2">
        <v>1</v>
      </c>
      <c r="D29">
        <f>C29^2*PI()/4</f>
        <v>0.78539816339744828</v>
      </c>
      <c r="F29" s="2">
        <v>0.7</v>
      </c>
      <c r="G29">
        <f>(F29/D29)/(F$3/D$3)</f>
        <v>1.2207446768156074</v>
      </c>
      <c r="H29" s="1">
        <f>G29/$G$34</f>
        <v>9.1869094933264964E-2</v>
      </c>
    </row>
    <row r="30" spans="2:9" x14ac:dyDescent="0.2">
      <c r="B30" t="s">
        <v>2</v>
      </c>
      <c r="C30" s="2">
        <v>0.3</v>
      </c>
      <c r="D30">
        <f t="shared" ref="D30:D31" si="14">C30^2*PI()/4</f>
        <v>7.0685834705770348E-2</v>
      </c>
      <c r="E30">
        <f>(C30/$C$30)^$E$1</f>
        <v>1</v>
      </c>
      <c r="F30">
        <f>(E30-E31)*(1-F$29)</f>
        <v>4.1793310921248564E-2</v>
      </c>
      <c r="G30">
        <f>(F30/D30)/(F$3/D$3)</f>
        <v>0.80982479100974247</v>
      </c>
      <c r="H30" s="1">
        <f t="shared" ref="H30:H31" si="15">G30/$G$34</f>
        <v>6.0944661088883231E-2</v>
      </c>
    </row>
    <row r="31" spans="2:9" x14ac:dyDescent="0.2">
      <c r="B31" t="s">
        <v>3</v>
      </c>
      <c r="C31" s="2">
        <v>0.2</v>
      </c>
      <c r="D31">
        <f t="shared" si="14"/>
        <v>3.1415926535897934E-2</v>
      </c>
      <c r="E31">
        <f>(C31/$C$30)^$E$1</f>
        <v>0.86068896359583813</v>
      </c>
      <c r="F31">
        <f>(E31-E32)*(1-F$29)</f>
        <v>0.25820668907875149</v>
      </c>
      <c r="G31">
        <f>(F31/D31)/(F$3/D$3)</f>
        <v>11.257301471823876</v>
      </c>
      <c r="H31" s="1">
        <f t="shared" si="15"/>
        <v>0.84718624397785181</v>
      </c>
    </row>
    <row r="32" spans="2:9" x14ac:dyDescent="0.2">
      <c r="C32" s="2"/>
      <c r="H32" s="1"/>
    </row>
    <row r="33" spans="3:8" x14ac:dyDescent="0.2">
      <c r="C33" s="2"/>
      <c r="H33" s="1"/>
    </row>
    <row r="34" spans="3:8" x14ac:dyDescent="0.2">
      <c r="G34" s="3">
        <f>SUM(G29:G33)</f>
        <v>13.287870939649226</v>
      </c>
      <c r="H34" s="1">
        <f>SUM(H29:H33)</f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2022-01-27T22:54:11Z</dcterms:created>
  <dcterms:modified xsi:type="dcterms:W3CDTF">2022-04-13T16:44:40Z</dcterms:modified>
</cp:coreProperties>
</file>