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ÍNE GONZATTO\Documents\DIO&amp;Santander - Excel com IA\"/>
    </mc:Choice>
  </mc:AlternateContent>
  <bookViews>
    <workbookView xWindow="0" yWindow="0" windowWidth="7485" windowHeight="5430" activeTab="1"/>
  </bookViews>
  <sheets>
    <sheet name="Perguntas_de_negócios" sheetId="1" r:id="rId1"/>
    <sheet name="Projeto_Investimentos" sheetId="2" r:id="rId2"/>
    <sheet name="Tabela_auxiliar" sheetId="3" r:id="rId3"/>
  </sheets>
  <definedNames>
    <definedName name="aporte">Projeto_Investimentos!$D$19</definedName>
    <definedName name="patrimonio">Projeto_Investimentos!$D$22</definedName>
    <definedName name="qtd_anos">Projeto_Investimentos!$D$20</definedName>
    <definedName name="rendimento_carteira">Projeto_Investimentos!$D$14</definedName>
    <definedName name="taxa_mensal">Projeto_Investimentos!$D$21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27" i="2"/>
  <c r="D27" i="2" s="1"/>
  <c r="C39" i="2"/>
  <c r="C40" i="2"/>
  <c r="C41" i="2"/>
  <c r="C42" i="2"/>
  <c r="C43" i="2"/>
  <c r="C38" i="2"/>
  <c r="D38" i="2" s="1"/>
  <c r="A16" i="3"/>
  <c r="A17" i="3"/>
  <c r="A18" i="3"/>
  <c r="A19" i="3"/>
  <c r="A20" i="3"/>
  <c r="A15" i="3"/>
  <c r="A10" i="3"/>
  <c r="A11" i="3"/>
  <c r="A12" i="3"/>
  <c r="A13" i="3"/>
  <c r="A14" i="3"/>
  <c r="A9" i="3"/>
  <c r="A4" i="3"/>
  <c r="A5" i="3"/>
  <c r="A6" i="3"/>
  <c r="A7" i="3"/>
  <c r="A8" i="3"/>
  <c r="A3" i="3"/>
  <c r="C35" i="2"/>
  <c r="D22" i="2"/>
  <c r="D23" i="2" s="1"/>
  <c r="D15" i="2"/>
  <c r="D28" i="2"/>
  <c r="D29" i="2"/>
  <c r="D30" i="2"/>
  <c r="D31" i="2"/>
  <c r="D40" i="2" l="1"/>
  <c r="D43" i="2"/>
  <c r="D39" i="2"/>
  <c r="D42" i="2"/>
  <c r="D41" i="2"/>
  <c r="D44" i="2" l="1"/>
</calcChain>
</file>

<file path=xl/sharedStrings.xml><?xml version="1.0" encoding="utf-8"?>
<sst xmlns="http://schemas.openxmlformats.org/spreadsheetml/2006/main" count="85" uniqueCount="46">
  <si>
    <t>Pergunta de Negócio</t>
  </si>
  <si>
    <t>Criar um simulador simples de investimentos</t>
  </si>
  <si>
    <t>Quanto investir por mês</t>
  </si>
  <si>
    <t>Por quantos Anos investir?</t>
  </si>
  <si>
    <t>Taxa de rendimento mensal?</t>
  </si>
  <si>
    <t>Quanto de patrimônio acumulado ?</t>
  </si>
  <si>
    <t>Dividendos mensais?</t>
  </si>
  <si>
    <t>INVESTIMENTO MENSAL</t>
  </si>
  <si>
    <t>Por quantos Anos ?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</si>
  <si>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</si>
  <si>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</si>
  <si>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</si>
  <si>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</si>
  <si>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</si>
  <si>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</si>
  <si>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</si>
  <si>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</si>
  <si>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</si>
  <si>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</si>
  <si>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</si>
  <si>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Moderado</t>
  </si>
  <si>
    <t>VALOR A SER INVESTIDO POR MÊS</t>
  </si>
  <si>
    <t>PERFIL</t>
  </si>
  <si>
    <t>TIPO DE FII</t>
  </si>
  <si>
    <t>Percentual Sugeridos</t>
  </si>
  <si>
    <t>Valores</t>
  </si>
  <si>
    <t xml:space="preserve">PAPEL </t>
  </si>
  <si>
    <t>TIJOLO</t>
  </si>
  <si>
    <t>HÍBRIDOS</t>
  </si>
  <si>
    <t>FOFs</t>
  </si>
  <si>
    <t>DESENVOLVIMENTO</t>
  </si>
  <si>
    <t>HOTELARIAS</t>
  </si>
  <si>
    <t>Agressivo</t>
  </si>
  <si>
    <t>Conservador</t>
  </si>
  <si>
    <t>%</t>
  </si>
  <si>
    <t>CHAVE</t>
  </si>
  <si>
    <t>Sugestão de investimento (30%)</t>
  </si>
  <si>
    <t>Ferramentas aprendidas no Excel</t>
  </si>
  <si>
    <t>Tabelas de apoio</t>
  </si>
  <si>
    <t xml:space="preserve">DIO&amp;Santander - Felipe Aguiar </t>
  </si>
  <si>
    <t>Planilhas são muito flexíveis. Excel</t>
  </si>
  <si>
    <t>Resumo do Projeto</t>
  </si>
  <si>
    <t xml:space="preserve">Durante o desenvolvimento deste projeto, utilizei recursos importantes do Excel que facilitaram a organização, a análise e a automação dos dados. </t>
  </si>
  <si>
    <t>Intervalos nomeados : Ctrl+F3 - Permitiu atribuir nomes personalizados a intervalos de células, facilitando a leitura e manutenção das fórmulas, além de melhorar a organização geral da planilha.</t>
  </si>
  <si>
    <t>Tabelas de Apoio: Utilizadas para estruturar dados de referência, tornando mais ágil a aplicação de fórmulas como o PROCV e permitindo atualizações dinâmicas das análises.</t>
  </si>
  <si>
    <t>PROCV : Aplicado para buscar informações em tabelas de apoio, automatizando cruzamentos de dados e evitando retrabalho manual.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</si>
</sst>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2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4"/>
      <color theme="0"/>
      <name val="Segoe UI"/>
      <family val="2"/>
    </font>
    <font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E8F2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3E3E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9" fontId="0" fillId="0" borderId="0" xfId="2" applyNumberFormat="1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indent="2"/>
    </xf>
    <xf numFmtId="0" fontId="8" fillId="5" borderId="8" xfId="0" applyFont="1" applyFill="1" applyBorder="1" applyAlignment="1">
      <alignment horizontal="left" indent="2"/>
    </xf>
    <xf numFmtId="172" fontId="8" fillId="0" borderId="13" xfId="1" applyNumberFormat="1" applyFont="1" applyBorder="1" applyAlignment="1">
      <alignment horizontal="center"/>
    </xf>
    <xf numFmtId="10" fontId="8" fillId="0" borderId="13" xfId="2" applyNumberFormat="1" applyFont="1" applyBorder="1" applyAlignment="1">
      <alignment horizontal="center"/>
    </xf>
    <xf numFmtId="0" fontId="8" fillId="5" borderId="14" xfId="0" applyFont="1" applyFill="1" applyBorder="1" applyAlignment="1">
      <alignment horizontal="left" indent="2"/>
    </xf>
    <xf numFmtId="0" fontId="8" fillId="5" borderId="15" xfId="0" applyFont="1" applyFill="1" applyBorder="1" applyAlignment="1">
      <alignment horizontal="left" indent="2"/>
    </xf>
    <xf numFmtId="172" fontId="9" fillId="0" borderId="21" xfId="1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0" fontId="9" fillId="0" borderId="13" xfId="0" applyNumberFormat="1" applyFont="1" applyBorder="1" applyAlignment="1">
      <alignment horizontal="center"/>
    </xf>
    <xf numFmtId="0" fontId="9" fillId="5" borderId="12" xfId="0" applyFont="1" applyFill="1" applyBorder="1" applyAlignment="1">
      <alignment horizontal="left" indent="2"/>
    </xf>
    <xf numFmtId="0" fontId="9" fillId="5" borderId="8" xfId="0" applyFont="1" applyFill="1" applyBorder="1" applyAlignment="1">
      <alignment horizontal="left" indent="2"/>
    </xf>
    <xf numFmtId="8" fontId="9" fillId="5" borderId="13" xfId="0" applyNumberFormat="1" applyFont="1" applyFill="1" applyBorder="1" applyAlignment="1">
      <alignment horizontal="center"/>
    </xf>
    <xf numFmtId="0" fontId="9" fillId="5" borderId="14" xfId="0" applyFont="1" applyFill="1" applyBorder="1" applyAlignment="1">
      <alignment horizontal="left" indent="2"/>
    </xf>
    <xf numFmtId="0" fontId="9" fillId="5" borderId="15" xfId="0" applyFont="1" applyFill="1" applyBorder="1" applyAlignment="1">
      <alignment horizontal="left" indent="2"/>
    </xf>
    <xf numFmtId="8" fontId="9" fillId="5" borderId="16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indent="3"/>
    </xf>
    <xf numFmtId="8" fontId="8" fillId="5" borderId="8" xfId="0" applyNumberFormat="1" applyFont="1" applyFill="1" applyBorder="1" applyAlignment="1">
      <alignment horizontal="center"/>
    </xf>
    <xf numFmtId="8" fontId="8" fillId="5" borderId="13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indent="2"/>
    </xf>
    <xf numFmtId="0" fontId="8" fillId="5" borderId="14" xfId="0" applyFont="1" applyFill="1" applyBorder="1" applyAlignment="1">
      <alignment horizontal="left" indent="2"/>
    </xf>
    <xf numFmtId="8" fontId="8" fillId="5" borderId="15" xfId="0" applyNumberFormat="1" applyFont="1" applyFill="1" applyBorder="1" applyAlignment="1">
      <alignment horizontal="center"/>
    </xf>
    <xf numFmtId="8" fontId="8" fillId="5" borderId="16" xfId="0" applyNumberFormat="1" applyFont="1" applyFill="1" applyBorder="1" applyAlignment="1">
      <alignment horizontal="center"/>
    </xf>
    <xf numFmtId="172" fontId="8" fillId="5" borderId="16" xfId="1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left" indent="2"/>
    </xf>
    <xf numFmtId="0" fontId="8" fillId="5" borderId="7" xfId="0" applyFont="1" applyFill="1" applyBorder="1" applyAlignment="1">
      <alignment horizontal="left" indent="2"/>
    </xf>
    <xf numFmtId="0" fontId="9" fillId="4" borderId="0" xfId="0" applyFont="1" applyFill="1"/>
    <xf numFmtId="172" fontId="9" fillId="4" borderId="0" xfId="0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/>
    </xf>
    <xf numFmtId="172" fontId="9" fillId="4" borderId="0" xfId="0" applyNumberFormat="1" applyFont="1" applyFill="1"/>
    <xf numFmtId="0" fontId="0" fillId="0" borderId="6" xfId="0" applyBorder="1"/>
    <xf numFmtId="0" fontId="8" fillId="0" borderId="6" xfId="0" applyFont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9" fontId="0" fillId="0" borderId="0" xfId="2" applyNumberFormat="1" applyFont="1" applyFill="1" applyBorder="1" applyAlignment="1">
      <alignment horizontal="center"/>
    </xf>
    <xf numFmtId="172" fontId="8" fillId="5" borderId="0" xfId="0" applyNumberFormat="1" applyFont="1" applyFill="1"/>
    <xf numFmtId="0" fontId="7" fillId="7" borderId="0" xfId="3" applyFont="1" applyFill="1" applyBorder="1" applyAlignment="1">
      <alignment horizontal="left" indent="2"/>
    </xf>
    <xf numFmtId="0" fontId="10" fillId="7" borderId="0" xfId="3" applyFont="1" applyFill="1" applyAlignment="1">
      <alignment horizontal="center"/>
    </xf>
    <xf numFmtId="0" fontId="11" fillId="7" borderId="0" xfId="3" applyFont="1" applyFill="1"/>
    <xf numFmtId="0" fontId="7" fillId="7" borderId="0" xfId="0" applyFont="1" applyFill="1"/>
    <xf numFmtId="0" fontId="3" fillId="7" borderId="6" xfId="0" applyFont="1" applyFill="1" applyBorder="1"/>
    <xf numFmtId="9" fontId="3" fillId="7" borderId="6" xfId="2" applyNumberFormat="1" applyFont="1" applyFill="1" applyBorder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C3E3E"/>
      <color rgb="FF2E8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Projeto_Investimentos!$C$37</c:f>
              <c:strCache>
                <c:ptCount val="1"/>
                <c:pt idx="0">
                  <c:v>Percentual Sugeridos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Projeto_Investimentos!$B$38:$B$43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Projeto_Investimentos!$C$38:$C$43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png;base64,iVBORw0KGgoAAAANSUhEUgAAAlkAAACbCAYAAABRR47RAAAAAXNSR0IArs4c6QAAIABJREFUeF7tnQdgVMUWhv+7LdkUeu+99yIgIoIKiqhIB5Ei0nuvUgUR6b1LEcWOBRQFLEjvHem9JyEJySbb7ntnNrtJIOXezW4SkjM+33uQuVO+mez998yZcyQkUCpdnpY3Sta9ImnsbWUZjSVZ8gdgT6gu/x0TYAJMgAkwASbABDIZAY0syRGShJ2ypP/a1x69/VSJcfeeZCDF+wsZUpmrn7wtS9JUrV5XCVYbZLucybjxdJkAE2ACTIAJMAEmkDwBSSMBOi1sFuspSZY/PF9s5I+QJJdwihVZsiyVuzLrA2ilhZJG6yNbbKJ10UB8KZZ8r1yDCTABJsAEmAATYAIZmYAMlyFK0msh223RsEkDzhUfusoptFzyqcLleZ2g1ywG5CywWAGtBpJeA1uYGbbwaIANWhl5q/DcmAATYAJMgAkwAaUEJEAb6ANtFgNkix2w2QG9jkxTYbLF1v9siSEbhKGK/qvKuXllrXp5i9aoL2mPMpP5CtGXQhD253WY70ZANluVdsv1mAATYAJMgAkwASaQ4QlIBh0M+fyRpVER+JTMTmYtaHwNsEVGX9ZprM1OlBj1n1RTXq6PuhgxRWs0jLZHWwGNhIij9/Fg1VFYQ6Md6kzi88IMv1t4gkyACTABJsAEmIByArIsTv10WX2Q+4Pq8K+eB7DL0PjoYDOZP/Et5f+hVOHSvCJaSPuglfLTkaDpfDDuzNoLW6QVkpbFlXLaXJMJMAEmwASYABPIbARkmwytnw75h9eDsUwOxxmh1X7XJqGOVOXSvFaS3vCtbLYBdjtufroXpjMPABZYmW2f8HyZABNgAkyACTABdwjYZBgr5EahEfUAjQaSgRzhza2lypcWLdNqNb1IekUcu4PbSw/AHmERx4ZcmAATYAJMgAkwASbABJIhQMeE/nrk71MbAdUKgG4L2mz25VLV84sOaHTa2nST8O66owjediHGBYtFFm8qJsAEmAATYAJMgAkkT0AGuWjlaFoa+bpUFzcOZZv9kFT9/GKrJGm0GqMe1z7+C2EHb0Hjq02+Pa7BBJgAE2ACTIAJMAEmIAjYo2zIUrsgio55CXaTBbIs26QaF5fJ5PBOIuv6zL8Ruv+68IznwgSYABNgAkyACTABJqCMAEVoyFqnCIqMbChEFjnASzXPLxdhRoUl69O/WGQpY8m1mAATYAJMgAkwASbgIuAUWUVHOCxZVKRa51e6RNbVT/9E6P5rbMniTcMEmAATYAJMgAkwARUEHCKrKIqNaBQrsmqfXyVEltaox5VPd+IRiywVSLkqE2ACTIAJMAEmwAQAElnZ6hRF8RGNYXNasp77b7VLZF2etYNFFu8UJsAEmAATYAJMgAmoJOAUWSWGvxwrsur+95lLZF2ctR2P9l/l40KVYLk6E2ACTIAJMAEmkLkJOERWMZQa/kqsyKp3bm0ckfUHQg5ehcbAtwsz91bh2TMBJsAEmAATYAJqCNjNVmSvTSLr1ViR9fy59S6RdWHW7wg5eIVFlhqqXJcJMAEmwASYABPI9AQcIqs4Sg9vEiuy6p/b4BJZ52dtY5GV6bcJA2ACTIAJMAEmwATUEnCKrDLDm8aKrBfOfh4jsgw4P/s3BB+8zJYstWS5PhNgAkyACTABJpCpCZDIylG7BMoMew02k1mwkBqc/cIlsv6bvZVFVqbeIjx5JsAEmAATYAJMwB0CTpFVdlizWJH14tlNLpF1bvYWBB+8xJYsd+jyM0yACTABJsAEmECmJeAQWSVRbtgbsSLrpTNfuUTW2Tm/IIhFVqbdIDxxJsAEmAATYAJMwD0CJLJy1i6J8kObx4qsRme+domsM3N+ZpHlHlt+igkwASbABJgAE8jEBJwiq8LQN2NFVuPT38SKrLk/4+HBi3xcmIk3CU+dCTABJsAEmAATUE+ARFau2qVQYUgckfXy6W9dIuv03J9YZKnnyk8wASbABJgAE2ACmZyAU2RVHPJWrCXrldPfu0TWqbk/4uHBC2zJyuQbhafPBJgAE2ACTIAJqCPgEFmlUWnI27Ei69VTPwiRpTMacGLuZjw4dB5ag15dy1ybCTABJsAEmAATYAKZmIDNbEXuWqVRZUgLWJ1xspqc+jGOyPoB9w/9xyIrE28SnjoTYAJMgAkwASagnoDNbEGeWmVRZcg7sSKr6cmfXCLr+LzvWWSp58pPMAEmwASYABNgApmcgFNkVR3cMlZkvXbyZ5fIOjbvOxZZmXyT8PSZABNgAkyACTAB9QScIqva4FaxIuv1k1tiRJYPjs37BvcOnePjQvVs+QkmwASYABNgAkwgExMgkZW3VjlUG9wGVlO0ICE1O7HVJbKOzv+aRVYm3iA8dSbABJgAE2ACTMA9Ak6RVX1Q21iR9caJX10i68j8r1hkuceWn2ICTIAJMAEmwAQyMQGnyKoxqF2syGp+4jeHyPL1wZEFX+HuobN8XJiJNwlPnQkwASbABJgAE1BPgERWvlrlUWNgO1ijYo4L3zr+u0tkHVrwJe4eZpGlHi0/wQSYABNgAkyACWRmAkJk1SyPWgM7xIqst49vjyOyvsCdw2fYkpWZdwnPnQkwASbABJgAE1BNgERW/poVUGtgx1iR1eLYDpfIOrhwI4ss1Vj5ASbABJgAE2ACTCCzE3CKrNoD3o0VWe8c2+kSWQeEyDrNlixP7BQZkO12SJIEaCRPtMhtMAEmwASYABNgAumUgENkVcRzcUVWy2N/xhFZn+M2i6yUL58MGEpmhzaHL6LPBsEWYoKk1wAkuLgwASbABJgAE2ACGY4AiawCQmR1irVktTr6t0tk7V+0nkVWSpfdLkPy1SH7u5Xh36gYIv69gch9NxF16j7kaCskvTalPfDzTIAJMAEmwASYQDoj4BRZdfp3jhVZbY7ucomsvYvW4fbhU3xcmJKFI5qyjCzvlEPWd8pDttlhCzfDdOgWInZdh/lSCCQ6PnTnCNEuQ5bFcoki2mHrWEpWi59lAkyACTABJuARAg6RVQn1+neJFVltj/wbR2Stxa0jLLJSSpssVsbaBZCjew1IPjqAtJBGguV+BCL33MDjHVchR0QDWk3SXTlFlU2G5KOFLl8gtAEG0R5sdtGeLSQKkGMEFzXHoiuly8fPMwEmwASYABNQTYBEVsEaJLK6xoqsdkd2C5Gl9/XB7kUksk6yJUs12vgPyFY79EWyCpFlKJIF9GdhedJpYI+2whZsQuh3ZxB19J5DMAkVRhYw+v/0X5IQVYYS2eFbLhd8KucRli+Nr0604awrR1lht9hB/xux9wast8NhvhICUHfC4hXTbgrnw48zASbABJgAE2ACSRNwiKzKqN+/KyzOYKTtj+yJEVm++HfRGhZZnthFdLPQZkeOHjXg36Co8MVyFRJTkgTZYkP06QcI+/k8LDfCxE1EjV4LbW4/+DcsBmPNAtD46SCRtUubhMO8U5xZ7ZDtsrBsmQ7cQsS+m7CHmGA32yGxhcsTq8ptMAEmwASYABNIlIBTZL3Q/31YoqIcxpUOh/fGiqzFq3HzyAloDQbGmEICZF3K0qIcsrxdNo6V6olGtRLsYWY83nkZ0f8Fwe+5QvB/sYjDX4ssUbHuV44H6Sgwrt5KsE6MiLPaEbHrGiL33ITlVrjD6Z6sYFyYABNgAkyACTABjxOwmc0oVKMKXujXPVZkdTy83yWydi1ehZtHjrPI8gB6OiL0KZNTWLO0OYyA/UnFFNMJiSatxqWdnEeL4qcayeHcTuJIliGbrOK4EVa7uKUoGXUOny8qZMmykTCL4xiv18L22IzIXdcRsfs6LDdCHZYxd5zuPcCEm2ACTIAJMAEmkFEJOERWVTTo90GsyOp06KBLZP2zZCVuHDnGIssTO4Cc0XUa5B5dH4Zi2Vx+WUqbFv5bkRZYH0TAfCFYiCV7uBn2CDNks02IK00WAzT+BmgDfWAonQP63P6Q/PTiKNIl6iSHL1fUhSBE7LgC08FbkC12FlpKF4LrMQEmwASYABNQQIBEVuEa1fBi3x6xIuu9Q4dcIuvvJStw/cgx6Pi4UAHO5KvI0TZk61gJAa+USPzIMIFmSGBFnwtC+PZLsN6PgPX2Y8hma8I3B2WKy6WHvmAgNIE+8K2QC37PF4I2i1H4hTktW0K0mSwwHb2L0E2nYH9sTv52Y/JT5BpMgAkwASbABJgAHSiZzShSoxoa9u0ZV2QdjiOylrPI8uRWsckw1s6P7N2qOyK+J3Ji+GSXZKUKWX1UiCxxLEiO70mFZqCjRDoqtMvQ+OmF87xv5bwIaFwM2uy+jtuGVGLic0WfeYDQ78/CfDHEMS4uTCAZAs74bI4LsAlsZElyHXmLVFJc4hFImp/k+vVmdqm3cVxr4rrV7eyb1yP1ViFj9RQrsnrFiqzOB4+4RNZfS5bj+tGjbMny4LqTiMn38SvQUHyrhF5OTykshxgKXnoIkXtvOnyunA7uMTcTXeEeEvx7WdwyJN8rXb4A5OxZE7qCgXGODyF+Zr4ZhpC1xzK80KIPUpvdqTJTsLBOXSH0LgkKxwext16KNG47iWcle8apoTUaaDwocOx2uxiDTquFwaBHoK8RlUoWR+5s2aDRxBfnEVFROHv1Gm49eAiL1QKLxSrYPFkvBSuQ4kdpH6jimcLxi/Wzy9DptDDodcifKxcqFCuKQD+/eOMwmaNx7up1XLt7FxarDRarFVqNJtm9ZbPZlH5vi8eO9khS60LjprVXW6hNpfsv3v6OiTajtL/kxp9cO7QPqA1fHx8UypMLlUqUgK/BINaE9mxkdDROXbyEGw8ewGaL3TNq909y41Dz85TOWU1fXNd9AkJkVa+Ol/rGEVldDh6LI7KW4hqLLPcJJ/SkDOToXRPG6vmViSzSWL46PPrqFMJ/vSTCN9CfNf56IdS02Y2QDFrh40XhGuzh0cJ3i/4VvlpxosnTnykURK6hdUUsrbiFrGN06zB47TFYLoU4nOszWKEPTaOPD8oULgSbS6woNCfGYWGlF5/NJv6GXj6PTSZEmKIQbbHAFB0t/l6v1XpMUDjHXShvHhh9HB/+Ssr94BDcD3mkpGqSdWiONN9s/v4oWagg6lepjPZNXkbVUqWg1+mgiXNRw9kQPUMvIRJZX277A7/s3ouLN28hJCxc7EkSDWlViJ9Br0ehPLkR4GdUxJO+zwSHhYv5uFNIKNGLu0yRwmha5zl0bf4aihUoIPbJk8LcIcbsgteG37bhp39249Kt2zBbLIJ3YoUEL4l9maSWsi0i+n4Y+gh3HwYn+AitYa6sWVAkT17YYBfti6LAOBkUGoab9x8kKbSsNpv4HfI3GpHV3x+B/n5iTAatDlqdNrabRPqjfXQ3OBh3HgSp/n2z2+mLix15c2THK7VrYUCblqhUsiT01G+cLydOAbj35Gl8vG4Ddhw6Al+9HoXz5oGf0VfR/nFnzyT2DI2Nfo9oLyr9LPBk/9yWcgIksooKkdUn1pLV9eBxl8j6c8kSFlnKeSqrKcvwe7EYsneqnPgNwydbkiTYQ6MQsfcmZJMFhlI54Fsht+MWYpx3lUwuV3ZZOMZHn38o/tdyKwy20GhhZSEHd4o8n2tovadEluiShBZZtFYdhflaaIY7OjRbrXiuQnnsWblE2VopqBUZFY3jFy/i1KXLuH73Hs5evY6rd+/i0o2bePT4sbD6JPViVNCFeLlWL1sG6yeOQ/liRZU8IupMWb0W09ZuSJGgiTabEeDnh3qVK6Lty43Q5Y3XoNWoz7dJL9LN/+zChq2/46+jxxAeESmsOWlRSPAUy58fayeMEYJRadm0fQfenzpDaXVXvSizGWUKF8Z7zZqid8u3kDNLVlVthISHY8a6jdj0x3bcevgQBp3+qedJDO1bswzVS5dW1TZV/vL3HegzczZorZ8SF/+39k38oBvGdn1PVbtkVRu3bCVmbvgSvj5PhwAicRAVHY0i+fKhXuVKqFa6FF6oVgV1K1UQvzNqyqwvNmHE7AUwBvgrfox4kUBrVKsGxnbuhPpVle2DJd/9gEFzFqB04UJYP3E8apUvq7hPT1b8avtO9J05B2QxVmot9GT/3JYyAk6R1ahv31iR1e3ACZfI2rmURNYRPi5UxlNRLbImkeN7tndViCxqmY6kdOJ80BG+QTixJ9ylCMug00COMMN06p5wbo8+81CIpqxtKsCvdsHEbzfqJJgvhAiLFkWMz0ixtMwWK56rVB57VnhOZCW0Apdv3cb2g4ex58RJ/HXkGK7duQODweC22HGKrA0Tx6GcCpE1efVaTHdTZNFLkMQI9ffBW83Ru+XbwhKT0kKWvk1/7MCszzfhzNWrwrKY2kWIrAL58dn40XihahXF3dO43/9IuciiX0/q68VqVfBR7w/wfGVlL/LEBrRt3wGMWbocJy5cEpa4uIVEQ/c338CSkUMVz8dZkb4c1OraA2GRkfFe2GRlKpArJ1aPH4OXa9VQ1W5oRASe794HF2/demrfU7skcFo1aoh3mzbB68/XUdX2k5VnbdyEEXOUiyyyFNInad/W72B8t87IHhiouP+F33yHofMWoXThwlg3cSxqly+n+FlPVty0fSf6scjyJFKvtOUQWTXQuE8ckdX9wCmXyNqxdBGussjyGHwSRj5lcyHH+9UcsbIUmvTdHgAJM4NGhHowXwwWIstQNleyFjSqF3nwtvDRspusjiPHDFBSS2Q5UZFlYM/JU/h2599CWIQ+fvzUy1EJVnctWe6KLBJY1Gez5+thUs/3UbNsGSXDVFVn/6kzmPn5F/j+z39g9E1doZVaIosYtmr0Emb064XiBfKr4pNY5aPnL6DTpI9w/tr1eBZSshSWKFgAp7/c4Fa60oodOuPSzVvxjtzo+LtG2TLYOnem8LtTU37fdwCvDxkBnyeEObHPmTUbBrdvjUHtWntEZKsVWWarBaPfexdjur4Hf19fNdMCiyxVuDJ9ZRJZxarXwMt9+sdasj7Yf9olsrYvI5F1mC1Zntgq9O3JoEOu/rXhUyG36jhZKRoCBTGNScUjYmIlV4Q/goywzf8hbOsFx4e2Bx2ok+veWz9PbZHlnEdkVBR2HT8hrEq7jp5I8PgkqTmntsiiF+HAtq0w7N32KJArl7eWA3ceBmH0kuX4Ytsf4ojIW5cGnpxAaogsEiiNalTDhkkfIn+unB5l+NM//+K9ydOEEHYyI2FMlsavp0/Bq8/VUt3f4LkLsPT7H+NZnaj9t158Ad/P+Eh1e4PmzMeyH36K1x5Z27IHBGBqrw/w/ltvuG3ZfXIwakRWlMWCgW1aYXqfHvBTKbCoXxZZqrdCpn7AIbJq4pXecURWj/1nXCLrj2ULWWR5aItQGpvA10sja+vyMWlyPNSwt5rRkgUsGkFLDyH67AMROuJZL2klspzc7gYF48Plq7Dht9/FXyn1pUgtkUUvaqvVisEd2mFyz/fhlwpHecFhYRi+YAnWb/0Ner1eiT91ireht0UWHYflz5kTn0/+EA2qKT+OVDoxOu4at3QF5nzxFbRx/JfIibvbG82wdNQwpU256n25bTu6fvSxS/g4LwfM7N8bvd55W1V7tF/Ltn0Xd4KCXXuc2qMXS4+338Tcwf1V+10lNQClIossy80b1MeqsSNVW+ac/bPIUrUVMn1lp8h6tfeAWEtWz/3nYkSWEX8sm48rRw+xJSuFW4Vu/ukLZEGOntVhKKo+2nsKu3f7cfLHijrzAMErjgjB9ayn30lrkUULQd/mh81fjOU//CjWRYn1JjVElvDBslnRr9U7mN6np7jtlVqFbkD2mPYJft69xyN+X8mN25siyxl9YHrfnhjcrk1yQ3H750GhoXiuWy/hCO8U62Q9Ix+hP5fMV30MdzcoCMXeaedqi4RcFj8/bJ3zCWpVKK9qnF/v2IkPps0U/mjO/U37nsJV7F611OPiXYnIIuGbI0sWfD1tMl6sXlXVfOJWZpHlNrpM+SCJrOLVa+HV3oNgiTI5PvN77fvPJbJ+Xz6PRVZKtwbRlGUEvkFWrAoirMKzVEhoBa86ImJ0scjy3Mr1mzUXq378RbzUkhNa3hZZtEXNZjPealAfy0aPEFfaU7tcuH4TnSdPw+Fz56BLIkyBJ8blTZFFYqJyyeLYt3oZdFrv3Z4kUbzg628xeO5Cl6CiG305smbFspHD8HbDF1ShIkf1F3sNwLlr14Q1i+ZRokB+nP3qc1XtUGVyyF79y9aY+HGOx8lnjCx7rRu/pLq95B5ITmTR/rZZLBjaqYP4AqHUgpxQvyyyklsN/nlcAk6R1aTX4FiR1XvfeSGyDL5G/LZ8LouslO4Zqx26AoHIObAO9Hn8HJHYn6UiSbDcDseDWXsgR1rcG7nK4ILudZL8U+nBkuUcJX2z7jnjUxHSgOLyJFW8LbIoBlapggWxbsJYPFdRndUieerKa+w/fVY4S5uiHCFHvFW8KbJoj305dQLavNzIW8N3tXvh+g007j8EFA9NSzeKZVnEahvcoS1mD+ynqn/aAyMXLMGCb76Dj14vRNG7rzfB6rGjVLXzICQEjfoNxn9Xr4njX6fAotAj+9YsF217uiQnsohJheLF8O30KShbtEiKumeRlSJ8me5hp8h6rdcQmJ2WrL77LrpE1q/L5+Dy0YN8XOju1ojRU/4NiyJH16qwRz9bVizntMlpPmTjSTzeeUVEh0+2UCxECjFhtQs/DAqeKix4ZLVJw7Q96UlkEcOHj0Lx9sixItRDUqEMvCmy6FiIvtkvHTUcXZo1TXZpvV3h43WfY/zyVV55GTvH7hRZa8aPRgMPhnAg60/F4sWwc8kCZFMRs8ldpqZoM4bOX4Rl3/4Ao9FxSy4qKhqv1q2NjZMnIFc25fG46Pd00+/b0XH8JBiNRmHJ+mraZLR4UZ1FbN3W3zBs/iI8jjS5biqSL9TcIQMwoE2rZK227rBITmTRFxoKb+GOr9qT42GR5c4KZd5nSGSVqF4br/caGiuy+u295BJZW5fPxuVjLLLc3iL0AvPVI/eo+vFT2bjdYBo9qHEEKXVZs5xmhpijUIe3MuWUoYyYdhGjy1Ayu8iXqM3mCw1FpLfbYTp0R8TsgpQ2pq30JrKI2pY9e9FnxizcDQ5J1BnYmyKLXqYdm7yK5WOGw+DlYzolu5ei57cZOwG/7z/oNaHlLUsWBdec1qcnRr3XUXX0cSVsEqpDR849ps2AkW7KSZIQRwFGIzZMHI9m9euqavbof+dRv0c/ETGejrCvbf4aubOrOzruP2seln73PQwGH9clBlNUFPZ/tkIEAvZGSUpkkUUua4A/Vo0dhTcb1E9x9yyyUowwUzUgRFa12mjWa1isyOq/90ockTULl47th86QunFsMsQqCAFih6FsbuQeXi/Z2FTpes6SBNliQ8iGk4j895ojQKlGgibQAE2ADzlcwP7YAvvjaPiUy4XApqWgKxAAbVbf2ETYGgnWoEgELzmE6ItBkJI5IvMGj/QosuhbNt2uW/TNdyLuUUL+Wd4SWeTXkzUgAPtWLUOxAvm8gdytNn/dsw/txk+G2WL2iljxhiXLGVts24LZIkVLapUDZ86i04SpuHL3rkjRQ8UUacK0vj0xtltnVcO4df8BOk2air8PH8Xrz9fFd59MU3URgVL/dJo4FQdOn3HFxyLWNcqWxQ8zP/JaOJCkRBb9fpUsWABH169RHTolIXgsslRtqUxf2WqORslqddCs1/BYkTVgz1WXyNqy4lMWWWq2iT3mfJDiUuk00ObyQ7YuVeFTPLviPIVqukvNuuKm4an7CNt6HgGNSkBfJKuYo4hCT8eDdDRosUMbaIDkF+N34UxYHTNQjZ8eD+buhenAbZFvMbVLehRZxOD4hYtoO24SLt+6lWAKHm+JLPJVmfB+F5E2JT0Vsmb1+WQ2Pv91m8NC4+HiDUuWY41KY9NHk1CyYEEPjzjx5ii/IV0Y2E/CJsbfiY7nmtR9TvjY5VFhiXocGYkBcxZg7febMeaDbiKeVdwQEclNigLudp/2ibCmuW48ms1o0fBFrBw7EjmyKI+snlxfcX+enCWrfZNXsPbDMWqaTLQuiyyPYMw0jThF1hs9R8SKrIF7rrlE1i8rZrLIUrodbHZI/gbo8vhDXzQr/OsUgr54NkcQ0GfM1z3xKcvkWxsTAd7pmeycXJw/x/krYfWi40UJsEdY8HDBfkSfSZu4W0JkVfRs7kKl2yO5epSHbPXPWxIM0OgNkWWz2ZE3Z3bsWDRP5GFLb+W7P/9Gr48/RXhkpKoXvZJ5eMOSRfkJ36hfTziK50nF25kU6JZS/Xz1xw6XIBUxqWQZfy1dgLqVKipB4qqz7Icf0Wf8FPy9cQ1erKY81AEdy01a/RmmLl8Do7+fq72oaLPId7lw2CCRA9MbJTmfrI/79sQgD4XTWPTt9xgydyGn1fHGQmbANp0iq3nPkbEia9Ce6y6R9bMQWfv4uDC5xbfLIk1O1pblYaxdUAgrkR3dadlK7vln9eci63RiCRQBOdoG85VHDg5aScTcivjrGuQoS5pEkE+vlixa/mPnL6LJwCEII4fhJ67WeUNkmSIjMZiutPfuoTqm0pPblRz4L9++DXqh+ht9hWjL4q88WW9C25+ClHb4cDL+OHBI1ZGVkl8lb1iyiOf4D97H1J7dHb6JKsrN/x/TXbxxE+WLF3MrfMaQeQsxb+MmGOOIGPIPmzmwH4Z2aKsqZAFFkx+9ZAW+/XiKuJGntFy9cwdtxk4Epf2J69tnMpkwpXcPjOvWWdU4lPZL9SiUxaAZs2EMDHjqMfpdWjVuFNq/+rKaJuPVvXrnLujfUoUK4pudf2LkwqUoU6QINk2biMolSrjdbkoe/OGfXfjgo084QXRKIKbCsw6RVRdvxhdZN+OIrBksshQshGyXkeP96vB/oQhkqy0DWa4SnjzdECQLld1kAayycHR3FUdGHiGi7JFmkf/QdOSuw/pFgkxDli0FUL1QxV2RtevocdwJDhZWJrudnIIBrUb+qGEhAAAgAElEQVSLgrlzoWj+fMgWGOARJ+3mw0Zi+4HDT/kheVpkkdXB39cHX06bjCbP1XabNB1zbtm9D8cunMfu4yfx6HGEuNHWqGZ1VCxRHO80bIBShdy3kn2yfiOmfrYe5FeTkthGT07QKyLrcQTmjxyKge1aq+J58tIVcRvvn6PHRaLkj3p9INipKZQSZ/7Gr+JZkOjIrkaZ0tixeD78VOSGdKzpXnR/q7kqwffb/gN4fcBQcTMxbjFFRDq4tG2lZkqiLv2+Uty0mw8eOizozhaEYZz+oY8TCT/u2o0Nv/wKnwTmSemaDq1dIUSRO+WHv3Zh3lffiONY2tcWixW7jp1Avpw50K91S5QuVFBcFEio0L6lz4c6FSuo6vrXvfsR8X9xmviel7D75Ems/vEXEbIjuTh7qjrnyh4lECuyRsdasobsvu0SWT+t/BgXj+1lS1YS2ClUgaFIVuTs/xy0Of0opLdHFyl9NSaJ+UVfCBJWKfLDytqiHCQfrRBWJKRE6AYK80DWK3J2vxOO+1P+ccQHSyNx5WTorshqMWIsfj9wUFhUhIUyRmTlz5kDhfLmEb4mtcqXQ4sXG6QoETDl8KOjHw0J0TjF0yKLLE6v1qklfHby5XQvr97aLb9i7pdf48Sly+Lig0FvEOtPAs5itkCn16N2+bKY3LO7W7n0aPqXb93GqwOH4sa9+x5Nw+KN40IhJkYMUSWyaBxdp36ML37dBl9fXxF+oWXjhvhOZa7Ayas+w7Q166HVxc//SC/5A2uWo1qZ0oo/RoLDwkGxriihtUFhTCvqh8Tw1FWfwfeJVEymiAgsHTcavd95S/EYqOLN+/cxedVaIWjuhQTHM5g7DL0xIkuSYLbaRLaChD5eSGRd//EbZAtU7w/2z9Fj6DhhKm4/fCi+RJGgIeFDXEjYkMWOvniJz4QECh3ldmjyCtao9Aer2qmbsJzpnvgccHUhSeKLB+0fLumbAImsUtXq4a0eY2JF1tB/77hE1o8rp+PicRZZSS0j3bozPlcQ2d+rAo2/IUMfEVKMLMuNUISsP46o80Hwe64gcvWtDbLkkaAyXwjG4z+vIMvbZaHPFxAjrCQELz8E0+E7aR4x3l2R1XTQMPy+dz8MPo5r6c6PVLIWUJRtKuRvUq5oYbzfvBn6tHrHrd/8G/cfoFSr9k/5ZXlaZNHRVv92bTB/6EC3bu+t2/IbyHpCUcJ9DIYEX2704iE/pWL582H56BFoUsc9i1mjvoPw74mTrptzboF94iFPW7KcOR+XjBqOHm83VzxE8jcr8nZrRJktgiHFLCPBfvPn71VZ7jb8uk1EfqcLA/TSdxban3SxgY7qvFnoaLdG5+64FxzylFWFRNby8WPQs8WbiodAPJdv/hF9pn0KrUGfoMCOK2uSyppAgX7vbP3RrVQ+zYaMxO/7DyQqNukLRVLutmZTFDo0a4ovpkxQPHeqWLp1B1y+fSfJLxYk8jxp3VU1QK6smIAQWVXr4e0eY2NF1rB/78YTWReO72FLVhJIKcim3wtFkK1DJdDtuQzth0VHgFEWBC0+KJzXs71bGQEvlxDHgGSpejh7D6LPPoSxbiHk6FYNko9O8Hi8/QoefX1KWSBTxdtXfUV3RRZFIf9t7/4kfZfoBUnfLgONRgxs1wqTe3RXPUBTdDRajhqPHYcOx/uA9aTIIlGYLSAAC4cPRttXGqse4/aDh9Fu7ESERUYkeBPyyQYtVhsK5cmN3+bPQtkihVX3N3PDF5i06jPVzyX1gKdFFr1stTodVowejnebvqp4rKGPHyNvsxbxkigH+BlxYM0KVRbRn3btFrcxHz56FD9htN2OkoUK4vSX6xWPyZ2Kfx4+glcHDE1QjJDIWjF+DHqoEFkkzgfOWYCVP/wMo6/BnSG5niFL1q1fvkegSqd7+l2u/G5XXLxBN37duwltMkWJqPmUTkhNoeTaV5IRWWra47ppR4BEVumqz8cXWcP/vRcjsvyweeVHOH98D/QcJyvRVSKRRb5YJLJE6IIM7uwu+erwcP5+mA7eQq7h9eBbIY84JqIgoyFrjsIWbhY3LHN0ryZiZpH4Ml8Iwv0Zux3xtdKweFNkOaclhJa/Hz7t3xfdmr+uyl+CXv5D5y3C0u83x3theVJkkegpXiAfNkwar9pXJCQ8HC1GjsXu46dg0CvPy0d9NqxRFb/O/VSRMIu7RShmVttxE0VYAE8Vb4gsOiZbMWYE2qpIp0OWy7JtOrqmRRYcivz/9fTJqmJtbd2zF71mzBKWJBIVzkLCnwKTbpnzieq1VsN6+ILFWPjN9wnejHXHkkV9003bD6bOgEanTTi/J4WNAWUr0DhSCiVSiMepL9ahSL68aqYkfKJqde0Biv0Vl6maRlhkqaGVMes6RVaLHuNhjooUk5RYZKlb7ExlySJHU6NDZEUeuI0841+EISZMhenALYRsOAHbYzN0ufyQvVs1+FbMLY4SzddCcX/S32maUodWNTVEFvVDvhvVypQSqU3KqcyVtvrnX9Djo5nwjePE60mRFWWxoH7lSkLwkNVETVm7ZSs+mPapKoFF7ZOlh8TD3CED0fWN19R0CfJrKdi8pTh69JSDrzdEFs2PRJaanIV0JFSpQ+xRHoks8vsjAdz8hecVc9q6d58Id/GkyKL2iNmQDm0xrXcPxe2pqRhhigJZXh6GhiZ4fOWOJYv6v/XgIcYvWyluK9LaW8n/iNJy0T8xPlnk9E7R5O+FPEr06Iz8GzfPnKZKtDrnT75RZ65cVf3FwPk8iyw1Oylj1mWR5YF1zWyWrFiRdQu5BteDb2WHJSvqzH0ELz0MW3g09AUDkaNXTRiKZhMiK+rEPSHMMoMli7YUmYLJ+XvxyCHo9c7bqnbZ3lNn8Pz7PePd0vKkyKJ8d03q1MK2+bNVjYuESc0uH4CSEkuJOeQm0SKFFKAAmd99/JEI86C0kGWQfFTuBgWzyEoEWmIiSwh+swW1ypfF9kVzVR+ZKVmjn//djc6TpiUqgt0VWc6+g0LDcO3OXURE0W07jfisIV8kEk9kYaK8nwNmzUsyaO2sgX3R1w0/yS5Tpov4Y09eRFHCheqwyFJKKuPWY5HlgbXNnJasA4jcfxPZOldBQOPi4oiUYmIFrTiMqIO34d+4OLJ3ruJydA/fegFhP5xz3DpMw5JaliznB2y3N98Qvk9qRMW+U2dQr1uPeDGPPCWyhIO2zSZiBpG1RE35+8gxNB8+WlgU3LEokUij+Fkbp0xAdRW33cgK1mnSR/hu518eC0rq6duFTkudWkvWlTt3ULF9yi1Zv+7dh54JWLJofWm9C+TKhc8+HCNCEHi69Px4JtZv3ZaoEEmpyEpuvDsPH8bLvQbGC18R9xn6wjO8YzsRvV5t2XvyNBr3H+z2pWgWWWqJZ7z6LLI8sKaZ05J1ABF7b8CvZn7kGloPxIC+YVruPBbBRw2lskOXN8ARzkKW8WDmHpgvPwLSVmOl2nEhbSsSRpQQ98upE0WsHKXl2IWLeKn3QERR3r6YoKSeFFnkSzW9Ty/0a63uBuTEFavx6cZNSqfxVD0SeLT8nwzsi/6tW6pqZ8ySFZj9xSa3fWOe7Cy9HBdeuXMXFdu/5xqep48LqWFq0261YXS39zC5x/uquCdX+frde6BLIeev30j0SM3bIotu/zXtNyRRkUW+fM9VKIddyxcnN52nfk7iucnAYdh1/ESC/mbJNcgiKzlCGf/nLLI8sMaZVWRF7r0BbS4jcg2sA0Ox7CI+loh0T9/7nNHuJRJe4bj/0T8AxclK45KalixyOs7iZ8TvC+aoilNE1o3Woz/EiYuXXC8uT4ksGpOfjw8WDR+Cjk1fUbUa9LKhW2SUxNrdYnr8GOP/nw9PREVXUUYtXo65X36V4UQWxUKq4AGRlZQlizCbouiothbWTxyPvDlyqCCfdNVvd/6FfrPm4lH440RFSFqLLLLkFc6TB3tXL1WVx9E58z/2H0TTwcPdyjrAIstjW+2ZbYhFlgeWLrOJLAo8+nDBAZj23xKpciiNUM7eNURwwHg3KylJtizj4eKDiDp+L81jZNFSp6bIov4o6OfulYtRr3IlxTuNnJe7TZ2ObfsOwsfgSLTteZE1GB1VhBqgMdR5vxcOn/tPcYDKhCZM8blGdOmEmf37KOZBFVlkJY0rOZFFlrui+fJh/aRxeF7FXkyqV7KQ9Z81D0u//V4EUk2spLXIImtUlgB/LBs1HC1felHVvqPK5BPWcvQ47DlxSvUXDBZZqnFnuAdYZHlgSYXIql8Y2TpWzvghHCii92MzgpceQtTZByLuFcXCCmxeBoEvF4dkjLFy0BGFyYrHf1wG+WNRwNaYK0EeIO5+E6ktskyRJvy7einqV6mseND3Q0JE1HcKXUCBPr0iskYMQccm6ixZdbv3xqGz51Imskwm9G71DpaMHKrKr8tbImvN+NFoULWK4rXZ9McOsTZPFnd9shK3ZI1D8xfqKx5XciKLGiKxM3voIAxu38ZtR+64A7p06xY6TfxIpJuhG5FJiSy1wUgVTxwQwUKTOi6ktui277uvNcH6CWPVNO2qS0mz+82YnWDanqQaZJHlFu4M9RCLLA8sp4j4XrMAsneuCk1gBo/4rtPAfCkEwauOwnIv3BFclOKC6TQIaFAEvtXyQdJrRU5DiptFYR1IhFI0+PRQUltkuWPJIpHVberHIvhpfJFVGusnjkP5YsqT9k5e/Rmmr/3cdZTjOi4cMRgdmygPmklrV7d7Lxw6m0JLlsmEvm1aYdHwwSpF1jKRwsfdeEVP7r304vh+7c49lG/fyTU8b/hkORunqPLNnq8jHOBzZ8uW4l/HX/7dg65TpiHcFJWkv1JaW7KcIqtOhQr4bsZU5M+lPo3UsfMX0HrMBFy7d09V5gEWWSneZs98AyyyPLCEFKJAl9sfuQY9B32+QEfuvgxaJIMWpkO3EbLuuIiHJZI+O4vVLsQW1ZGjrSIIqRBh6UNfiVGmpsgSSZiNRmxfOAfVy5ZRvCOu3b2LNmMn4uh/573ok5VGx4URERjVrQtm9OulmAdV9JYl67Pxo/FCGlqyPCWylFiyaD9m8w/AH4vnonLJEqr4P1mZLEOTVq7BjDXrYPT3T7Kt9CCy6MuFUa/H/GGD0blZU9Vzp3RFg+bMx5rNv8CoIrYciyzVqDPcAyyyPLSkssWOwNdLIlubio5cVhk06rtk1CPs5/8Q+sVJR8qcJwtNXiRQltKVuHIOMzVFlrhdWLGC43ahimjT9K25YZ+Bwg/LGSrBUz5ZzojiC4cNxruvqbNktRw9HmS9SIk1STi+9+yu+jp9ehdZdIONLhSoDeFAt/PKtUsdSxb9DphMJswZMlAksY6b41DtxyDFrWo/fhIOko9eMhch0oPIcs69XdNXsWzkMGQLDFA7Zaz68RcMnj0fVhFlXtk3RxZZqjFnuAdYZHlwSSW9Bn71CiPglRLQ5fFzHJGR2Er7S3WemSX5Y0WYEbL+hDgGJIvVs1ZSU2RRHsJWjV7CijHDkSNLFsWoRJwsLwUjJZFFKUjGdnkPY7vGhg5QMjgKoTBxxRqR3sadOFn0XLYAfyweMQStGzdS0qWrzujFyzEnHd8uTGuRpcSSRTDppt1LNatj88zpbiVMdi7IP8eOo0n/ISIobXJ7Ib2ILLLk+egN2PzpdLfihe06dhzdps4AWZqV3rBlkaXq1zxDVmaR5cllJQsORSPO4gNtoC/86haEb5U8IsVMenD6TulUKVq75VYYglccgfl6aJpHb3dnPqkqsiIiMXvYQAxu31bxN1+akzdFFrUfbTbjzQb1xYtWTSELW+N+g0AR45N7sSbUrtlqFSmGKBhp1VIlFXdNAuadkWOwbf+hFFlf4nbo6ThZQmT5xliyVAjIG/fuoWzbhCxZ6hzfk4r4/iRoSkVzauM6FCuQX/EaxGdnw9hlKzB74yZFYQ28LbL+OHAQTfoOTjROVtyxUwqeQe3bYEa/3orGHvdZClPRavQ4/Hn4GHx9lCWtZpHl1hbLUA+xyPL0cjqPy6hdrQTJoEO21uXh92IxSuDm6d5StT2y1EUeuIWgRQefSSsWwUotkUX9lCiYH59P/lAEJFVT6AZbh/GT4qUJ8dRxIY2DLGxN6tRWnVaHrGANevfHwdNn3Yq8Tuld2r3aGBsnf6hKpJH1pWiLtggODVX1XFLMvSOyfB3HhY1fUrzciYssdbkLlVqyaGA2mw0Te7yPsV1ixZ3iAQN49PgxGvYegHPXrisSve6KrPDISFy6eQsPHoU+NTzHYZ0EXx+9CK0wetGyeLk+E5sPieF8OXPgn2ULRUgLtaXN2An4dsefSabwiSfqTFF49/Um4nNATaFckFdu30nR0bya/riu9wiwyPIeW0fLdhmaHL7IN+klSL66Z/foUJIgR1kRvPqIuDWY1jkI3V221BBZJEZIUAzv1F51PCgSFGOXUnTzr+Cjd8TIcohDi3Ced9wuLKp4+pNXr8X0tRvivQyduex+njUDeXJkV9wWVfxm+594b8pHkCiHnIon6eWWPTBQ+KepTe0SEhaG4i3bCwucOxa0hIbpLZG1cswItFYlsu6L5MrO4s3bhc4+6NisVoWy+Hf5EhUrGFt178lTeLH3AOVHZhERWDF+DHq0eFNxf+ERkeg+/RNxw5Z+JzxZKNn0tx9PdStmVt+Zc7Dyx5+Vz51FlieX7plsi0WWt5dNlkVIg2wdKsG/YVGQg/wzWTSSSJfzYObuGIucmlds+pmxt0UWvSTpQ7z5C8+LMAVqvy1TEuWOE6bg53/3Qq+L9XnzpMgigVEkX15xlf/FalVVLQ6FpOg5YyY2/Po7jD4+ip8lJr1avIWlo4YpfsZZcevuvWg3fhKs5Aum+umEH8hoIkuNJUsE5/T3xz/LF6JcUeWC3UmShMbqn7cosmLRM2TJUhsna8ehw3il/xD4+vh4bM2d4yfR1r9NS8we2E+1aKcwIhNXrYHFoix/Jx8XeugX9hluhkVWKiwehTLwrZoXufo/R1fvnk1rlkYSDu8R/1wTqXOe1eItkUWnxJQ4mcobLzyPT/v3RunChVVjehQejtKtO4KujMe12nhSZNF1dr1WK6xsfVq1UD3GizdvoeXIcTh5+bIioUXC7KUa1bBh8ngUzJ1bdX+jFy/D/K++Vf1CTKqj9CKybt6/jzJtUm7JUiOynFwGd2iD6b17qloPsoJW7dQVV+/eU+xn6M5x4eJvf8CQeQu9clxGa09+WZ8O6KtawK3f8huGzF+ECJNJUUBXFlmqtleGrMwiKzWW1SZDk9UH2btXh7FyXkf082epUP7BW2F4MHsv5EjLszTyp8aaUpFFwUHJWkWFpCb9f3Lo9tUbULV0SXR583W0aNDArYCH1OYvu/ei5cix0D1xLV6IrDIxwUiLqwhGuuozTF8XG4zUCYQi0Xdv8RaWjx4ubhuqKTTn7QcPYfDchfjv+o0kr/CT/xfFoSILVqUSxdV046r7Qs9+OHD6zFNM3Gos5iFPByOl41B/X4dPlprjwpv3H6BMm46uqTiPC9dPGo83X3he8RTVOL5ToySWXqpZDTsWzVPcB1XcumcfOnw4OV54keQacEdk/X3kGF7qO1AE43X6XyX17TShY2RxCxaIJ4aIr9Vmxc+zP8FrdeskN/Snfr5u628YNm8hHpuiQRcIkissspIjlPF/ziIrldZYNtvh37CIiAovbhrGvKhTqfuUdaOTELT4EKKO3Ek3kdvdnVBKRNa2fQdQqnAh5MqaVawffWBnyxKIVi81RNmiRVA8fz4UypvH3aGJ5wbOmY8VP/z01LdkT1qyHC9ZM+pWqgh6mZcsWMCtMZPj85C5C7Hz8JGnrEzERqfRoN2rL+PD97uguJs32fafOoPWYz/E/ZBHio+nlEzGG5Ysh8gaidaNGyoZgqiTmMjaMEnd7UK1liyL1Yai+fKISwh1KlVUPF7KRPDF79tVrYUpIhKLx4xAXxVW08eRJoxctAQ7Dx9F6P9jq9ERHwkp+ufJQn9P+5mOpJ1ii9a3doXywuJ05spV10UNsjZTfLglI4cJUay2LP1+M8YuWQGT2azIksciSy3hjFefRVZqrSlFPw/UI0f3GjBWy+dINfMMFMmgQeS+W3i0/oRIlZNe0uO4i06IrIrlsWelOqff1wePENabBcMGoUuz10T3ZM+ioIRqfJOSGndkVBQqtO+Mu0FBXhdZNHYSbhsnT0D7Vxu7ixMRpijsOXlSBGq8ExQkwjtQKINi+fKhX+uWqFK6pOqr8nEHM2X1WnyyfiPoiNNTTu/UfvoXWepuF6q1ZDksOjaM6dIJU3p2V7T+JFhe6jtIZCIwxLmUkdzDlBR8ztBBGNKhbXJV4/2c1ujR4wg8joyAzUYBjuk/MSIrjtYKMBoxb9M3mPHZOhj9/EQb1Ofobp0xqF0bTFy5BscvXBRfilo0bIABbVohQEXU9riDGrd0BeZ8+Y347VeyH1lkqVryDFmZRVYqLisJK98a+ZCja3VoshgA+uBIz0WrgT0sGkHLDiL67EPhwP+sF7ctWTEia/mYEXi/eTOvYFix+WcMX7g4QadaT1uyaAL0zZ+SRC8bPRz0okppoWNTcgg26HWKb18l1WdYZARajhqPnQcPCwdoTxaviCyjL1aOGYlWjVRYsh48QJnWTx8XbpikTmSptWQJIWKKQttXXxY3Vn0MsTdZE+P89Y6d6D9rHkIfR6izZJmiMLLLu/io9wfQaxPIEuGBhaXbuMNnz4cxwJHih6xno9/vjI/7OtI30V7XaDTJRqdPbijtP5yMr/7YofiLFYus5Ihm/J+zyErtNbbZxZGhf6Ni6fumYUzaiNBvzyB820UR2Vm1l2hqs1XQX0pFFgmS7m++oaAndVXI0f2NIaOw+8SJBK0E3hBZZB0K8DVi69yZwrqX3srX23ei36dzEBZpUvVSVzKP9CKybj14iNKtO7iG7G4IB3dEFh2dFcybB59P+hD1q1RKFhsJrMXffAdfX19VHwV08YHioy0bNQxZA9Sns0l2YABmbdyEEXMWJCqylLSRXB3K19hmzIf4ZdduwUBJYZGlhFLGrsMiK7XXVyST9kO27jXgUyp7urVmUeLniAO38OiLUyKVTrxE0KnNzIP9pfS40Fsia8Ov2zBozgJEREVDm4BDrTdEFmGlF0en117FugnjPEg55U1RIMoe02fiq23bVSXkVdqzVxzf3bBk3Xr4EKVbpVxkqT0udHIip/QFI4dhQNtWSaK7FxyMdydMxc5D6q2KzgwDq8eNRs6sytNLKV1LqveUyIo5LnRastS0lVjdc1evo+OEyThx8ZLi41IWWZ4g/2y3wSIrLdbPaoehTE7kHPAcNH769JdMWqOB5VoIgpYehvVBxDMbeDShpU2Plqw7D4PRZco0UHqQxPy7vCWyiBGFc9g882M0qlU9LX4bEuxz89+70HXyNERZrIpucakduDcsWQFGh+O7muPC2w8fopQHRJY7lixiFhUVjU7NmmLxiMEI9HMctSVUfvjrH3SdMh1RViu0CpMjO9uhuFy5s2XDn0sXoFShgmqXSlH91LBkkWWVYoSFm5RbVllkKVq+DF2JRVYaLS/Fzgp4qRiydawUEwsgjQbyZLeSBFuICUHLDsFy6RGgS/6acjoZuaJhpEeRteTbHzB03iJhLUzMmdabIoscoOtVroht82YrzsmmCLablchq8tqgETh5SbnFQG1X6UdkBaFUq/au4afmcSF1SgIowOiHv5YuQKWSCYfYoDQ8E1aswfTVn8Hon7gQS2oNSGxsmfcpmj1fV+1SKaqfGiJrzJLlmLH2cxiNyo4KaeAsshQtX4auxCIrrZaXYpLKMrK8VRZZ3y4D2ZoOnOApsoTZhuAlhxF1+h6gMn5SWqFU0296E1kUoqDl6HEiP5tOm/jFAm+KLNqHJO7ophmFW0jLQr8Foxctxewvv06xk3JS8/DGcSFdHnBYsl5UjPDOwyCUTEORJYRAVDRWjB2BHm8nnPaGxthp4lT8ffSY4mOyJwEQ794t38a8IQM97l9HfSV0XDiqW2fMiHF8V7wgiVS8dPM2Ok2aioOnz8BgUJYcmkVWSqlnjOdZZKXhOlKKHUPJ7MjxQXXo8wVCtqVtyh2RAPrQbTxaexx2CjqqINheGuJzq+v0JLLuh4Sgw/jJ+OfY8WRv43lTZBFIsmblzZFDBA1tXr+eW2w98RAdE7436SOPptBJaFzeEll0u7DlMyayiAWFNtg4ZUKCwvbPw0fxcv/BKQrFQUKeROiJjWvdDtSb1P7ytsha9dMvwkdQbbgWtmR54lPh2W6DRVYarp9stUNfIBA5etSAoVg20J/Tskg+WoT9dB5hP/0HkOBT6XuRlmNX2nd6EVnBYWEibciXv+9QlDrE2yKL+DkSR5fDhonjUKao+pRAStcgsXrHL15C27ETcPX2HVfwyJS2mdjzXhNZY0eqSjxM/nglW7VzDTO1jwudHWskDU5+sfapoLEUNX0iHRWu25AikUX90NHk0I7tML2PulQ+SvaAN0UWpT56Z9Q4HLtwSfgvqiksstTQyph1WWSl5bpS1HetBjl71oCxdsE0D1CqMerwcNEBRO6+CRJcGbGkB5FFAmvs0hVYI5LsahUFNXSIrJi0OsVUpNVZ/Rmmr306rU5ia0sJqtu83EjEzsoeGJhqW4DS87w7YQqOnr8AHxWBLt0dYHoRWXeDglGiZdqLLBJAswf1EwFk4xYKNksBSE9cvJjiYz7qI1e2bPjx0+moWa6su0uX4HPeElkkeoctWIz5m74RKX7UFhZZaollvPosstJ4Te2RZuTsWQv+LxeHHOVIMJxWRYishQcQuYdF1pNr4Iz4ntIQDjfu3cfUNWux/tffRWoeCpCopKSGJcs5Dgrc2Om1Jpg1sC/yZM+uZHgpqnPp5i28/9EM/HP8BIxuvMjc6dwbIiuQfLJUWrISF1kfovkLyl24bCoAABBBSURBVI9t3Q3h4GRHFqvGNavj13mz4uHccfAwmg4aLgLMeqLQsXSjmtWxcuwoFElhCqq440lQZHV9DzP69U7RsNdu+RX9Zs6FLPI7qC8sstQzy2hPsMhK4xUlYZW9S1UENCmZppYsutlmi7AgeNkhRJ16AEqnkxFLWlqy9p8+gzGLl2PPqdPi0oNWocCidUhNkeVMufNG/XqY1usDVC5V0mtb4eSly+IltvvkyVSxYDkn4o3bhZ4UWZ9P/hDEX2lxN4SDs30KTBvo54cdi+aiSpz1Hjp/ERZ/+4OqvZrUmKkf2W5Hq8YvYWb/PiiUJ7fSKSZZLyGRNbLre/gkBSJrx8FD6PHxp6CAsWp+V+MOlEWWR5b3mW6ERVYaLx/d5gt4uTiytq0IyaBNPmYWRVRQ86XKGYEhmWcknQbmq48QvPoILDfDM1RsrLhLnBYiKyQ8HAu/+Q7rf/kN1+7dE/5GlPNQTUlNkUXjIhFIQqRamdKY1vsDNK1bR81wFdWlNC1TVq/Df1evQ+8hS4mijr2UuzDQzyjS6rzzkvLbhYlZslJbZImE3lotpvXpiYExgUnpeK98+/dw7c5dxRZXJfypXbrNWrN8OcwfPAA1y6f86NDTIuvvI0cxcM4CkVxar3PfisciS8mOyNh1WGSl8frSDUNj9XzI3rUqNIE+yYosqk+3AOnmX1LvaZl86OlbY5QVskaChnyskhBaJLKiLwYjZM1RWO4+hpQBwzc4LEJW1KlcAbuXL1a18s2GjBTBQuk4qNsbryf7LImioNAwfP/n31j508+4cOMWrFYbtG5ypfZqlCuLjZM/ROnChZLt31lh6mfr8dGadW59E6cXLx0jZfHzR/+2LdG3VYsUHx+SJeNeUDCmfbYeG7f9LiLcJxW6QvFEVVYkAVm8QH6Rt69upYqKn/5mx5/oMmX6U/WJE4msNePH4K0G9RW39/BRKIq83dpV3+n4vmnaJDSt85zidn4/cBDdP5qBe8EhbvM0m814pc5z2DLnE7FfNlMA0qkfi6wASpIhKx5sjIinvZArW1Z0fPUV9HjnTRTOk0f17T1nn3O//BpDZ82LTasTGYlRXTtjRj9H7kKlhfJvbv5nF0YsWAIKXZHSvUki671mTbF+0nilQxD1yrV9F5dv30lx/6o65cpeIcAiyytYlTdKNwp9K+ZBjverQZPNN3GRRcd5ISaEfX8OhlI5oM1pFOl5HCWuVUQWqXqs9x7DGmZG5O7rMFbJiyzvlIMcbUt0YGRFMx25g5B1x2EPjQa06iwtymectjUtVhuqlC6Jb6ZNVmwQJBLkM7Tn5Cnxod2teTP4+/qKmEH0UjRFR4OsVZSjLSIqCheu38DOw0fw467dCHr0yLE+kqQq39uTlEgUVCheDJ8O6IuSKqJmkwVt6Xeb3RJZzjHQHOmFWDRfXkzs3g3PV6mEArlyqnIEptQq1+/dx9bde7H4ux9w7e49Yc3z9Mtb6e4i36CCeXLjk769xI1KpcbhLbv3YPTi5QmKLApRMK13DzSpU1txew9DHqFRv0HxRBY5/s8Z3B8NayiLwE/786+jxzB+2UoEPQp1+2Ym7bEi+fIJ4Um5DPvPmotVP20Ra+StTwPaW8Te39cHDatXw1svNkC+nNlRJG9e+JB1U0rebYHGRiEWZqxZD18/R6LzqKgotGv6ijguLJQ7d7KWONqfF27eworNP2L9lm2uhNJK91Ni9Sii/lsNX8CcQf0V7wlqq8nAobj5f/9NsnpzebYJsMhK6/Wzy0Jc5R5aV4RzoEjwCRWyNJmO30PI6qNCbElGPTQBBoe+cv5Lj9K/dlkIJRF3yybDr0ER4feV1HGkZNQhfMsFPPriJCSdNkMkg054aelYRCdyqNHlTiWF/NVCQsOEX1Sx/PlRtUwpYQXJlTWriOd04949HDr7H24/eAiz1YL7wY9E9Ha67u1JEUHfqrP4+0Ov0yoeOyWeJuHniZckCS1iQGKPIneTBYgc4/Nkzya4UM5FQkpztlisuHz7NugmJQmq4xcu4avtO8SLQ6/Xqz4uVbJOqurQpQOtFln9/WLEcvJPE0OTxYywxxFPVaZ5k2gkq5+vrx7Ckqyg0NHZw9DQp2pmDQyArxDxyTdCFu0oswXhEZGw2W1u7zlaX71Gi08G9EG35q/jhZ79cOzCxVTxlaN50tjpSxCJK7qFqBNW3+R3rkYjgXJdhkea4u0rarNC8aJo+2pj1K1YEYVy5xJfFESyewCPIyOFhZlSG+05cRJfbf9T/C7TlydPFWGZ9PFB9sAA2O0KFlP8/kAEJ6ZI+578/PDUnLgddQRYZKnj5ZXacpQNeSc3hKFE9kRjZdERoenYPYSsPQZ7WLTjNzGpT+CYQKJkKfMpmQPZu1eHPn9Aou3TzcLQzf8JkSXyKWbgInSoXeFbMIaD0+pCH3wWm00475KYFUWjgU6nFd+W6ZWg9MagWsRCQ/8/bpGyj+qYoXnBWkRWIIvZAqPRiKwB/iheIB9qlCkjjjYcIsvx0j945hxuP3iA4LBwmC1mESnbXQditayU1qd9oIYn2XTopZ5YUdsetZMQE7XteGrfmUwmdHurOV6qWR0jFy7Bo/DHXtvPiTF0Wk6VriHVIzGSkJ8jiTar1SJEG305qFq6lGv9gkPDsPfUGdwJCkKEySTEv07FZRSl43NnPunt90TpXLne0wRYZKWDXUHHeLnH1IdP+dxAIgFJJR8dHu+4jNCvT0M2U6BQZQMna5ahUBYR8FRfOGvCIitGsIV+cxrhWy9B8mUTtTK6mbuW46aYDKvdBrvVGt/nTwK0Op3LyZ+/kT8be4WODEmI+OgNOHLuP2GRzQiFfObIJ9Jui7NPydpMVlWNJu0tqxkBMs8hQQIsstLDxrDK8GtYBNnfrQzoNE87qNMHndWOoFVHYNp3E5JehQiK+ZqerXMVBDQs5rDAPPHVnY4iLbfCELT8MKzXwjJcUuj0sMQ8BibwTBCgI0O9Xlh6yWLJ4viZWDUeZDomwCIrnSyOpJVgKJ0DupzGpywCsg2wPoiE5WYoZJMNSN4XNP6sYvy+DMWzQev/9FGgPdoG2/1ImK+HKraQpRNsPAwmwAQ8TICOt5xHcB5umptjApmOAIus9LLk4nNNeLQkMiI5ZbkElTieZIyTgfSyojwOJsAEmAATyOQEWGRl8g3A02cCTIAJMAEmwAS8Q4BFlne4cqtMgAkwASbABJhAJifAIiuTbwCePhNgAkyACTABJuAdAiyyvMOVW2UCTIAJMAEmwAQyOQEWWZl8A/D0mQATYAJMgAkwAe8QYJHlHa7cKhNgAkyACTABJpDJCbDIyuQbgKfPBJgAE2ACTIAJeIcAiyzvcOVWmQATYAJMgAkwgUxOgEVWJt8APH0mwASYABNgAkzAOwRYZHmHK7fKBJgAE2ACTIAJZHICLLIy+Qbg6TMBJsAEmAATYALeIcAiyztcuVUmwASYABNgAkwgkxNgkZXJNwBPnwkwASbABJgAE/AOARZZ3uHKrTIBJsAEmAATYAKZnECCImvYv3dl4mLw9cOPK6fh/PE90Bt8Mjkqnj4TYAJMgAkwASbABJQTcIqst3uMgzkqUjwoDf7nVozIMuKn1R/j0vF90LHIUk6VazIBJsAEmAATYAKZngCJrJJV6+Kt7mNgjjI5RFb/v6+7RNbW1Z/g0on9LLIy/VZhAEyACTABJsAEmIAaAkJkVamDZt1HxYqsPn9ddoms39bMwuWTB6HTG9S0y3WZABNgAkyACTABJpCpCVgtZpSoXBuvvT88VmT13HlBiCy9jxF/rJ2LK6dYZGXqXcKTZwJMgAkwASbABFQTIJFVvFJtvNp1CCzRMceF3XacdYmsnesW4NqpQ2zJUo2WH2ACTIAJMAEmwAQyMwESWUUr1ULjLgNjRVbn7adiRJYv/l6/GNdOHWaRlZl3Cc+dCTABJsAEmAATUE3AIbJqomHnfrBER4nnpXf/OO4SWbs2LMWNU0egZZ8s1XD5ASbABJgAE2ACTCDzErBZzChcqQYavNcnVmS123bEJbJ2f74Mt04fY5GVefcIz5wJMAEmwASYABNwgwCJrIIVq6F+p96xIqvVrweFyNL5+GL/xhW4feY4iyw34PIjTIAJMAEmwASYQOYlQCKrQIWqqPNuT1idx4Uttu51iayDX6zGnTMnWGRl3j3CM2cCTIAJMAEmwATcIEAiK3+FKqjdsXusyHpzy78xIssHh79ci7tnTkGr17vRPD/CBJgAE2ACTIAJMIHMScBmsSBfhUqo2aErrNHRAoL0+i9/uUTWsS8/x72zLLIy5/bgWTMBJsAEmAATYALuEiCRlbd8JVTr0ClWZDX5aYcQWVofH5z86gvcP3uaLVnuEubnmAATYAJMgAkwgUxJgERWnvIVUbldR9iclqzGm393iazTX3+JoHNnoeHjwky5QXjSTIAJMAEmwASYgHsE7BYLcpYrj4ptO8SKrBc3b5UlWRKWrLPffIXgc+dYZLnHl59iAkyACTABJsAEMikBElk5ypVD+TbthMiSJRlS/W9/PAettiw5u1/+ZQsenjoFSaPJpIh42kyACTABJsAEmAATUE9AttuRq1IllGj+BujoELL8n1T3ux9XSVpNd2ou5Px53Ni2HXazGZAk9T3wE0yACTABJsAEmAATyGwEZBkagwGFm7yC7GXLiNnLNvtqqcY33wzW6n3myhYL7BYzLn/9PaIeBrE1K7NtEJ4vE2ACTIAJMAEm4BYBsmL55sqJEm1bQqM3QNLryZo1RKq5aVNJu1Z7BLKcRZIkhJw9h3t//gvZYgU0bM1yizY/xASYABNgAkyACWQOAnYZkl6LvI0aIHv5cpBlmfRTmMZqqyHV+/prY7jFslDn79vdFhUthFXwgSMIOXIC9igzJK2Gjw4zxzbhWTIBJsAEmAATYAJKCcgyHQlC42tA9hpVkOO5GoBdhtbXB9aoqNWBGv0AYaoq98X6htDpvtYAecjkJdttiLxyHeFnLiD69j3IVhsLLaXQuR4TYAJMgAkwASaQsQnIMiSdFj4F8iKwQmn4FS8q3KzExUEZ9+02a9tzHTv/LURWzeXL9aH++jEajWayy+FdAmwRJthMUeQhn7Fh8eyYABNgAkyACTABJqCGgCRBa/SF1t9IwkoUmf6x2iZljbROP9yrl8XldEXHhncsoau0Gm17cpInYSUuGPItQzXIuS4TYAJMgAkwASaQWQjQkSEJLNJKEux2m+2rnBH2Dw736hVJCOJ5thdYvtzP4C+NkmW5D7Ta3OKnbMTKLFuF58kEmAATYAJMgAmoIRCjk2Sb9aEEeaklUjPjdozAekpkOdstsG7FK4Clh6SRykBGIGRZp6ZPrssEmAATYAJMgAkwgQxNQJKskBAu2+XzsGtX3e7W+48n55tkjIa86xcWl2Q5t6SBD2x2jueQoXcLT44JMAEmwASYABNQRECrkWU7omVJenCv84AriT3DwkkRTa7EBJgAE2ACTIAJMAF1BFhkqePFtZkAE2ACTIAJMAEmoIgAiyxFmLgSE2ACTIAJMAEmwATUEfgfOF0kPQUJF6QAAAAASUVORK5CYII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050" name="AutoShape 2" descr="data:image/png;base64,iVBORw0KGgoAAAANSUhEUgAAAlkAAACbCAYAAABRR47RAAAAAXNSR0IArs4c6QAAIABJREFUeF7tnQdgVMUWhv+7LdkUeu+99yIgIoIKiqhIB5Ei0nuvUgUR6b1LEcWOBRQFLEjvHem9JyEJySbb7ntnNrtJIOXezW4SkjM+33uQuVO+mez998yZcyQkUCpdnpY3Sta9ImnsbWUZjSVZ8gdgT6gu/x0TYAJMgAkwASbABDIZAY0syRGShJ2ypP/a1x69/VSJcfeeZCDF+wsZUpmrn7wtS9JUrV5XCVYbZLucybjxdJkAE2ACTIAJMAEmkDwBSSMBOi1sFuspSZY/PF9s5I+QJJdwihVZsiyVuzLrA2ilhZJG6yNbbKJ10UB8KZZ8r1yDCTABJsAEmAATYAIZmYAMlyFK0msh223RsEkDzhUfusoptFzyqcLleZ2g1ywG5CywWAGtBpJeA1uYGbbwaIANWhl5q/DcmAATYAJMgAkwAaUEJEAb6ANtFgNkix2w2QG9jkxTYbLF1v9siSEbhKGK/qvKuXllrXp5i9aoL2mPMpP5CtGXQhD253WY70ZANluVdsv1mAATYAJMgAkwASaQ4QlIBh0M+fyRpVER+JTMTmYtaHwNsEVGX9ZprM1OlBj1n1RTXq6PuhgxRWs0jLZHWwGNhIij9/Fg1VFYQ6Md6kzi88IMv1t4gkyACTABJsAEmIByArIsTv10WX2Q+4Pq8K+eB7DL0PjoYDOZP/Et5f+hVOHSvCJaSPuglfLTkaDpfDDuzNoLW6QVkpbFlXLaXJMJMAEmwASYABPIbARkmwytnw75h9eDsUwOxxmh1X7XJqGOVOXSvFaS3vCtbLYBdjtufroXpjMPABZYmW2f8HyZABNgAkyACTABdwjYZBgr5EahEfUAjQaSgRzhza2lypcWLdNqNb1IekUcu4PbSw/AHmERx4ZcmAATYAJMgAkwASbABJIhQMeE/nrk71MbAdUKgG4L2mz25VLV84sOaHTa2nST8O66owjediHGBYtFFm8qJsAEmAATYAJMgAkkT0AGuWjlaFoa+bpUFzcOZZv9kFT9/GKrJGm0GqMe1z7+C2EHb0Hjq02+Pa7BBJgAE2ACTIAJMAEmIAjYo2zIUrsgio55CXaTBbIs26QaF5fJ5PBOIuv6zL8Ruv+68IznwgSYABNgAkyACTABJqCMAEVoyFqnCIqMbChEFjnASzXPLxdhRoUl69O/WGQpY8m1mAATYAJMgAkwASbgIuAUWUVHOCxZVKRa51e6RNbVT/9E6P5rbMniTcMEmAATYAJMgAkwARUEHCKrKIqNaBQrsmqfXyVEltaox5VPd+IRiywVSLkqE2ACTIAJMAEmwAQAElnZ6hRF8RGNYXNasp77b7VLZF2etYNFFu8UJsAEmAATYAJMgAmoJOAUWSWGvxwrsur+95lLZF2ctR2P9l/l40KVYLk6E2ACTIAJMAEmkLkJOERWMZQa/kqsyKp3bm0ckfUHQg5ehcbAtwsz91bh2TMBJsAEmAATYAJqCNjNVmSvTSLr1ViR9fy59S6RdWHW7wg5eIVFlhqqXJcJMAEmwASYABPI9AQcIqs4Sg9vEiuy6p/b4BJZ52dtY5GV6bcJA2ACTIAJMAEmwATUEnCKrDLDm8aKrBfOfh4jsgw4P/s3BB+8zJYstWS5PhNgAkyACTABJpCpCZDIylG7BMoMew02k1mwkBqc/cIlsv6bvZVFVqbeIjx5JsAEmAATYAJMwB0CTpFVdlizWJH14tlNLpF1bvYWBB+8xJYsd+jyM0yACTABJsAEmECmJeAQWSVRbtgbsSLrpTNfuUTW2Tm/IIhFVqbdIDxxJsAEmAATYAJMwD0CJLJy1i6J8kObx4qsRme+domsM3N+ZpHlHlt+igkwASbABJgAE8jEBJwiq8LQN2NFVuPT38SKrLk/4+HBi3xcmIk3CU+dCTABJsAEmAATUE+ARFau2qVQYUgckfXy6W9dIuv03J9YZKnnyk8wASbABJgAE2ACmZyAU2RVHPJWrCXrldPfu0TWqbk/4uHBC2zJyuQbhafPBJgAE2ACTIAJqCPgEFmlUWnI27Ei69VTPwiRpTMacGLuZjw4dB5ag15dy1ybCTABJsAEmAATYAKZmIDNbEXuWqVRZUgLWJ1xspqc+jGOyPoB9w/9xyIrE28SnjoTYAJMgAkwASagnoDNbEGeWmVRZcg7sSKr6cmfXCLr+LzvWWSp58pPMAEmwASYABNgApmcgFNkVR3cMlZkvXbyZ5fIOjbvOxZZmXyT8PSZABNgAkyACTAB9QScIqva4FaxIuv1k1tiRJYPjs37BvcOnePjQvVs+QkmwASYABNgAkwgExMgkZW3VjlUG9wGVlO0ICE1O7HVJbKOzv+aRVYm3iA8dSbABJgAE2ACTMA9Ak6RVX1Q21iR9caJX10i68j8r1hkuceWn2ICTIAJMAEmwAQyMQGnyKoxqF2syGp+4jeHyPL1wZEFX+HuobN8XJiJNwlPnQkwASbABJgAE1BPgERWvlrlUWNgO1ijYo4L3zr+u0tkHVrwJe4eZpGlHi0/wQSYABNgAkyACWRmAkJk1SyPWgM7xIqst49vjyOyvsCdw2fYkpWZdwnPnQkwASbABJgAE1BNgERW/poVUGtgx1iR1eLYDpfIOrhwI4ss1Vj5ASbABJgAE2ACTCCzE3CKrNoD3o0VWe8c2+kSWQeEyDrNlixP7BQZkO12SJIEaCRPtMhtMAEmwASYABNgAumUgENkVcRzcUVWy2N/xhFZn+M2i6yUL58MGEpmhzaHL6LPBsEWYoKk1wAkuLgwASbABJgAE2ACGY4AiawCQmR1irVktTr6t0tk7V+0nkVWSpfdLkPy1SH7u5Xh36gYIv69gch9NxF16j7kaCskvTalPfDzTIAJMAEmwASYQDoj4BRZdfp3jhVZbY7ucomsvYvW4fbhU3xcmJKFI5qyjCzvlEPWd8pDttlhCzfDdOgWInZdh/lSCCQ6PnTnCNEuQ5bFcoki2mHrWEpWi59lAkyACTABJuARAg6RVQn1+neJFVltj/wbR2Stxa0jLLJSSpssVsbaBZCjew1IPjqAtJBGguV+BCL33MDjHVchR0QDWk3SXTlFlU2G5KOFLl8gtAEG0R5sdtGeLSQKkGMEFzXHoiuly8fPMwEmwASYABNQTYBEVsEaJLK6xoqsdkd2C5Gl9/XB7kUksk6yJUs12vgPyFY79EWyCpFlKJIF9GdhedJpYI+2whZsQuh3ZxB19J5DMAkVRhYw+v/0X5IQVYYS2eFbLhd8KucRli+Nr0604awrR1lht9hB/xux9wast8NhvhICUHfC4hXTbgrnw48zASbABJgAE2ACSRNwiKzKqN+/KyzOYKTtj+yJEVm++HfRGhZZnthFdLPQZkeOHjXg36Co8MVyFRJTkgTZYkP06QcI+/k8LDfCxE1EjV4LbW4/+DcsBmPNAtD46SCRtUubhMO8U5xZ7ZDtsrBsmQ7cQsS+m7CHmGA32yGxhcsTq8ptMAEmwASYABNIlIBTZL3Q/31YoqIcxpUOh/fGiqzFq3HzyAloDQbGmEICZF3K0qIcsrxdNo6V6olGtRLsYWY83nkZ0f8Fwe+5QvB/sYjDX4ssUbHuV44H6Sgwrt5KsE6MiLPaEbHrGiL33ITlVrjD6Z6sYFyYABNgAkyACTABjxOwmc0oVKMKXujXPVZkdTy83yWydi1ehZtHjrPI8gB6OiL0KZNTWLO0OYyA/UnFFNMJiSatxqWdnEeL4qcayeHcTuJIliGbrOK4EVa7uKUoGXUOny8qZMmykTCL4xiv18L22IzIXdcRsfs6LDdCHZYxd5zuPcCEm2ACTIAJMAEmkFEJOERWVTTo90GsyOp06KBLZP2zZCVuHDnGIssTO4Cc0XUa5B5dH4Zi2Vx+WUqbFv5bkRZYH0TAfCFYiCV7uBn2CDNks02IK00WAzT+BmgDfWAonQP63P6Q/PTiKNIl6iSHL1fUhSBE7LgC08FbkC12FlpKF4LrMQEmwASYABNQQIBEVuEa1fBi3x6xIuu9Q4dcIuvvJStw/cgx6Pi4UAHO5KvI0TZk61gJAa+USPzIMIFmSGBFnwtC+PZLsN6PgPX2Y8hma8I3B2WKy6WHvmAgNIE+8K2QC37PF4I2i1H4hTktW0K0mSwwHb2L0E2nYH9sTv52Y/JT5BpMgAkwASbABJgAHSiZzShSoxoa9u0ZV2QdjiOylrPI8uRWsckw1s6P7N2qOyK+J3Ji+GSXZKUKWX1UiCxxLEiO70mFZqCjRDoqtMvQ+OmF87xv5bwIaFwM2uy+jtuGVGLic0WfeYDQ78/CfDHEMS4uTCAZAs74bI4LsAlsZElyHXmLVFJc4hFImp/k+vVmdqm3cVxr4rrV7eyb1yP1ViFj9RQrsnrFiqzOB4+4RNZfS5bj+tGjbMny4LqTiMn38SvQUHyrhF5OTykshxgKXnoIkXtvOnyunA7uMTcTXeEeEvx7WdwyJN8rXb4A5OxZE7qCgXGODyF+Zr4ZhpC1xzK80KIPUpvdqTJTsLBOXSH0LgkKxwext16KNG47iWcle8apoTUaaDwocOx2uxiDTquFwaBHoK8RlUoWR+5s2aDRxBfnEVFROHv1Gm49eAiL1QKLxSrYPFkvBSuQ4kdpH6jimcLxi/Wzy9DptDDodcifKxcqFCuKQD+/eOMwmaNx7up1XLt7FxarDRarFVqNJtm9ZbPZlH5vi8eO9khS60LjprVXW6hNpfsv3v6OiTajtL/kxp9cO7QPqA1fHx8UypMLlUqUgK/BINaE9mxkdDROXbyEGw8ewGaL3TNq909y41Dz85TOWU1fXNd9AkJkVa+Ol/rGEVldDh6LI7KW4hqLLPcJJ/SkDOToXRPG6vmViSzSWL46PPrqFMJ/vSTCN9CfNf56IdS02Y2QDFrh40XhGuzh0cJ3i/4VvlpxosnTnykURK6hdUUsrbiFrGN06zB47TFYLoU4nOszWKEPTaOPD8oULgSbS6woNCfGYWGlF5/NJv6GXj6PTSZEmKIQbbHAFB0t/l6v1XpMUDjHXShvHhh9HB/+Ssr94BDcD3mkpGqSdWiONN9s/v4oWagg6lepjPZNXkbVUqWg1+mgiXNRw9kQPUMvIRJZX277A7/s3ouLN28hJCxc7EkSDWlViJ9Br0ehPLkR4GdUxJO+zwSHhYv5uFNIKNGLu0yRwmha5zl0bf4aihUoIPbJk8LcIcbsgteG37bhp39249Kt2zBbLIJ3YoUEL4l9maSWsi0i+n4Y+gh3HwYn+AitYa6sWVAkT17YYBfti6LAOBkUGoab9x8kKbSsNpv4HfI3GpHV3x+B/n5iTAatDlqdNrabRPqjfXQ3OBh3HgSp/n2z2+mLix15c2THK7VrYUCblqhUsiT01G+cLydOAbj35Gl8vG4Ddhw6Al+9HoXz5oGf0VfR/nFnzyT2DI2Nfo9oLyr9LPBk/9yWcgIksooKkdUn1pLV9eBxl8j6c8kSFlnKeSqrKcvwe7EYsneqnPgNwydbkiTYQ6MQsfcmZJMFhlI54Fsht+MWYpx3lUwuV3ZZOMZHn38o/tdyKwy20GhhZSEHd4o8n2tovadEluiShBZZtFYdhflaaIY7OjRbrXiuQnnsWblE2VopqBUZFY3jFy/i1KXLuH73Hs5evY6rd+/i0o2bePT4sbD6JPViVNCFeLlWL1sG6yeOQ/liRZU8IupMWb0W09ZuSJGgiTabEeDnh3qVK6Lty43Q5Y3XoNWoz7dJL9LN/+zChq2/46+jxxAeESmsOWlRSPAUy58fayeMEYJRadm0fQfenzpDaXVXvSizGWUKF8Z7zZqid8u3kDNLVlVthISHY8a6jdj0x3bcevgQBp3+qedJDO1bswzVS5dW1TZV/vL3HegzczZorZ8SF/+39k38oBvGdn1PVbtkVRu3bCVmbvgSvj5PhwAicRAVHY0i+fKhXuVKqFa6FF6oVgV1K1UQvzNqyqwvNmHE7AUwBvgrfox4kUBrVKsGxnbuhPpVle2DJd/9gEFzFqB04UJYP3E8apUvq7hPT1b8avtO9J05B2QxVmot9GT/3JYyAk6R1ahv31iR1e3ACZfI2rmURNYRPi5UxlNRLbImkeN7tndViCxqmY6kdOJ80BG+QTixJ9ylCMug00COMMN06p5wbo8+81CIpqxtKsCvdsHEbzfqJJgvhAiLFkWMz0ixtMwWK56rVB57VnhOZCW0Apdv3cb2g4ex58RJ/HXkGK7duQODweC22HGKrA0Tx6GcCpE1efVaTHdTZNFLkMQI9ffBW83Ru+XbwhKT0kKWvk1/7MCszzfhzNWrwrKY2kWIrAL58dn40XihahXF3dO43/9IuciiX0/q68VqVfBR7w/wfGVlL/LEBrRt3wGMWbocJy5cEpa4uIVEQ/c338CSkUMVz8dZkb4c1OraA2GRkfFe2GRlKpArJ1aPH4OXa9VQ1W5oRASe794HF2/demrfU7skcFo1aoh3mzbB68/XUdX2k5VnbdyEEXOUiyyyFNInad/W72B8t87IHhiouP+F33yHofMWoXThwlg3cSxqly+n+FlPVty0fSf6scjyJFKvtOUQWTXQuE8ckdX9wCmXyNqxdBGussjyGHwSRj5lcyHH+9UcsbIUmvTdHgAJM4NGhHowXwwWIstQNleyFjSqF3nwtvDRspusjiPHDFBSS2Q5UZFlYM/JU/h2599CWIQ+fvzUy1EJVnctWe6KLBJY1Gez5+thUs/3UbNsGSXDVFVn/6kzmPn5F/j+z39g9E1doZVaIosYtmr0Emb064XiBfKr4pNY5aPnL6DTpI9w/tr1eBZSshSWKFgAp7/c4Fa60oodOuPSzVvxjtzo+LtG2TLYOnem8LtTU37fdwCvDxkBnyeEObHPmTUbBrdvjUHtWntEZKsVWWarBaPfexdjur4Hf19fNdMCiyxVuDJ9ZRJZxarXwMt9+sdasj7Yf9olsrYvI5F1mC1Zntgq9O3JoEOu/rXhUyG36jhZKRoCBTGNScUjYmIlV4Q/goywzf8hbOsFx4e2Bx2ok+veWz9PbZHlnEdkVBR2HT8hrEq7jp5I8PgkqTmntsiiF+HAtq0w7N32KJArl7eWA3ceBmH0kuX4Ytsf4ojIW5cGnpxAaogsEiiNalTDhkkfIn+unB5l+NM//+K9ydOEEHYyI2FMlsavp0/Bq8/VUt3f4LkLsPT7H+NZnaj9t158Ad/P+Eh1e4PmzMeyH36K1x5Z27IHBGBqrw/w/ltvuG3ZfXIwakRWlMWCgW1aYXqfHvBTKbCoXxZZqrdCpn7AIbJq4pXecURWj/1nXCLrj2ULWWR5aItQGpvA10sja+vyMWlyPNSwt5rRkgUsGkFLDyH67AMROuJZL2klspzc7gYF48Plq7Dht9/FXyn1pUgtkUUvaqvVisEd2mFyz/fhlwpHecFhYRi+YAnWb/0Ner1eiT91ireht0UWHYflz5kTn0/+EA2qKT+OVDoxOu4at3QF5nzxFbRx/JfIibvbG82wdNQwpU256n25bTu6fvSxS/g4LwfM7N8bvd55W1V7tF/Ltn0Xd4KCXXuc2qMXS4+338Tcwf1V+10lNQClIossy80b1MeqsSNVW+ac/bPIUrUVMn1lp8h6tfeAWEtWz/3nYkSWEX8sm48rRw+xJSuFW4Vu/ukLZEGOntVhKKo+2nsKu3f7cfLHijrzAMErjgjB9ayn30lrkUULQd/mh81fjOU//CjWRYn1JjVElvDBslnRr9U7mN6np7jtlVqFbkD2mPYJft69xyN+X8mN25siyxl9YHrfnhjcrk1yQ3H750GhoXiuWy/hCO8U62Q9Ix+hP5fMV30MdzcoCMXeaedqi4RcFj8/bJ3zCWpVKK9qnF/v2IkPps0U/mjO/U37nsJV7F611OPiXYnIIuGbI0sWfD1tMl6sXlXVfOJWZpHlNrpM+SCJrOLVa+HV3oNgiTI5PvN77fvPJbJ+Xz6PRVZKtwbRlGUEvkFWrAoirMKzVEhoBa86ImJ0scjy3Mr1mzUXq378RbzUkhNa3hZZtEXNZjPealAfy0aPEFfaU7tcuH4TnSdPw+Fz56BLIkyBJ8blTZFFYqJyyeLYt3oZdFrv3Z4kUbzg628xeO5Cl6CiG305smbFspHD8HbDF1ShIkf1F3sNwLlr14Q1i+ZRokB+nP3qc1XtUGVyyF79y9aY+HGOx8lnjCx7rRu/pLq95B5ITmTR/rZZLBjaqYP4AqHUgpxQvyyyklsN/nlcAk6R1aTX4FiR1XvfeSGyDL5G/LZ8LouslO4Zqx26AoHIObAO9Hn8HJHYn6UiSbDcDseDWXsgR1rcG7nK4ILudZL8U+nBkuUcJX2z7jnjUxHSgOLyJFW8LbIoBlapggWxbsJYPFdRndUieerKa+w/fVY4S5uiHCFHvFW8KbJoj305dQLavNzIW8N3tXvh+g007j8EFA9NSzeKZVnEahvcoS1mD+ynqn/aAyMXLMGCb76Dj14vRNG7rzfB6rGjVLXzICQEjfoNxn9Xr4njX6fAotAj+9YsF217uiQnsohJheLF8O30KShbtEiKumeRlSJ8me5hp8h6rdcQmJ2WrL77LrpE1q/L5+Dy0YN8XOju1ojRU/4NiyJH16qwRz9bVizntMlpPmTjSTzeeUVEh0+2UCxECjFhtQs/DAqeKix4ZLVJw7Q96UlkEcOHj0Lx9sixItRDUqEMvCmy6FiIvtkvHTUcXZo1TXZpvV3h43WfY/zyVV55GTvH7hRZa8aPRgMPhnAg60/F4sWwc8kCZFMRs8ldpqZoM4bOX4Rl3/4Ao9FxSy4qKhqv1q2NjZMnIFc25fG46Pd00+/b0XH8JBiNRmHJ+mraZLR4UZ1FbN3W3zBs/iI8jjS5biqSL9TcIQMwoE2rZK227rBITmTRFxoKb+GOr9qT42GR5c4KZd5nSGSVqF4br/caGiuy+u295BJZW5fPxuVjLLLc3iL0AvPVI/eo+vFT2bjdYBo9qHEEKXVZs5xmhpijUIe3MuWUoYyYdhGjy1Ayu8iXqM3mCw1FpLfbYTp0R8TsgpQ2pq30JrKI2pY9e9FnxizcDQ5J1BnYmyKLXqYdm7yK5WOGw+DlYzolu5ei57cZOwG/7z/oNaHlLUsWBdec1qcnRr3XUXX0cSVsEqpDR849ps2AkW7KSZIQRwFGIzZMHI9m9euqavbof+dRv0c/ETGejrCvbf4aubOrOzruP2seln73PQwGH9clBlNUFPZ/tkIEAvZGSUpkkUUua4A/Vo0dhTcb1E9x9yyyUowwUzUgRFa12mjWa1isyOq/90ockTULl47th86QunFsMsQqCAFih6FsbuQeXi/Z2FTpes6SBNliQ8iGk4j895ojQKlGgibQAE2ADzlcwP7YAvvjaPiUy4XApqWgKxAAbVbf2ETYGgnWoEgELzmE6ItBkJI5IvMGj/QosuhbNt2uW/TNdyLuUUL+Wd4SWeTXkzUgAPtWLUOxAvm8gdytNn/dsw/txk+G2WL2iljxhiXLGVts24LZIkVLapUDZ86i04SpuHL3rkjRQ8UUacK0vj0xtltnVcO4df8BOk2air8PH8Xrz9fFd59MU3URgVL/dJo4FQdOn3HFxyLWNcqWxQ8zP/JaOJCkRBb9fpUsWABH169RHTolIXgsslRtqUxf2WqORslqddCs1/BYkTVgz1WXyNqy4lMWWWq2iT3mfJDiUuk00ObyQ7YuVeFTPLviPIVqukvNuuKm4an7CNt6HgGNSkBfJKuYo4hCT8eDdDRosUMbaIDkF+N34UxYHTNQjZ8eD+buhenAbZFvMbVLehRZxOD4hYtoO24SLt+6lWAKHm+JLPJVmfB+F5E2JT0Vsmb1+WQ2Pv91m8NC4+HiDUuWY41KY9NHk1CyYEEPjzjx5ii/IV0Y2E/CJsbfiY7nmtR9TvjY5VFhiXocGYkBcxZg7febMeaDbiKeVdwQEclNigLudp/2ibCmuW48ms1o0fBFrBw7EjmyKI+snlxfcX+enCWrfZNXsPbDMWqaTLQuiyyPYMw0jThF1hs9R8SKrIF7rrlE1i8rZrLIUrodbHZI/gbo8vhDXzQr/OsUgr54NkcQ0GfM1z3xKcvkWxsTAd7pmeycXJw/x/krYfWi40UJsEdY8HDBfkSfSZu4W0JkVfRs7kKl2yO5epSHbPXPWxIM0OgNkWWz2ZE3Z3bsWDRP5GFLb+W7P/9Gr48/RXhkpKoXvZJ5eMOSRfkJ36hfTziK50nF25kU6JZS/Xz1xw6XIBUxqWQZfy1dgLqVKipB4qqz7Icf0Wf8FPy9cQ1erKY81AEdy01a/RmmLl8Do7+fq72oaLPId7lw2CCRA9MbJTmfrI/79sQgD4XTWPTt9xgydyGn1fHGQmbANp0iq3nPkbEia9Ce6y6R9bMQWfv4uDC5xbfLIk1O1pblYaxdUAgrkR3dadlK7vln9eci63RiCRQBOdoG85VHDg5aScTcivjrGuQoS5pEkE+vlixa/mPnL6LJwCEII4fhJ67WeUNkmSIjMZiutPfuoTqm0pPblRz4L9++DXqh+ht9hWjL4q88WW9C25+ClHb4cDL+OHBI1ZGVkl8lb1iyiOf4D97H1J7dHb6JKsrN/x/TXbxxE+WLF3MrfMaQeQsxb+MmGOOIGPIPmzmwH4Z2aKsqZAFFkx+9ZAW+/XiKuJGntFy9cwdtxk4Epf2J69tnMpkwpXcPjOvWWdU4lPZL9SiUxaAZs2EMDHjqMfpdWjVuFNq/+rKaJuPVvXrnLujfUoUK4pudf2LkwqUoU6QINk2biMolSrjdbkoe/OGfXfjgo084QXRKIKbCsw6RVRdvxhdZN+OIrBksshQshGyXkeP96vB/oQhkqy0DWa4SnjzdECQLld1kAayycHR3FUdGHiGi7JFmkf/QdOSuw/pFgkxDli0FUL1QxV2RtevocdwJDhZWJrudnIIBrUb+qGEhAAAgAElEQVSLgrlzoWj+fMgWGOARJ+3mw0Zi+4HDT/kheVpkkdXB39cHX06bjCbP1XabNB1zbtm9D8cunMfu4yfx6HGEuNHWqGZ1VCxRHO80bIBShdy3kn2yfiOmfrYe5FeTkthGT07QKyLrcQTmjxyKge1aq+J58tIVcRvvn6PHRaLkj3p9INipKZQSZ/7Gr+JZkOjIrkaZ0tixeD78VOSGdKzpXnR/q7kqwffb/gN4fcBQcTMxbjFFRDq4tG2lZkqiLv2+Uty0mw8eOizozhaEYZz+oY8TCT/u2o0Nv/wKnwTmSemaDq1dIUSRO+WHv3Zh3lffiONY2tcWixW7jp1Avpw50K91S5QuVFBcFEio0L6lz4c6FSuo6vrXvfsR8X9xmviel7D75Ems/vEXEbIjuTh7qjrnyh4lECuyRsdasobsvu0SWT+t/BgXj+1lS1YS2ClUgaFIVuTs/xy0Of0opLdHFyl9NSaJ+UVfCBJWKfLDytqiHCQfrRBWJKRE6AYK80DWK3J2vxOO+1P+ccQHSyNx5WTorshqMWIsfj9wUFhUhIUyRmTlz5kDhfLmEb4mtcqXQ4sXG6QoETDl8KOjHw0J0TjF0yKLLE6v1qklfHby5XQvr97aLb9i7pdf48Sly+Lig0FvEOtPAs5itkCn16N2+bKY3LO7W7n0aPqXb93GqwOH4sa9+x5Nw+KN40IhJkYMUSWyaBxdp36ML37dBl9fXxF+oWXjhvhOZa7Ayas+w7Q166HVxc//SC/5A2uWo1qZ0oo/RoLDwkGxriihtUFhTCvqh8Tw1FWfwfeJVEymiAgsHTcavd95S/EYqOLN+/cxedVaIWjuhQTHM5g7DL0xIkuSYLbaRLaChD5eSGRd//EbZAtU7w/2z9Fj6DhhKm4/fCi+RJGgIeFDXEjYkMWOvniJz4QECh3ldmjyCtao9Aer2qmbsJzpnvgccHUhSeKLB+0fLumbAImsUtXq4a0eY2JF1tB/77hE1o8rp+PicRZZSS0j3bozPlcQ2d+rAo2/IUMfEVKMLMuNUISsP46o80Hwe64gcvWtDbLkkaAyXwjG4z+vIMvbZaHPFxAjrCQELz8E0+E7aR4x3l2R1XTQMPy+dz8MPo5r6c6PVLIWUJRtKuRvUq5oYbzfvBn6tHrHrd/8G/cfoFSr9k/5ZXlaZNHRVv92bTB/6EC3bu+t2/IbyHpCUcJ9DIYEX2704iE/pWL582H56BFoUsc9i1mjvoPw74mTrptzboF94iFPW7KcOR+XjBqOHm83VzxE8jcr8nZrRJktgiHFLCPBfvPn71VZ7jb8uk1EfqcLA/TSdxban3SxgY7qvFnoaLdG5+64FxzylFWFRNby8WPQs8WbiodAPJdv/hF9pn0KrUGfoMCOK2uSyppAgX7vbP3RrVQ+zYaMxO/7DyQqNukLRVLutmZTFDo0a4ovpkxQPHeqWLp1B1y+fSfJLxYk8jxp3VU1QK6smIAQWVXr4e0eY2NF1rB/78YTWReO72FLVhJIKcim3wtFkK1DJdDtuQzth0VHgFEWBC0+KJzXs71bGQEvlxDHgGSpejh7D6LPPoSxbiHk6FYNko9O8Hi8/QoefX1KWSBTxdtXfUV3RRZFIf9t7/4kfZfoBUnfLgONRgxs1wqTe3RXPUBTdDRajhqPHYcOx/uA9aTIIlGYLSAAC4cPRttXGqse4/aDh9Fu7ESERUYkeBPyyQYtVhsK5cmN3+bPQtkihVX3N3PDF5i06jPVzyX1gKdFFr1stTodVowejnebvqp4rKGPHyNvsxbxkigH+BlxYM0KVRbRn3btFrcxHz56FD9htN2OkoUK4vSX6xWPyZ2Kfx4+glcHDE1QjJDIWjF+DHqoEFkkzgfOWYCVP/wMo6/BnSG5niFL1q1fvkegSqd7+l2u/G5XXLxBN37duwltMkWJqPmUTkhNoeTaV5IRWWra47ppR4BEVumqz8cXWcP/vRcjsvyweeVHOH98D/QcJyvRVSKRRb5YJLJE6IIM7uwu+erwcP5+mA7eQq7h9eBbIY84JqIgoyFrjsIWbhY3LHN0ryZiZpH4Ml8Iwv0Zux3xtdKweFNkOaclhJa/Hz7t3xfdmr+uyl+CXv5D5y3C0u83x3theVJkkegpXiAfNkwar9pXJCQ8HC1GjsXu46dg0CvPy0d9NqxRFb/O/VSRMIu7RShmVttxE0VYAE8Vb4gsOiZbMWYE2qpIp0OWy7JtOrqmRRYcivz/9fTJqmJtbd2zF71mzBKWJBIVzkLCnwKTbpnzieq1VsN6+ILFWPjN9wnejHXHkkV9003bD6bOgEanTTi/J4WNAWUr0DhSCiVSiMepL9ahSL68aqYkfKJqde0Biv0Vl6maRlhkqaGVMes6RVaLHuNhjooUk5RYZKlb7ExlySJHU6NDZEUeuI0841+EISZMhenALYRsOAHbYzN0ufyQvVs1+FbMLY4SzddCcX/S32maUodWNTVEFvVDvhvVypQSqU3KqcyVtvrnX9Djo5nwjePE60mRFWWxoH7lSkLwkNVETVm7ZSs+mPapKoFF7ZOlh8TD3CED0fWN19R0CfJrKdi8pTh69JSDrzdEFs2PRJaanIV0JFSpQ+xRHoks8vsjAdz8hecVc9q6d58Id/GkyKL2iNmQDm0xrXcPxe2pqRhhigJZXh6GhiZ4fOWOJYv6v/XgIcYvWyluK9LaW8n/iNJy0T8xPlnk9E7R5O+FPEr06Iz8GzfPnKZKtDrnT75RZ65cVf3FwPk8iyw1Oylj1mWR5YF1zWyWrFiRdQu5BteDb2WHJSvqzH0ELz0MW3g09AUDkaNXTRiKZhMiK+rEPSHMMoMli7YUmYLJ+XvxyCHo9c7bqnbZ3lNn8Pz7PePd0vKkyKJ8d03q1MK2+bNVjYuESc0uH4CSEkuJOeQm0SKFFKAAmd99/JEI86C0kGWQfFTuBgWzyEoEWmIiSwh+swW1ypfF9kVzVR+ZKVmjn//djc6TpiUqgt0VWc6+g0LDcO3OXURE0W07jfisIV8kEk9kYaK8nwNmzUsyaO2sgX3R1w0/yS5Tpov4Y09eRFHCheqwyFJKKuPWY5HlgbXNnJasA4jcfxPZOldBQOPi4oiUYmIFrTiMqIO34d+4OLJ3ruJydA/fegFhP5xz3DpMw5JaliznB2y3N98Qvk9qRMW+U2dQr1uPeDGPPCWyhIO2zSZiBpG1RE35+8gxNB8+WlgU3LEokUij+Fkbp0xAdRW33cgK1mnSR/hu518eC0rq6duFTkudWkvWlTt3ULF9yi1Zv+7dh54JWLJofWm9C+TKhc8+HCNCEHi69Px4JtZv3ZaoEEmpyEpuvDsPH8bLvQbGC18R9xn6wjO8YzsRvV5t2XvyNBr3H+z2pWgWWWqJZ7z6LLI8sKaZ05J1ABF7b8CvZn7kGloPxIC+YVruPBbBRw2lskOXN8ARzkKW8WDmHpgvPwLSVmOl2nEhbSsSRpQQ98upE0WsHKXl2IWLeKn3QERR3r6YoKSeFFnkSzW9Ty/0a63uBuTEFavx6cZNSqfxVD0SeLT8nwzsi/6tW6pqZ8ySFZj9xSa3fWOe7Cy9HBdeuXMXFdu/5xqep48LqWFq0261YXS39zC5x/uquCdX+frde6BLIeev30j0SM3bIotu/zXtNyRRkUW+fM9VKIddyxcnN52nfk7iucnAYdh1/ESC/mbJNcgiKzlCGf/nLLI8sMaZVWRF7r0BbS4jcg2sA0Ox7CI+loh0T9/7nNHuJRJe4bj/0T8AxclK45KalixyOs7iZ8TvC+aoilNE1o3Woz/EiYuXXC8uT4ksGpOfjw8WDR+Cjk1fUbUa9LKhW2SUxNrdYnr8GOP/nw9PREVXUUYtXo65X36V4UQWxUKq4AGRlZQlizCbouiothbWTxyPvDlyqCCfdNVvd/6FfrPm4lH440RFSFqLLLLkFc6TB3tXL1WVx9E58z/2H0TTwcPdyjrAIstjW+2ZbYhFlgeWLrOJLAo8+nDBAZj23xKpciiNUM7eNURwwHg3KylJtizj4eKDiDp+L81jZNFSp6bIov4o6OfulYtRr3IlxTuNnJe7TZ2ObfsOwsfgSLTteZE1GB1VhBqgMdR5vxcOn/tPcYDKhCZM8blGdOmEmf37KOZBFVlkJY0rOZFFlrui+fJh/aRxeF7FXkyqV7KQ9Z81D0u//V4EUk2spLXIImtUlgB/LBs1HC1felHVvqPK5BPWcvQ47DlxSvUXDBZZqnFnuAdYZHlgSYXIql8Y2TpWzvghHCii92MzgpceQtTZByLuFcXCCmxeBoEvF4dkjLFy0BGFyYrHf1wG+WNRwNaYK0EeIO5+E6ktskyRJvy7einqV6mseND3Q0JE1HcKXUCBPr0iskYMQccm6ixZdbv3xqGz51Imskwm9G71DpaMHKrKr8tbImvN+NFoULWK4rXZ9McOsTZPFnd9shK3ZI1D8xfqKx5XciKLGiKxM3voIAxu38ZtR+64A7p06xY6TfxIpJuhG5FJiSy1wUgVTxwQwUKTOi6ktui277uvNcH6CWPVNO2qS0mz+82YnWDanqQaZJHlFu4M9RCLLA8sp4j4XrMAsneuCk1gBo/4rtPAfCkEwauOwnIv3BFclOKC6TQIaFAEvtXyQdJrRU5DiptFYR1IhFI0+PRQUltkuWPJIpHVberHIvhpfJFVGusnjkP5YsqT9k5e/Rmmr/3cdZTjOi4cMRgdmygPmklrV7d7Lxw6m0JLlsmEvm1aYdHwwSpF1jKRwsfdeEVP7r304vh+7c49lG/fyTU8b/hkORunqPLNnq8jHOBzZ8uW4l/HX/7dg65TpiHcFJWkv1JaW7KcIqtOhQr4bsZU5M+lPo3UsfMX0HrMBFy7d09V5gEWWSneZs98AyyyPLCEFKJAl9sfuQY9B32+QEfuvgxaJIMWpkO3EbLuuIiHJZI+O4vVLsQW1ZGjrSIIqRBh6UNfiVGmpsgSSZiNRmxfOAfVy5ZRvCOu3b2LNmMn4uh/573ok5VGx4URERjVrQtm9OulmAdV9JYl67Pxo/FCGlqyPCWylFiyaD9m8w/AH4vnonLJEqr4P1mZLEOTVq7BjDXrYPT3T7Kt9CCy6MuFUa/H/GGD0blZU9Vzp3RFg+bMx5rNv8CoIrYciyzVqDPcAyyyPLSkssWOwNdLIlubio5cVhk06rtk1CPs5/8Q+sVJR8qcJwtNXiRQltKVuHIOMzVFlrhdWLGC43ahimjT9K25YZ+Bwg/LGSrBUz5ZzojiC4cNxruvqbNktRw9HmS9SIk1STi+9+yu+jp9ehdZdIONLhSoDeFAt/PKtUsdSxb9DphMJswZMlAksY6b41DtxyDFrWo/fhIOko9eMhch0oPIcs69XdNXsWzkMGQLDFA7Zaz68RcMnj0fVhFlXtk3RxZZqjFnuAdYZHlwSSW9Bn71CiPglRLQ5fFzHJGR2Er7S3WemSX5Y0WYEbL+hDgGJIvVs1ZSU2RRHsJWjV7CijHDkSNLFsWoRJwsLwUjJZFFKUjGdnkPY7vGhg5QMjgKoTBxxRqR3sadOFn0XLYAfyweMQStGzdS0qWrzujFyzEnHd8uTGuRpcSSRTDppt1LNatj88zpbiVMdi7IP8eOo0n/ISIobXJ7Ib2ILLLk+egN2PzpdLfihe06dhzdps4AWZqV3rBlkaXq1zxDVmaR5cllJQsORSPO4gNtoC/86haEb5U8IsVMenD6TulUKVq75VYYglccgfl6aJpHb3dnPqkqsiIiMXvYQAxu31bxN1+akzdFFrUfbTbjzQb1xYtWTSELW+N+g0AR45N7sSbUrtlqFSmGKBhp1VIlFXdNAuadkWOwbf+hFFlf4nbo6ThZQmT5xliyVAjIG/fuoWzbhCxZ6hzfk4r4/iRoSkVzauM6FCuQX/EaxGdnw9hlKzB74yZFYQ28LbL+OHAQTfoOTjROVtyxUwqeQe3bYEa/3orGHvdZClPRavQ4/Hn4GHx9lCWtZpHl1hbLUA+xyPL0cjqPy6hdrQTJoEO21uXh92IxSuDm6d5StT2y1EUeuIWgRQefSSsWwUotkUX9lCiYH59P/lAEJFVT6AZbh/GT4qUJ8dRxIY2DLGxN6tRWnVaHrGANevfHwdNn3Yq8Tuld2r3aGBsnf6hKpJH1pWiLtggODVX1XFLMvSOyfB3HhY1fUrzciYssdbkLlVqyaGA2mw0Te7yPsV1ixZ3iAQN49PgxGvYegHPXrisSve6KrPDISFy6eQsPHoU+NTzHYZ0EXx+9CK0wetGyeLk+E5sPieF8OXPgn2ULRUgLtaXN2An4dsefSabwiSfqTFF49/Um4nNATaFckFdu30nR0bya/riu9wiwyPIeW0fLdhmaHL7IN+klSL66Z/foUJIgR1kRvPqIuDWY1jkI3V221BBZJEZIUAzv1F51PCgSFGOXUnTzr+Cjd8TIcohDi3Ced9wuLKp4+pNXr8X0tRvivQyduex+njUDeXJkV9wWVfxm+594b8pHkCiHnIon6eWWPTBQ+KepTe0SEhaG4i3bCwucOxa0hIbpLZG1cswItFYlsu6L5MrO4s3bhc4+6NisVoWy+Hf5EhUrGFt178lTeLH3AOVHZhERWDF+DHq0eFNxf+ERkeg+/RNxw5Z+JzxZKNn0tx9PdStmVt+Zc7Dyx5+Vz51FlieX7plsi0WWt5dNlkVIg2wdKsG/YVGQg/wzWTSSSJfzYObuGIucmlds+pmxt0UWvSTpQ7z5C8+LMAVqvy1TEuWOE6bg53/3Qq+L9XnzpMgigVEkX15xlf/FalVVLQ6FpOg5YyY2/Po7jD4+ip8lJr1avIWlo4YpfsZZcevuvWg3fhKs5Aum+umEH8hoIkuNJUsE5/T3xz/LF6JcUeWC3UmShMbqn7cosmLRM2TJUhsna8ehw3il/xD4+vh4bM2d4yfR1r9NS8we2E+1aKcwIhNXrYHFoix/Jx8XeugX9hluhkVWKiwehTLwrZoXufo/R1fvnk1rlkYSDu8R/1wTqXOe1eItkUWnxJQ4mcobLzyPT/v3RunChVVjehQejtKtO4KujMe12nhSZNF1dr1WK6xsfVq1UD3GizdvoeXIcTh5+bIioUXC7KUa1bBh8ngUzJ1bdX+jFy/D/K++Vf1CTKqj9CKybt6/jzJtUm7JUiOynFwGd2iD6b17qloPsoJW7dQVV+/eU+xn6M5x4eJvf8CQeQu9clxGa09+WZ8O6KtawK3f8huGzF+ECJNJUUBXFlmqtleGrMwiKzWW1SZDk9UH2btXh7FyXkf082epUP7BW2F4MHsv5EjLszTyp8aaUpFFwUHJWkWFpCb9f3Lo9tUbULV0SXR583W0aNDArYCH1OYvu/ei5cix0D1xLV6IrDIxwUiLqwhGuuozTF8XG4zUCYQi0Xdv8RaWjx4ubhuqKTTn7QcPYfDchfjv+o0kr/CT/xfFoSILVqUSxdV046r7Qs9+OHD6zFNM3Gos5iFPByOl41B/X4dPlprjwpv3H6BMm46uqTiPC9dPGo83X3he8RTVOL5ToySWXqpZDTsWzVPcB1XcumcfOnw4OV54keQacEdk/X3kGF7qO1AE43X6XyX17TShY2RxCxaIJ4aIr9Vmxc+zP8FrdeskN/Snfr5u628YNm8hHpuiQRcIkissspIjlPF/ziIrldZYNtvh37CIiAovbhrGvKhTqfuUdaOTELT4EKKO3Ek3kdvdnVBKRNa2fQdQqnAh5MqaVawffWBnyxKIVi81RNmiRVA8fz4UypvH3aGJ5wbOmY8VP/z01LdkT1qyHC9ZM+pWqgh6mZcsWMCtMZPj85C5C7Hz8JGnrEzERqfRoN2rL+PD97uguJs32fafOoPWYz/E/ZBHio+nlEzGG5Ysh8gaidaNGyoZgqiTmMjaMEnd7UK1liyL1Yai+fKISwh1KlVUPF7KRPDF79tVrYUpIhKLx4xAXxVW08eRJoxctAQ7Dx9F6P9jq9ERHwkp+ufJQn9P+5mOpJ1ii9a3doXywuJ05spV10UNsjZTfLglI4cJUay2LP1+M8YuWQGT2azIksciSy3hjFefRVZqrSlFPw/UI0f3GjBWy+dINfMMFMmgQeS+W3i0/oRIlZNe0uO4i06IrIrlsWelOqff1wePENabBcMGoUuz10T3ZM+ioIRqfJOSGndkVBQqtO+Mu0FBXhdZNHYSbhsnT0D7Vxu7ixMRpijsOXlSBGq8ExQkwjtQKINi+fKhX+uWqFK6pOqr8nEHM2X1WnyyfiPoiNNTTu/UfvoXWepuF6q1ZDksOjaM6dIJU3p2V7T+JFhe6jtIZCIwxLmUkdzDlBR8ztBBGNKhbXJV4/2c1ujR4wg8joyAzUYBjuk/MSIrjtYKMBoxb9M3mPHZOhj9/EQb1Ofobp0xqF0bTFy5BscvXBRfilo0bIABbVohQEXU9riDGrd0BeZ8+Y347VeyH1lkqVryDFmZRVYqLisJK98a+ZCja3VoshgA+uBIz0WrgT0sGkHLDiL67EPhwP+sF7ctWTEia/mYEXi/eTOvYFix+WcMX7g4QadaT1uyaAL0zZ+SRC8bPRz0okppoWNTcgg26HWKb18l1WdYZARajhqPnQcPCwdoTxaviCyjL1aOGYlWjVRYsh48QJnWTx8XbpikTmSptWQJIWKKQttXXxY3Vn0MsTdZE+P89Y6d6D9rHkIfR6izZJmiMLLLu/io9wfQaxPIEuGBhaXbuMNnz4cxwJHih6xno9/vjI/7OtI30V7XaDTJRqdPbijtP5yMr/7YofiLFYus5Ihm/J+zyErtNbbZxZGhf6Ni6fumYUzaiNBvzyB820UR2Vm1l2hqs1XQX0pFFgmS7m++oaAndVXI0f2NIaOw+8SJBK0E3hBZZB0K8DVi69yZwrqX3srX23ei36dzEBZpUvVSVzKP9CKybj14iNKtO7iG7G4IB3dEFh2dFcybB59P+hD1q1RKFhsJrMXffAdfX19VHwV08YHioy0bNQxZA9Sns0l2YABmbdyEEXMWJCqylLSRXB3K19hmzIf4ZdduwUBJYZGlhFLGrsMiK7XXVyST9kO27jXgUyp7urVmUeLniAO38OiLUyKVTrxE0KnNzIP9pfS40Fsia8Ov2zBozgJEREVDm4BDrTdEFmGlF0en117FugnjPEg55U1RIMoe02fiq23bVSXkVdqzVxzf3bBk3Xr4EKVbpVxkqT0udHIip/QFI4dhQNtWSaK7FxyMdydMxc5D6q2KzgwDq8eNRs6sytNLKV1LqveUyIo5LnRastS0lVjdc1evo+OEyThx8ZLi41IWWZ4g/2y3wSIrLdbPaoehTE7kHPAcNH769JdMWqOB5VoIgpYehvVBxDMbeDShpU2Plqw7D4PRZco0UHqQxPy7vCWyiBGFc9g882M0qlU9LX4bEuxz89+70HXyNERZrIpucakduDcsWQFGh+O7muPC2w8fopQHRJY7lixiFhUVjU7NmmLxiMEI9HMctSVUfvjrH3SdMh1RViu0CpMjO9uhuFy5s2XDn0sXoFShgmqXSlH91LBkkWWVYoSFm5RbVllkKVq+DF2JRVYaLS/Fzgp4qRiydawUEwsgjQbyZLeSBFuICUHLDsFy6RGgS/6acjoZuaJhpEeRteTbHzB03iJhLUzMmdabIoscoOtVroht82YrzsmmCLablchq8tqgETh5SbnFQG1X6UdkBaFUq/au4afmcSF1SgIowOiHv5YuQKWSCYfYoDQ8E1aswfTVn8Hon7gQS2oNSGxsmfcpmj1fV+1SKaqfGiJrzJLlmLH2cxiNyo4KaeAsshQtX4auxCIrrZaXYpLKMrK8VRZZ3y4D2ZoOnOApsoTZhuAlhxF1+h6gMn5SWqFU0296E1kUoqDl6HEiP5tOm/jFAm+KLNqHJO7ophmFW0jLQr8Foxctxewvv06xk3JS8/DGcSFdHnBYsl5UjPDOwyCUTEORJYRAVDRWjB2BHm8nnPaGxthp4lT8ffSY4mOyJwEQ794t38a8IQM97l9HfSV0XDiqW2fMiHF8V7wgiVS8dPM2Ok2aioOnz8BgUJYcmkVWSqlnjOdZZKXhOlKKHUPJ7MjxQXXo8wVCtqVtyh2RAPrQbTxaexx2CjqqINheGuJzq+v0JLLuh4Sgw/jJ+OfY8WRv43lTZBFIsmblzZFDBA1tXr+eW2w98RAdE7436SOPptBJaFzeEll0u7DlMyayiAWFNtg4ZUKCwvbPw0fxcv/BKQrFQUKeROiJjWvdDtSb1P7ytsha9dMvwkdQbbgWtmR54lPh2W6DRVYarp9stUNfIBA5etSAoVg20J/Tskg+WoT9dB5hP/0HkOBT6XuRlmNX2nd6EVnBYWEibciXv+9QlDrE2yKL+DkSR5fDhonjUKao+pRAStcgsXrHL15C27ETcPX2HVfwyJS2mdjzXhNZY0eqSjxM/nglW7VzDTO1jwudHWskDU5+sfapoLEUNX0iHRWu25AikUX90NHk0I7tML2PulQ+SvaAN0UWpT56Z9Q4HLtwSfgvqiksstTQyph1WWSl5bpS1HetBjl71oCxdsE0D1CqMerwcNEBRO6+CRJcGbGkB5FFAmvs0hVYI5LsahUFNXSIrJi0OsVUpNVZ/Rmmr306rU5ia0sJqtu83EjEzsoeGJhqW4DS87w7YQqOnr8AHxWBLt0dYHoRWXeDglGiZdqLLBJAswf1EwFk4xYKNksBSE9cvJjiYz7qI1e2bPjx0+moWa6su0uX4HPeElkkeoctWIz5m74RKX7UFhZZaollvPosstJ4Te2RZuTsWQv+LxeHHOVIMJxWRYishQcQuYdF1pNr4Iz4ntIQDjfu3cfUNWux/tffRWoeCpCopKSGJcs5Dgrc2Om1Jpg1sC/yZM+uZHgpqnPp5i28/9EM/HP8BIxuvMjc6dwbIiuQfLJUWrISF1kfovkLyl24bCoAABBBSURBVI9t3Q3h4GRHFqvGNavj13mz4uHccfAwmg4aLgLMeqLQsXSjmtWxcuwoFElhCqq440lQZHV9DzP69U7RsNdu+RX9Zs6FLPI7qC8sstQzy2hPsMhK4xUlYZW9S1UENCmZppYsutlmi7AgeNkhRJ16AEqnkxFLWlqy9p8+gzGLl2PPqdPi0oNWocCidUhNkeVMufNG/XqY1usDVC5V0mtb4eSly+IltvvkyVSxYDkn4o3bhZ4UWZ9P/hDEX2lxN4SDs30KTBvo54cdi+aiSpz1Hjp/ERZ/+4OqvZrUmKkf2W5Hq8YvYWb/PiiUJ7fSKSZZLyGRNbLre/gkBSJrx8FD6PHxp6CAsWp+V+MOlEWWR5b3mW6ERVYaLx/d5gt4uTiytq0IyaBNPmYWRVRQ86XKGYEhmWcknQbmq48QvPoILDfDM1RsrLhLnBYiKyQ8HAu/+Q7rf/kN1+7dE/5GlPNQTUlNkUXjIhFIQqRamdKY1vsDNK1bR81wFdWlNC1TVq/Df1evQ+8hS4mijr2UuzDQzyjS6rzzkvLbhYlZslJbZImE3lotpvXpiYExgUnpeK98+/dw7c5dxRZXJfypXbrNWrN8OcwfPAA1y6f86NDTIuvvI0cxcM4CkVxar3PfisciS8mOyNh1WGSl8frSDUNj9XzI3rUqNIE+yYosqk+3AOnmX1LvaZl86OlbY5QVskaChnyskhBaJLKiLwYjZM1RWO4+hpQBwzc4LEJW1KlcAbuXL1a18s2GjBTBQuk4qNsbryf7LImioNAwfP/n31j508+4cOMWrFYbtG5ypfZqlCuLjZM/ROnChZLt31lh6mfr8dGadW59E6cXLx0jZfHzR/+2LdG3VYsUHx+SJeNeUDCmfbYeG7f9LiLcJxW6QvFEVVYkAVm8QH6Rt69upYqKn/5mx5/oMmX6U/WJE4msNePH4K0G9RW39/BRKIq83dpV3+n4vmnaJDSt85zidn4/cBDdP5qBe8EhbvM0m814pc5z2DLnE7FfNlMA0qkfi6wASpIhKx5sjIinvZArW1Z0fPUV9HjnTRTOk0f17T1nn3O//BpDZ82LTasTGYlRXTtjRj9H7kKlhfJvbv5nF0YsWAIKXZHSvUki671mTbF+0nilQxD1yrV9F5dv30lx/6o65cpeIcAiyytYlTdKNwp9K+ZBjverQZPNN3GRRcd5ISaEfX8OhlI5oM1pFOl5HCWuVUQWqXqs9x7DGmZG5O7rMFbJiyzvlIMcbUt0YGRFMx25g5B1x2EPjQa06iwtymectjUtVhuqlC6Jb6ZNVmwQJBLkM7Tn5Cnxod2teTP4+/qKmEH0UjRFR4OsVZSjLSIqCheu38DOw0fw467dCHr0yLE+kqQq39uTlEgUVCheDJ8O6IuSKqJmkwVt6Xeb3RJZzjHQHOmFWDRfXkzs3g3PV6mEArlyqnIEptQq1+/dx9bde7H4ux9w7e49Yc3z9Mtb6e4i36CCeXLjk769xI1KpcbhLbv3YPTi5QmKLApRMK13DzSpU1txew9DHqFRv0HxRBY5/s8Z3B8NayiLwE/786+jxzB+2UoEPQp1+2Ym7bEi+fIJ4Um5DPvPmotVP20Ra+StTwPaW8Te39cHDatXw1svNkC+nNlRJG9e+JB1U0rebYHGRiEWZqxZD18/R6LzqKgotGv6ijguLJQ7d7KWONqfF27eworNP2L9lm2uhNJK91Ni9Sii/lsNX8CcQf0V7wlqq8nAobj5f/9NsnpzebYJsMhK6/Wzy0Jc5R5aV4RzoEjwCRWyNJmO30PI6qNCbElGPTQBBoe+cv5Lj9K/dlkIJRF3yybDr0ER4feV1HGkZNQhfMsFPPriJCSdNkMkg054aelYRCdyqNHlTiWF/NVCQsOEX1Sx/PlRtUwpYQXJlTWriOd04949HDr7H24/eAiz1YL7wY9E9Ha67u1JEUHfqrP4+0Ov0yoeOyWeJuHniZckCS1iQGKPIneTBYgc4/Nkzya4UM5FQkpztlisuHz7NugmJQmq4xcu4avtO8SLQ6/Xqz4uVbJOqurQpQOtFln9/WLEcvJPE0OTxYywxxFPVaZ5k2gkq5+vrx7Ckqyg0NHZw9DQp2pmDQyArxDxyTdCFu0oswXhEZGw2W1u7zlaX71Gi08G9EG35q/jhZ79cOzCxVTxlaN50tjpSxCJK7qFqBNW3+R3rkYjgXJdhkea4u0rarNC8aJo+2pj1K1YEYVy5xJfFESyewCPIyOFhZlSG+05cRJfbf9T/C7TlydPFWGZ9PFB9sAA2O0KFlP8/kAEJ6ZI+578/PDUnLgddQRYZKnj5ZXacpQNeSc3hKFE9kRjZdERoenYPYSsPQZ7WLTjNzGpT+CYQKJkKfMpmQPZu1eHPn9Aou3TzcLQzf8JkSXyKWbgInSoXeFbMIaD0+pCH3wWm00475KYFUWjgU6nFd+W6ZWg9MagWsRCQ/8/bpGyj+qYoXnBWkRWIIvZAqPRiKwB/iheIB9qlCkjjjYcIsvx0j945hxuP3iA4LBwmC1mESnbXQditayU1qd9oIYn2XTopZ5YUdsetZMQE7XteGrfmUwmdHurOV6qWR0jFy7Bo/DHXtvPiTF0Wk6VriHVIzGSkJ8jiTar1SJEG305qFq6lGv9gkPDsPfUGdwJCkKEySTEv07FZRSl43NnPunt90TpXLne0wRYZKWDXUHHeLnH1IdP+dxAIgFJJR8dHu+4jNCvT0M2U6BQZQMna5ahUBYR8FRfOGvCIitGsIV+cxrhWy9B8mUTtTK6mbuW46aYDKvdBrvVGt/nTwK0Op3LyZ+/kT8be4WODEmI+OgNOHLuP2GRzQiFfObIJ9Jui7NPydpMVlWNJu0tqxkBMs8hQQIsstLDxrDK8GtYBNnfrQzoNE87qNMHndWOoFVHYNp3E5JehQiK+ZqerXMVBDQs5rDAPPHVnY4iLbfCELT8MKzXwjJcUuj0sMQ8BibwTBCgI0O9Xlh6yWLJ4viZWDUeZDomwCIrnSyOpJVgKJ0DupzGpywCsg2wPoiE5WYoZJMNSN4XNP6sYvy+DMWzQev/9FGgPdoG2/1ImK+HKraQpRNsPAwmwAQ8TICOt5xHcB5umptjApmOAIus9LLk4nNNeLQkMiI5ZbkElTieZIyTgfSyojwOJsAEmAATyOQEWGRl8g3A02cCTIAJMAEmwAS8Q4BFlne4cqtMgAkwASbABJhAJifAIiuTbwCePhNgAkyACTABJuAdAiyyvMOVW2UCTIAJMAEmwAQyOQEWWZl8A/D0mQATYAJMgAkwAe8QYJHlHa7cKhNgAkyACTABJpDJCbDIyuQbgKfPBJgAE2ACTIAJeIcAiyzvcOVWmQATYAJMgAkwgUxOgEVWJt8APH0mwASYABNgAkzAOwRYZHmHK7fKBJgAE2ACTIAJZHICLLIy+Qbg6TMBJsAEmAATYALeIcAiyztcuVUmwASYABNgAkwgkxNgkZXJNwBPnwkwASbABJgAE/AOARZZ3uHKrTIBJsAEmAATYAKZnECCImvYv3dl4mLw9cOPK6fh/PE90Bt8Mjkqnj4TYAJMgAkwASbABJQTcIqst3uMgzkqUjwoDf7nVozIMuKn1R/j0vF90LHIUk6VazIBJsAEmAATYAKZngCJrJJV6+Kt7mNgjjI5RFb/v6+7RNbW1Z/g0on9LLIy/VZhAEyACTABJsAEmIAaAkJkVamDZt1HxYqsPn9ddoms39bMwuWTB6HTG9S0y3WZABNgAkyACTABJpCpCVgtZpSoXBuvvT88VmT13HlBiCy9jxF/rJ2LK6dYZGXqXcKTZwJMgAkwASbABFQTIJFVvFJtvNp1CCzRMceF3XacdYmsnesW4NqpQ2zJUo2WH2ACTIAJMAEmwAQyMwESWUUr1ULjLgNjRVbn7adiRJYv/l6/GNdOHWaRlZl3Cc+dCTABJsAEmAATUE3AIbJqomHnfrBER4nnpXf/OO4SWbs2LMWNU0egZZ8s1XD5ASbABJgAE2ACTCDzErBZzChcqQYavNcnVmS123bEJbJ2f74Mt04fY5GVefcIz5wJMAEmwASYABNwgwCJrIIVq6F+p96xIqvVrweFyNL5+GL/xhW4feY4iyw34PIjTIAJMAEmwASYQOYlQCKrQIWqqPNuT1idx4Uttu51iayDX6zGnTMnWGRl3j3CM2cCTIAJMAEmwATcIEAiK3+FKqjdsXusyHpzy78xIssHh79ci7tnTkGr17vRPD/CBJgAE2ACTIAJMIHMScBmsSBfhUqo2aErrNHRAoL0+i9/uUTWsS8/x72zLLIy5/bgWTMBJsAEmAATYALuEiCRlbd8JVTr0ClWZDX5aYcQWVofH5z86gvcP3uaLVnuEubnmAATYAJMgAkwgUxJgERWnvIVUbldR9iclqzGm393iazTX3+JoHNnoeHjwky5QXjSTIAJMAEmwASYgHsE7BYLcpYrj4ptO8SKrBc3b5UlWRKWrLPffIXgc+dYZLnHl59iAkyACTABJsAEMikBElk5ypVD+TbthMiSJRlS/W9/PAettiw5u1/+ZQsenjoFSaPJpIh42kyACTABJsAEmAATUE9AttuRq1IllGj+BujoELL8n1T3ux9XSVpNd2ou5Px53Ni2HXazGZAk9T3wE0yACTABJsAEmAATyGwEZBkagwGFm7yC7GXLiNnLNvtqqcY33wzW6n3myhYL7BYzLn/9PaIeBrE1K7NtEJ4vE2ACTIAJMAEm4BYBsmL55sqJEm1bQqM3QNLryZo1RKq5aVNJu1Z7BLKcRZIkhJw9h3t//gvZYgU0bM1yizY/xASYABNgAkyACWQOAnYZkl6LvI0aIHv5cpBlmfRTmMZqqyHV+/prY7jFslDn79vdFhUthFXwgSMIOXIC9igzJK2Gjw4zxzbhWTIBJsAEmAATYAJKCcgyHQlC42tA9hpVkOO5GoBdhtbXB9aoqNWBGv0AYaoq98X6htDpvtYAecjkJdttiLxyHeFnLiD69j3IVhsLLaXQuR4TYAJMgAkwASaQsQnIMiSdFj4F8iKwQmn4FS8q3KzExUEZ9+02a9tzHTv/LURWzeXL9aH++jEajWayy+FdAmwRJthMUeQhn7Fh8eyYABNgAkyACTABJqCGgCRBa/SF1t9IwkoUmf6x2iZljbROP9yrl8XldEXHhncsoau0Gm17cpInYSUuGPItQzXIuS4TYAJMgAkwASaQWQjQkSEJLNJKEux2m+2rnBH2Dw736hVJCOJ5thdYvtzP4C+NkmW5D7Ta3OKnbMTKLFuF58kEmAATYAJMgAmoIRCjk2Sb9aEEeaklUjPjdozAekpkOdstsG7FK4Clh6SRykBGIGRZp6ZPrssEmAATYAJMgAkwgQxNQJKskBAu2+XzsGtX3e7W+48n55tkjIa86xcWl2Q5t6SBD2x2jueQoXcLT44JMAEmwASYABNQRECrkWU7omVJenCv84AriT3DwkkRTa7EBJgAE2ACTIAJMAF1BFhkqePFtZkAE2ACTIAJMAEmoIgAiyxFmLgSE2ACTIAJMAEmwATUEfgfOF0kPQUJF6QAAAAASUVORK5CYII=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775607</xdr:colOff>
      <xdr:row>45</xdr:row>
      <xdr:rowOff>13608</xdr:rowOff>
    </xdr:from>
    <xdr:to>
      <xdr:col>3</xdr:col>
      <xdr:colOff>639536</xdr:colOff>
      <xdr:row>57</xdr:row>
      <xdr:rowOff>108857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598715</xdr:colOff>
      <xdr:row>0</xdr:row>
      <xdr:rowOff>0</xdr:rowOff>
    </xdr:from>
    <xdr:to>
      <xdr:col>4</xdr:col>
      <xdr:colOff>54429</xdr:colOff>
      <xdr:row>9</xdr:row>
      <xdr:rowOff>68036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5" y="0"/>
          <a:ext cx="7633607" cy="1782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showGridLines="0" workbookViewId="0">
      <selection activeCell="C18" sqref="C18"/>
    </sheetView>
  </sheetViews>
  <sheetFormatPr defaultRowHeight="15" x14ac:dyDescent="0.25"/>
  <cols>
    <col min="2" max="2" width="44.42578125" bestFit="1" customWidth="1"/>
  </cols>
  <sheetData>
    <row r="2" spans="2:2" ht="16.5" x14ac:dyDescent="0.3">
      <c r="B2" s="63" t="s">
        <v>0</v>
      </c>
    </row>
    <row r="3" spans="2:2" ht="16.5" x14ac:dyDescent="0.3">
      <c r="B3" s="49" t="s">
        <v>1</v>
      </c>
    </row>
    <row r="4" spans="2:2" ht="16.5" x14ac:dyDescent="0.3">
      <c r="B4" s="49" t="s">
        <v>2</v>
      </c>
    </row>
    <row r="5" spans="2:2" ht="16.5" x14ac:dyDescent="0.3">
      <c r="B5" s="49" t="s">
        <v>3</v>
      </c>
    </row>
    <row r="6" spans="2:2" ht="16.5" x14ac:dyDescent="0.3">
      <c r="B6" s="49" t="s">
        <v>4</v>
      </c>
    </row>
    <row r="7" spans="2:2" ht="16.5" x14ac:dyDescent="0.3">
      <c r="B7" s="49" t="s">
        <v>5</v>
      </c>
    </row>
    <row r="8" spans="2:2" ht="16.5" x14ac:dyDescent="0.3">
      <c r="B8" s="49" t="s">
        <v>6</v>
      </c>
    </row>
    <row r="9" spans="2:2" ht="16.5" x14ac:dyDescent="0.3">
      <c r="B9" s="49"/>
    </row>
    <row r="10" spans="2:2" ht="16.5" x14ac:dyDescent="0.3">
      <c r="B10" s="63" t="s">
        <v>41</v>
      </c>
    </row>
    <row r="11" spans="2:2" ht="16.5" x14ac:dyDescent="0.3">
      <c r="B11" s="49" t="s">
        <v>42</v>
      </c>
    </row>
    <row r="12" spans="2:2" ht="16.5" x14ac:dyDescent="0.3">
      <c r="B12" s="49"/>
    </row>
    <row r="13" spans="2:2" ht="16.5" x14ac:dyDescent="0.3">
      <c r="B13" s="63" t="s">
        <v>37</v>
      </c>
    </row>
    <row r="14" spans="2:2" ht="16.5" x14ac:dyDescent="0.3">
      <c r="B14" s="49" t="s">
        <v>43</v>
      </c>
    </row>
    <row r="15" spans="2:2" ht="16.5" x14ac:dyDescent="0.3">
      <c r="B15" s="49" t="s">
        <v>38</v>
      </c>
    </row>
    <row r="16" spans="2:2" ht="16.5" x14ac:dyDescent="0.3">
      <c r="B16" s="49" t="s">
        <v>44</v>
      </c>
    </row>
    <row r="17" spans="2:2" ht="16.5" x14ac:dyDescent="0.3">
      <c r="B17" s="49" t="s">
        <v>45</v>
      </c>
    </row>
    <row r="18" spans="2:2" ht="16.5" x14ac:dyDescent="0.3">
      <c r="B18" s="49"/>
    </row>
    <row r="19" spans="2:2" ht="16.5" x14ac:dyDescent="0.3">
      <c r="B19" s="49" t="s">
        <v>40</v>
      </c>
    </row>
    <row r="20" spans="2:2" ht="16.5" x14ac:dyDescent="0.3">
      <c r="B20" s="49" t="s">
        <v>39</v>
      </c>
    </row>
    <row r="21" spans="2:2" ht="16.5" x14ac:dyDescent="0.3">
      <c r="B21" s="49"/>
    </row>
    <row r="22" spans="2:2" ht="16.5" x14ac:dyDescent="0.3">
      <c r="B22" s="4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44"/>
  <sheetViews>
    <sheetView showGridLines="0" tabSelected="1" topLeftCell="A23" zoomScale="70" zoomScaleNormal="70" workbookViewId="0">
      <selection activeCell="C54" sqref="C54"/>
    </sheetView>
  </sheetViews>
  <sheetFormatPr defaultColWidth="0" defaultRowHeight="15" x14ac:dyDescent="0.25"/>
  <cols>
    <col min="1" max="1" width="9.140625" customWidth="1"/>
    <col min="2" max="2" width="48.140625" customWidth="1"/>
    <col min="3" max="3" width="47.28515625" style="1" customWidth="1"/>
    <col min="4" max="4" width="17.85546875" bestFit="1" customWidth="1"/>
    <col min="5" max="5" width="6.28515625" customWidth="1"/>
    <col min="6" max="6" width="3.85546875" customWidth="1"/>
    <col min="7" max="7" width="3.42578125" customWidth="1"/>
    <col min="8" max="8" width="4.140625" customWidth="1"/>
    <col min="9" max="16384" width="9.140625" hidden="1"/>
  </cols>
  <sheetData>
    <row r="10" spans="2:4" ht="15.75" thickBot="1" x14ac:dyDescent="0.3"/>
    <row r="11" spans="2:4" ht="15" customHeight="1" x14ac:dyDescent="0.25">
      <c r="B11" s="4" t="s">
        <v>19</v>
      </c>
      <c r="C11" s="5"/>
      <c r="D11" s="6"/>
    </row>
    <row r="12" spans="2:4" ht="9.75" customHeight="1" thickBot="1" x14ac:dyDescent="0.3">
      <c r="B12" s="7"/>
      <c r="C12" s="8"/>
      <c r="D12" s="9"/>
    </row>
    <row r="13" spans="2:4" ht="17.25" thickBot="1" x14ac:dyDescent="0.35">
      <c r="B13" s="22" t="s">
        <v>18</v>
      </c>
      <c r="C13" s="23"/>
      <c r="D13" s="24">
        <v>4000</v>
      </c>
    </row>
    <row r="14" spans="2:4" ht="17.25" thickBot="1" x14ac:dyDescent="0.35">
      <c r="B14" s="22" t="s">
        <v>17</v>
      </c>
      <c r="C14" s="23"/>
      <c r="D14" s="25">
        <v>6.0000000000000001E-3</v>
      </c>
    </row>
    <row r="15" spans="2:4" ht="17.25" thickBot="1" x14ac:dyDescent="0.35">
      <c r="B15" s="26" t="s">
        <v>36</v>
      </c>
      <c r="C15" s="27"/>
      <c r="D15" s="44">
        <f>D13*30%</f>
        <v>1200</v>
      </c>
    </row>
    <row r="16" spans="2:4" ht="15.75" thickBot="1" x14ac:dyDescent="0.3"/>
    <row r="17" spans="1:4" ht="15.75" customHeight="1" x14ac:dyDescent="0.25">
      <c r="B17" s="10" t="s">
        <v>7</v>
      </c>
      <c r="C17" s="11"/>
      <c r="D17" s="12"/>
    </row>
    <row r="18" spans="1:4" ht="9.75" customHeight="1" x14ac:dyDescent="0.25">
      <c r="B18" s="13"/>
      <c r="C18" s="14"/>
      <c r="D18" s="15"/>
    </row>
    <row r="19" spans="1:4" ht="17.25" thickBot="1" x14ac:dyDescent="0.35">
      <c r="B19" s="45" t="s">
        <v>9</v>
      </c>
      <c r="C19" s="46"/>
      <c r="D19" s="28">
        <v>1200</v>
      </c>
    </row>
    <row r="20" spans="1:4" ht="17.25" thickBot="1" x14ac:dyDescent="0.35">
      <c r="B20" s="22" t="s">
        <v>8</v>
      </c>
      <c r="C20" s="23"/>
      <c r="D20" s="29">
        <v>5</v>
      </c>
    </row>
    <row r="21" spans="1:4" ht="17.25" thickBot="1" x14ac:dyDescent="0.35">
      <c r="B21" s="22" t="s">
        <v>4</v>
      </c>
      <c r="C21" s="23"/>
      <c r="D21" s="30">
        <v>1.0789999999999999E-2</v>
      </c>
    </row>
    <row r="22" spans="1:4" ht="17.25" thickBot="1" x14ac:dyDescent="0.35">
      <c r="B22" s="31" t="s">
        <v>5</v>
      </c>
      <c r="C22" s="32"/>
      <c r="D22" s="33">
        <f>FV(taxa_mensal,qtd_anos*12,aporte*-1)</f>
        <v>100532.29679818517</v>
      </c>
    </row>
    <row r="23" spans="1:4" ht="17.25" thickBot="1" x14ac:dyDescent="0.35">
      <c r="B23" s="34" t="s">
        <v>6</v>
      </c>
      <c r="C23" s="35"/>
      <c r="D23" s="36">
        <f>patrimonio*rendimento_carteira</f>
        <v>603.19378078911097</v>
      </c>
    </row>
    <row r="24" spans="1:4" ht="15.75" thickBot="1" x14ac:dyDescent="0.3"/>
    <row r="25" spans="1:4" ht="15" customHeight="1" thickBot="1" x14ac:dyDescent="0.3">
      <c r="B25" s="16" t="s">
        <v>15</v>
      </c>
      <c r="C25" s="17"/>
      <c r="D25" s="20" t="s">
        <v>16</v>
      </c>
    </row>
    <row r="26" spans="1:4" ht="7.5" customHeight="1" thickBot="1" x14ac:dyDescent="0.3">
      <c r="B26" s="18"/>
      <c r="C26" s="19"/>
      <c r="D26" s="21"/>
    </row>
    <row r="27" spans="1:4" ht="17.25" thickBot="1" x14ac:dyDescent="0.35">
      <c r="A27" s="2">
        <v>2</v>
      </c>
      <c r="B27" s="37" t="s">
        <v>10</v>
      </c>
      <c r="C27" s="38">
        <f>FV(taxa_mensal,$A27*12,aporte*-1)</f>
        <v>32673.152757174259</v>
      </c>
      <c r="D27" s="39">
        <f>C27*rendimento_carteira</f>
        <v>196.03891654304556</v>
      </c>
    </row>
    <row r="28" spans="1:4" ht="17.25" thickBot="1" x14ac:dyDescent="0.35">
      <c r="A28" s="2">
        <v>5</v>
      </c>
      <c r="B28" s="40" t="s">
        <v>11</v>
      </c>
      <c r="C28" s="38">
        <f>FV(taxa_mensal,$A28*12,aporte*-1)</f>
        <v>100532.29679818517</v>
      </c>
      <c r="D28" s="39">
        <f>C28*rendimento_carteira</f>
        <v>603.19378078911097</v>
      </c>
    </row>
    <row r="29" spans="1:4" ht="17.25" thickBot="1" x14ac:dyDescent="0.35">
      <c r="A29" s="2">
        <v>10</v>
      </c>
      <c r="B29" s="40" t="s">
        <v>12</v>
      </c>
      <c r="C29" s="38">
        <f>FV(taxa_mensal,$A29*12,aporte*-1)</f>
        <v>291941.05503620661</v>
      </c>
      <c r="D29" s="39">
        <f>C29*rendimento_carteira</f>
        <v>1751.6463302172397</v>
      </c>
    </row>
    <row r="30" spans="1:4" ht="17.25" thickBot="1" x14ac:dyDescent="0.35">
      <c r="A30" s="2">
        <v>20</v>
      </c>
      <c r="B30" s="40" t="s">
        <v>13</v>
      </c>
      <c r="C30" s="38">
        <f>FV(taxa_mensal,$A30*12,aporte*-1)</f>
        <v>1350238.0801164967</v>
      </c>
      <c r="D30" s="39">
        <f>C30*rendimento_carteira</f>
        <v>8101.4284806989799</v>
      </c>
    </row>
    <row r="31" spans="1:4" ht="17.25" thickBot="1" x14ac:dyDescent="0.35">
      <c r="A31" s="2">
        <v>30</v>
      </c>
      <c r="B31" s="41" t="s">
        <v>14</v>
      </c>
      <c r="C31" s="42">
        <f>FV(taxa_mensal,$A31*12,aporte*-1)</f>
        <v>5186603.586005657</v>
      </c>
      <c r="D31" s="43">
        <f>C31*rendimento_carteira</f>
        <v>31119.621516033942</v>
      </c>
    </row>
    <row r="34" spans="2:4" ht="20.25" x14ac:dyDescent="0.35">
      <c r="B34" s="60" t="s">
        <v>22</v>
      </c>
      <c r="C34" s="61" t="s">
        <v>32</v>
      </c>
      <c r="D34" s="62"/>
    </row>
    <row r="35" spans="2:4" ht="16.5" x14ac:dyDescent="0.3">
      <c r="B35" s="47" t="s">
        <v>21</v>
      </c>
      <c r="C35" s="48">
        <f>aporte</f>
        <v>1200</v>
      </c>
      <c r="D35" s="47"/>
    </row>
    <row r="36" spans="2:4" ht="16.5" x14ac:dyDescent="0.3">
      <c r="B36" s="49"/>
      <c r="C36" s="50"/>
      <c r="D36" s="49"/>
    </row>
    <row r="37" spans="2:4" ht="16.5" x14ac:dyDescent="0.3">
      <c r="B37" s="53" t="s">
        <v>23</v>
      </c>
      <c r="C37" s="53" t="s">
        <v>24</v>
      </c>
      <c r="D37" s="53" t="s">
        <v>25</v>
      </c>
    </row>
    <row r="38" spans="2:4" ht="16.5" x14ac:dyDescent="0.3">
      <c r="B38" s="51" t="s">
        <v>26</v>
      </c>
      <c r="C38" s="52">
        <f>VLOOKUP($C$34&amp;"-"&amp;B38,Tabela_auxiliar!$A:$D,4,FALSE)</f>
        <v>0.5</v>
      </c>
      <c r="D38" s="59">
        <f>C38*$C$35</f>
        <v>600</v>
      </c>
    </row>
    <row r="39" spans="2:4" ht="16.5" x14ac:dyDescent="0.3">
      <c r="B39" s="51" t="s">
        <v>27</v>
      </c>
      <c r="C39" s="52">
        <f>VLOOKUP($C$34&amp;"-"&amp;B39,Tabela_auxiliar!$A:$D,4,FALSE)</f>
        <v>0.1</v>
      </c>
      <c r="D39" s="59">
        <f t="shared" ref="D39:D43" si="0">C39*$C$35</f>
        <v>120</v>
      </c>
    </row>
    <row r="40" spans="2:4" ht="16.5" x14ac:dyDescent="0.3">
      <c r="B40" s="51" t="s">
        <v>28</v>
      </c>
      <c r="C40" s="52">
        <f>VLOOKUP($C$34&amp;"-"&amp;B40,Tabela_auxiliar!$A:$D,4,FALSE)</f>
        <v>0.05</v>
      </c>
      <c r="D40" s="59">
        <f t="shared" si="0"/>
        <v>60</v>
      </c>
    </row>
    <row r="41" spans="2:4" ht="16.5" x14ac:dyDescent="0.3">
      <c r="B41" s="51" t="s">
        <v>29</v>
      </c>
      <c r="C41" s="52">
        <f>VLOOKUP($C$34&amp;"-"&amp;B41,Tabela_auxiliar!$A:$D,4,FALSE)</f>
        <v>0.05</v>
      </c>
      <c r="D41" s="59">
        <f t="shared" si="0"/>
        <v>60</v>
      </c>
    </row>
    <row r="42" spans="2:4" ht="16.5" x14ac:dyDescent="0.3">
      <c r="B42" s="51" t="s">
        <v>30</v>
      </c>
      <c r="C42" s="52">
        <f>VLOOKUP($C$34&amp;"-"&amp;B42,Tabela_auxiliar!$A:$D,4,FALSE)</f>
        <v>0.2</v>
      </c>
      <c r="D42" s="59">
        <f t="shared" si="0"/>
        <v>240</v>
      </c>
    </row>
    <row r="43" spans="2:4" ht="16.5" x14ac:dyDescent="0.3">
      <c r="B43" s="51" t="s">
        <v>31</v>
      </c>
      <c r="C43" s="52">
        <f>VLOOKUP($C$34&amp;"-"&amp;B43,Tabela_auxiliar!$A:$D,4,FALSE)</f>
        <v>0.1</v>
      </c>
      <c r="D43" s="59">
        <f t="shared" si="0"/>
        <v>120</v>
      </c>
    </row>
    <row r="44" spans="2:4" ht="16.5" x14ac:dyDescent="0.3">
      <c r="B44" s="47"/>
      <c r="C44" s="53"/>
      <c r="D44" s="54">
        <f>SUM(D38:D43)</f>
        <v>1200</v>
      </c>
    </row>
  </sheetData>
  <mergeCells count="12">
    <mergeCell ref="B23:C23"/>
    <mergeCell ref="B17:D18"/>
    <mergeCell ref="B19:C19"/>
    <mergeCell ref="B20:C20"/>
    <mergeCell ref="B21:C21"/>
    <mergeCell ref="B22:C22"/>
    <mergeCell ref="B25:C26"/>
    <mergeCell ref="D25:D26"/>
    <mergeCell ref="B13:C13"/>
    <mergeCell ref="B14:C14"/>
    <mergeCell ref="B15:C15"/>
    <mergeCell ref="B11:D12"/>
  </mergeCells>
  <dataValidations count="1">
    <dataValidation type="list" allowBlank="1" showInputMessage="1" showErrorMessage="1" sqref="C34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20.85546875" bestFit="1" customWidth="1"/>
    <col min="4" max="4" width="9.140625" style="3"/>
  </cols>
  <sheetData>
    <row r="2" spans="1:4" ht="15.75" thickBot="1" x14ac:dyDescent="0.3">
      <c r="A2" s="64" t="s">
        <v>35</v>
      </c>
      <c r="B2" s="64" t="s">
        <v>22</v>
      </c>
      <c r="C2" s="64" t="s">
        <v>23</v>
      </c>
      <c r="D2" s="65" t="s">
        <v>34</v>
      </c>
    </row>
    <row r="3" spans="1:4" ht="16.5" x14ac:dyDescent="0.3">
      <c r="A3" t="str">
        <f>B3&amp;"-"&amp;C3</f>
        <v xml:space="preserve">Conservador-PAPEL </v>
      </c>
      <c r="B3" t="s">
        <v>33</v>
      </c>
      <c r="C3" s="51" t="s">
        <v>26</v>
      </c>
      <c r="D3" s="3">
        <v>0.3</v>
      </c>
    </row>
    <row r="4" spans="1:4" ht="16.5" x14ac:dyDescent="0.3">
      <c r="A4" t="str">
        <f t="shared" ref="A4:A20" si="0">B4&amp;"-"&amp;C4</f>
        <v>Conservador-TIJOLO</v>
      </c>
      <c r="B4" t="s">
        <v>33</v>
      </c>
      <c r="C4" s="51" t="s">
        <v>27</v>
      </c>
      <c r="D4" s="3">
        <v>0.5</v>
      </c>
    </row>
    <row r="5" spans="1:4" ht="16.5" x14ac:dyDescent="0.3">
      <c r="A5" t="str">
        <f t="shared" si="0"/>
        <v>Conservador-HÍBRIDOS</v>
      </c>
      <c r="B5" t="s">
        <v>33</v>
      </c>
      <c r="C5" s="51" t="s">
        <v>28</v>
      </c>
      <c r="D5" s="3">
        <v>0.1</v>
      </c>
    </row>
    <row r="6" spans="1:4" ht="16.5" x14ac:dyDescent="0.3">
      <c r="A6" t="str">
        <f t="shared" si="0"/>
        <v>Conservador-FOFs</v>
      </c>
      <c r="B6" t="s">
        <v>33</v>
      </c>
      <c r="C6" s="51" t="s">
        <v>29</v>
      </c>
      <c r="D6" s="3">
        <v>0.1</v>
      </c>
    </row>
    <row r="7" spans="1:4" ht="16.5" x14ac:dyDescent="0.3">
      <c r="A7" t="str">
        <f t="shared" si="0"/>
        <v>Conservador-DESENVOLVIMENTO</v>
      </c>
      <c r="B7" t="s">
        <v>33</v>
      </c>
      <c r="C7" s="51" t="s">
        <v>30</v>
      </c>
      <c r="D7" s="3">
        <v>0</v>
      </c>
    </row>
    <row r="8" spans="1:4" ht="17.25" thickBot="1" x14ac:dyDescent="0.35">
      <c r="A8" s="55" t="str">
        <f t="shared" si="0"/>
        <v>Conservador-HOTELARIAS</v>
      </c>
      <c r="B8" s="55" t="s">
        <v>33</v>
      </c>
      <c r="C8" s="56" t="s">
        <v>31</v>
      </c>
      <c r="D8" s="57">
        <v>0</v>
      </c>
    </row>
    <row r="9" spans="1:4" ht="16.5" x14ac:dyDescent="0.3">
      <c r="A9" t="str">
        <f t="shared" si="0"/>
        <v xml:space="preserve">Moderado-PAPEL </v>
      </c>
      <c r="B9" t="s">
        <v>20</v>
      </c>
      <c r="C9" s="51" t="s">
        <v>26</v>
      </c>
      <c r="D9" s="58">
        <v>0.32</v>
      </c>
    </row>
    <row r="10" spans="1:4" ht="16.5" x14ac:dyDescent="0.3">
      <c r="A10" t="str">
        <f t="shared" si="0"/>
        <v>Moderado-TIJOLO</v>
      </c>
      <c r="B10" t="s">
        <v>20</v>
      </c>
      <c r="C10" s="51" t="s">
        <v>27</v>
      </c>
      <c r="D10" s="58">
        <v>0.35</v>
      </c>
    </row>
    <row r="11" spans="1:4" ht="16.5" x14ac:dyDescent="0.3">
      <c r="A11" t="str">
        <f t="shared" si="0"/>
        <v>Moderado-HÍBRIDOS</v>
      </c>
      <c r="B11" t="s">
        <v>20</v>
      </c>
      <c r="C11" s="51" t="s">
        <v>28</v>
      </c>
      <c r="D11" s="3">
        <v>0.08</v>
      </c>
    </row>
    <row r="12" spans="1:4" ht="16.5" x14ac:dyDescent="0.3">
      <c r="A12" t="str">
        <f t="shared" si="0"/>
        <v>Moderado-FOFs</v>
      </c>
      <c r="B12" t="s">
        <v>20</v>
      </c>
      <c r="C12" s="51" t="s">
        <v>29</v>
      </c>
      <c r="D12" s="3">
        <v>0.05</v>
      </c>
    </row>
    <row r="13" spans="1:4" ht="16.5" x14ac:dyDescent="0.3">
      <c r="A13" t="str">
        <f t="shared" si="0"/>
        <v>Moderado-DESENVOLVIMENTO</v>
      </c>
      <c r="B13" t="s">
        <v>20</v>
      </c>
      <c r="C13" s="51" t="s">
        <v>30</v>
      </c>
      <c r="D13" s="3">
        <v>0.1</v>
      </c>
    </row>
    <row r="14" spans="1:4" ht="17.25" thickBot="1" x14ac:dyDescent="0.35">
      <c r="A14" s="55" t="str">
        <f t="shared" si="0"/>
        <v>Moderado-HOTELARIAS</v>
      </c>
      <c r="B14" s="55" t="s">
        <v>20</v>
      </c>
      <c r="C14" s="56" t="s">
        <v>31</v>
      </c>
      <c r="D14" s="57">
        <v>0.1</v>
      </c>
    </row>
    <row r="15" spans="1:4" ht="16.5" x14ac:dyDescent="0.3">
      <c r="A15" t="str">
        <f t="shared" si="0"/>
        <v xml:space="preserve">Agressivo-PAPEL </v>
      </c>
      <c r="B15" t="s">
        <v>32</v>
      </c>
      <c r="C15" s="51" t="s">
        <v>26</v>
      </c>
      <c r="D15" s="3">
        <v>0.5</v>
      </c>
    </row>
    <row r="16" spans="1:4" ht="16.5" x14ac:dyDescent="0.3">
      <c r="A16" t="str">
        <f t="shared" si="0"/>
        <v>Agressivo-TIJOLO</v>
      </c>
      <c r="B16" t="s">
        <v>32</v>
      </c>
      <c r="C16" s="51" t="s">
        <v>27</v>
      </c>
      <c r="D16" s="3">
        <v>0.1</v>
      </c>
    </row>
    <row r="17" spans="1:4" ht="16.5" x14ac:dyDescent="0.3">
      <c r="A17" t="str">
        <f t="shared" si="0"/>
        <v>Agressivo-HÍBRIDOS</v>
      </c>
      <c r="B17" t="s">
        <v>32</v>
      </c>
      <c r="C17" s="51" t="s">
        <v>28</v>
      </c>
      <c r="D17" s="3">
        <v>0.05</v>
      </c>
    </row>
    <row r="18" spans="1:4" ht="16.5" x14ac:dyDescent="0.3">
      <c r="A18" t="str">
        <f t="shared" si="0"/>
        <v>Agressivo-FOFs</v>
      </c>
      <c r="B18" t="s">
        <v>32</v>
      </c>
      <c r="C18" s="51" t="s">
        <v>29</v>
      </c>
      <c r="D18" s="3">
        <v>0.05</v>
      </c>
    </row>
    <row r="19" spans="1:4" ht="16.5" x14ac:dyDescent="0.3">
      <c r="A19" t="str">
        <f t="shared" si="0"/>
        <v>Agressivo-DESENVOLVIMENTO</v>
      </c>
      <c r="B19" t="s">
        <v>32</v>
      </c>
      <c r="C19" s="51" t="s">
        <v>30</v>
      </c>
      <c r="D19" s="3">
        <v>0.2</v>
      </c>
    </row>
    <row r="20" spans="1:4" ht="16.5" x14ac:dyDescent="0.3">
      <c r="A20" t="str">
        <f t="shared" si="0"/>
        <v>Agressivo-HOTELARIAS</v>
      </c>
      <c r="B20" t="s">
        <v>32</v>
      </c>
      <c r="C20" s="51" t="s">
        <v>31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Perguntas_de_negócios</vt:lpstr>
      <vt:lpstr>Projeto_Investimentos</vt:lpstr>
      <vt:lpstr>Tabela_auxiliar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JAÍNE GONZATTO</dc:creator>
  <cp:lastModifiedBy>JAÍNE GONZATTO</cp:lastModifiedBy>
  <dcterms:created xsi:type="dcterms:W3CDTF">2025-06-16T20:00:09Z</dcterms:created>
  <dcterms:modified xsi:type="dcterms:W3CDTF">2025-06-16T23:31:03Z</dcterms:modified>
</cp:coreProperties>
</file>