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640" windowHeight="11760"/>
  </bookViews>
  <sheets>
    <sheet name="Financial Model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" i="1" l="1"/>
  <c r="F58" i="1"/>
  <c r="G58" i="1"/>
  <c r="H58" i="1"/>
  <c r="I58" i="1"/>
  <c r="J58" i="1"/>
  <c r="K58" i="1"/>
  <c r="L58" i="1"/>
  <c r="M58" i="1"/>
  <c r="N58" i="1"/>
  <c r="O58" i="1"/>
  <c r="D58" i="1"/>
  <c r="E57" i="1"/>
  <c r="F57" i="1"/>
  <c r="G57" i="1"/>
  <c r="H57" i="1"/>
  <c r="I57" i="1"/>
  <c r="J57" i="1"/>
  <c r="K57" i="1"/>
  <c r="L57" i="1"/>
  <c r="M57" i="1"/>
  <c r="N57" i="1"/>
  <c r="O57" i="1"/>
  <c r="D57" i="1"/>
  <c r="E55" i="1"/>
  <c r="F55" i="1"/>
  <c r="G55" i="1"/>
  <c r="H55" i="1"/>
  <c r="I55" i="1"/>
  <c r="J55" i="1"/>
  <c r="K55" i="1"/>
  <c r="L55" i="1"/>
  <c r="M55" i="1"/>
  <c r="N55" i="1"/>
  <c r="O55" i="1"/>
  <c r="D55" i="1"/>
  <c r="E54" i="1"/>
  <c r="F54" i="1"/>
  <c r="G54" i="1"/>
  <c r="H54" i="1"/>
  <c r="I54" i="1"/>
  <c r="J54" i="1"/>
  <c r="K54" i="1"/>
  <c r="L54" i="1"/>
  <c r="M54" i="1"/>
  <c r="N54" i="1"/>
  <c r="O54" i="1"/>
  <c r="D54" i="1"/>
  <c r="E52" i="1"/>
  <c r="F52" i="1"/>
  <c r="G52" i="1"/>
  <c r="H52" i="1"/>
  <c r="I52" i="1"/>
  <c r="J52" i="1"/>
  <c r="K52" i="1"/>
  <c r="L52" i="1"/>
  <c r="M52" i="1"/>
  <c r="N52" i="1"/>
  <c r="O52" i="1"/>
  <c r="D52" i="1"/>
  <c r="E47" i="1"/>
  <c r="F47" i="1"/>
  <c r="G47" i="1"/>
  <c r="H47" i="1"/>
  <c r="I47" i="1"/>
  <c r="J47" i="1"/>
  <c r="K47" i="1"/>
  <c r="L47" i="1"/>
  <c r="M47" i="1"/>
  <c r="N47" i="1"/>
  <c r="O47" i="1"/>
  <c r="D47" i="1"/>
  <c r="E46" i="1"/>
  <c r="F46" i="1"/>
  <c r="G46" i="1"/>
  <c r="H46" i="1"/>
  <c r="I46" i="1"/>
  <c r="J46" i="1"/>
  <c r="K46" i="1"/>
  <c r="L46" i="1"/>
  <c r="M46" i="1"/>
  <c r="N46" i="1"/>
  <c r="O46" i="1"/>
  <c r="D46" i="1"/>
  <c r="E45" i="1"/>
  <c r="F45" i="1"/>
  <c r="G45" i="1"/>
  <c r="H45" i="1"/>
  <c r="I45" i="1"/>
  <c r="J45" i="1"/>
  <c r="K45" i="1"/>
  <c r="L45" i="1"/>
  <c r="M45" i="1"/>
  <c r="N45" i="1"/>
  <c r="O45" i="1"/>
  <c r="D45" i="1"/>
  <c r="E40" i="1"/>
  <c r="F40" i="1"/>
  <c r="G40" i="1"/>
  <c r="H40" i="1"/>
  <c r="I40" i="1"/>
  <c r="J40" i="1"/>
  <c r="K40" i="1"/>
  <c r="L40" i="1"/>
  <c r="M40" i="1"/>
  <c r="N40" i="1"/>
  <c r="O40" i="1"/>
  <c r="D40" i="1"/>
  <c r="E39" i="1"/>
  <c r="F39" i="1"/>
  <c r="G39" i="1"/>
  <c r="H39" i="1"/>
  <c r="I39" i="1"/>
  <c r="J39" i="1"/>
  <c r="K39" i="1"/>
  <c r="L39" i="1"/>
  <c r="M39" i="1"/>
  <c r="N39" i="1"/>
  <c r="O39" i="1"/>
  <c r="D39" i="1"/>
  <c r="E38" i="1"/>
  <c r="F38" i="1"/>
  <c r="G38" i="1"/>
  <c r="H38" i="1"/>
  <c r="I38" i="1"/>
  <c r="J38" i="1"/>
  <c r="K38" i="1"/>
  <c r="L38" i="1"/>
  <c r="M38" i="1"/>
  <c r="N38" i="1"/>
  <c r="O38" i="1"/>
  <c r="D38" i="1"/>
  <c r="E37" i="1"/>
  <c r="F37" i="1"/>
  <c r="G37" i="1"/>
  <c r="H37" i="1"/>
  <c r="I37" i="1"/>
  <c r="J37" i="1"/>
  <c r="K37" i="1"/>
  <c r="L37" i="1"/>
  <c r="M37" i="1"/>
  <c r="N37" i="1"/>
  <c r="O37" i="1"/>
  <c r="D37" i="1"/>
  <c r="E21" i="1"/>
  <c r="F21" i="1"/>
  <c r="G21" i="1"/>
  <c r="H21" i="1"/>
  <c r="I21" i="1"/>
  <c r="J21" i="1"/>
  <c r="K21" i="1"/>
  <c r="L21" i="1"/>
  <c r="M21" i="1"/>
  <c r="N21" i="1"/>
  <c r="O21" i="1"/>
  <c r="D21" i="1"/>
  <c r="E17" i="1"/>
  <c r="F17" i="1"/>
  <c r="G17" i="1"/>
  <c r="H17" i="1"/>
  <c r="I17" i="1"/>
  <c r="J17" i="1"/>
  <c r="K17" i="1"/>
  <c r="L17" i="1"/>
  <c r="M17" i="1"/>
  <c r="N17" i="1"/>
  <c r="O17" i="1"/>
  <c r="D17" i="1"/>
  <c r="E16" i="1"/>
  <c r="F16" i="1"/>
  <c r="G16" i="1"/>
  <c r="H16" i="1"/>
  <c r="I16" i="1"/>
  <c r="J16" i="1"/>
  <c r="K16" i="1"/>
  <c r="L16" i="1"/>
  <c r="M16" i="1"/>
  <c r="N16" i="1"/>
  <c r="O16" i="1"/>
  <c r="E15" i="1"/>
  <c r="F15" i="1"/>
  <c r="G15" i="1"/>
  <c r="H15" i="1"/>
  <c r="I15" i="1"/>
  <c r="J15" i="1"/>
  <c r="K15" i="1"/>
  <c r="L15" i="1"/>
  <c r="M15" i="1"/>
  <c r="N15" i="1"/>
  <c r="O15" i="1"/>
  <c r="D16" i="1"/>
  <c r="D15" i="1"/>
  <c r="F7" i="1"/>
  <c r="G7" i="1" s="1"/>
  <c r="H7" i="1" s="1"/>
  <c r="I7" i="1" s="1"/>
  <c r="J7" i="1" s="1"/>
  <c r="K7" i="1" s="1"/>
  <c r="L7" i="1" s="1"/>
  <c r="M7" i="1" s="1"/>
  <c r="N7" i="1" s="1"/>
  <c r="O7" i="1" s="1"/>
  <c r="F8" i="1"/>
  <c r="G8" i="1" s="1"/>
  <c r="H8" i="1" s="1"/>
  <c r="I8" i="1" s="1"/>
  <c r="J8" i="1" s="1"/>
  <c r="K8" i="1" s="1"/>
  <c r="L8" i="1" s="1"/>
  <c r="M8" i="1" s="1"/>
  <c r="N8" i="1" s="1"/>
  <c r="O8" i="1" s="1"/>
  <c r="E8" i="1"/>
  <c r="E7" i="1" l="1"/>
  <c r="B12" i="1"/>
  <c r="B16" i="1" s="1"/>
  <c r="B11" i="1"/>
  <c r="B15" i="1" s="1"/>
</calcChain>
</file>

<file path=xl/sharedStrings.xml><?xml version="1.0" encoding="utf-8"?>
<sst xmlns="http://schemas.openxmlformats.org/spreadsheetml/2006/main" count="99" uniqueCount="63">
  <si>
    <t>Income Statement</t>
  </si>
  <si>
    <t>Assumptions</t>
  </si>
  <si>
    <t xml:space="preserve">Organic </t>
  </si>
  <si>
    <t>Paid</t>
  </si>
  <si>
    <t>Conversion Rates</t>
  </si>
  <si>
    <t>Orders</t>
  </si>
  <si>
    <t>Total Orders</t>
  </si>
  <si>
    <t>Total Traffic</t>
  </si>
  <si>
    <t>Order Details</t>
  </si>
  <si>
    <t># of items per order</t>
  </si>
  <si>
    <t>COGS</t>
  </si>
  <si>
    <t>Revenue Assumptions</t>
  </si>
  <si>
    <t>Cost Assumptions</t>
  </si>
  <si>
    <t>Variable</t>
  </si>
  <si>
    <t>Fixed</t>
  </si>
  <si>
    <t>Warehouse Rent</t>
  </si>
  <si>
    <t>Office Rent</t>
  </si>
  <si>
    <t>Salaries</t>
  </si>
  <si>
    <t>Other</t>
  </si>
  <si>
    <t>Fulfillment</t>
  </si>
  <si>
    <t>Total Variable Costs</t>
  </si>
  <si>
    <t>Total Fixed Costs</t>
  </si>
  <si>
    <t>Manufacturing (per order)</t>
  </si>
  <si>
    <t>Order Fulfillment (per order)</t>
  </si>
  <si>
    <t>Revenue</t>
  </si>
  <si>
    <t>Gross Profit</t>
  </si>
  <si>
    <t>Gross Profit Margin</t>
  </si>
  <si>
    <t>Variable Costs</t>
  </si>
  <si>
    <t>Marketing</t>
  </si>
  <si>
    <t>Contribution Margin</t>
  </si>
  <si>
    <t>Fixed Costs</t>
  </si>
  <si>
    <t>EBT</t>
  </si>
  <si>
    <t>Tax</t>
  </si>
  <si>
    <t>Tax Rate</t>
  </si>
  <si>
    <t>General &amp; Administrative</t>
  </si>
  <si>
    <t>Contribution Margin %</t>
  </si>
  <si>
    <t>x</t>
  </si>
  <si>
    <t>Profit / (Loss)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</si>
  <si>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</si>
  <si>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</si>
  <si>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</si>
  <si>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</si>
  <si>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</si>
  <si>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</si>
  <si>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</si>
  <si>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</si>
  <si>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</si>
  <si>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</si>
  <si>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</si>
  <si>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</si>
  <si>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Startup Forecast</t>
  </si>
  <si>
    <t>Page Traffic</t>
  </si>
  <si>
    <t>#</t>
  </si>
  <si>
    <t>Unit</t>
  </si>
  <si>
    <t>%</t>
  </si>
  <si>
    <t>$</t>
  </si>
  <si>
    <t>Traffic Source</t>
  </si>
  <si>
    <t>Average Conversion</t>
  </si>
  <si>
    <t>Total Costs</t>
  </si>
  <si>
    <t>Revenues vs. Costs</t>
  </si>
  <si>
    <t>Paid Traffic (cost per paid click)</t>
  </si>
  <si>
    <t>Average Item Value</t>
  </si>
  <si>
    <t>Average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</si>
</sst>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_-* #,##0.00_-;\-* #,##0.00_-;_-* &quot;-&quot;??_-;_-@_-"/>
    <numFmt numFmtId="166" formatCode="_(* #,##0_);_(* \(#,##0\);_(* &quot;-&quot;??_);_(@_)"/>
    <numFmt numFmtId="167" formatCode="0.0%"/>
    <numFmt numFmtId="168" formatCode="[$$-409]#,##0.00;[Red][$$-409]#,##0.00"/>
    <numFmt numFmtId="169" formatCode="0.0"/>
    <numFmt numFmtId="170" formatCode="_-* #,##0.0_-;\-* #,##0.0_-;_-* &quot;-&quot;??_-;_-@_-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93D6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7" fontId="3" fillId="2" borderId="0" xfId="0" applyNumberFormat="1" applyFont="1" applyFill="1"/>
    <xf numFmtId="0" fontId="3" fillId="2" borderId="0" xfId="0" applyFont="1" applyFill="1" applyAlignment="1"/>
    <xf numFmtId="166" fontId="5" fillId="0" borderId="0" xfId="0" applyNumberFormat="1" applyFont="1"/>
    <xf numFmtId="166" fontId="6" fillId="0" borderId="0" xfId="0" applyNumberFormat="1" applyFont="1"/>
    <xf numFmtId="0" fontId="6" fillId="0" borderId="0" xfId="0" applyFont="1"/>
    <xf numFmtId="0" fontId="7" fillId="4" borderId="0" xfId="0" applyFont="1" applyFill="1"/>
    <xf numFmtId="0" fontId="6" fillId="0" borderId="0" xfId="0" applyFont="1" applyAlignment="1">
      <alignment horizontal="left" indent="1"/>
    </xf>
    <xf numFmtId="0" fontId="7" fillId="0" borderId="1" xfId="0" applyFont="1" applyBorder="1"/>
    <xf numFmtId="166" fontId="7" fillId="0" borderId="1" xfId="0" applyNumberFormat="1" applyFont="1" applyBorder="1"/>
    <xf numFmtId="0" fontId="7" fillId="0" borderId="0" xfId="0" applyFont="1"/>
    <xf numFmtId="167" fontId="8" fillId="0" borderId="0" xfId="0" applyNumberFormat="1" applyFont="1"/>
    <xf numFmtId="169" fontId="8" fillId="0" borderId="0" xfId="0" applyNumberFormat="1" applyFont="1"/>
    <xf numFmtId="168" fontId="7" fillId="0" borderId="1" xfId="0" applyNumberFormat="1" applyFont="1" applyBorder="1"/>
    <xf numFmtId="0" fontId="7" fillId="0" borderId="0" xfId="0" applyFont="1" applyFill="1"/>
    <xf numFmtId="0" fontId="6" fillId="0" borderId="0" xfId="0" applyFont="1" applyFill="1"/>
    <xf numFmtId="170" fontId="8" fillId="0" borderId="0" xfId="1" applyNumberFormat="1" applyFont="1"/>
    <xf numFmtId="0" fontId="6" fillId="0" borderId="0" xfId="0" applyFont="1" applyFill="1" applyAlignment="1">
      <alignment horizontal="left" indent="1"/>
    </xf>
    <xf numFmtId="0" fontId="7" fillId="0" borderId="0" xfId="0" applyFont="1" applyBorder="1"/>
    <xf numFmtId="168" fontId="7" fillId="0" borderId="0" xfId="0" applyNumberFormat="1" applyFont="1" applyBorder="1"/>
    <xf numFmtId="0" fontId="7" fillId="0" borderId="2" xfId="0" applyFont="1" applyBorder="1"/>
    <xf numFmtId="166" fontId="7" fillId="0" borderId="2" xfId="0" applyNumberFormat="1" applyFont="1" applyBorder="1"/>
    <xf numFmtId="0" fontId="7" fillId="5" borderId="2" xfId="0" applyFont="1" applyFill="1" applyBorder="1"/>
    <xf numFmtId="166" fontId="7" fillId="0" borderId="0" xfId="0" applyNumberFormat="1" applyFont="1"/>
    <xf numFmtId="166" fontId="7" fillId="0" borderId="0" xfId="0" applyNumberFormat="1" applyFont="1" applyBorder="1"/>
    <xf numFmtId="9" fontId="8" fillId="0" borderId="0" xfId="0" applyNumberFormat="1" applyFont="1"/>
    <xf numFmtId="0" fontId="9" fillId="0" borderId="0" xfId="0" applyFont="1"/>
    <xf numFmtId="167" fontId="9" fillId="0" borderId="0" xfId="2" applyNumberFormat="1" applyFont="1"/>
    <xf numFmtId="0" fontId="3" fillId="3" borderId="0" xfId="0" applyFont="1" applyFill="1"/>
    <xf numFmtId="17" fontId="4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64" fontId="5" fillId="0" borderId="0" xfId="0" applyNumberFormat="1" applyFont="1"/>
    <xf numFmtId="0" fontId="7" fillId="0" borderId="0" xfId="0" applyFont="1" applyAlignment="1">
      <alignment horizontal="left" indent="1"/>
    </xf>
    <xf numFmtId="0" fontId="6" fillId="0" borderId="3" xfId="0" applyFont="1" applyBorder="1" applyAlignment="1">
      <alignment horizontal="left" indent="1"/>
    </xf>
    <xf numFmtId="0" fontId="6" fillId="0" borderId="3" xfId="0" applyFont="1" applyBorder="1" applyAlignment="1">
      <alignment horizontal="center"/>
    </xf>
    <xf numFmtId="167" fontId="8" fillId="0" borderId="3" xfId="0" applyNumberFormat="1" applyFont="1" applyBorder="1"/>
    <xf numFmtId="167" fontId="7" fillId="0" borderId="0" xfId="0" applyNumberFormat="1" applyFont="1"/>
    <xf numFmtId="166" fontId="13" fillId="0" borderId="2" xfId="0" applyNumberFormat="1" applyFont="1" applyBorder="1"/>
    <xf numFmtId="166" fontId="14" fillId="0" borderId="2" xfId="0" applyNumberFormat="1" applyFont="1" applyBorder="1"/>
    <xf numFmtId="166" fontId="1" fillId="0" borderId="0" xfId="0" applyNumberFormat="1" applyFont="1" applyAlignment="1">
      <alignment horizontal="right"/>
    </xf>
    <xf numFmtId="166" fontId="15" fillId="0" borderId="2" xfId="0" applyNumberFormat="1" applyFont="1" applyBorder="1"/>
    <xf numFmtId="166" fontId="15" fillId="5" borderId="2" xfId="0" applyNumberFormat="1" applyFont="1" applyFill="1" applyBorder="1"/>
    <xf numFmtId="166" fontId="14" fillId="5" borderId="2" xfId="0" applyNumberFormat="1" applyFont="1" applyFill="1" applyBorder="1"/>
    <xf numFmtId="0" fontId="3" fillId="2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93D68"/>
      <color rgb="FF000037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Model'!$B$7</c:f>
              <c:strCache>
                <c:ptCount val="1"/>
                <c:pt idx="0">
                  <c:v>Organic </c:v>
                </c:pt>
              </c:strCache>
            </c:strRef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Model'!$D$7:$O$7</c:f>
              <c:numCache>
                <c:formatCode>_(* #,##0_);_(* \(#,##0\);_(* "-"??_);_(@_)</c:formatCode>
                <c:ptCount val="12"/>
                <c:pt idx="0">
                  <c:v>200</c:v>
                </c:pt>
                <c:pt idx="1">
                  <c:v>250</c:v>
                </c:pt>
                <c:pt idx="2">
                  <c:v>312.5</c:v>
                </c:pt>
                <c:pt idx="3">
                  <c:v>390.625</c:v>
                </c:pt>
                <c:pt idx="4">
                  <c:v>488.28125</c:v>
                </c:pt>
                <c:pt idx="5">
                  <c:v>610.3515625</c:v>
                </c:pt>
                <c:pt idx="6">
                  <c:v>762.939453125</c:v>
                </c:pt>
                <c:pt idx="7">
                  <c:v>953.67431640625</c:v>
                </c:pt>
                <c:pt idx="8">
                  <c:v>1192.0928955078125</c:v>
                </c:pt>
                <c:pt idx="9">
                  <c:v>1490.1161193847656</c:v>
                </c:pt>
                <c:pt idx="10">
                  <c:v>1862.645149230957</c:v>
                </c:pt>
                <c:pt idx="11">
                  <c:v>2328.3064365386963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F96-B940-8087-4FF205817933}"/>
            </c:ext>
          </c:extLst>
        </c:ser>
        <c:ser>
          <c:idx val="1"/>
          <c:order val="1"/>
          <c:tx>
            <c:strRef>
              <c:f>'Financial Model'!$B$8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Model'!$D$8:$O$8</c:f>
              <c:numCache>
                <c:formatCode>_(* #,##0_);_(* \(#,##0\);_(* "-"??_);_(@_)</c:formatCode>
                <c:ptCount val="12"/>
                <c:pt idx="0">
                  <c:v>500</c:v>
                </c:pt>
                <c:pt idx="1">
                  <c:v>550</c:v>
                </c:pt>
                <c:pt idx="2">
                  <c:v>605</c:v>
                </c:pt>
                <c:pt idx="3">
                  <c:v>665.5</c:v>
                </c:pt>
                <c:pt idx="4">
                  <c:v>732.05000000000007</c:v>
                </c:pt>
                <c:pt idx="5">
                  <c:v>805.25500000000011</c:v>
                </c:pt>
                <c:pt idx="6">
                  <c:v>885.78050000000019</c:v>
                </c:pt>
                <c:pt idx="7">
                  <c:v>974.35855000000026</c:v>
                </c:pt>
                <c:pt idx="8">
                  <c:v>1071.7944050000003</c:v>
                </c:pt>
                <c:pt idx="9">
                  <c:v>1178.9738455000004</c:v>
                </c:pt>
                <c:pt idx="10">
                  <c:v>1296.8712300500006</c:v>
                </c:pt>
                <c:pt idx="11">
                  <c:v>1426.5583530550007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F96-B940-8087-4FF20581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936616448"/>
        <c:axId val="319915136"/>
      </c:barChart>
      <c:dateAx>
        <c:axId val="936616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15136"/>
        <c:crosses val="autoZero"/>
        <c:auto val="1"/>
        <c:lblOffset val="100"/>
        <c:baseTimeUnit val="months"/>
      </c:dateAx>
      <c:valAx>
        <c:axId val="319915136"/>
        <c:scaling>
          <c:orientation val="minMax"/>
          <c:max val="11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of 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1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Model'!$B$37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Model'!$D$37:$O$37</c:f>
              <c:numCache>
                <c:formatCode>_(* #,##0_);_(* \(#,##0\);_(* "-"??_);_(@_)</c:formatCode>
                <c:ptCount val="12"/>
                <c:pt idx="0">
                  <c:v>909.65</c:v>
                </c:pt>
                <c:pt idx="1">
                  <c:v>1039.5999999999999</c:v>
                </c:pt>
                <c:pt idx="2">
                  <c:v>1196.8787500000001</c:v>
                </c:pt>
                <c:pt idx="3">
                  <c:v>1380.3553749999999</c:v>
                </c:pt>
                <c:pt idx="4">
                  <c:v>1594.97294375</c:v>
                </c:pt>
                <c:pt idx="5">
                  <c:v>1860.8148264062502</c:v>
                </c:pt>
                <c:pt idx="6">
                  <c:v>2576.1249267578128</c:v>
                </c:pt>
                <c:pt idx="7">
                  <c:v>3012.5513537597662</c:v>
                </c:pt>
                <c:pt idx="8">
                  <c:v>3537.3239070434579</c:v>
                </c:pt>
                <c:pt idx="9">
                  <c:v>4183.7985199568702</c:v>
                </c:pt>
                <c:pt idx="10">
                  <c:v>4952.5419245229014</c:v>
                </c:pt>
                <c:pt idx="11">
                  <c:v>5904.524881636089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D07-0B45-88F4-ED0267082B3C}"/>
            </c:ext>
          </c:extLst>
        </c:ser>
        <c:ser>
          <c:idx val="1"/>
          <c:order val="1"/>
          <c:tx>
            <c:strRef>
              <c:f>'Financial Model'!$B$54</c:f>
              <c:strCache>
                <c:ptCount val="1"/>
                <c:pt idx="0">
                  <c:v>Total Costs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Model'!$D$54:$O$54</c:f>
              <c:numCache>
                <c:formatCode>_(* #,##0_);_(* \(#,##0\);_(* "-"??_);_(@_)</c:formatCode>
                <c:ptCount val="12"/>
                <c:pt idx="0">
                  <c:v>1920.5</c:v>
                </c:pt>
                <c:pt idx="1">
                  <c:v>1920.5</c:v>
                </c:pt>
                <c:pt idx="2">
                  <c:v>1920.5</c:v>
                </c:pt>
                <c:pt idx="3">
                  <c:v>1920.5</c:v>
                </c:pt>
                <c:pt idx="4">
                  <c:v>1920.5</c:v>
                </c:pt>
                <c:pt idx="5">
                  <c:v>1920.5</c:v>
                </c:pt>
                <c:pt idx="6">
                  <c:v>3166.5</c:v>
                </c:pt>
                <c:pt idx="7">
                  <c:v>3166.5</c:v>
                </c:pt>
                <c:pt idx="8">
                  <c:v>3166.5</c:v>
                </c:pt>
                <c:pt idx="9">
                  <c:v>3166.5</c:v>
                </c:pt>
                <c:pt idx="10">
                  <c:v>3166.5</c:v>
                </c:pt>
                <c:pt idx="11">
                  <c:v>3166.5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D07-0B45-88F4-ED02670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0"/>
        <c:axId val="936619008"/>
        <c:axId val="319917440"/>
      </c:barChart>
      <c:dateAx>
        <c:axId val="9366190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17440"/>
        <c:crosses val="autoZero"/>
        <c:auto val="1"/>
        <c:lblOffset val="100"/>
        <c:baseTimeUnit val="months"/>
      </c:dateAx>
      <c:valAx>
        <c:axId val="31991744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190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292572</xdr:colOff>
      <xdr:row>61</xdr:row>
      <xdr:rowOff>67734</xdr:rowOff>
    </xdr:from>
    <xdr:to>
      <xdr:col>7</xdr:col>
      <xdr:colOff>94077</xdr:colOff>
      <xdr:row>75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6ECE907E-A16F-664F-95C6-E6EE692CF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686742</xdr:colOff>
      <xdr:row>61</xdr:row>
      <xdr:rowOff>25399</xdr:rowOff>
    </xdr:from>
    <xdr:to>
      <xdr:col>15</xdr:col>
      <xdr:colOff>56445</xdr:colOff>
      <xdr:row>75</xdr:row>
      <xdr:rowOff>134525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4C2153B3-DBC6-243B-6BA7-8A0021CB2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6"/>
  <sheetViews>
    <sheetView showGridLines="0" tabSelected="1" topLeftCell="B1" zoomScaleNormal="100" workbookViewId="0">
      <pane ySplit="4" topLeftCell="A23" activePane="bottomLeft" state="frozenSplit"/>
      <selection pane="bottomLeft" activeCell="P59" sqref="P59"/>
    </sheetView>
  </sheetViews>
  <sheetFormatPr defaultColWidth="10.875" defaultRowHeight="15" x14ac:dyDescent="0.25"/>
  <cols>
    <col min="1" max="1" width="5.5" style="7" customWidth="1"/>
    <col min="2" max="2" width="25.875" style="7" customWidth="1"/>
    <col min="3" max="3" width="4.5" style="34" customWidth="1"/>
    <col min="4" max="15" width="9.875" style="7" customWidth="1"/>
    <col min="16" max="16384" width="10.875" style="7"/>
  </cols>
  <sheetData>
    <row r="2" spans="1:15" ht="15.95" customHeight="1" x14ac:dyDescent="0.25">
      <c r="A2" s="7" t="s">
        <v>36</v>
      </c>
      <c r="B2" s="55" t="s">
        <v>50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1:15" x14ac:dyDescent="0.25">
      <c r="B3" s="1"/>
      <c r="C3" s="2"/>
      <c r="D3" s="3">
        <v>44562</v>
      </c>
      <c r="E3" s="3">
        <v>44593</v>
      </c>
      <c r="F3" s="3">
        <v>44621</v>
      </c>
      <c r="G3" s="3">
        <v>44652</v>
      </c>
      <c r="H3" s="3">
        <v>44682</v>
      </c>
      <c r="I3" s="3">
        <v>44713</v>
      </c>
      <c r="J3" s="3">
        <v>44743</v>
      </c>
      <c r="K3" s="3">
        <v>44774</v>
      </c>
      <c r="L3" s="3">
        <v>44805</v>
      </c>
      <c r="M3" s="3">
        <v>44835</v>
      </c>
      <c r="N3" s="3">
        <v>44866</v>
      </c>
      <c r="O3" s="3">
        <v>44896</v>
      </c>
    </row>
    <row r="4" spans="1:15" x14ac:dyDescent="0.25">
      <c r="B4" s="30" t="s">
        <v>1</v>
      </c>
      <c r="C4" s="32" t="s">
        <v>53</v>
      </c>
      <c r="D4" s="31" t="s">
        <v>38</v>
      </c>
      <c r="E4" s="31" t="s">
        <v>39</v>
      </c>
      <c r="F4" s="31" t="s">
        <v>40</v>
      </c>
      <c r="G4" s="31" t="s">
        <v>41</v>
      </c>
      <c r="H4" s="31" t="s">
        <v>42</v>
      </c>
      <c r="I4" s="31" t="s">
        <v>43</v>
      </c>
      <c r="J4" s="31" t="s">
        <v>44</v>
      </c>
      <c r="K4" s="31" t="s">
        <v>45</v>
      </c>
      <c r="L4" s="31" t="s">
        <v>46</v>
      </c>
      <c r="M4" s="31" t="s">
        <v>47</v>
      </c>
      <c r="N4" s="31" t="s">
        <v>48</v>
      </c>
      <c r="O4" s="31" t="s">
        <v>49</v>
      </c>
    </row>
    <row r="5" spans="1:15" x14ac:dyDescent="0.25">
      <c r="B5" s="8" t="s">
        <v>11</v>
      </c>
      <c r="C5" s="3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B6" s="7" t="s">
        <v>51</v>
      </c>
    </row>
    <row r="7" spans="1:15" x14ac:dyDescent="0.25">
      <c r="B7" s="9" t="s">
        <v>2</v>
      </c>
      <c r="C7" s="34" t="s">
        <v>52</v>
      </c>
      <c r="D7" s="5">
        <v>200</v>
      </c>
      <c r="E7" s="5">
        <f>D7*1.25</f>
        <v>250</v>
      </c>
      <c r="F7" s="5">
        <f t="shared" ref="F7:O7" si="0">E7*1.25</f>
        <v>312.5</v>
      </c>
      <c r="G7" s="5">
        <f t="shared" si="0"/>
        <v>390.625</v>
      </c>
      <c r="H7" s="5">
        <f t="shared" si="0"/>
        <v>488.28125</v>
      </c>
      <c r="I7" s="5">
        <f t="shared" si="0"/>
        <v>610.3515625</v>
      </c>
      <c r="J7" s="5">
        <f t="shared" si="0"/>
        <v>762.939453125</v>
      </c>
      <c r="K7" s="5">
        <f t="shared" si="0"/>
        <v>953.67431640625</v>
      </c>
      <c r="L7" s="5">
        <f t="shared" si="0"/>
        <v>1192.0928955078125</v>
      </c>
      <c r="M7" s="5">
        <f t="shared" si="0"/>
        <v>1490.1161193847656</v>
      </c>
      <c r="N7" s="5">
        <f t="shared" si="0"/>
        <v>1862.645149230957</v>
      </c>
      <c r="O7" s="5">
        <f t="shared" si="0"/>
        <v>2328.3064365386963</v>
      </c>
    </row>
    <row r="8" spans="1:15" x14ac:dyDescent="0.25">
      <c r="B8" s="9" t="s">
        <v>3</v>
      </c>
      <c r="C8" s="34" t="s">
        <v>52</v>
      </c>
      <c r="D8" s="5">
        <v>500</v>
      </c>
      <c r="E8" s="5">
        <f>D8*1.1</f>
        <v>550</v>
      </c>
      <c r="F8" s="5">
        <f t="shared" ref="F8:O8" si="1">E8*1.1</f>
        <v>605</v>
      </c>
      <c r="G8" s="5">
        <f t="shared" si="1"/>
        <v>665.5</v>
      </c>
      <c r="H8" s="5">
        <f t="shared" si="1"/>
        <v>732.05000000000007</v>
      </c>
      <c r="I8" s="5">
        <f t="shared" si="1"/>
        <v>805.25500000000011</v>
      </c>
      <c r="J8" s="5">
        <f t="shared" si="1"/>
        <v>885.78050000000019</v>
      </c>
      <c r="K8" s="5">
        <f t="shared" si="1"/>
        <v>974.35855000000026</v>
      </c>
      <c r="L8" s="5">
        <f t="shared" si="1"/>
        <v>1071.7944050000003</v>
      </c>
      <c r="M8" s="5">
        <f t="shared" si="1"/>
        <v>1178.9738455000004</v>
      </c>
      <c r="N8" s="5">
        <f t="shared" si="1"/>
        <v>1296.8712300500006</v>
      </c>
      <c r="O8" s="5">
        <f t="shared" si="1"/>
        <v>1426.5583530550007</v>
      </c>
    </row>
    <row r="9" spans="1:15" s="12" customFormat="1" x14ac:dyDescent="0.25">
      <c r="B9" s="10" t="s">
        <v>7</v>
      </c>
      <c r="C9" s="35" t="s">
        <v>52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25">
      <c r="B10" s="7" t="s">
        <v>4</v>
      </c>
    </row>
    <row r="11" spans="1:15" x14ac:dyDescent="0.25">
      <c r="B11" s="9" t="str">
        <f>B7</f>
        <v xml:space="preserve">Organic </v>
      </c>
      <c r="C11" s="34" t="s">
        <v>54</v>
      </c>
      <c r="D11" s="13">
        <v>0.05</v>
      </c>
      <c r="E11" s="13">
        <v>0.05</v>
      </c>
      <c r="F11" s="13">
        <v>0.05</v>
      </c>
      <c r="G11" s="13">
        <v>0.05</v>
      </c>
      <c r="H11" s="13">
        <v>0.05</v>
      </c>
      <c r="I11" s="13">
        <v>0.05</v>
      </c>
      <c r="J11" s="13">
        <v>0.05</v>
      </c>
      <c r="K11" s="13">
        <v>0.05</v>
      </c>
      <c r="L11" s="13">
        <v>0.05</v>
      </c>
      <c r="M11" s="13">
        <v>0.05</v>
      </c>
      <c r="N11" s="13">
        <v>0.05</v>
      </c>
      <c r="O11" s="13">
        <v>0.05</v>
      </c>
    </row>
    <row r="12" spans="1:15" x14ac:dyDescent="0.25">
      <c r="B12" s="45" t="str">
        <f>B8</f>
        <v>Paid</v>
      </c>
      <c r="C12" s="46" t="s">
        <v>54</v>
      </c>
      <c r="D12" s="47">
        <v>0.05</v>
      </c>
      <c r="E12" s="47">
        <v>0.05</v>
      </c>
      <c r="F12" s="47">
        <v>0.05</v>
      </c>
      <c r="G12" s="47">
        <v>0.05</v>
      </c>
      <c r="H12" s="47">
        <v>0.05</v>
      </c>
      <c r="I12" s="47">
        <v>0.05</v>
      </c>
      <c r="J12" s="47">
        <v>0.05</v>
      </c>
      <c r="K12" s="47">
        <v>0.05</v>
      </c>
      <c r="L12" s="47">
        <v>0.05</v>
      </c>
      <c r="M12" s="47">
        <v>0.05</v>
      </c>
      <c r="N12" s="47">
        <v>0.05</v>
      </c>
      <c r="O12" s="47">
        <v>0.05</v>
      </c>
    </row>
    <row r="13" spans="1:15" x14ac:dyDescent="0.25">
      <c r="B13" s="44" t="s">
        <v>57</v>
      </c>
      <c r="C13" s="39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</row>
    <row r="14" spans="1:15" x14ac:dyDescent="0.25">
      <c r="B14" s="7" t="s">
        <v>5</v>
      </c>
    </row>
    <row r="15" spans="1:15" x14ac:dyDescent="0.25">
      <c r="B15" s="9" t="str">
        <f>B11</f>
        <v xml:space="preserve">Organic </v>
      </c>
      <c r="C15" s="34" t="s">
        <v>52</v>
      </c>
      <c r="D15" s="6">
        <f>D11*D7</f>
        <v>10</v>
      </c>
      <c r="E15" s="6">
        <f t="shared" ref="E15:O15" si="2">E11*E7</f>
        <v>12.5</v>
      </c>
      <c r="F15" s="6">
        <f t="shared" si="2"/>
        <v>15.625</v>
      </c>
      <c r="G15" s="6">
        <f t="shared" si="2"/>
        <v>19.53125</v>
      </c>
      <c r="H15" s="6">
        <f t="shared" si="2"/>
        <v>24.4140625</v>
      </c>
      <c r="I15" s="6">
        <f t="shared" si="2"/>
        <v>30.517578125</v>
      </c>
      <c r="J15" s="6">
        <f t="shared" si="2"/>
        <v>38.14697265625</v>
      </c>
      <c r="K15" s="6">
        <f t="shared" si="2"/>
        <v>47.6837158203125</v>
      </c>
      <c r="L15" s="6">
        <f t="shared" si="2"/>
        <v>59.604644775390625</v>
      </c>
      <c r="M15" s="6">
        <f t="shared" si="2"/>
        <v>74.505805969238281</v>
      </c>
      <c r="N15" s="6">
        <f t="shared" si="2"/>
        <v>93.132257461547852</v>
      </c>
      <c r="O15" s="6">
        <f t="shared" si="2"/>
        <v>116.41532182693481</v>
      </c>
    </row>
    <row r="16" spans="1:15" x14ac:dyDescent="0.25">
      <c r="B16" s="9" t="str">
        <f>B12</f>
        <v>Paid</v>
      </c>
      <c r="C16" s="34" t="s">
        <v>52</v>
      </c>
      <c r="D16" s="6">
        <f>D8*D12</f>
        <v>25</v>
      </c>
      <c r="E16" s="6">
        <f t="shared" ref="E16:O16" si="3">E8*E12</f>
        <v>27.5</v>
      </c>
      <c r="F16" s="6">
        <f t="shared" si="3"/>
        <v>30.25</v>
      </c>
      <c r="G16" s="6">
        <f t="shared" si="3"/>
        <v>33.274999999999999</v>
      </c>
      <c r="H16" s="6">
        <f t="shared" si="3"/>
        <v>36.602500000000006</v>
      </c>
      <c r="I16" s="6">
        <f t="shared" si="3"/>
        <v>40.262750000000011</v>
      </c>
      <c r="J16" s="6">
        <f t="shared" si="3"/>
        <v>44.289025000000009</v>
      </c>
      <c r="K16" s="6">
        <f t="shared" si="3"/>
        <v>48.717927500000016</v>
      </c>
      <c r="L16" s="6">
        <f t="shared" si="3"/>
        <v>53.58972025000002</v>
      </c>
      <c r="M16" s="6">
        <f t="shared" si="3"/>
        <v>58.94869227500002</v>
      </c>
      <c r="N16" s="6">
        <f t="shared" si="3"/>
        <v>64.843561502500037</v>
      </c>
      <c r="O16" s="6">
        <f t="shared" si="3"/>
        <v>71.327917652750031</v>
      </c>
    </row>
    <row r="17" spans="2:15" s="12" customFormat="1" x14ac:dyDescent="0.25">
      <c r="B17" s="10" t="s">
        <v>6</v>
      </c>
      <c r="C17" s="35" t="s">
        <v>52</v>
      </c>
      <c r="D17" s="11">
        <f>SUM(D15:D16)</f>
        <v>35</v>
      </c>
      <c r="E17" s="11">
        <f t="shared" ref="E17:O17" si="4">SUM(E15:E16)</f>
        <v>40</v>
      </c>
      <c r="F17" s="11">
        <f t="shared" si="4"/>
        <v>45.875</v>
      </c>
      <c r="G17" s="11">
        <f t="shared" si="4"/>
        <v>52.806249999999999</v>
      </c>
      <c r="H17" s="11">
        <f t="shared" si="4"/>
        <v>61.016562500000006</v>
      </c>
      <c r="I17" s="11">
        <f t="shared" si="4"/>
        <v>70.780328125000011</v>
      </c>
      <c r="J17" s="11">
        <f t="shared" si="4"/>
        <v>82.435997656250009</v>
      </c>
      <c r="K17" s="11">
        <f t="shared" si="4"/>
        <v>96.401643320312516</v>
      </c>
      <c r="L17" s="11">
        <f t="shared" si="4"/>
        <v>113.19436502539065</v>
      </c>
      <c r="M17" s="11">
        <f t="shared" si="4"/>
        <v>133.45449824423829</v>
      </c>
      <c r="N17" s="11">
        <f t="shared" si="4"/>
        <v>157.9758189640479</v>
      </c>
      <c r="O17" s="11">
        <f t="shared" si="4"/>
        <v>187.74323947968486</v>
      </c>
    </row>
    <row r="18" spans="2:15" x14ac:dyDescent="0.25">
      <c r="B18" s="7" t="s">
        <v>8</v>
      </c>
    </row>
    <row r="19" spans="2:15" x14ac:dyDescent="0.25">
      <c r="B19" s="7" t="s">
        <v>61</v>
      </c>
      <c r="C19" s="34" t="s">
        <v>55</v>
      </c>
      <c r="D19" s="43">
        <v>24.99</v>
      </c>
      <c r="E19" s="43">
        <v>24.99</v>
      </c>
      <c r="F19" s="43">
        <v>24.99</v>
      </c>
      <c r="G19" s="43">
        <v>24.99</v>
      </c>
      <c r="H19" s="43">
        <v>24.99</v>
      </c>
      <c r="I19" s="43">
        <v>24.99</v>
      </c>
      <c r="J19" s="43">
        <v>29.95</v>
      </c>
      <c r="K19" s="43">
        <v>29.95</v>
      </c>
      <c r="L19" s="43">
        <v>29.95</v>
      </c>
      <c r="M19" s="43">
        <v>29.95</v>
      </c>
      <c r="N19" s="43">
        <v>29.95</v>
      </c>
      <c r="O19" s="43">
        <v>29.95</v>
      </c>
    </row>
    <row r="20" spans="2:15" x14ac:dyDescent="0.25">
      <c r="B20" s="7" t="s">
        <v>9</v>
      </c>
      <c r="C20" s="34" t="s">
        <v>52</v>
      </c>
      <c r="D20" s="14">
        <v>1</v>
      </c>
      <c r="E20" s="14">
        <v>1</v>
      </c>
      <c r="F20" s="14">
        <v>1.1000000000000001</v>
      </c>
      <c r="G20" s="14">
        <v>1.1499999999999999</v>
      </c>
      <c r="H20" s="14">
        <v>1.1499999999999999</v>
      </c>
      <c r="I20" s="14">
        <v>1.3</v>
      </c>
      <c r="J20" s="14">
        <v>1.3</v>
      </c>
      <c r="K20" s="14">
        <v>1.3</v>
      </c>
      <c r="L20" s="14">
        <v>1.3</v>
      </c>
      <c r="M20" s="14">
        <v>1.4</v>
      </c>
      <c r="N20" s="14">
        <v>1.4</v>
      </c>
      <c r="O20" s="14">
        <v>1.5</v>
      </c>
    </row>
    <row r="21" spans="2:15" x14ac:dyDescent="0.25">
      <c r="B21" s="10" t="s">
        <v>62</v>
      </c>
      <c r="C21" s="35" t="s">
        <v>55</v>
      </c>
      <c r="D21" s="15">
        <f>SUM(D19:D20)</f>
        <v>25.99</v>
      </c>
      <c r="E21" s="15">
        <f t="shared" ref="E21:O21" si="5">SUM(E19:E20)</f>
        <v>25.99</v>
      </c>
      <c r="F21" s="15">
        <f t="shared" si="5"/>
        <v>26.09</v>
      </c>
      <c r="G21" s="15">
        <f t="shared" si="5"/>
        <v>26.139999999999997</v>
      </c>
      <c r="H21" s="15">
        <f t="shared" si="5"/>
        <v>26.139999999999997</v>
      </c>
      <c r="I21" s="15">
        <f t="shared" si="5"/>
        <v>26.29</v>
      </c>
      <c r="J21" s="15">
        <f t="shared" si="5"/>
        <v>31.25</v>
      </c>
      <c r="K21" s="15">
        <f t="shared" si="5"/>
        <v>31.25</v>
      </c>
      <c r="L21" s="15">
        <f t="shared" si="5"/>
        <v>31.25</v>
      </c>
      <c r="M21" s="15">
        <f t="shared" si="5"/>
        <v>31.349999999999998</v>
      </c>
      <c r="N21" s="15">
        <f t="shared" si="5"/>
        <v>31.349999999999998</v>
      </c>
      <c r="O21" s="15">
        <f t="shared" si="5"/>
        <v>31.45</v>
      </c>
    </row>
    <row r="22" spans="2:15" x14ac:dyDescent="0.25">
      <c r="B22" s="20"/>
      <c r="C22" s="36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2:15" x14ac:dyDescent="0.25">
      <c r="B23" s="8" t="s">
        <v>12</v>
      </c>
      <c r="C23" s="3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2:15" s="17" customFormat="1" x14ac:dyDescent="0.25">
      <c r="B24" s="16" t="s">
        <v>13</v>
      </c>
      <c r="C24" s="37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2:15" x14ac:dyDescent="0.25">
      <c r="B25" s="9" t="s">
        <v>22</v>
      </c>
      <c r="C25" s="34" t="s">
        <v>55</v>
      </c>
      <c r="D25" s="18">
        <v>15</v>
      </c>
      <c r="E25" s="18">
        <v>15</v>
      </c>
      <c r="F25" s="18">
        <v>15</v>
      </c>
      <c r="G25" s="18">
        <v>15</v>
      </c>
      <c r="H25" s="18">
        <v>15</v>
      </c>
      <c r="I25" s="18">
        <v>15</v>
      </c>
      <c r="J25" s="18">
        <v>12.5</v>
      </c>
      <c r="K25" s="18">
        <v>12.5</v>
      </c>
      <c r="L25" s="18">
        <v>12.5</v>
      </c>
      <c r="M25" s="18">
        <v>12.5</v>
      </c>
      <c r="N25" s="18">
        <v>12.5</v>
      </c>
      <c r="O25" s="18">
        <v>12.5</v>
      </c>
    </row>
    <row r="26" spans="2:15" x14ac:dyDescent="0.25">
      <c r="B26" s="19" t="s">
        <v>23</v>
      </c>
      <c r="C26" s="38" t="s">
        <v>55</v>
      </c>
      <c r="D26" s="18">
        <v>5</v>
      </c>
      <c r="E26" s="18">
        <v>5</v>
      </c>
      <c r="F26" s="18">
        <v>5</v>
      </c>
      <c r="G26" s="18">
        <v>5</v>
      </c>
      <c r="H26" s="18">
        <v>5</v>
      </c>
      <c r="I26" s="18">
        <v>5</v>
      </c>
      <c r="J26" s="18">
        <v>3.5</v>
      </c>
      <c r="K26" s="18">
        <v>3.5</v>
      </c>
      <c r="L26" s="18">
        <v>3.5</v>
      </c>
      <c r="M26" s="18">
        <v>3.5</v>
      </c>
      <c r="N26" s="18">
        <v>3.5</v>
      </c>
      <c r="O26" s="18">
        <v>3.5</v>
      </c>
    </row>
    <row r="27" spans="2:15" x14ac:dyDescent="0.25">
      <c r="B27" s="19" t="s">
        <v>60</v>
      </c>
      <c r="C27" s="38" t="s">
        <v>55</v>
      </c>
      <c r="D27" s="18">
        <v>0.5</v>
      </c>
      <c r="E27" s="18">
        <v>0.5</v>
      </c>
      <c r="F27" s="18">
        <v>0.5</v>
      </c>
      <c r="G27" s="18">
        <v>0.5</v>
      </c>
      <c r="H27" s="18">
        <v>0.5</v>
      </c>
      <c r="I27" s="18">
        <v>0.5</v>
      </c>
      <c r="J27" s="18">
        <v>0.5</v>
      </c>
      <c r="K27" s="18">
        <v>0.5</v>
      </c>
      <c r="L27" s="18">
        <v>0.5</v>
      </c>
      <c r="M27" s="18">
        <v>0.5</v>
      </c>
      <c r="N27" s="18">
        <v>0.5</v>
      </c>
      <c r="O27" s="18">
        <v>0.5</v>
      </c>
    </row>
    <row r="28" spans="2:15" x14ac:dyDescent="0.25">
      <c r="B28" s="12" t="s">
        <v>14</v>
      </c>
      <c r="C28" s="39"/>
    </row>
    <row r="29" spans="2:15" x14ac:dyDescent="0.25">
      <c r="B29" s="9" t="s">
        <v>15</v>
      </c>
      <c r="C29" s="38" t="s">
        <v>55</v>
      </c>
      <c r="D29" s="5">
        <v>400</v>
      </c>
      <c r="E29" s="5">
        <v>400</v>
      </c>
      <c r="F29" s="5">
        <v>400</v>
      </c>
      <c r="G29" s="5">
        <v>400</v>
      </c>
      <c r="H29" s="5">
        <v>400</v>
      </c>
      <c r="I29" s="5">
        <v>400</v>
      </c>
      <c r="J29" s="5">
        <v>650</v>
      </c>
      <c r="K29" s="5">
        <v>650</v>
      </c>
      <c r="L29" s="5">
        <v>650</v>
      </c>
      <c r="M29" s="5">
        <v>650</v>
      </c>
      <c r="N29" s="5">
        <v>650</v>
      </c>
      <c r="O29" s="5">
        <v>650</v>
      </c>
    </row>
    <row r="30" spans="2:15" x14ac:dyDescent="0.25">
      <c r="B30" s="9" t="s">
        <v>16</v>
      </c>
      <c r="C30" s="38" t="s">
        <v>55</v>
      </c>
      <c r="D30" s="5">
        <v>250</v>
      </c>
      <c r="E30" s="5">
        <v>250</v>
      </c>
      <c r="F30" s="5">
        <v>250</v>
      </c>
      <c r="G30" s="5">
        <v>250</v>
      </c>
      <c r="H30" s="5">
        <v>250</v>
      </c>
      <c r="I30" s="5">
        <v>250</v>
      </c>
      <c r="J30" s="5">
        <v>250</v>
      </c>
      <c r="K30" s="5">
        <v>250</v>
      </c>
      <c r="L30" s="5">
        <v>250</v>
      </c>
      <c r="M30" s="5">
        <v>250</v>
      </c>
      <c r="N30" s="5">
        <v>250</v>
      </c>
      <c r="O30" s="5">
        <v>250</v>
      </c>
    </row>
    <row r="31" spans="2:15" x14ac:dyDescent="0.25">
      <c r="B31" s="9" t="s">
        <v>17</v>
      </c>
      <c r="C31" s="38" t="s">
        <v>55</v>
      </c>
      <c r="D31" s="5">
        <v>1000</v>
      </c>
      <c r="E31" s="5">
        <v>1000</v>
      </c>
      <c r="F31" s="5">
        <v>1000</v>
      </c>
      <c r="G31" s="5">
        <v>1000</v>
      </c>
      <c r="H31" s="5">
        <v>1000</v>
      </c>
      <c r="I31" s="5">
        <v>1000</v>
      </c>
      <c r="J31" s="5">
        <v>2000</v>
      </c>
      <c r="K31" s="5">
        <v>2000</v>
      </c>
      <c r="L31" s="5">
        <v>2000</v>
      </c>
      <c r="M31" s="5">
        <v>2000</v>
      </c>
      <c r="N31" s="5">
        <v>2000</v>
      </c>
      <c r="O31" s="5">
        <v>2000</v>
      </c>
    </row>
    <row r="32" spans="2:15" x14ac:dyDescent="0.25">
      <c r="B32" s="9" t="s">
        <v>18</v>
      </c>
      <c r="C32" s="38" t="s">
        <v>55</v>
      </c>
      <c r="D32" s="5">
        <v>250</v>
      </c>
      <c r="E32" s="5">
        <v>250</v>
      </c>
      <c r="F32" s="5">
        <v>250</v>
      </c>
      <c r="G32" s="5">
        <v>250</v>
      </c>
      <c r="H32" s="5">
        <v>250</v>
      </c>
      <c r="I32" s="5">
        <v>250</v>
      </c>
      <c r="J32" s="5">
        <v>250</v>
      </c>
      <c r="K32" s="5">
        <v>250</v>
      </c>
      <c r="L32" s="5">
        <v>250</v>
      </c>
      <c r="M32" s="5">
        <v>250</v>
      </c>
      <c r="N32" s="5">
        <v>250</v>
      </c>
      <c r="O32" s="5">
        <v>250</v>
      </c>
    </row>
    <row r="33" spans="1:15" x14ac:dyDescent="0.25">
      <c r="B33" s="20"/>
      <c r="C33" s="3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spans="1:15" x14ac:dyDescent="0.25">
      <c r="B34" s="7" t="s">
        <v>33</v>
      </c>
      <c r="C34" s="34" t="s">
        <v>54</v>
      </c>
      <c r="D34" s="27">
        <v>0.2</v>
      </c>
      <c r="E34" s="27">
        <v>0.2</v>
      </c>
      <c r="F34" s="27">
        <v>0.2</v>
      </c>
      <c r="G34" s="27">
        <v>0.2</v>
      </c>
      <c r="H34" s="27">
        <v>0.2</v>
      </c>
      <c r="I34" s="27">
        <v>0.2</v>
      </c>
      <c r="J34" s="27">
        <v>0.2</v>
      </c>
      <c r="K34" s="27">
        <v>0.2</v>
      </c>
      <c r="L34" s="27">
        <v>0.2</v>
      </c>
      <c r="M34" s="27">
        <v>0.2</v>
      </c>
      <c r="N34" s="27">
        <v>0.2</v>
      </c>
      <c r="O34" s="27">
        <v>0.2</v>
      </c>
    </row>
    <row r="36" spans="1:15" x14ac:dyDescent="0.25">
      <c r="A36" s="7" t="s">
        <v>36</v>
      </c>
      <c r="B36" s="1" t="s">
        <v>0</v>
      </c>
      <c r="C36" s="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25">
      <c r="B37" s="7" t="s">
        <v>24</v>
      </c>
      <c r="C37" s="38" t="s">
        <v>55</v>
      </c>
      <c r="D37" s="6">
        <f>D21*D17</f>
        <v>909.65</v>
      </c>
      <c r="E37" s="6">
        <f t="shared" ref="E37:O37" si="6">E21*E17</f>
        <v>1039.5999999999999</v>
      </c>
      <c r="F37" s="6">
        <f t="shared" si="6"/>
        <v>1196.8787500000001</v>
      </c>
      <c r="G37" s="6">
        <f t="shared" si="6"/>
        <v>1380.3553749999999</v>
      </c>
      <c r="H37" s="6">
        <f t="shared" si="6"/>
        <v>1594.97294375</v>
      </c>
      <c r="I37" s="6">
        <f t="shared" si="6"/>
        <v>1860.8148264062502</v>
      </c>
      <c r="J37" s="6">
        <f t="shared" si="6"/>
        <v>2576.1249267578128</v>
      </c>
      <c r="K37" s="6">
        <f t="shared" si="6"/>
        <v>3012.5513537597662</v>
      </c>
      <c r="L37" s="6">
        <f t="shared" si="6"/>
        <v>3537.3239070434579</v>
      </c>
      <c r="M37" s="6">
        <f t="shared" si="6"/>
        <v>4183.7985199568702</v>
      </c>
      <c r="N37" s="6">
        <f t="shared" si="6"/>
        <v>4952.5419245229014</v>
      </c>
      <c r="O37" s="6">
        <f t="shared" si="6"/>
        <v>5904.524881636089</v>
      </c>
    </row>
    <row r="38" spans="1:15" x14ac:dyDescent="0.25">
      <c r="B38" s="7" t="s">
        <v>10</v>
      </c>
      <c r="C38" s="38" t="s">
        <v>55</v>
      </c>
      <c r="D38" s="6">
        <f>D25</f>
        <v>15</v>
      </c>
      <c r="E38" s="6">
        <f t="shared" ref="E38:O38" si="7">E25</f>
        <v>15</v>
      </c>
      <c r="F38" s="6">
        <f t="shared" si="7"/>
        <v>15</v>
      </c>
      <c r="G38" s="6">
        <f t="shared" si="7"/>
        <v>15</v>
      </c>
      <c r="H38" s="6">
        <f t="shared" si="7"/>
        <v>15</v>
      </c>
      <c r="I38" s="6">
        <f t="shared" si="7"/>
        <v>15</v>
      </c>
      <c r="J38" s="6">
        <f t="shared" si="7"/>
        <v>12.5</v>
      </c>
      <c r="K38" s="6">
        <f t="shared" si="7"/>
        <v>12.5</v>
      </c>
      <c r="L38" s="6">
        <f t="shared" si="7"/>
        <v>12.5</v>
      </c>
      <c r="M38" s="6">
        <f t="shared" si="7"/>
        <v>12.5</v>
      </c>
      <c r="N38" s="6">
        <f t="shared" si="7"/>
        <v>12.5</v>
      </c>
      <c r="O38" s="6">
        <f t="shared" si="7"/>
        <v>12.5</v>
      </c>
    </row>
    <row r="39" spans="1:15" x14ac:dyDescent="0.25">
      <c r="B39" s="22" t="s">
        <v>25</v>
      </c>
      <c r="C39" s="40" t="s">
        <v>55</v>
      </c>
      <c r="D39" s="23">
        <f>D37-D38</f>
        <v>894.65</v>
      </c>
      <c r="E39" s="23">
        <f t="shared" ref="E39:O39" si="8">E37-E38</f>
        <v>1024.5999999999999</v>
      </c>
      <c r="F39" s="23">
        <f t="shared" si="8"/>
        <v>1181.8787500000001</v>
      </c>
      <c r="G39" s="23">
        <f t="shared" si="8"/>
        <v>1365.3553749999999</v>
      </c>
      <c r="H39" s="23">
        <f t="shared" si="8"/>
        <v>1579.97294375</v>
      </c>
      <c r="I39" s="23">
        <f t="shared" si="8"/>
        <v>1845.8148264062502</v>
      </c>
      <c r="J39" s="23">
        <f t="shared" si="8"/>
        <v>2563.6249267578128</v>
      </c>
      <c r="K39" s="23">
        <f t="shared" si="8"/>
        <v>3000.0513537597662</v>
      </c>
      <c r="L39" s="23">
        <f t="shared" si="8"/>
        <v>3524.8239070434579</v>
      </c>
      <c r="M39" s="23">
        <f t="shared" si="8"/>
        <v>4171.2985199568702</v>
      </c>
      <c r="N39" s="23">
        <f t="shared" si="8"/>
        <v>4940.0419245229014</v>
      </c>
      <c r="O39" s="23">
        <f t="shared" si="8"/>
        <v>5892.024881636089</v>
      </c>
    </row>
    <row r="40" spans="1:15" x14ac:dyDescent="0.25">
      <c r="B40" s="28" t="s">
        <v>26</v>
      </c>
      <c r="C40" s="34" t="s">
        <v>54</v>
      </c>
      <c r="D40" s="29">
        <f>D39/D37</f>
        <v>0.98351014126312319</v>
      </c>
      <c r="E40" s="29">
        <f t="shared" ref="E40:O40" si="9">E39/E37</f>
        <v>0.98557137360523273</v>
      </c>
      <c r="F40" s="29">
        <f t="shared" si="9"/>
        <v>0.98746740219090701</v>
      </c>
      <c r="G40" s="29">
        <f t="shared" si="9"/>
        <v>0.98913323317192869</v>
      </c>
      <c r="H40" s="29">
        <f t="shared" si="9"/>
        <v>0.99059545175435204</v>
      </c>
      <c r="I40" s="29">
        <f t="shared" si="9"/>
        <v>0.99193901521680738</v>
      </c>
      <c r="J40" s="29">
        <f t="shared" si="9"/>
        <v>0.99514775084462537</v>
      </c>
      <c r="K40" s="29">
        <f t="shared" si="9"/>
        <v>0.99585069313942165</v>
      </c>
      <c r="L40" s="29">
        <f t="shared" si="9"/>
        <v>0.99646625518937915</v>
      </c>
      <c r="M40" s="29">
        <f t="shared" si="9"/>
        <v>0.9970122844251762</v>
      </c>
      <c r="N40" s="29">
        <f t="shared" si="9"/>
        <v>0.99747604357711639</v>
      </c>
      <c r="O40" s="29">
        <f t="shared" si="9"/>
        <v>0.99788297953678262</v>
      </c>
    </row>
    <row r="42" spans="1:15" x14ac:dyDescent="0.25">
      <c r="B42" s="12" t="s">
        <v>27</v>
      </c>
      <c r="C42" s="39"/>
    </row>
    <row r="43" spans="1:15" x14ac:dyDescent="0.25">
      <c r="B43" s="7" t="s">
        <v>28</v>
      </c>
      <c r="C43" s="42" t="s">
        <v>55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25">
      <c r="B44" s="7" t="s">
        <v>19</v>
      </c>
      <c r="C44" s="42" t="s">
        <v>55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25">
      <c r="B45" s="12" t="s">
        <v>20</v>
      </c>
      <c r="C45" s="39" t="s">
        <v>55</v>
      </c>
      <c r="D45" s="25">
        <f>SUM(D26:D27)</f>
        <v>5.5</v>
      </c>
      <c r="E45" s="25">
        <f t="shared" ref="E45:O45" si="10">SUM(E26:E27)</f>
        <v>5.5</v>
      </c>
      <c r="F45" s="25">
        <f t="shared" si="10"/>
        <v>5.5</v>
      </c>
      <c r="G45" s="25">
        <f t="shared" si="10"/>
        <v>5.5</v>
      </c>
      <c r="H45" s="25">
        <f t="shared" si="10"/>
        <v>5.5</v>
      </c>
      <c r="I45" s="25">
        <f t="shared" si="10"/>
        <v>5.5</v>
      </c>
      <c r="J45" s="25">
        <f t="shared" si="10"/>
        <v>4</v>
      </c>
      <c r="K45" s="25">
        <f t="shared" si="10"/>
        <v>4</v>
      </c>
      <c r="L45" s="25">
        <f t="shared" si="10"/>
        <v>4</v>
      </c>
      <c r="M45" s="25">
        <f t="shared" si="10"/>
        <v>4</v>
      </c>
      <c r="N45" s="25">
        <f t="shared" si="10"/>
        <v>4</v>
      </c>
      <c r="O45" s="25">
        <f t="shared" si="10"/>
        <v>4</v>
      </c>
    </row>
    <row r="46" spans="1:15" x14ac:dyDescent="0.25">
      <c r="B46" s="22" t="s">
        <v>29</v>
      </c>
      <c r="C46" s="40" t="s">
        <v>55</v>
      </c>
      <c r="D46" s="23">
        <f>D39-D45</f>
        <v>889.15</v>
      </c>
      <c r="E46" s="23">
        <f t="shared" ref="E46:O46" si="11">E39-E45</f>
        <v>1019.0999999999999</v>
      </c>
      <c r="F46" s="23">
        <f t="shared" si="11"/>
        <v>1176.3787500000001</v>
      </c>
      <c r="G46" s="23">
        <f t="shared" si="11"/>
        <v>1359.8553749999999</v>
      </c>
      <c r="H46" s="23">
        <f t="shared" si="11"/>
        <v>1574.47294375</v>
      </c>
      <c r="I46" s="23">
        <f t="shared" si="11"/>
        <v>1840.3148264062502</v>
      </c>
      <c r="J46" s="23">
        <f t="shared" si="11"/>
        <v>2559.6249267578128</v>
      </c>
      <c r="K46" s="23">
        <f t="shared" si="11"/>
        <v>2996.0513537597662</v>
      </c>
      <c r="L46" s="23">
        <f t="shared" si="11"/>
        <v>3520.8239070434579</v>
      </c>
      <c r="M46" s="23">
        <f t="shared" si="11"/>
        <v>4167.2985199568702</v>
      </c>
      <c r="N46" s="23">
        <f t="shared" si="11"/>
        <v>4936.0419245229014</v>
      </c>
      <c r="O46" s="23">
        <f t="shared" si="11"/>
        <v>5888.024881636089</v>
      </c>
    </row>
    <row r="47" spans="1:15" x14ac:dyDescent="0.25">
      <c r="B47" s="28" t="s">
        <v>35</v>
      </c>
      <c r="C47" s="34" t="s">
        <v>54</v>
      </c>
      <c r="D47" s="29">
        <f>D46/D37</f>
        <v>0.97746385972626837</v>
      </c>
      <c r="E47" s="29">
        <f t="shared" ref="E47:O47" si="12">E46/E37</f>
        <v>0.98028087726048485</v>
      </c>
      <c r="F47" s="29">
        <f t="shared" si="12"/>
        <v>0.98287211632757288</v>
      </c>
      <c r="G47" s="29">
        <f t="shared" si="12"/>
        <v>0.98514875200163576</v>
      </c>
      <c r="H47" s="29">
        <f t="shared" si="12"/>
        <v>0.98714711739761452</v>
      </c>
      <c r="I47" s="29">
        <f t="shared" si="12"/>
        <v>0.98898332079630347</v>
      </c>
      <c r="J47" s="29">
        <f t="shared" si="12"/>
        <v>0.99359503111490555</v>
      </c>
      <c r="K47" s="29">
        <f t="shared" si="12"/>
        <v>0.99452291494403655</v>
      </c>
      <c r="L47" s="29">
        <f t="shared" si="12"/>
        <v>0.99533545684998048</v>
      </c>
      <c r="M47" s="29">
        <f t="shared" si="12"/>
        <v>0.99605621544123257</v>
      </c>
      <c r="N47" s="29">
        <f t="shared" si="12"/>
        <v>0.9966683775217936</v>
      </c>
      <c r="O47" s="29">
        <f t="shared" si="12"/>
        <v>0.99720553298855297</v>
      </c>
    </row>
    <row r="49" spans="1:15" x14ac:dyDescent="0.25">
      <c r="B49" s="12" t="s">
        <v>30</v>
      </c>
      <c r="C49" s="39"/>
    </row>
    <row r="50" spans="1:15" x14ac:dyDescent="0.25">
      <c r="B50" s="7" t="s">
        <v>34</v>
      </c>
      <c r="C50" s="34" t="s">
        <v>55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x14ac:dyDescent="0.25">
      <c r="B51" s="7" t="s">
        <v>18</v>
      </c>
      <c r="C51" s="34" t="s">
        <v>55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25">
      <c r="B52" s="22" t="s">
        <v>21</v>
      </c>
      <c r="C52" s="40" t="s">
        <v>55</v>
      </c>
      <c r="D52" s="23">
        <f>SUM(D29:D32)</f>
        <v>1900</v>
      </c>
      <c r="E52" s="23">
        <f t="shared" ref="E52:O52" si="13">SUM(E29:E32)</f>
        <v>1900</v>
      </c>
      <c r="F52" s="23">
        <f t="shared" si="13"/>
        <v>1900</v>
      </c>
      <c r="G52" s="23">
        <f t="shared" si="13"/>
        <v>1900</v>
      </c>
      <c r="H52" s="23">
        <f t="shared" si="13"/>
        <v>1900</v>
      </c>
      <c r="I52" s="23">
        <f t="shared" si="13"/>
        <v>1900</v>
      </c>
      <c r="J52" s="23">
        <f t="shared" si="13"/>
        <v>3150</v>
      </c>
      <c r="K52" s="23">
        <f t="shared" si="13"/>
        <v>3150</v>
      </c>
      <c r="L52" s="23">
        <f t="shared" si="13"/>
        <v>3150</v>
      </c>
      <c r="M52" s="23">
        <f t="shared" si="13"/>
        <v>3150</v>
      </c>
      <c r="N52" s="23">
        <f t="shared" si="13"/>
        <v>3150</v>
      </c>
      <c r="O52" s="23">
        <f t="shared" si="13"/>
        <v>3150</v>
      </c>
    </row>
    <row r="53" spans="1:15" x14ac:dyDescent="0.25">
      <c r="B53" s="12"/>
      <c r="C53" s="39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x14ac:dyDescent="0.25">
      <c r="B54" s="12" t="s">
        <v>58</v>
      </c>
      <c r="C54" s="39" t="s">
        <v>55</v>
      </c>
      <c r="D54" s="25">
        <f>SUM(D38+D45+D52)</f>
        <v>1920.5</v>
      </c>
      <c r="E54" s="25">
        <f t="shared" ref="E54:O54" si="14">SUM(E38+E45+E52)</f>
        <v>1920.5</v>
      </c>
      <c r="F54" s="25">
        <f t="shared" si="14"/>
        <v>1920.5</v>
      </c>
      <c r="G54" s="25">
        <f t="shared" si="14"/>
        <v>1920.5</v>
      </c>
      <c r="H54" s="25">
        <f t="shared" si="14"/>
        <v>1920.5</v>
      </c>
      <c r="I54" s="25">
        <f t="shared" si="14"/>
        <v>1920.5</v>
      </c>
      <c r="J54" s="25">
        <f t="shared" si="14"/>
        <v>3166.5</v>
      </c>
      <c r="K54" s="25">
        <f t="shared" si="14"/>
        <v>3166.5</v>
      </c>
      <c r="L54" s="25">
        <f t="shared" si="14"/>
        <v>3166.5</v>
      </c>
      <c r="M54" s="25">
        <f t="shared" si="14"/>
        <v>3166.5</v>
      </c>
      <c r="N54" s="25">
        <f t="shared" si="14"/>
        <v>3166.5</v>
      </c>
      <c r="O54" s="25">
        <f t="shared" si="14"/>
        <v>3166.5</v>
      </c>
    </row>
    <row r="55" spans="1:15" x14ac:dyDescent="0.25">
      <c r="B55" s="22" t="s">
        <v>31</v>
      </c>
      <c r="C55" s="40" t="s">
        <v>55</v>
      </c>
      <c r="D55" s="49">
        <f>D37-D54</f>
        <v>-1010.85</v>
      </c>
      <c r="E55" s="49">
        <f t="shared" ref="E55:O55" si="15">E37-E54</f>
        <v>-880.90000000000009</v>
      </c>
      <c r="F55" s="49">
        <f t="shared" si="15"/>
        <v>-723.62124999999992</v>
      </c>
      <c r="G55" s="49">
        <f t="shared" si="15"/>
        <v>-540.14462500000013</v>
      </c>
      <c r="H55" s="49">
        <f t="shared" si="15"/>
        <v>-325.52705624999999</v>
      </c>
      <c r="I55" s="49">
        <f t="shared" si="15"/>
        <v>-59.685173593749823</v>
      </c>
      <c r="J55" s="52">
        <f t="shared" si="15"/>
        <v>-590.37507324218723</v>
      </c>
      <c r="K55" s="52">
        <f t="shared" si="15"/>
        <v>-153.94864624023376</v>
      </c>
      <c r="L55" s="50">
        <f t="shared" si="15"/>
        <v>370.82390704345789</v>
      </c>
      <c r="M55" s="50">
        <f t="shared" si="15"/>
        <v>1017.2985199568702</v>
      </c>
      <c r="N55" s="50">
        <f t="shared" si="15"/>
        <v>1786.0419245229014</v>
      </c>
      <c r="O55" s="50">
        <f t="shared" si="15"/>
        <v>2738.024881636089</v>
      </c>
    </row>
    <row r="57" spans="1:15" x14ac:dyDescent="0.25">
      <c r="B57" s="7" t="s">
        <v>32</v>
      </c>
      <c r="C57" s="34" t="s">
        <v>55</v>
      </c>
      <c r="D57" s="51" t="str">
        <f>IF(D55&lt;0,"0",D55*D34)</f>
        <v>0</v>
      </c>
      <c r="E57" s="51" t="str">
        <f t="shared" ref="E57:O57" si="16">IF(E55&lt;0,"0",E55*E34)</f>
        <v>0</v>
      </c>
      <c r="F57" s="51" t="str">
        <f t="shared" si="16"/>
        <v>0</v>
      </c>
      <c r="G57" s="51" t="str">
        <f t="shared" si="16"/>
        <v>0</v>
      </c>
      <c r="H57" s="51" t="str">
        <f t="shared" si="16"/>
        <v>0</v>
      </c>
      <c r="I57" s="51" t="str">
        <f t="shared" si="16"/>
        <v>0</v>
      </c>
      <c r="J57" s="51" t="str">
        <f t="shared" si="16"/>
        <v>0</v>
      </c>
      <c r="K57" s="51" t="str">
        <f t="shared" si="16"/>
        <v>0</v>
      </c>
      <c r="L57" s="51">
        <f t="shared" si="16"/>
        <v>74.164781408691582</v>
      </c>
      <c r="M57" s="51">
        <f t="shared" si="16"/>
        <v>203.45970399137406</v>
      </c>
      <c r="N57" s="51">
        <f t="shared" si="16"/>
        <v>357.20838490458027</v>
      </c>
      <c r="O57" s="51">
        <f t="shared" si="16"/>
        <v>547.60497632721786</v>
      </c>
    </row>
    <row r="58" spans="1:15" x14ac:dyDescent="0.25">
      <c r="A58" s="7" t="s">
        <v>36</v>
      </c>
      <c r="B58" s="24" t="s">
        <v>37</v>
      </c>
      <c r="C58" s="41" t="s">
        <v>55</v>
      </c>
      <c r="D58" s="53">
        <f>D55-D57</f>
        <v>-1010.85</v>
      </c>
      <c r="E58" s="53">
        <f t="shared" ref="E58:O58" si="17">E55-E57</f>
        <v>-880.90000000000009</v>
      </c>
      <c r="F58" s="53">
        <f t="shared" si="17"/>
        <v>-723.62124999999992</v>
      </c>
      <c r="G58" s="53">
        <f t="shared" si="17"/>
        <v>-540.14462500000013</v>
      </c>
      <c r="H58" s="53">
        <f t="shared" si="17"/>
        <v>-325.52705624999999</v>
      </c>
      <c r="I58" s="53">
        <f t="shared" si="17"/>
        <v>-59.685173593749823</v>
      </c>
      <c r="J58" s="53">
        <f t="shared" si="17"/>
        <v>-590.37507324218723</v>
      </c>
      <c r="K58" s="53">
        <f t="shared" si="17"/>
        <v>-153.94864624023376</v>
      </c>
      <c r="L58" s="54">
        <f t="shared" si="17"/>
        <v>296.65912563476633</v>
      </c>
      <c r="M58" s="54">
        <f t="shared" si="17"/>
        <v>813.83881596549622</v>
      </c>
      <c r="N58" s="54">
        <f t="shared" si="17"/>
        <v>1428.8335396183211</v>
      </c>
      <c r="O58" s="54">
        <f t="shared" si="17"/>
        <v>2190.4199053088714</v>
      </c>
    </row>
    <row r="61" spans="1:15" ht="15.95" customHeight="1" x14ac:dyDescent="0.25">
      <c r="B61" s="56" t="s">
        <v>56</v>
      </c>
      <c r="C61" s="56"/>
      <c r="D61" s="56"/>
      <c r="E61" s="56"/>
      <c r="F61" s="56"/>
      <c r="G61" s="56"/>
      <c r="I61" s="56" t="s">
        <v>59</v>
      </c>
      <c r="J61" s="56"/>
      <c r="K61" s="56"/>
      <c r="L61" s="56"/>
      <c r="M61" s="56"/>
      <c r="N61" s="56"/>
      <c r="O61" s="56"/>
    </row>
    <row r="76" spans="1:1" x14ac:dyDescent="0.25">
      <c r="A76" s="7" t="s">
        <v>36</v>
      </c>
    </row>
  </sheetData>
  <mergeCells count="3">
    <mergeCell ref="B2:O2"/>
    <mergeCell ref="B61:G61"/>
    <mergeCell ref="I61:O61"/>
  </mergeCells>
  <phoneticPr fontId="10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Customer</cp:lastModifiedBy>
  <dcterms:created xsi:type="dcterms:W3CDTF">2022-08-22T01:16:26Z</dcterms:created>
  <dcterms:modified xsi:type="dcterms:W3CDTF">2024-06-21T19:02:04Z</dcterms:modified>
</cp:coreProperties>
</file>