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5360" windowHeight="7125" activeTab="13"/>
  </bookViews>
  <sheets>
    <sheet name="Sheet1" sheetId="10" r:id="rId1"/>
    <sheet name="TOTAL MASTER" sheetId="1" r:id="rId2"/>
    <sheet name="2023" sheetId="2" r:id="rId3"/>
    <sheet name="August 23" sheetId="3" state="hidden" r:id="rId4"/>
    <sheet name="September 23" sheetId="4" state="hidden" r:id="rId5"/>
    <sheet name="October 23" sheetId="5" state="hidden" r:id="rId6"/>
    <sheet name="Nov 23" sheetId="6" state="hidden" r:id="rId7"/>
    <sheet name="Dec 23" sheetId="7" state="hidden" r:id="rId8"/>
    <sheet name="Jan 24" sheetId="8" r:id="rId9"/>
    <sheet name="States wise orders" sheetId="15" state="hidden" r:id="rId10"/>
    <sheet name="date_wise-trend" sheetId="16" state="hidden" r:id="rId11"/>
    <sheet name="feb_charts" sheetId="17" r:id="rId12"/>
    <sheet name="Feb 24" sheetId="9" r:id="rId13"/>
    <sheet name="March 24" sheetId="11" r:id="rId14"/>
  </sheets>
  <definedNames>
    <definedName name="_xlnm._FilterDatabase" localSheetId="2" hidden="1">'2023'!$A$1:$AC$27</definedName>
    <definedName name="_xlnm._FilterDatabase" localSheetId="3" hidden="1">'August 23'!$A$1:$AC$18</definedName>
    <definedName name="_xlnm._FilterDatabase" localSheetId="12" hidden="1">'Feb 24'!$A$1:$AA$66</definedName>
    <definedName name="_xlnm._FilterDatabase" localSheetId="8" hidden="1">'Jan 24'!$A$1:$AE$10</definedName>
    <definedName name="_xlnm._FilterDatabase" localSheetId="13" hidden="1">'March 24'!$A$1:$AB$201</definedName>
    <definedName name="_xlnm._FilterDatabase" localSheetId="6" hidden="1">'Nov 23'!$A$1:$AC$1</definedName>
    <definedName name="_xlnm._FilterDatabase" localSheetId="4" hidden="1">'September 23'!$A$1:$AC$16</definedName>
  </definedNames>
  <calcPr calcId="162913"/>
  <pivotCaches>
    <pivotCache cacheId="0" r:id="rId15"/>
    <pivotCache cacheId="1" r:id="rId16"/>
  </pivotCaches>
</workbook>
</file>

<file path=xl/calcChain.xml><?xml version="1.0" encoding="utf-8"?>
<calcChain xmlns="http://schemas.openxmlformats.org/spreadsheetml/2006/main">
  <c r="Z93" i="11" l="1"/>
  <c r="Z138" i="11"/>
  <c r="Z132" i="11"/>
  <c r="Z124" i="11"/>
  <c r="Z112" i="11"/>
  <c r="Z108" i="11"/>
  <c r="Z109" i="11"/>
  <c r="Z107" i="11"/>
  <c r="Z106" i="11"/>
  <c r="Z103" i="11"/>
  <c r="Z101" i="11"/>
  <c r="Z98" i="11"/>
  <c r="Z85" i="11"/>
  <c r="Z84" i="11"/>
  <c r="Z7" i="11"/>
  <c r="M201" i="11" l="1"/>
  <c r="M199" i="11"/>
  <c r="M200" i="11"/>
  <c r="M198" i="11"/>
  <c r="M187" i="11"/>
  <c r="M188" i="11"/>
  <c r="M189" i="11"/>
  <c r="M190" i="11"/>
  <c r="M191" i="11"/>
  <c r="M192" i="11"/>
  <c r="M193" i="11"/>
  <c r="M194" i="11"/>
  <c r="M195" i="11"/>
  <c r="M196" i="11"/>
  <c r="M197" i="11"/>
  <c r="M186" i="11"/>
  <c r="M185" i="11"/>
  <c r="M184" i="11"/>
  <c r="M183" i="11"/>
  <c r="M182" i="11"/>
  <c r="M181" i="11"/>
  <c r="M180" i="11"/>
  <c r="M179" i="11"/>
  <c r="M178" i="11"/>
  <c r="M177" i="11"/>
  <c r="M176" i="11"/>
  <c r="G201" i="11"/>
  <c r="G198" i="11"/>
  <c r="G192" i="11"/>
  <c r="G193" i="11"/>
  <c r="G194" i="11"/>
  <c r="G195" i="11"/>
  <c r="G196" i="11"/>
  <c r="G197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76" i="11"/>
  <c r="Q198" i="11"/>
  <c r="Q192" i="11"/>
  <c r="Q195" i="11"/>
  <c r="Q194" i="11"/>
  <c r="Q193" i="11"/>
  <c r="Q191" i="11"/>
  <c r="Q190" i="11"/>
  <c r="Q189" i="11"/>
  <c r="Q188" i="11"/>
  <c r="Q187" i="11"/>
  <c r="Q182" i="11"/>
  <c r="M168" i="11"/>
  <c r="M169" i="11"/>
  <c r="M170" i="11"/>
  <c r="M171" i="11"/>
  <c r="M172" i="11"/>
  <c r="M173" i="11"/>
  <c r="M174" i="11"/>
  <c r="M175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52" i="11"/>
  <c r="M151" i="11"/>
  <c r="M150" i="11"/>
  <c r="M149" i="11"/>
  <c r="M147" i="11"/>
  <c r="Z118" i="11"/>
  <c r="Z116" i="11"/>
  <c r="Z115" i="11"/>
  <c r="Z114" i="11"/>
  <c r="Z113" i="11"/>
  <c r="Z110" i="11"/>
  <c r="G174" i="11"/>
  <c r="G173" i="11"/>
  <c r="G171" i="11"/>
  <c r="G168" i="11"/>
  <c r="G169" i="11"/>
  <c r="G170" i="11"/>
  <c r="G166" i="11"/>
  <c r="G165" i="11"/>
  <c r="G163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Q174" i="11"/>
  <c r="Q171" i="11"/>
  <c r="Q186" i="11"/>
  <c r="Q173" i="11"/>
  <c r="Q181" i="11"/>
  <c r="Q180" i="11"/>
  <c r="Q179" i="11"/>
  <c r="Q178" i="11"/>
  <c r="Q177" i="11"/>
  <c r="Q176" i="11"/>
  <c r="Q170" i="11"/>
  <c r="Q166" i="11"/>
  <c r="Q165" i="11"/>
  <c r="Q163" i="11"/>
  <c r="Q158" i="11"/>
  <c r="Q162" i="11"/>
  <c r="Q161" i="11"/>
  <c r="Q160" i="11"/>
  <c r="Q159" i="11"/>
  <c r="Q157" i="11"/>
  <c r="Q156" i="11"/>
  <c r="Q155" i="11"/>
  <c r="Q154" i="11"/>
  <c r="Q153" i="11"/>
  <c r="Q152" i="11"/>
  <c r="Q151" i="11"/>
  <c r="Q185" i="11"/>
  <c r="Q184" i="11"/>
  <c r="Q183" i="11"/>
  <c r="Q169" i="11"/>
  <c r="Q168" i="11"/>
  <c r="Q150" i="11"/>
  <c r="M148" i="11" l="1"/>
  <c r="M146" i="11"/>
  <c r="M145" i="11"/>
  <c r="M144" i="11"/>
  <c r="M143" i="11"/>
  <c r="M142" i="11"/>
  <c r="M141" i="11"/>
  <c r="G141" i="11"/>
  <c r="G142" i="11"/>
  <c r="G143" i="11"/>
  <c r="G144" i="11"/>
  <c r="G145" i="11"/>
  <c r="G147" i="11"/>
  <c r="G146" i="11"/>
  <c r="G148" i="11"/>
  <c r="G83" i="11" l="1"/>
  <c r="V83" i="11"/>
  <c r="Q82" i="11"/>
  <c r="M140" i="11"/>
  <c r="M139" i="11"/>
  <c r="M138" i="11"/>
  <c r="M137" i="11"/>
  <c r="M136" i="11"/>
  <c r="M135" i="11"/>
  <c r="M134" i="11"/>
  <c r="M133" i="11"/>
  <c r="M132" i="11"/>
  <c r="M131" i="11"/>
  <c r="M130" i="11"/>
  <c r="M129" i="11"/>
  <c r="M128" i="11"/>
  <c r="M127" i="11"/>
  <c r="M126" i="11"/>
  <c r="M125" i="11"/>
  <c r="M124" i="11"/>
  <c r="G138" i="11"/>
  <c r="G139" i="11"/>
  <c r="G140" i="11"/>
  <c r="V124" i="11"/>
  <c r="V123" i="11"/>
  <c r="V122" i="11"/>
  <c r="V119" i="11"/>
  <c r="V118" i="11"/>
  <c r="V116" i="11"/>
  <c r="V115" i="11"/>
  <c r="V114" i="11"/>
  <c r="V113" i="11"/>
  <c r="V112" i="11"/>
  <c r="V111" i="11"/>
  <c r="V110" i="11"/>
  <c r="V109" i="11"/>
  <c r="V107" i="11"/>
  <c r="V106" i="11"/>
  <c r="V102" i="11"/>
  <c r="V101" i="11"/>
  <c r="V100" i="11"/>
  <c r="V99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09" i="11"/>
  <c r="M110" i="11"/>
  <c r="M108" i="11"/>
  <c r="M107" i="11"/>
  <c r="M106" i="11"/>
  <c r="M105" i="11"/>
  <c r="M104" i="11"/>
  <c r="M103" i="11"/>
  <c r="M102" i="11"/>
  <c r="M101" i="11"/>
  <c r="M100" i="11"/>
  <c r="M99" i="11"/>
  <c r="M98" i="11"/>
  <c r="M97" i="11"/>
  <c r="M96" i="11"/>
  <c r="Z102" i="11"/>
  <c r="Z97" i="11"/>
  <c r="Z96" i="11"/>
  <c r="Z86" i="11"/>
  <c r="Z82" i="11"/>
  <c r="Z80" i="11"/>
  <c r="Z77" i="11"/>
  <c r="Z78" i="11"/>
  <c r="Z76" i="11"/>
  <c r="Z70" i="11"/>
  <c r="Z64" i="11"/>
  <c r="Z63" i="11"/>
  <c r="Z60" i="11"/>
  <c r="Z58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Q131" i="11"/>
  <c r="Q140" i="11"/>
  <c r="Q139" i="11"/>
  <c r="Q138" i="11"/>
  <c r="Q137" i="11"/>
  <c r="Q136" i="11"/>
  <c r="Q135" i="11"/>
  <c r="Q134" i="11"/>
  <c r="Q133" i="11"/>
  <c r="Q132" i="11"/>
  <c r="Q130" i="11"/>
  <c r="Q129" i="11"/>
  <c r="Q128" i="11"/>
  <c r="Q127" i="11"/>
  <c r="Q126" i="11"/>
  <c r="Q125" i="11"/>
  <c r="Q124" i="11"/>
  <c r="Q197" i="11"/>
  <c r="Q196" i="11"/>
  <c r="Q149" i="11"/>
  <c r="Q148" i="11"/>
  <c r="Q146" i="11"/>
  <c r="Q147" i="11"/>
  <c r="Q145" i="11"/>
  <c r="Q144" i="11"/>
  <c r="Q143" i="11"/>
  <c r="Q142" i="11"/>
  <c r="Q141" i="11"/>
  <c r="Q123" i="11"/>
  <c r="G109" i="11" l="1"/>
  <c r="G110" i="11"/>
  <c r="G111" i="11"/>
  <c r="G112" i="11"/>
  <c r="G113" i="11"/>
  <c r="G114" i="11"/>
  <c r="G115" i="11"/>
  <c r="G107" i="11" l="1"/>
  <c r="G108" i="11"/>
  <c r="G106" i="11"/>
  <c r="Q108" i="11"/>
  <c r="G102" i="11"/>
  <c r="G103" i="11"/>
  <c r="G104" i="11"/>
  <c r="Q104" i="11"/>
  <c r="G99" i="11"/>
  <c r="G100" i="11"/>
  <c r="G101" i="11"/>
  <c r="Q114" i="11"/>
  <c r="Q113" i="11"/>
  <c r="Q112" i="11"/>
  <c r="Q111" i="11"/>
  <c r="Q110" i="11"/>
  <c r="Q109" i="11"/>
  <c r="Q107" i="11"/>
  <c r="Q106" i="11"/>
  <c r="Q103" i="11"/>
  <c r="Q121" i="11"/>
  <c r="Q100" i="11"/>
  <c r="Y63" i="9" l="1"/>
  <c r="Y62" i="9"/>
  <c r="Y40" i="9"/>
  <c r="Y66" i="9" l="1"/>
  <c r="G97" i="11"/>
  <c r="G98" i="11"/>
  <c r="G96" i="11"/>
  <c r="G93" i="11"/>
  <c r="G91" i="11"/>
  <c r="G88" i="11"/>
  <c r="G84" i="11"/>
  <c r="G85" i="11"/>
  <c r="G86" i="11"/>
  <c r="G87" i="11"/>
  <c r="G82" i="11"/>
  <c r="G80" i="11"/>
  <c r="G76" i="11"/>
  <c r="G77" i="11"/>
  <c r="G78" i="11"/>
  <c r="G79" i="11"/>
  <c r="G75" i="11"/>
  <c r="G73" i="11"/>
  <c r="G67" i="11"/>
  <c r="G68" i="11"/>
  <c r="G69" i="11"/>
  <c r="G70" i="11"/>
  <c r="G71" i="11"/>
  <c r="G72" i="11"/>
  <c r="G66" i="11"/>
  <c r="G90" i="11"/>
  <c r="G2" i="11"/>
  <c r="G24" i="11"/>
  <c r="Z48" i="11"/>
  <c r="Q97" i="11"/>
  <c r="Q98" i="11"/>
  <c r="Q99" i="11"/>
  <c r="Q101" i="11"/>
  <c r="Q102" i="11"/>
  <c r="Q115" i="11"/>
  <c r="Q116" i="11"/>
  <c r="Q117" i="11"/>
  <c r="Q118" i="11"/>
  <c r="Q119" i="11"/>
  <c r="Q120" i="11"/>
  <c r="Q122" i="11"/>
  <c r="Q201" i="11"/>
  <c r="Q96" i="11"/>
  <c r="Z73" i="11"/>
  <c r="M65" i="11"/>
  <c r="M64" i="11"/>
  <c r="Q64" i="11"/>
  <c r="Q63" i="11"/>
  <c r="G64" i="11"/>
  <c r="Z37" i="11"/>
  <c r="Z57" i="11"/>
  <c r="Z53" i="11"/>
  <c r="Z51" i="11"/>
  <c r="Z47" i="11"/>
  <c r="Z45" i="11"/>
  <c r="Z44" i="11"/>
  <c r="Z42" i="11"/>
  <c r="Z38" i="11"/>
  <c r="Z36" i="11"/>
  <c r="Z34" i="11"/>
  <c r="Z35" i="11"/>
  <c r="Z33" i="11"/>
  <c r="Z31" i="11"/>
  <c r="Z27" i="11"/>
  <c r="Z28" i="11"/>
  <c r="Z29" i="11"/>
  <c r="Z30" i="11"/>
  <c r="Z24" i="11"/>
  <c r="Z17" i="11"/>
  <c r="Z18" i="11"/>
  <c r="Z19" i="11"/>
  <c r="Z20" i="11"/>
  <c r="Z21" i="11"/>
  <c r="Z22" i="11"/>
  <c r="Z8" i="11"/>
  <c r="Z9" i="11"/>
  <c r="Z10" i="11"/>
  <c r="Z11" i="11"/>
  <c r="Z12" i="11"/>
  <c r="Z13" i="11"/>
  <c r="Z14" i="11"/>
  <c r="Z15" i="11"/>
  <c r="Z16" i="11"/>
  <c r="V20" i="11"/>
  <c r="V87" i="11"/>
  <c r="V86" i="11"/>
  <c r="V84" i="11"/>
  <c r="V90" i="11"/>
  <c r="V42" i="11"/>
  <c r="V33" i="11"/>
  <c r="V29" i="11"/>
  <c r="V30" i="11"/>
  <c r="V28" i="11"/>
  <c r="V22" i="11"/>
  <c r="V21" i="11"/>
  <c r="V19" i="11"/>
  <c r="V18" i="11"/>
  <c r="V17" i="11"/>
  <c r="V16" i="11"/>
  <c r="V15" i="11"/>
  <c r="V14" i="11"/>
  <c r="V13" i="11"/>
  <c r="V12" i="11"/>
  <c r="V11" i="11"/>
  <c r="V10" i="11"/>
  <c r="V9" i="11"/>
  <c r="V4" i="11"/>
  <c r="V3" i="11"/>
  <c r="V2" i="11"/>
  <c r="Q93" i="11"/>
  <c r="M95" i="11"/>
  <c r="M94" i="11"/>
  <c r="Q91" i="11"/>
  <c r="Q88" i="11"/>
  <c r="V85" i="11" l="1"/>
  <c r="V88" i="11"/>
  <c r="M85" i="11"/>
  <c r="M86" i="11"/>
  <c r="M87" i="11"/>
  <c r="M88" i="11"/>
  <c r="M89" i="11"/>
  <c r="M84" i="11"/>
  <c r="Q84" i="11"/>
  <c r="Q85" i="11"/>
  <c r="Q86" i="11"/>
  <c r="Q87" i="11"/>
  <c r="Q90" i="11"/>
  <c r="V82" i="11"/>
  <c r="M82" i="11"/>
  <c r="V80" i="11"/>
  <c r="Q80" i="11"/>
  <c r="M81" i="11"/>
  <c r="M80" i="11"/>
  <c r="Q79" i="11"/>
  <c r="V79" i="11"/>
  <c r="M79" i="11"/>
  <c r="Q78" i="11"/>
  <c r="V78" i="11"/>
  <c r="M78" i="11"/>
  <c r="Q77" i="11"/>
  <c r="V77" i="11"/>
  <c r="M77" i="11"/>
  <c r="Q76" i="11"/>
  <c r="V76" i="11"/>
  <c r="M76" i="11"/>
  <c r="Q73" i="11"/>
  <c r="M72" i="11"/>
  <c r="Q67" i="11" l="1"/>
  <c r="G63" i="11"/>
  <c r="G60" i="11" l="1"/>
  <c r="G61" i="11"/>
  <c r="G62" i="11"/>
  <c r="G59" i="11"/>
  <c r="Q58" i="11" l="1"/>
  <c r="G58" i="11"/>
  <c r="G57" i="11"/>
  <c r="G56" i="11"/>
  <c r="V53" i="11"/>
  <c r="M53" i="11"/>
  <c r="M54" i="11"/>
  <c r="M55" i="11"/>
  <c r="Q53" i="11"/>
  <c r="G53" i="11"/>
  <c r="M52" i="11" l="1"/>
  <c r="M51" i="11"/>
  <c r="Q51" i="11"/>
  <c r="G51" i="11"/>
  <c r="G50" i="11"/>
  <c r="Z3" i="11" l="1"/>
  <c r="Q24" i="11"/>
  <c r="F220" i="11"/>
  <c r="V63" i="11"/>
  <c r="M63" i="11"/>
  <c r="V62" i="11"/>
  <c r="Q62" i="11"/>
  <c r="M62" i="11"/>
  <c r="V61" i="11"/>
  <c r="Q61" i="11"/>
  <c r="M61" i="11"/>
  <c r="V60" i="11"/>
  <c r="Q60" i="11"/>
  <c r="M60" i="11"/>
  <c r="V59" i="11"/>
  <c r="Q59" i="11"/>
  <c r="M59" i="11"/>
  <c r="V58" i="11"/>
  <c r="M58" i="11"/>
  <c r="V57" i="11"/>
  <c r="Q57" i="11"/>
  <c r="M57" i="11"/>
  <c r="V56" i="11"/>
  <c r="Q56" i="11"/>
  <c r="M56" i="11"/>
  <c r="M38" i="11"/>
  <c r="M39" i="11"/>
  <c r="M40" i="11"/>
  <c r="M41" i="11"/>
  <c r="G49" i="11"/>
  <c r="G48" i="11"/>
  <c r="G47" i="11"/>
  <c r="Q45" i="11"/>
  <c r="G43" i="11"/>
  <c r="G44" i="11"/>
  <c r="G45" i="11"/>
  <c r="G42" i="11"/>
  <c r="G38" i="11"/>
  <c r="G34" i="11"/>
  <c r="G35" i="11"/>
  <c r="G36" i="11"/>
  <c r="G37" i="11"/>
  <c r="G33" i="11"/>
  <c r="G31" i="11"/>
  <c r="G27" i="11"/>
  <c r="G28" i="11"/>
  <c r="G29" i="11"/>
  <c r="G30" i="11"/>
  <c r="G26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3" i="11"/>
  <c r="Q38" i="11"/>
  <c r="V93" i="11" l="1"/>
  <c r="M93" i="11"/>
  <c r="M92" i="11"/>
  <c r="V91" i="11"/>
  <c r="M91" i="11"/>
  <c r="M90" i="11"/>
  <c r="V75" i="11"/>
  <c r="Q75" i="11"/>
  <c r="M75" i="11"/>
  <c r="M74" i="11"/>
  <c r="V73" i="11"/>
  <c r="M73" i="11"/>
  <c r="V72" i="11"/>
  <c r="Q72" i="11"/>
  <c r="V71" i="11"/>
  <c r="Q71" i="11"/>
  <c r="M71" i="11"/>
  <c r="V70" i="11"/>
  <c r="Q70" i="11"/>
  <c r="M70" i="11"/>
  <c r="V69" i="11"/>
  <c r="Q69" i="11"/>
  <c r="M69" i="11"/>
  <c r="V68" i="11"/>
  <c r="Q68" i="11"/>
  <c r="M68" i="11"/>
  <c r="V67" i="11"/>
  <c r="M67" i="11"/>
  <c r="V66" i="11"/>
  <c r="Q66" i="11"/>
  <c r="M66" i="11"/>
  <c r="V51" i="11"/>
  <c r="V50" i="11"/>
  <c r="Q50" i="11"/>
  <c r="M50" i="11"/>
  <c r="V49" i="11"/>
  <c r="Q49" i="11"/>
  <c r="M49" i="11"/>
  <c r="V48" i="11"/>
  <c r="Q48" i="11"/>
  <c r="M48" i="11"/>
  <c r="V47" i="11"/>
  <c r="Q47" i="11"/>
  <c r="M47" i="11"/>
  <c r="M46" i="11"/>
  <c r="V45" i="11"/>
  <c r="M45" i="11"/>
  <c r="V44" i="11"/>
  <c r="Q44" i="11"/>
  <c r="M44" i="11"/>
  <c r="V43" i="11"/>
  <c r="Q43" i="11"/>
  <c r="M43" i="11"/>
  <c r="Q42" i="11"/>
  <c r="M42" i="11"/>
  <c r="Q31" i="11"/>
  <c r="Q27" i="11"/>
  <c r="M24" i="11"/>
  <c r="V24" i="11"/>
  <c r="M25" i="11"/>
  <c r="Z5" i="11" l="1"/>
  <c r="Z6" i="11"/>
  <c r="Z4" i="11"/>
  <c r="V5" i="11"/>
  <c r="V6" i="11"/>
  <c r="V7" i="11"/>
  <c r="V8" i="11"/>
  <c r="V23" i="11"/>
  <c r="V26" i="11"/>
  <c r="V27" i="11"/>
  <c r="V31" i="11"/>
  <c r="V34" i="11"/>
  <c r="V35" i="11"/>
  <c r="V36" i="11"/>
  <c r="V37" i="11"/>
  <c r="V38" i="11"/>
  <c r="F216" i="11" l="1"/>
  <c r="Y64" i="9"/>
  <c r="Y65" i="9"/>
  <c r="Z2" i="11"/>
  <c r="H76" i="9"/>
  <c r="Y59" i="9" l="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" i="11"/>
  <c r="M4" i="11"/>
  <c r="M5" i="11"/>
  <c r="M6" i="11"/>
  <c r="M7" i="11"/>
  <c r="M8" i="11"/>
  <c r="M9" i="11"/>
  <c r="M2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6" i="11"/>
  <c r="Q28" i="11"/>
  <c r="Q29" i="11"/>
  <c r="Q30" i="11"/>
  <c r="Q33" i="11"/>
  <c r="Q34" i="11"/>
  <c r="Q35" i="11"/>
  <c r="Q36" i="11"/>
  <c r="Q37" i="11"/>
  <c r="Q4" i="11"/>
  <c r="Q3" i="11"/>
  <c r="Q2" i="11"/>
  <c r="Y60" i="9"/>
  <c r="F215" i="11" l="1"/>
  <c r="K214" i="11" l="1"/>
  <c r="F214" i="11"/>
  <c r="M2" i="9"/>
  <c r="Q2" i="9"/>
  <c r="Y2" i="9"/>
  <c r="F217" i="11" l="1"/>
  <c r="F218" i="11" s="1"/>
  <c r="D81" i="9"/>
  <c r="U66" i="9"/>
  <c r="Q66" i="9"/>
  <c r="M66" i="9"/>
  <c r="U65" i="9"/>
  <c r="Q65" i="9"/>
  <c r="L65" i="9"/>
  <c r="M65" i="9" s="1"/>
  <c r="Q64" i="9"/>
  <c r="M64" i="9"/>
  <c r="U63" i="9"/>
  <c r="Q63" i="9"/>
  <c r="M63" i="9"/>
  <c r="U62" i="9"/>
  <c r="Q62" i="9"/>
  <c r="M62" i="9"/>
  <c r="M61" i="9"/>
  <c r="U60" i="9"/>
  <c r="Q60" i="9"/>
  <c r="M60" i="9"/>
  <c r="U59" i="9"/>
  <c r="Q59" i="9"/>
  <c r="M59" i="9"/>
  <c r="U58" i="9"/>
  <c r="Q58" i="9"/>
  <c r="M58" i="9"/>
  <c r="Q57" i="9"/>
  <c r="Q56" i="9"/>
  <c r="U55" i="9"/>
  <c r="Q55" i="9"/>
  <c r="M55" i="9"/>
  <c r="Y54" i="9"/>
  <c r="U54" i="9"/>
  <c r="Q54" i="9"/>
  <c r="M54" i="9"/>
  <c r="Y53" i="9"/>
  <c r="U53" i="9"/>
  <c r="Q53" i="9"/>
  <c r="M53" i="9"/>
  <c r="Y52" i="9"/>
  <c r="U52" i="9"/>
  <c r="Q52" i="9"/>
  <c r="M52" i="9"/>
  <c r="U51" i="9"/>
  <c r="Q51" i="9"/>
  <c r="M51" i="9"/>
  <c r="M50" i="9"/>
  <c r="M49" i="9"/>
  <c r="Y48" i="9"/>
  <c r="U48" i="9"/>
  <c r="Q48" i="9"/>
  <c r="M48" i="9"/>
  <c r="Y47" i="9"/>
  <c r="U47" i="9"/>
  <c r="Q47" i="9"/>
  <c r="M47" i="9"/>
  <c r="Y46" i="9"/>
  <c r="Q46" i="9"/>
  <c r="M46" i="9"/>
  <c r="Y45" i="9"/>
  <c r="U45" i="9"/>
  <c r="Q45" i="9"/>
  <c r="M45" i="9"/>
  <c r="Q44" i="9"/>
  <c r="M44" i="9"/>
  <c r="Y43" i="9"/>
  <c r="U43" i="9"/>
  <c r="Q43" i="9"/>
  <c r="M43" i="9"/>
  <c r="Y42" i="9"/>
  <c r="Q42" i="9"/>
  <c r="M42" i="9"/>
  <c r="Q41" i="9"/>
  <c r="U40" i="9"/>
  <c r="Q40" i="9"/>
  <c r="M40" i="9"/>
  <c r="Y39" i="9"/>
  <c r="U39" i="9"/>
  <c r="Q39" i="9"/>
  <c r="M39" i="9"/>
  <c r="Q38" i="9"/>
  <c r="Y37" i="9"/>
  <c r="Q37" i="9"/>
  <c r="L37" i="9"/>
  <c r="M37" i="9" s="1"/>
  <c r="Y36" i="9"/>
  <c r="U36" i="9"/>
  <c r="Q36" i="9"/>
  <c r="M36" i="9"/>
  <c r="Q35" i="9"/>
  <c r="Y34" i="9"/>
  <c r="U34" i="9"/>
  <c r="Q34" i="9"/>
  <c r="M34" i="9"/>
  <c r="M33" i="9"/>
  <c r="Y32" i="9"/>
  <c r="U32" i="9"/>
  <c r="Q32" i="9"/>
  <c r="M32" i="9"/>
  <c r="Y31" i="9"/>
  <c r="U31" i="9"/>
  <c r="Q31" i="9"/>
  <c r="M31" i="9"/>
  <c r="M30" i="9"/>
  <c r="Y29" i="9"/>
  <c r="Q29" i="9"/>
  <c r="M29" i="9"/>
  <c r="Q28" i="9"/>
  <c r="Q27" i="9"/>
  <c r="Y26" i="9"/>
  <c r="Q26" i="9"/>
  <c r="M26" i="9"/>
  <c r="Y25" i="9"/>
  <c r="Q25" i="9"/>
  <c r="M25" i="9"/>
  <c r="Y24" i="9"/>
  <c r="Q24" i="9"/>
  <c r="M24" i="9"/>
  <c r="Y23" i="9"/>
  <c r="U23" i="9"/>
  <c r="Q23" i="9"/>
  <c r="M23" i="9"/>
  <c r="Y22" i="9"/>
  <c r="U22" i="9"/>
  <c r="Q22" i="9"/>
  <c r="M22" i="9"/>
  <c r="Q21" i="9"/>
  <c r="Y20" i="9"/>
  <c r="Q20" i="9"/>
  <c r="L20" i="9"/>
  <c r="M20" i="9" s="1"/>
  <c r="Q19" i="9"/>
  <c r="Y18" i="9"/>
  <c r="Q18" i="9"/>
  <c r="M18" i="9"/>
  <c r="Q17" i="9"/>
  <c r="Y16" i="9"/>
  <c r="U16" i="9"/>
  <c r="Q16" i="9"/>
  <c r="M16" i="9"/>
  <c r="Y15" i="9"/>
  <c r="U15" i="9"/>
  <c r="Q15" i="9"/>
  <c r="M15" i="9"/>
  <c r="Y14" i="9"/>
  <c r="U14" i="9"/>
  <c r="Q14" i="9"/>
  <c r="M14" i="9"/>
  <c r="Y13" i="9"/>
  <c r="U13" i="9"/>
  <c r="Q13" i="9"/>
  <c r="M13" i="9"/>
  <c r="Y11" i="9"/>
  <c r="U11" i="9"/>
  <c r="Q11" i="9"/>
  <c r="M11" i="9"/>
  <c r="Y10" i="9"/>
  <c r="U10" i="9"/>
  <c r="Q10" i="9"/>
  <c r="M10" i="9"/>
  <c r="Y9" i="9"/>
  <c r="Q9" i="9"/>
  <c r="M9" i="9"/>
  <c r="Y8" i="9"/>
  <c r="U8" i="9"/>
  <c r="Q8" i="9"/>
  <c r="M8" i="9"/>
  <c r="Y7" i="9"/>
  <c r="U7" i="9"/>
  <c r="Q7" i="9"/>
  <c r="M7" i="9"/>
  <c r="Y6" i="9"/>
  <c r="U6" i="9"/>
  <c r="Q6" i="9"/>
  <c r="M6" i="9"/>
  <c r="Q5" i="9"/>
  <c r="Y4" i="9"/>
  <c r="U4" i="9"/>
  <c r="Q4" i="9"/>
  <c r="M4" i="9"/>
  <c r="Q3" i="9"/>
  <c r="F29" i="8"/>
  <c r="F25" i="8"/>
  <c r="T15" i="8"/>
  <c r="M15" i="8"/>
  <c r="T14" i="8"/>
  <c r="M14" i="8"/>
  <c r="T13" i="8"/>
  <c r="M13" i="8"/>
  <c r="T12" i="8"/>
  <c r="M12" i="8"/>
  <c r="T11" i="8"/>
  <c r="M11" i="8"/>
  <c r="T10" i="8"/>
  <c r="M10" i="8"/>
  <c r="T9" i="8"/>
  <c r="M9" i="8"/>
  <c r="T8" i="8"/>
  <c r="M8" i="8"/>
  <c r="T7" i="8"/>
  <c r="M7" i="8"/>
  <c r="T6" i="8"/>
  <c r="M6" i="8"/>
  <c r="T5" i="8"/>
  <c r="M5" i="8"/>
  <c r="T4" i="8"/>
  <c r="M4" i="8"/>
  <c r="T3" i="8"/>
  <c r="M3" i="8"/>
  <c r="T2" i="8"/>
  <c r="M2" i="8"/>
  <c r="C7" i="7"/>
  <c r="C6" i="7"/>
  <c r="D9" i="6"/>
  <c r="D8" i="6"/>
  <c r="C7" i="5"/>
  <c r="C6" i="5"/>
  <c r="D7" i="4"/>
  <c r="D6" i="4"/>
  <c r="D9" i="3"/>
  <c r="D8" i="3"/>
  <c r="F37" i="2"/>
  <c r="F34" i="2"/>
  <c r="F33" i="2"/>
  <c r="J32" i="2"/>
  <c r="I32" i="2"/>
  <c r="K27" i="2"/>
  <c r="K26" i="2"/>
  <c r="R24" i="2"/>
  <c r="K24" i="2"/>
  <c r="R23" i="2"/>
  <c r="K23" i="2"/>
  <c r="R22" i="2"/>
  <c r="K22" i="2"/>
  <c r="R21" i="2"/>
  <c r="K21" i="2"/>
  <c r="R20" i="2"/>
  <c r="K20" i="2"/>
  <c r="R19" i="2"/>
  <c r="K19" i="2"/>
  <c r="R18" i="2"/>
  <c r="K18" i="2"/>
  <c r="R17" i="2"/>
  <c r="K17" i="2"/>
  <c r="R16" i="2"/>
  <c r="K16" i="2"/>
  <c r="R15" i="2"/>
  <c r="K15" i="2"/>
  <c r="R14" i="2"/>
  <c r="K14" i="2"/>
  <c r="R13" i="2"/>
  <c r="K13" i="2"/>
  <c r="R12" i="2"/>
  <c r="K12" i="2"/>
  <c r="R11" i="2"/>
  <c r="K11" i="2"/>
  <c r="R10" i="2"/>
  <c r="K10" i="2"/>
  <c r="R9" i="2"/>
  <c r="R8" i="2"/>
  <c r="K8" i="2"/>
  <c r="R7" i="2"/>
  <c r="K7" i="2"/>
  <c r="R6" i="2"/>
  <c r="K6" i="2"/>
  <c r="R5" i="2"/>
  <c r="K5" i="2"/>
  <c r="R4" i="2"/>
  <c r="K4" i="2"/>
  <c r="E4" i="2"/>
  <c r="R3" i="2"/>
  <c r="K3" i="2"/>
  <c r="R2" i="2"/>
  <c r="E10" i="1"/>
  <c r="D10" i="1"/>
  <c r="C10" i="1"/>
  <c r="B10" i="1"/>
  <c r="F7" i="1"/>
  <c r="F6" i="1"/>
  <c r="F5" i="1"/>
  <c r="F4" i="1"/>
  <c r="F3" i="1"/>
  <c r="F2" i="1"/>
  <c r="E76" i="9" l="1"/>
  <c r="C5" i="7"/>
  <c r="C4" i="7" s="1"/>
  <c r="F10" i="1"/>
  <c r="D7" i="3"/>
  <c r="D11" i="3" s="1"/>
  <c r="D5" i="4"/>
  <c r="D9" i="4" s="1"/>
  <c r="C5" i="5"/>
  <c r="C9" i="5" s="1"/>
  <c r="D7" i="6"/>
  <c r="D11" i="6" s="1"/>
  <c r="F32" i="2"/>
  <c r="F23" i="8"/>
  <c r="F24" i="8" s="1"/>
  <c r="F31" i="2"/>
  <c r="H74" i="9"/>
  <c r="H75" i="9"/>
  <c r="E77" i="9"/>
  <c r="E75" i="9"/>
  <c r="E74" i="9"/>
  <c r="F35" i="2" l="1"/>
  <c r="F27" i="8"/>
  <c r="E78" i="9"/>
  <c r="E79" i="9" s="1"/>
  <c r="K215" i="11"/>
</calcChain>
</file>

<file path=xl/sharedStrings.xml><?xml version="1.0" encoding="utf-8"?>
<sst xmlns="http://schemas.openxmlformats.org/spreadsheetml/2006/main" count="2942" uniqueCount="1344">
  <si>
    <t>MONTH</t>
  </si>
  <si>
    <t>TOTAL SALES</t>
  </si>
  <si>
    <t>TOTAL PP</t>
  </si>
  <si>
    <t>SHIPPING COST</t>
  </si>
  <si>
    <t>OTHER COST</t>
  </si>
  <si>
    <t>NET PROFIT</t>
  </si>
  <si>
    <t>JULY</t>
  </si>
  <si>
    <t>AUGUST</t>
  </si>
  <si>
    <t>SEPTEMBER</t>
  </si>
  <si>
    <t>OCTOBER</t>
  </si>
  <si>
    <t>NOVEMBER</t>
  </si>
  <si>
    <t>DECEMBER</t>
  </si>
  <si>
    <t>JANUARY</t>
  </si>
  <si>
    <t>FEBUARY</t>
  </si>
  <si>
    <t>Date</t>
  </si>
  <si>
    <t>Order ID</t>
  </si>
  <si>
    <t>Customer Name</t>
  </si>
  <si>
    <t>Mobile no.</t>
  </si>
  <si>
    <t>Email</t>
  </si>
  <si>
    <t>Location</t>
  </si>
  <si>
    <t>Product Name</t>
  </si>
  <si>
    <t>Order Qty</t>
  </si>
  <si>
    <t>Price(MRP)</t>
  </si>
  <si>
    <t>Additional Charges</t>
  </si>
  <si>
    <t>Total Amount</t>
  </si>
  <si>
    <t>Payment Method</t>
  </si>
  <si>
    <t>Delivery Service</t>
  </si>
  <si>
    <t>Delivery Cost</t>
  </si>
  <si>
    <t>Tracking Code</t>
  </si>
  <si>
    <t>Delivery Date</t>
  </si>
  <si>
    <t>Delivery Status</t>
  </si>
  <si>
    <t>Delivery Days</t>
  </si>
  <si>
    <t>20230702-15162890</t>
  </si>
  <si>
    <t>Tina Vyas</t>
  </si>
  <si>
    <t>vyaskruti004@gmail.com</t>
  </si>
  <si>
    <t>Vapi, Gujarat</t>
  </si>
  <si>
    <t>Sudanta Toothpaste-200GM</t>
  </si>
  <si>
    <t>COD</t>
  </si>
  <si>
    <t>Nandan Courier</t>
  </si>
  <si>
    <t>NA</t>
  </si>
  <si>
    <t>Delivered</t>
  </si>
  <si>
    <t>20230707-15071331</t>
  </si>
  <si>
    <t>Yash Darji</t>
  </si>
  <si>
    <t>yash darji</t>
  </si>
  <si>
    <t>Ahemdabad, Gujarat</t>
  </si>
  <si>
    <t>Platizoom Tablet</t>
  </si>
  <si>
    <t>20230722-03193724</t>
  </si>
  <si>
    <t>Savabhai</t>
  </si>
  <si>
    <t>Gandhinagar, Gujarat</t>
  </si>
  <si>
    <t>Bakuchi Ghanvati</t>
  </si>
  <si>
    <t>PayU</t>
  </si>
  <si>
    <t>20230803-08531458</t>
  </si>
  <si>
    <t>Mukesh Yadav</t>
  </si>
  <si>
    <t>mukeshyadav19988@gmail.com</t>
  </si>
  <si>
    <t>Dhansura</t>
  </si>
  <si>
    <t>Punarnvadi Mandur</t>
  </si>
  <si>
    <t>20230804-05305212</t>
  </si>
  <si>
    <t>Swati Baraskar</t>
  </si>
  <si>
    <t>swati.4891@yahoo.com</t>
  </si>
  <si>
    <t>Vadodara, Gujarat</t>
  </si>
  <si>
    <t>Balkadu</t>
  </si>
  <si>
    <t>20230903-06512544</t>
  </si>
  <si>
    <t>Vineet Thale</t>
  </si>
  <si>
    <t>vince.thale@gmail.com</t>
  </si>
  <si>
    <t>Navi Mumbai, Maharastra</t>
  </si>
  <si>
    <t>Cardec Amrut Syrup</t>
  </si>
  <si>
    <t>PauU</t>
  </si>
  <si>
    <t>20230908-17005383</t>
  </si>
  <si>
    <t>Dilip Singh</t>
  </si>
  <si>
    <t>dilip.singh@mainimail.com</t>
  </si>
  <si>
    <t>Banglore, Karnataka</t>
  </si>
  <si>
    <t>20230927-07061834</t>
  </si>
  <si>
    <t>20231012-11060413</t>
  </si>
  <si>
    <t>Gohel Chhaganbhai</t>
  </si>
  <si>
    <t>chhaganbhaiggohel@gmail.com</t>
  </si>
  <si>
    <t>Junaghad, Gujarat</t>
  </si>
  <si>
    <t>India Post</t>
  </si>
  <si>
    <t>CG114054029IN</t>
  </si>
  <si>
    <t>20231014-14381377</t>
  </si>
  <si>
    <t>Brij Kumar</t>
  </si>
  <si>
    <t>mbrij574@gmail.com</t>
  </si>
  <si>
    <t>Pune, Maharastra</t>
  </si>
  <si>
    <t>Neo Neem Hair Oil-100ML</t>
  </si>
  <si>
    <t>Shiprocket</t>
  </si>
  <si>
    <t>SRTC3949165501</t>
  </si>
  <si>
    <t>20231014-19042736</t>
  </si>
  <si>
    <t>Vipen Katoch</t>
  </si>
  <si>
    <t>vipenkatoch11@gmail.com</t>
  </si>
  <si>
    <t>Khellani, J&amp;K</t>
  </si>
  <si>
    <t>Arjunarishta-450ML</t>
  </si>
  <si>
    <t>CG066407355IN</t>
  </si>
  <si>
    <t>20231014-22485515</t>
  </si>
  <si>
    <t>Dilshad Ahmad</t>
  </si>
  <si>
    <t>mddilshadahmad50@gmail.com</t>
  </si>
  <si>
    <t>Renusager, UP</t>
  </si>
  <si>
    <t>Arthomove Oil-50ML</t>
  </si>
  <si>
    <t>SRTC3770512132</t>
  </si>
  <si>
    <t>20231016-18355952</t>
  </si>
  <si>
    <t>Alpna Sethi</t>
  </si>
  <si>
    <t>sethialpna@yahoo.co.in</t>
  </si>
  <si>
    <t>Delhi</t>
  </si>
  <si>
    <t>Haritaki (Harde) Tablet-2000TAB</t>
  </si>
  <si>
    <t>Anjani</t>
  </si>
  <si>
    <t>20231018-12084817</t>
  </si>
  <si>
    <t>Dharmendra Yadav</t>
  </si>
  <si>
    <t>dharmendra2682@gmail.com</t>
  </si>
  <si>
    <t>Udwada, Gujarat</t>
  </si>
  <si>
    <t>Vatantak Tablet
Shavidha
Special Trifla</t>
  </si>
  <si>
    <t>CG066421370IN</t>
  </si>
  <si>
    <t>20231021-11173251</t>
  </si>
  <si>
    <t>SUMIT KUMAR</t>
  </si>
  <si>
    <t>sumitk73460@gmail.com</t>
  </si>
  <si>
    <t>Amritsar, Punjab</t>
  </si>
  <si>
    <t>EG316400582IN</t>
  </si>
  <si>
    <t>20231024-22542056</t>
  </si>
  <si>
    <t>Naveen Sivaiah</t>
  </si>
  <si>
    <t>naveensivaiah78@gmail.com</t>
  </si>
  <si>
    <t>Saunf Ark</t>
  </si>
  <si>
    <t>GooglePay</t>
  </si>
  <si>
    <t>CG066421511IN</t>
  </si>
  <si>
    <t>20231025-15193670</t>
  </si>
  <si>
    <t>Puneet Khullar</t>
  </si>
  <si>
    <t>shweta.janviss@gmail.com</t>
  </si>
  <si>
    <t>Jammu, J&amp;K</t>
  </si>
  <si>
    <t>Soursop Fruit Jar</t>
  </si>
  <si>
    <t>DTDC</t>
  </si>
  <si>
    <t>7D9049482</t>
  </si>
  <si>
    <t>20231028-15374014</t>
  </si>
  <si>
    <t>Devesh Thacker</t>
  </si>
  <si>
    <t>devesh_dt@yahoo.com</t>
  </si>
  <si>
    <t>20231028-18421733</t>
  </si>
  <si>
    <t>Aplna Sethi</t>
  </si>
  <si>
    <t>Giloy Ghanvati</t>
  </si>
  <si>
    <t>20231030-16024566</t>
  </si>
  <si>
    <t>Suresh Kumar</t>
  </si>
  <si>
    <t>9533677985s@gmail.com</t>
  </si>
  <si>
    <t>Kavali, Andra Pradesh</t>
  </si>
  <si>
    <t>CG114602105IN</t>
  </si>
  <si>
    <t>20231107-08520480</t>
  </si>
  <si>
    <t>Vijeth S</t>
  </si>
  <si>
    <t>s.vij123@gmail.com</t>
  </si>
  <si>
    <t>Vasulax Kids Syrup-200ML</t>
  </si>
  <si>
    <t>A51899741</t>
  </si>
  <si>
    <t>20231108-21295698</t>
  </si>
  <si>
    <t>Pawan Kumar Mishra</t>
  </si>
  <si>
    <t>pawankumarmishra6199@gmail.com</t>
  </si>
  <si>
    <t>Prayagraj, UP</t>
  </si>
  <si>
    <t>Uttra Khand Madhu Honey-1KG</t>
  </si>
  <si>
    <t>CG114603919IN</t>
  </si>
  <si>
    <t>20231110-19180313</t>
  </si>
  <si>
    <t>Aaryan Dev</t>
  </si>
  <si>
    <t>jaimatadi.aaryan@gmail.com</t>
  </si>
  <si>
    <t>Rishikesh, UK</t>
  </si>
  <si>
    <t>Moringa Leaf Powder-100Gm</t>
  </si>
  <si>
    <t>CG114603940IN</t>
  </si>
  <si>
    <t>20231209-14573689</t>
  </si>
  <si>
    <t xml:space="preserve">Harpreet Singh </t>
  </si>
  <si>
    <t>tonyonly4u@gmail.com</t>
  </si>
  <si>
    <t xml:space="preserve">Vadodara, Gujarat </t>
  </si>
  <si>
    <t>Kaviraj Maheshwari Kadha 
Muktin Tab</t>
  </si>
  <si>
    <t xml:space="preserve">Phonepe </t>
  </si>
  <si>
    <t>20231215-13015318</t>
  </si>
  <si>
    <t>Profesional Courier</t>
  </si>
  <si>
    <t>VAL3172783</t>
  </si>
  <si>
    <t>On Delivery</t>
  </si>
  <si>
    <t>20231217-19222245</t>
  </si>
  <si>
    <t>Nitinkumar Ransinhbhai Nisarta</t>
  </si>
  <si>
    <t>Shipping Charge</t>
  </si>
  <si>
    <t>COD Charges</t>
  </si>
  <si>
    <t>Discount %</t>
  </si>
  <si>
    <t>20240118-14512832</t>
  </si>
  <si>
    <t>Shammi Ansari</t>
  </si>
  <si>
    <t>mdshammi1989@gmail.com</t>
  </si>
  <si>
    <t>Shakur Pur, Delhi</t>
  </si>
  <si>
    <t>PhonePe</t>
  </si>
  <si>
    <t>Nandan</t>
  </si>
  <si>
    <t>20240120-12010642</t>
  </si>
  <si>
    <t>MILESH SAHU</t>
  </si>
  <si>
    <t>milesh.sahu05@gmail.com</t>
  </si>
  <si>
    <t>Jabalpur, MP</t>
  </si>
  <si>
    <t>Chyavanprash-1KG</t>
  </si>
  <si>
    <t>CG158704451IN</t>
  </si>
  <si>
    <t>20240120-18554263</t>
  </si>
  <si>
    <t>Tulip Agarwal</t>
  </si>
  <si>
    <t>tulip.agarwal@gmail.com</t>
  </si>
  <si>
    <t>Ghaziabad, Uttar Pradesh</t>
  </si>
  <si>
    <t>CG158704332IN</t>
  </si>
  <si>
    <t>20240120-20002968</t>
  </si>
  <si>
    <t>Jeetendra Raikwar</t>
  </si>
  <si>
    <t>myhome38802@gmail.com</t>
  </si>
  <si>
    <t>Jhansi, Uttar Pradesh</t>
  </si>
  <si>
    <t>Sonaprash Chyawanprash-450GM</t>
  </si>
  <si>
    <t>Xpressbees</t>
  </si>
  <si>
    <t>20240121-09491675</t>
  </si>
  <si>
    <t>Babulal Baldha</t>
  </si>
  <si>
    <t>bkbaldha.bkb@gmail.com</t>
  </si>
  <si>
    <t>Arab Timbadi, Gujarat</t>
  </si>
  <si>
    <t>Dabur Chyawanprash SF-500GM</t>
  </si>
  <si>
    <t>20240121-16281687</t>
  </si>
  <si>
    <t>Nehal Parekh</t>
  </si>
  <si>
    <t>nehalparekh3@gmail.com</t>
  </si>
  <si>
    <t>Mysuru, Karnataka</t>
  </si>
  <si>
    <t>Hemo G+ Findla Juice-500ML
Hemo G+ Findla Juice-1LTR</t>
  </si>
  <si>
    <t>20240122-13023473</t>
  </si>
  <si>
    <t>Madevbhai Solanki</t>
  </si>
  <si>
    <t>madevsolanki06@gmail.com</t>
  </si>
  <si>
    <t>Kutch, Gujarat</t>
  </si>
  <si>
    <t>Hyperstop Tablet-10TAB</t>
  </si>
  <si>
    <t>CG158704479IN</t>
  </si>
  <si>
    <t>20240124-20515690</t>
  </si>
  <si>
    <t>Abu bakar Khan</t>
  </si>
  <si>
    <t>bakark757@gmail.com</t>
  </si>
  <si>
    <t>Azamgarh, Uttar Pradesh</t>
  </si>
  <si>
    <t>Saburi Rubbing Balm-10GM</t>
  </si>
  <si>
    <t>20240126-17405570</t>
  </si>
  <si>
    <t>Avinash Mishra</t>
  </si>
  <si>
    <t>sunnymishra1995@gmail.com</t>
  </si>
  <si>
    <t xml:space="preserve"> Jaipur, Rajasthan</t>
  </si>
  <si>
    <t>Keshor Guggulu-120GM</t>
  </si>
  <si>
    <t>20240127-23111940</t>
  </si>
  <si>
    <t>Sandeep Sharma</t>
  </si>
  <si>
    <t>perfectsandeep08@gmail.com</t>
  </si>
  <si>
    <t>Yacrujjay Tablets-30TAB</t>
  </si>
  <si>
    <t>20240130-10341674</t>
  </si>
  <si>
    <t>Rashmi Puranik</t>
  </si>
  <si>
    <t>rashmipuranik08@gmail.com</t>
  </si>
  <si>
    <t>20240130-11271343</t>
  </si>
  <si>
    <t>Bharat Bhosle</t>
  </si>
  <si>
    <t>bharatbhosale016@gmail.com</t>
  </si>
  <si>
    <t>Sangli, Maharashtra</t>
  </si>
  <si>
    <t>Ragi Malt (Kaju Badam)-250GM</t>
  </si>
  <si>
    <t>EG316426655IN</t>
  </si>
  <si>
    <t>20240130-14342661</t>
  </si>
  <si>
    <t>Sanjay Patil</t>
  </si>
  <si>
    <t>kerle.sanjay@gmail.com</t>
  </si>
  <si>
    <t>Kolhapur, Maharashtra</t>
  </si>
  <si>
    <t>Ashwagandha Churna-100GM</t>
  </si>
  <si>
    <t>Total PP</t>
  </si>
  <si>
    <t>20240201-13503731</t>
  </si>
  <si>
    <t>George Stanly</t>
  </si>
  <si>
    <t>georgeupavanam@gmail.com</t>
  </si>
  <si>
    <t>Kottayam, Kerala</t>
  </si>
  <si>
    <t>20240203-13371342</t>
  </si>
  <si>
    <t>Sanu Saurav</t>
  </si>
  <si>
    <t>sauravsanu96@gmail.com</t>
  </si>
  <si>
    <t>BHAGALPUR, Bihar</t>
  </si>
  <si>
    <t>20240203-17235178</t>
  </si>
  <si>
    <t>Rapar,Kuchchh</t>
  </si>
  <si>
    <t>CG114607592IN</t>
  </si>
  <si>
    <t>20240203-21300125</t>
  </si>
  <si>
    <t>Satender Singh</t>
  </si>
  <si>
    <t>satrohilla2024@gmail.com</t>
  </si>
  <si>
    <t>Rewari, Haryana</t>
  </si>
  <si>
    <t>20240204-10385766</t>
  </si>
  <si>
    <t>Kirti Singal</t>
  </si>
  <si>
    <t>kritisingal321@gmail.com</t>
  </si>
  <si>
    <t>Rajkot, Gujarat</t>
  </si>
  <si>
    <t>P-6 Capsules-24CAP</t>
  </si>
  <si>
    <t>20240205-15445463</t>
  </si>
  <si>
    <t>Bhushan Joshi</t>
  </si>
  <si>
    <t>bhushan.joshi6@gmail.com</t>
  </si>
  <si>
    <t>Thane, Maharashtra</t>
  </si>
  <si>
    <t>Nasya Nasal Drops-15ML</t>
  </si>
  <si>
    <t>20240206-10490326</t>
  </si>
  <si>
    <t>Jayant Yajnik</t>
  </si>
  <si>
    <t>jayantyajnik@gmail.com</t>
  </si>
  <si>
    <t>Sri Sri Chyawanprash-250GM</t>
  </si>
  <si>
    <t>20240206-14114966</t>
  </si>
  <si>
    <t>Madhavi Singh</t>
  </si>
  <si>
    <t>madhvisingh2991@gmail.com</t>
  </si>
  <si>
    <t>Major Sudarshan Kumar Sharma</t>
  </si>
  <si>
    <t>20240208-08141258</t>
  </si>
  <si>
    <t>sudarshan.sharma@yahoo.com</t>
  </si>
  <si>
    <t>Dabur Chyawanprakash Sugar Free</t>
  </si>
  <si>
    <t>20240209-09430235</t>
  </si>
  <si>
    <t>KIRITKUMAR AMRUTLAL Mistry</t>
  </si>
  <si>
    <t>chotaliakalpesh8@gmail.com</t>
  </si>
  <si>
    <t>Ras Anjali Drops</t>
  </si>
  <si>
    <t>Anas Antule</t>
  </si>
  <si>
    <t>20240210-07490327</t>
  </si>
  <si>
    <t>antuleanas786@gmail.com</t>
  </si>
  <si>
    <t>Navi Mumbai, Maharashtra</t>
  </si>
  <si>
    <t>Kadalin Liquid</t>
  </si>
  <si>
    <t>20240210-18182077</t>
  </si>
  <si>
    <t>S P Gupta</t>
  </si>
  <si>
    <t>shantiprakashgupta@gmail.com</t>
  </si>
  <si>
    <t>Shahjahanpur, Uttar Pradesh</t>
  </si>
  <si>
    <t>Chyawanprash Special</t>
  </si>
  <si>
    <t>20240211-18324829</t>
  </si>
  <si>
    <t>Prince Kumar</t>
  </si>
  <si>
    <t>iswarkasi73@gmail.com</t>
  </si>
  <si>
    <t>Bhubaneswar, Orissa</t>
  </si>
  <si>
    <t>Japani F Capsules</t>
  </si>
  <si>
    <t>20240212-16331047</t>
  </si>
  <si>
    <t>Balvinder Kaur</t>
  </si>
  <si>
    <t>Sandhu.pinkyy@gmail.com</t>
  </si>
  <si>
    <t>New Delhi, Delhi</t>
  </si>
  <si>
    <t>others</t>
  </si>
  <si>
    <t>20240213-14125560</t>
  </si>
  <si>
    <t>Sagar Bhesadadia</t>
  </si>
  <si>
    <t>sagarpatel140812@gmail.com</t>
  </si>
  <si>
    <t>Bhavnagar, Gujarat</t>
  </si>
  <si>
    <t>Neo Neem Shampoo</t>
  </si>
  <si>
    <t>20240213-16513899</t>
  </si>
  <si>
    <t>Chandra mohan Ray</t>
  </si>
  <si>
    <t>chandramohanrai908@gmail.com</t>
  </si>
  <si>
    <t>Kharkhoda, Haryana</t>
  </si>
  <si>
    <t>Shilajit</t>
  </si>
  <si>
    <t>20240213-22055881</t>
  </si>
  <si>
    <t>vikas mishra</t>
  </si>
  <si>
    <t>vikas.vm100@gmail.com</t>
  </si>
  <si>
    <t>N/A</t>
  </si>
  <si>
    <t>20240214-15224744</t>
  </si>
  <si>
    <t>Ajay Singh</t>
  </si>
  <si>
    <t>ajaysingh231039@gmail.com</t>
  </si>
  <si>
    <t>Bharuch, Gujarat</t>
  </si>
  <si>
    <t>Uttra Khand Madhu Honey</t>
  </si>
  <si>
    <t>20240214-21250180</t>
  </si>
  <si>
    <t>PEDASRINIVASA REDDY GAYAM</t>
  </si>
  <si>
    <t>srinu.201297@gmail.com</t>
  </si>
  <si>
    <t>Hyderabad, Telagana</t>
  </si>
  <si>
    <t>Evacsure Laxative Tablet</t>
  </si>
  <si>
    <t>ERP Invoice No.</t>
  </si>
  <si>
    <t>COD pay Date</t>
  </si>
  <si>
    <t>20240216-14182718</t>
  </si>
  <si>
    <t>Binay singh Baba</t>
  </si>
  <si>
    <t>shivgarhi.binay@gmail.com</t>
  </si>
  <si>
    <t>Jaunpur, Uttar Pradesh</t>
  </si>
  <si>
    <t xml:space="preserve">20240216-20525614 </t>
  </si>
  <si>
    <t>Anuj Saini</t>
  </si>
  <si>
    <t>sainianuj1@gmail.com</t>
  </si>
  <si>
    <t xml:space="preserve">20240216-22090095 </t>
  </si>
  <si>
    <t>Mamta Sharma</t>
  </si>
  <si>
    <t>Drmamta1962@gmail.com</t>
  </si>
  <si>
    <t>20240216-23593851</t>
  </si>
  <si>
    <t>Milind Parab</t>
  </si>
  <si>
    <t>Milindhparab@gmail.com</t>
  </si>
  <si>
    <t>Mumbai, Maharashtra</t>
  </si>
  <si>
    <t>20240217-12090256</t>
  </si>
  <si>
    <t>Kriti Singal</t>
  </si>
  <si>
    <t>Kritisingal321@gmail.com</t>
  </si>
  <si>
    <t>20240217-16335886</t>
  </si>
  <si>
    <t>Adnan Kazi</t>
  </si>
  <si>
    <t>adnan.kazi75@gmail.com</t>
  </si>
  <si>
    <t>Surat, Gujarat</t>
  </si>
  <si>
    <t>20240220-07383732</t>
  </si>
  <si>
    <t>Murali BK Bk</t>
  </si>
  <si>
    <t>bkmuralid@gmail.com</t>
  </si>
  <si>
    <t>Koppa, Karnataka</t>
  </si>
  <si>
    <t>Shonitargal Rasa</t>
  </si>
  <si>
    <t>20240221-20182448</t>
  </si>
  <si>
    <t>20240222-12262699</t>
  </si>
  <si>
    <t>Techi Epo</t>
  </si>
  <si>
    <t>techiepo@gmail.com</t>
  </si>
  <si>
    <t>Naharlagun, Arunachal Pradesh</t>
  </si>
  <si>
    <t>Mohammad sufiyan Tagala</t>
  </si>
  <si>
    <t>20240222-12464238</t>
  </si>
  <si>
    <t>sufiyantagala4590@gmail.com</t>
  </si>
  <si>
    <t>Fatehpur Shekhawati sikar, Rajasthan</t>
  </si>
  <si>
    <t>20240222-20130831</t>
  </si>
  <si>
    <t>PC Morya</t>
  </si>
  <si>
    <t>pcmorya@gmail.com</t>
  </si>
  <si>
    <t>Telegaon, Maharashtra</t>
  </si>
  <si>
    <t>Suvarna Shakti Bindu</t>
  </si>
  <si>
    <t>20240222-22365546</t>
  </si>
  <si>
    <t>Jitender Sahu</t>
  </si>
  <si>
    <t>Jitusahu2008@gmail.com</t>
  </si>
  <si>
    <t>Micon Gold Capsule</t>
  </si>
  <si>
    <t>20240222-22583188</t>
  </si>
  <si>
    <t>Asish agrawal</t>
  </si>
  <si>
    <t>Styleinindia@gmail.com</t>
  </si>
  <si>
    <t>Kantabanji, Orissa</t>
  </si>
  <si>
    <t>Kruminashak kadha</t>
  </si>
  <si>
    <t>20240222-23255925</t>
  </si>
  <si>
    <t>Mazhar Chougle</t>
  </si>
  <si>
    <t>Mazharchougle@gmail.com</t>
  </si>
  <si>
    <t>Navi mumbai, Maharashtra</t>
  </si>
  <si>
    <t>20240223-03185519</t>
  </si>
  <si>
    <t>Anikha Happy</t>
  </si>
  <si>
    <t>Nethra.mudhu@gmail.com</t>
  </si>
  <si>
    <t>Bangalore, Karnataka</t>
  </si>
  <si>
    <t>20240223-08062145</t>
  </si>
  <si>
    <t>HEMENDRA P Joshi</t>
  </si>
  <si>
    <t>joshi.baki72@gmail.com</t>
  </si>
  <si>
    <t>Haridra Tablet</t>
  </si>
  <si>
    <t>20240223-15310128</t>
  </si>
  <si>
    <t>Ankita Dhuri</t>
  </si>
  <si>
    <t>dhurianku1707@gmail.com</t>
  </si>
  <si>
    <t>20240224-10294724</t>
  </si>
  <si>
    <t>Geet Goel</t>
  </si>
  <si>
    <t>geetgoel68@gmail.com</t>
  </si>
  <si>
    <t>Kneesol Magic oil</t>
  </si>
  <si>
    <t>20240224-11150218</t>
  </si>
  <si>
    <t>Priya George Priya George</t>
  </si>
  <si>
    <t>abdpriya@gmail.com</t>
  </si>
  <si>
    <t>Coimbatore, Tamil Nadu</t>
  </si>
  <si>
    <t>Dabur Chyawanprakash</t>
  </si>
  <si>
    <t>20240224-19534291</t>
  </si>
  <si>
    <t>Kirti Pandey</t>
  </si>
  <si>
    <t>kirtipandey9044@gmail.com</t>
  </si>
  <si>
    <t>Handia, Uttar Pradesh</t>
  </si>
  <si>
    <t>CG066424861IN</t>
  </si>
  <si>
    <t>Dispatching</t>
  </si>
  <si>
    <t>20240226-09231185</t>
  </si>
  <si>
    <t>Vinod Kumar</t>
  </si>
  <si>
    <t>vinodkumar225306@gmail.com</t>
  </si>
  <si>
    <t>Fatehpur-up, Uttar Pradesh</t>
  </si>
  <si>
    <t>Balaji Arsh-Har Capsule</t>
  </si>
  <si>
    <t>CG066424985IN</t>
  </si>
  <si>
    <t>20240226-23265874</t>
  </si>
  <si>
    <t>Vaibhav Budhaaonkar</t>
  </si>
  <si>
    <t>vaibhavaishu2233@gmail.com</t>
  </si>
  <si>
    <t>Dabur Chyawanprash</t>
  </si>
  <si>
    <t>20240227-08470743</t>
  </si>
  <si>
    <t>Srikanth S</t>
  </si>
  <si>
    <t>savannagari@gmail.com</t>
  </si>
  <si>
    <t>nitinkumarnisarta@gmail.com</t>
  </si>
  <si>
    <t>Ahmedabad, Gujarat</t>
  </si>
  <si>
    <t>Neo Neem Hand Wash</t>
  </si>
  <si>
    <t>July Total PP</t>
  </si>
  <si>
    <t>August Total PP</t>
  </si>
  <si>
    <t>Sept Total PP</t>
  </si>
  <si>
    <t>Oct Total PP</t>
  </si>
  <si>
    <t>Nov Total PP</t>
  </si>
  <si>
    <t>Dec Total PP</t>
  </si>
  <si>
    <t>Ragi Malt (Kaju Badam),(Dry Fruit),(Apple Cherry),(Mix Fruit)</t>
  </si>
  <si>
    <t>Delhi ncr, Delhi</t>
  </si>
  <si>
    <t>Total Number of Orders</t>
  </si>
  <si>
    <t>20240227-21335625</t>
  </si>
  <si>
    <t>Anmol kalra</t>
  </si>
  <si>
    <t>anmolkalra538@gmail.com</t>
  </si>
  <si>
    <t>Malout, Punjab</t>
  </si>
  <si>
    <t>Kamini Vidravano Ras</t>
  </si>
  <si>
    <t>20240228-18580841</t>
  </si>
  <si>
    <t>Laxmikant Pahare</t>
  </si>
  <si>
    <t>kantbabu@gmail.com</t>
  </si>
  <si>
    <t>Khariar Road, Orissa</t>
  </si>
  <si>
    <t>20240228-21374158</t>
  </si>
  <si>
    <t>Shivanand Kumar</t>
  </si>
  <si>
    <t>Shivanand.surya@yahoo.in</t>
  </si>
  <si>
    <t>20240229-14214267</t>
  </si>
  <si>
    <t>DILIPBHAI PATEL</t>
  </si>
  <si>
    <t>dilip8759@gmail.com</t>
  </si>
  <si>
    <t>DELIVERY COST</t>
  </si>
  <si>
    <t>20240229-20551678</t>
  </si>
  <si>
    <t>Bharti Ganeshani</t>
  </si>
  <si>
    <t>nidhiganeshani@gmail.com</t>
  </si>
  <si>
    <t>Bhilai, Chhattisgarh</t>
  </si>
  <si>
    <t>Kesh Kanchan Tablet</t>
  </si>
  <si>
    <t>PP</t>
  </si>
  <si>
    <t>Zandu Kesari Jivan Sugar Free Ayurvedic Chyawanprash</t>
  </si>
  <si>
    <t>Uttra khand Madhu Honey - 500g</t>
  </si>
  <si>
    <t>Nikhar Laip - 25GM</t>
  </si>
  <si>
    <t>Zandu Chyavanprashad SF-900 GM</t>
  </si>
  <si>
    <t>20240105-11561482</t>
  </si>
  <si>
    <t>Venkataramireddy Gangireddy</t>
  </si>
  <si>
    <t>Venkataram040@gmail.com</t>
  </si>
  <si>
    <t>Kadapa, Andra Pradesh</t>
  </si>
  <si>
    <t>Ashwagandhadi Tablet 60tab - 2/Honey-250g/Shilajiit Juice-500ml</t>
  </si>
  <si>
    <t>Total DC</t>
  </si>
  <si>
    <t>GROSS PROFIT</t>
  </si>
  <si>
    <t>TOTAL DELIVERY COST</t>
  </si>
  <si>
    <t>20240202-13365887</t>
  </si>
  <si>
    <t>chetankumar sirsath</t>
  </si>
  <si>
    <t>Clsirsath@gmail.com</t>
  </si>
  <si>
    <t>Zandu Chyavanprashad SF-450 GM</t>
  </si>
  <si>
    <t>Cancelled</t>
  </si>
  <si>
    <t>20240203-11141647</t>
  </si>
  <si>
    <t>Bhuvnesh Bhuvnesh</t>
  </si>
  <si>
    <t>bhuvneshyadavM1210@gmail.com</t>
  </si>
  <si>
    <t>Sahaswan, Uttar Pradesh</t>
  </si>
  <si>
    <t>Himmatnagar, Gujarat</t>
  </si>
  <si>
    <t>Arjunchhal Ghanvati</t>
  </si>
  <si>
    <t>Uttra Khand Madhu Honey (500g)</t>
  </si>
  <si>
    <t>Giloy satwa (40g)</t>
  </si>
  <si>
    <t>Sitopaladi churna (180g)</t>
  </si>
  <si>
    <t>Twinkle Eye drops (10ml)</t>
  </si>
  <si>
    <t>Srinetra Eye drops (5ml)</t>
  </si>
  <si>
    <t>Ganga Amrit Eye drops 25ml)</t>
  </si>
  <si>
    <t>Aloes Compound Tablet</t>
  </si>
  <si>
    <t>Vigorex S.F</t>
  </si>
  <si>
    <t>CANCELLED ORDERS AMT.</t>
  </si>
  <si>
    <t>20240208-23463874</t>
  </si>
  <si>
    <t>Bhojwani Jagdish Kanyalal</t>
  </si>
  <si>
    <t>bhojeanijagdishkanyalal2@gmail.com</t>
  </si>
  <si>
    <t>Khuj Khalas Malam</t>
  </si>
  <si>
    <t>-</t>
  </si>
  <si>
    <t>20240211-09372364</t>
  </si>
  <si>
    <t>20240212-15535880</t>
  </si>
  <si>
    <t>20240213-22544850</t>
  </si>
  <si>
    <t>Manya Gupta</t>
  </si>
  <si>
    <t>guptamanya22@gmail.com</t>
  </si>
  <si>
    <t>Gwalior, Madya Pradesh</t>
  </si>
  <si>
    <t>Zandu Ayurvedic Cough Syrup (100ml)</t>
  </si>
  <si>
    <t>20240216-08205469</t>
  </si>
  <si>
    <t>Kritika Bhambri</t>
  </si>
  <si>
    <t>prachibhambri2003@gmail.com</t>
  </si>
  <si>
    <t>Yogi Kanthika Ayurvedic Pills</t>
  </si>
  <si>
    <t>20240216-22430456</t>
  </si>
  <si>
    <t>Naved Naved</t>
  </si>
  <si>
    <t>michealkeeng@gmail.com</t>
  </si>
  <si>
    <t>Delhi ncr</t>
  </si>
  <si>
    <t>20240217-13511843</t>
  </si>
  <si>
    <t>ABHISHEK KAMPANI</t>
  </si>
  <si>
    <t>Kampani.abhishek@gmail.com</t>
  </si>
  <si>
    <t>New delhi, Delhi</t>
  </si>
  <si>
    <t>20240219-11565264</t>
  </si>
  <si>
    <t>kk kk</t>
  </si>
  <si>
    <t>kkk@gmail.com</t>
  </si>
  <si>
    <t> bbs, Orissa</t>
  </si>
  <si>
    <t>Shwasmitra Tablet</t>
  </si>
  <si>
    <t>20240222-22045573</t>
  </si>
  <si>
    <t>Gourav Verma</t>
  </si>
  <si>
    <t>Vermagourav2507@gmail.com</t>
  </si>
  <si>
    <t>Ghazipur, Uttar Pradesh</t>
  </si>
  <si>
    <t>Zandu Chyavanprashad S.F (900g)</t>
  </si>
  <si>
    <t>20240225-10020277</t>
  </si>
  <si>
    <t>Akanksha Chaubey</t>
  </si>
  <si>
    <t>akankshachaubey839@gmail.com</t>
  </si>
  <si>
    <t>Allahabad, Uttar Pradesh</t>
  </si>
  <si>
    <t>20240226-08294691</t>
  </si>
  <si>
    <t>Akshay H</t>
  </si>
  <si>
    <t>akshubharadwaj1999@gmail.com</t>
  </si>
  <si>
    <t>Swasamrutham Syrup (200ml)</t>
  </si>
  <si>
    <t>Ragi Malt</t>
  </si>
  <si>
    <t xml:space="preserve">Ragi Malt </t>
  </si>
  <si>
    <t>Product Category</t>
  </si>
  <si>
    <t>Syrup</t>
  </si>
  <si>
    <t>Tablet</t>
  </si>
  <si>
    <t>Chyawanprash</t>
  </si>
  <si>
    <t>Capsules</t>
  </si>
  <si>
    <t>Drops</t>
  </si>
  <si>
    <t>Ragi</t>
  </si>
  <si>
    <t>Malam</t>
  </si>
  <si>
    <t>Shampoo</t>
  </si>
  <si>
    <t>Liquid</t>
  </si>
  <si>
    <t>Honey</t>
  </si>
  <si>
    <t>Powder</t>
  </si>
  <si>
    <t>Churna</t>
  </si>
  <si>
    <t>Oil</t>
  </si>
  <si>
    <t>Row Labels</t>
  </si>
  <si>
    <t>Gurgaon, Haryana</t>
  </si>
  <si>
    <t>Warana Kodoli, Maharashtra</t>
  </si>
  <si>
    <t>States</t>
  </si>
  <si>
    <t xml:space="preserve"> Arunachal Pradesh</t>
  </si>
  <si>
    <t xml:space="preserve"> Bihar</t>
  </si>
  <si>
    <t xml:space="preserve"> Chhattisgarh</t>
  </si>
  <si>
    <t xml:space="preserve"> Delhi</t>
  </si>
  <si>
    <t xml:space="preserve"> Gujarat</t>
  </si>
  <si>
    <t xml:space="preserve"> Haryana</t>
  </si>
  <si>
    <t xml:space="preserve"> Karnataka</t>
  </si>
  <si>
    <t xml:space="preserve"> Kerala</t>
  </si>
  <si>
    <t xml:space="preserve"> Madya Pradesh</t>
  </si>
  <si>
    <t xml:space="preserve"> Maharashtra</t>
  </si>
  <si>
    <t xml:space="preserve"> Orissa</t>
  </si>
  <si>
    <t xml:space="preserve"> Punjab</t>
  </si>
  <si>
    <t xml:space="preserve"> Rajasthan</t>
  </si>
  <si>
    <t xml:space="preserve"> Tamil Nadu</t>
  </si>
  <si>
    <t xml:space="preserve"> Telagana</t>
  </si>
  <si>
    <t xml:space="preserve"> Uttar Pradesh</t>
  </si>
  <si>
    <t>Kuchchh</t>
  </si>
  <si>
    <t>Grand Total</t>
  </si>
  <si>
    <t>Total orders</t>
  </si>
  <si>
    <t>State</t>
  </si>
  <si>
    <t>Count of Order ID</t>
  </si>
  <si>
    <t>Count of Delivery Service</t>
  </si>
  <si>
    <t>Sum of Total Amount</t>
  </si>
  <si>
    <t>20240302-19545825</t>
  </si>
  <si>
    <t>Jeyhun Rejepov</t>
  </si>
  <si>
    <t>jeyhunhyd99@gmail.com</t>
  </si>
  <si>
    <t>Gurugram, Haryana</t>
  </si>
  <si>
    <t>Gokshuradi Guggulu</t>
  </si>
  <si>
    <t>Ragi Malt (Multigrain with Strawberry)</t>
  </si>
  <si>
    <t>Ragi Malt (Mango)</t>
  </si>
  <si>
    <t>IndiaPost</t>
  </si>
  <si>
    <t>Anzil ...</t>
  </si>
  <si>
    <t>20240304-09110611</t>
  </si>
  <si>
    <t>Anzilappuzz@gmail.com</t>
  </si>
  <si>
    <t>Karunagappally, Kerala</t>
  </si>
  <si>
    <t>Breathe Eazy Granules</t>
  </si>
  <si>
    <t>20240304-09330979</t>
  </si>
  <si>
    <t>20240304-11500189</t>
  </si>
  <si>
    <t>Nisar Ali Khan</t>
  </si>
  <si>
    <t>nisar2c@yahoo.com</t>
  </si>
  <si>
    <t>20240304-14130154</t>
  </si>
  <si>
    <t>Jimnash k K</t>
  </si>
  <si>
    <t>jimnashjimmy@gmail.com</t>
  </si>
  <si>
    <t>Vasulax Kids Syrup</t>
  </si>
  <si>
    <t>Avg Purchase Amt</t>
  </si>
  <si>
    <t>Avg Delivery Days</t>
  </si>
  <si>
    <t>CG066424901IN</t>
  </si>
  <si>
    <t>20240304-15290230</t>
  </si>
  <si>
    <t>Radha Janardhan</t>
  </si>
  <si>
    <t>radhapremanupam1@gmail.com</t>
  </si>
  <si>
    <t>Trivandrum, Kerala</t>
  </si>
  <si>
    <t>Sri Sri Chyawanprash</t>
  </si>
  <si>
    <t>Arman Mallik</t>
  </si>
  <si>
    <t>20240304-18124184</t>
  </si>
  <si>
    <t>snowj1628@gmail.com</t>
  </si>
  <si>
    <t>Sonpur, Bihar</t>
  </si>
  <si>
    <t>Nherb Oral Mouth Care Liquid</t>
  </si>
  <si>
    <t>CG066425898IN</t>
  </si>
  <si>
    <t>20240305-08213043</t>
  </si>
  <si>
    <t>Dhanalakshmy R</t>
  </si>
  <si>
    <t>dhanalakshmyr@gmail.com</t>
  </si>
  <si>
    <t>20240305-08525179</t>
  </si>
  <si>
    <t>Sushil Gupta</t>
  </si>
  <si>
    <t>skgkrb@gmail.com</t>
  </si>
  <si>
    <t>Korba, Chhattisgarh</t>
  </si>
  <si>
    <t>20240305-10305839</t>
  </si>
  <si>
    <t>Riya Aggarwal</t>
  </si>
  <si>
    <t>Riyaaggarwal056@gmail.com</t>
  </si>
  <si>
    <t>Panipat, Haryana</t>
  </si>
  <si>
    <t>Antra Vriddhihar Gutika</t>
  </si>
  <si>
    <t>20240306-11054149</t>
  </si>
  <si>
    <t>SATISH VIRWANI</t>
  </si>
  <si>
    <t>vtc50696@gmail.com</t>
  </si>
  <si>
    <t>Wadsa, Maharashtra</t>
  </si>
  <si>
    <t>Srinetra Eye Drops</t>
  </si>
  <si>
    <t>Avg orders per day</t>
  </si>
  <si>
    <t>20240306-12214914</t>
  </si>
  <si>
    <t>Altaf Ahmed</t>
  </si>
  <si>
    <t>altaf.ahmedd10@yahoo.com</t>
  </si>
  <si>
    <t>Panjim, Goa</t>
  </si>
  <si>
    <t>Weight</t>
  </si>
  <si>
    <t>0.5 kg</t>
  </si>
  <si>
    <t>20240306-22464232</t>
  </si>
  <si>
    <t>Anita Rokade</t>
  </si>
  <si>
    <t>rokadeanita9@gmail.com</t>
  </si>
  <si>
    <t>Nagpur, Maharashtra</t>
  </si>
  <si>
    <t>20240307-16065676</t>
  </si>
  <si>
    <t xml:space="preserve">Pragati Kulkarni </t>
  </si>
  <si>
    <t>pragatikulkarni1992@gmail.com</t>
  </si>
  <si>
    <t>Virar, Maharashtra</t>
  </si>
  <si>
    <t>Sonaprash Chyawanprash</t>
  </si>
  <si>
    <t>20240307-16444612</t>
  </si>
  <si>
    <t>Dahari Mahto</t>
  </si>
  <si>
    <t>ravisumandmrc@gmail.com</t>
  </si>
  <si>
    <t>Chainpur, Bihar</t>
  </si>
  <si>
    <t>Triphala Guggulu</t>
  </si>
  <si>
    <t>20240309-12494064</t>
  </si>
  <si>
    <t>PARTHO GOPAL CHAKRABORTY</t>
  </si>
  <si>
    <t>par_mou2923@rediffmail.com</t>
  </si>
  <si>
    <t>Kolkata, West Bengal</t>
  </si>
  <si>
    <t>Haridra Capsule</t>
  </si>
  <si>
    <t>20240309-15352276</t>
  </si>
  <si>
    <t>Gursewak Singh</t>
  </si>
  <si>
    <t>ssaby2611@gmail.com</t>
  </si>
  <si>
    <t>Sangrur, Punjab</t>
  </si>
  <si>
    <t>20240309-20475354</t>
  </si>
  <si>
    <t>Aamir Nawaz</t>
  </si>
  <si>
    <t>14aamir99@gmail.com</t>
  </si>
  <si>
    <t>Purnia, Bihar</t>
  </si>
  <si>
    <t>Colicarmin Syrup</t>
  </si>
  <si>
    <t>20240309-21010390</t>
  </si>
  <si>
    <t>Pawan Kumar</t>
  </si>
  <si>
    <t>pawanpensia123@gmail.com</t>
  </si>
  <si>
    <t>Narwana, Haryana</t>
  </si>
  <si>
    <t>Bio Oil Skin Care</t>
  </si>
  <si>
    <t>Delhivery</t>
  </si>
  <si>
    <t>20240309-23205448</t>
  </si>
  <si>
    <t>Kruminashak Kadha</t>
  </si>
  <si>
    <t>20240310-10313852</t>
  </si>
  <si>
    <t>Dipankar Debnath</t>
  </si>
  <si>
    <t>Dipdebnath7002146652@gmail.com</t>
  </si>
  <si>
    <t>Hailakandi, Assam</t>
  </si>
  <si>
    <t>Diabic Care Juice</t>
  </si>
  <si>
    <t>20240310-11435791</t>
  </si>
  <si>
    <t>Gora Khan</t>
  </si>
  <si>
    <t>gora1khan4@gmail.com</t>
  </si>
  <si>
    <t>Fatehabad Hr, Haryana</t>
  </si>
  <si>
    <t>JointAid Oil</t>
  </si>
  <si>
    <t>20240310-12481398</t>
  </si>
  <si>
    <t>Pravesh Saini</t>
  </si>
  <si>
    <t>spnpravesh511@gmail.com</t>
  </si>
  <si>
    <t>Dehradun, Uttaranchal</t>
  </si>
  <si>
    <t>Hyperstop Tablet</t>
  </si>
  <si>
    <t>Pavanahara Vati</t>
  </si>
  <si>
    <t>20240310-18334838</t>
  </si>
  <si>
    <t>Sandip Patel</t>
  </si>
  <si>
    <t>sandippatel35037@gmail.com</t>
  </si>
  <si>
    <t>Neo Neem Soap</t>
  </si>
  <si>
    <t>20240310-23362832</t>
  </si>
  <si>
    <t>Qasim Raza</t>
  </si>
  <si>
    <t>qasimraza065@gmail.com</t>
  </si>
  <si>
    <t>Trichup Shampoo</t>
  </si>
  <si>
    <t>20240311-07500435</t>
  </si>
  <si>
    <t>Mashna Talikote</t>
  </si>
  <si>
    <t>mashna9373924797@gmail.com</t>
  </si>
  <si>
    <t>Medchal, Telagana</t>
  </si>
  <si>
    <t>Sesa Anti-Hair Fall With Bhringraj &amp; Onion Shampoo</t>
  </si>
  <si>
    <t>20240311-11441996</t>
  </si>
  <si>
    <t>Jyoti Kumari</t>
  </si>
  <si>
    <t>deepraj1029@gmail.com</t>
  </si>
  <si>
    <t> Ludhiana, Punjab</t>
  </si>
  <si>
    <t>Sesa Ayurvedic Hair Oil</t>
  </si>
  <si>
    <t>20240311-11572610</t>
  </si>
  <si>
    <t>Biswajit Sinha</t>
  </si>
  <si>
    <t>biswajitsinha.bs6@gmail.com</t>
  </si>
  <si>
    <t>Murarai, West Bengal</t>
  </si>
  <si>
    <t>Dr. Ortho Strong Oil</t>
  </si>
  <si>
    <t>20240311-12324743</t>
  </si>
  <si>
    <t>Chhatan dutta</t>
  </si>
  <si>
    <t>chhatandutta@gmail.com</t>
  </si>
  <si>
    <t>Gangarampur, West Bengal</t>
  </si>
  <si>
    <t>Kaaswin Hot Sip</t>
  </si>
  <si>
    <t>20240311-14302820</t>
  </si>
  <si>
    <t>Shahinur Ali</t>
  </si>
  <si>
    <t>shahinurali041@gmail.com</t>
  </si>
  <si>
    <t>Bongaigaon, Assam</t>
  </si>
  <si>
    <t>Memodin Syrup</t>
  </si>
  <si>
    <t>20240311-23594571</t>
  </si>
  <si>
    <t>Yash C</t>
  </si>
  <si>
    <t>yashchahal2000@gmail.com</t>
  </si>
  <si>
    <t>Sat-Isabgol</t>
  </si>
  <si>
    <t>20240312-07252163</t>
  </si>
  <si>
    <t>ashutosh singh</t>
  </si>
  <si>
    <t>ashutoshsujayat@gmail.com</t>
  </si>
  <si>
    <t>Jaipur, Rajasthan</t>
  </si>
  <si>
    <t>Raughan-E-Badam Shireen</t>
  </si>
  <si>
    <t>Packing</t>
  </si>
  <si>
    <t>20240312-15423785</t>
  </si>
  <si>
    <t>Shaik abdul Rahman</t>
  </si>
  <si>
    <t>rahimanshaik008@gmail.com</t>
  </si>
  <si>
    <t>Kurnool, Andra Pradesh</t>
  </si>
  <si>
    <t>Moringa Leaf Powder</t>
  </si>
  <si>
    <t>20240312-22104199</t>
  </si>
  <si>
    <t>Jairaj Francis</t>
  </si>
  <si>
    <t>jairajf@gmail.com</t>
  </si>
  <si>
    <t>Mysore, Karnataka</t>
  </si>
  <si>
    <t>Aj Kesh A1 Powder</t>
  </si>
  <si>
    <t>20240312-22293935</t>
  </si>
  <si>
    <t>Avinash Jadhav</t>
  </si>
  <si>
    <t>avitimeiscoming@gmail.com</t>
  </si>
  <si>
    <t>Pune, Maharashtra</t>
  </si>
  <si>
    <t>Earcon Drops</t>
  </si>
  <si>
    <t>Hemo G+ Findla Juice</t>
  </si>
  <si>
    <t>Giloy Juice</t>
  </si>
  <si>
    <t>20240313-03124548</t>
  </si>
  <si>
    <t>Craig Alphonso</t>
  </si>
  <si>
    <t>craigmangs@gmail.com</t>
  </si>
  <si>
    <t>Vasco, Goa</t>
  </si>
  <si>
    <t>Nityadip Ubtan Soap</t>
  </si>
  <si>
    <t>20240313-04002897</t>
  </si>
  <si>
    <t>Laxmanbhai Chavda</t>
  </si>
  <si>
    <t>Chavdalucky@gmail.com</t>
  </si>
  <si>
    <t>Halvad, Gujarat</t>
  </si>
  <si>
    <t>Brento Syrup</t>
  </si>
  <si>
    <t>20240313-06570448</t>
  </si>
  <si>
    <t xml:space="preserve">Shital Rajput </t>
  </si>
  <si>
    <t>shitalrajput1506@gmail.com</t>
  </si>
  <si>
    <t>Naxalbari, West Bengal</t>
  </si>
  <si>
    <t>Shyamala Oil</t>
  </si>
  <si>
    <t>20240313-08045775</t>
  </si>
  <si>
    <t>Jalpa Pandya</t>
  </si>
  <si>
    <t>pandyajn@gmail.com</t>
  </si>
  <si>
    <t>Raktin Syrup</t>
  </si>
  <si>
    <t>20240313-11423934</t>
  </si>
  <si>
    <t>Shanmukha Chary Maheshwaram</t>
  </si>
  <si>
    <t>mshanmukhachary@gmail.com</t>
  </si>
  <si>
    <t>Uricontrol Syrup</t>
  </si>
  <si>
    <t>20240313-11510741</t>
  </si>
  <si>
    <t>Champa Sarkar</t>
  </si>
  <si>
    <t>27thapril2017@gmail.com</t>
  </si>
  <si>
    <t>Gomutra Ark</t>
  </si>
  <si>
    <t>20240313-13390813</t>
  </si>
  <si>
    <t>फजीर Fazir</t>
  </si>
  <si>
    <t>shaikhfazir@gmail.com</t>
  </si>
  <si>
    <t>Bilaspur, Chhattisgarh</t>
  </si>
  <si>
    <t>Patna, Bihar</t>
  </si>
  <si>
    <t>20240314-07532839</t>
  </si>
  <si>
    <t>Jheel Vora</t>
  </si>
  <si>
    <t>jheelvora2002@gmail.com</t>
  </si>
  <si>
    <t>Ojasvita Chocolate Powder</t>
  </si>
  <si>
    <t>20240314-10405791</t>
  </si>
  <si>
    <t>Raina Sheth</t>
  </si>
  <si>
    <t>Voraraina1989@gnail.com</t>
  </si>
  <si>
    <t>Ragi Malt (Kaju Badam)</t>
  </si>
  <si>
    <t>Ragi Malt (Dry Fruits)</t>
  </si>
  <si>
    <t>RajkotAhmedabad, Gujarat</t>
  </si>
  <si>
    <t>Trackon</t>
  </si>
  <si>
    <t>sanjay bhavle</t>
  </si>
  <si>
    <t>20240314-16325958</t>
  </si>
  <si>
    <t>sanjaybhavle@gmail.com</t>
  </si>
  <si>
    <t>Nityadip Kesar Soap</t>
  </si>
  <si>
    <t>Nityadip Mruttika Soap</t>
  </si>
  <si>
    <t>20240314-18215155</t>
  </si>
  <si>
    <t>Mahima Sheoran</t>
  </si>
  <si>
    <t>24mahisheoran@gmail.com</t>
  </si>
  <si>
    <t>Delhi Ncr, Uttar Pradesh</t>
  </si>
  <si>
    <t>Acnovin Cream</t>
  </si>
  <si>
    <t>20240315-06120870</t>
  </si>
  <si>
    <t>YOGESH CHAUDHARI</t>
  </si>
  <si>
    <t>chaudhariyogn@gmail.com</t>
  </si>
  <si>
    <t>Jalgaon, Maharashtra</t>
  </si>
  <si>
    <t>Pravek Ayurvedic Tea®</t>
  </si>
  <si>
    <t>20240315-10262152</t>
  </si>
  <si>
    <t>Indranath Chatterjee</t>
  </si>
  <si>
    <t>inc64@rediffmail.com</t>
  </si>
  <si>
    <t>Yastimadhu Tablet</t>
  </si>
  <si>
    <t>20240315-22164153</t>
  </si>
  <si>
    <t>20240315-23292131</t>
  </si>
  <si>
    <t>Mohammad saiyed ali Molla</t>
  </si>
  <si>
    <t>mollamohammadsaiyedali@gmail.com</t>
  </si>
  <si>
    <t>Amtala, West Bengal</t>
  </si>
  <si>
    <t>Aj Bplex Syrup</t>
  </si>
  <si>
    <t>Shilajit Himalayan Origin</t>
  </si>
  <si>
    <t>20240316-08280628</t>
  </si>
  <si>
    <t>Anil SABHARWAL</t>
  </si>
  <si>
    <t>anil.sabharwal27@gmail.com</t>
  </si>
  <si>
    <t>Delhi Ncr, Delhi</t>
  </si>
  <si>
    <t>Maha Bhringraj Oil</t>
  </si>
  <si>
    <t>20240316-10113713</t>
  </si>
  <si>
    <t>Mohd Shakoor</t>
  </si>
  <si>
    <t>ahmedshakoor26@gmail.com</t>
  </si>
  <si>
    <t>Shillong, Meghalaya</t>
  </si>
  <si>
    <t>Rasayan Vati</t>
  </si>
  <si>
    <t>20240316-10372863</t>
  </si>
  <si>
    <t>A Sangeetha</t>
  </si>
  <si>
    <t>ampoluharshita2009@gmail.com</t>
  </si>
  <si>
    <t>Tablets</t>
  </si>
  <si>
    <t>Granules</t>
  </si>
  <si>
    <t>Kadha</t>
  </si>
  <si>
    <t>Juice</t>
  </si>
  <si>
    <t>Soap</t>
  </si>
  <si>
    <t>Cream</t>
  </si>
  <si>
    <t>Tea</t>
  </si>
  <si>
    <t>20240316-13341040</t>
  </si>
  <si>
    <t>Pavan Kulkarni</t>
  </si>
  <si>
    <t>pavank67@gmail.com</t>
  </si>
  <si>
    <t>Hubli, Karnataka</t>
  </si>
  <si>
    <t>Cutis Dusting Powder</t>
  </si>
  <si>
    <t>Kesari Gulkand</t>
  </si>
  <si>
    <t>Gulkand</t>
  </si>
  <si>
    <t xml:space="preserve"> </t>
  </si>
  <si>
    <t>20240316-17012624</t>
  </si>
  <si>
    <t>Vinay Chandra Paliwal</t>
  </si>
  <si>
    <t>v.c.paliwal@gmail.com</t>
  </si>
  <si>
    <t>Rasayan Churna</t>
  </si>
  <si>
    <t>20240316-17240871</t>
  </si>
  <si>
    <t>Madevbhai Solanki) uletvash.</t>
  </si>
  <si>
    <t>Rapar kutch, Gujarat</t>
  </si>
  <si>
    <t>20240317-13115353</t>
  </si>
  <si>
    <t>Mohsin Warsi</t>
  </si>
  <si>
    <t>mohsinwarsi91@gmail.com</t>
  </si>
  <si>
    <t>20240317-13131720</t>
  </si>
  <si>
    <t>Atul Kumar</t>
  </si>
  <si>
    <t>atul.bajaj24@gmail.com</t>
  </si>
  <si>
    <t>Rohtak, Haryana</t>
  </si>
  <si>
    <t>20240317-19300218</t>
  </si>
  <si>
    <t>Pratyush Suman</t>
  </si>
  <si>
    <t>vk8877999@gmail.com</t>
  </si>
  <si>
    <t>Dipali Khanna</t>
  </si>
  <si>
    <t xml:space="preserve">20240317-21243094 </t>
  </si>
  <si>
    <t>dipalikhanna866@gmail.com</t>
  </si>
  <si>
    <t>Ruturaj Hair Oil</t>
  </si>
  <si>
    <t>20240318-10201976</t>
  </si>
  <si>
    <t>Kritika Gupta</t>
  </si>
  <si>
    <t>guptakritika2212@gmail.com</t>
  </si>
  <si>
    <t>Jammu, Jammu and Kashmir</t>
  </si>
  <si>
    <t>20240318-10252736</t>
  </si>
  <si>
    <t>Ashish Kumar Pal</t>
  </si>
  <si>
    <t>ashish_kumar_pal@yahoo.fr</t>
  </si>
  <si>
    <t>Chandraprabha Vati</t>
  </si>
  <si>
    <t>Virya Shodhan Vati</t>
  </si>
  <si>
    <t xml:space="preserve">20240318-15000124 </t>
  </si>
  <si>
    <t>Gunia Nabam</t>
  </si>
  <si>
    <t>guninabam1@gmail.com</t>
  </si>
  <si>
    <t>Shilajit Gold Resin</t>
  </si>
  <si>
    <t>20240318-22423051</t>
  </si>
  <si>
    <t>Anand Chouksey</t>
  </si>
  <si>
    <t>anandchouksey1@gmail.com</t>
  </si>
  <si>
    <t>Jabalpur, Madya Pradesh</t>
  </si>
  <si>
    <t>20240318-23171299</t>
  </si>
  <si>
    <t>Maithreyi G</t>
  </si>
  <si>
    <t>godamaithreyi4@gmail.com</t>
  </si>
  <si>
    <t>Others</t>
  </si>
  <si>
    <t>20240319-06151465</t>
  </si>
  <si>
    <t>Kishan Sindhria</t>
  </si>
  <si>
    <t>kishansiddh03454@gmail.com</t>
  </si>
  <si>
    <t>Bargarh, Orissa</t>
  </si>
  <si>
    <t>20240319-15334494</t>
  </si>
  <si>
    <t>Atul Atul</t>
  </si>
  <si>
    <t>Rajputatul250@gmail.com</t>
  </si>
  <si>
    <t>Batala, Punjab</t>
  </si>
  <si>
    <t>20240320-09373642</t>
  </si>
  <si>
    <t>ARYA DAVE</t>
  </si>
  <si>
    <t>sumitat233@gmail.com</t>
  </si>
  <si>
    <t>Mehsana, Gujarat</t>
  </si>
  <si>
    <t>Arjuna Garcinia Juice</t>
  </si>
  <si>
    <t>Ginger Vinegar</t>
  </si>
  <si>
    <t>20240320-09425898</t>
  </si>
  <si>
    <t>Tanvi Tanvi</t>
  </si>
  <si>
    <t>tanvi66gaur@gmail.com</t>
  </si>
  <si>
    <t>Lucknow, Uttar Pradesh</t>
  </si>
  <si>
    <t>20240320-17462983</t>
  </si>
  <si>
    <t>Abha Bhalla</t>
  </si>
  <si>
    <t>Abhabhalla@hotmail.com</t>
  </si>
  <si>
    <t>20240320-21094379</t>
  </si>
  <si>
    <t>Vivek Choudhary</t>
  </si>
  <si>
    <t>mysection69@gmail.com</t>
  </si>
  <si>
    <t>Silchar, Assam</t>
  </si>
  <si>
    <t>Rasnasaptak Kadha</t>
  </si>
  <si>
    <t>A52353917</t>
  </si>
  <si>
    <t>20240321-14402830</t>
  </si>
  <si>
    <t>Sandeep Rathaur</t>
  </si>
  <si>
    <t>Sandeeprathaur049@gmail.com</t>
  </si>
  <si>
    <t>Dirang, Arunachal Pradesh</t>
  </si>
  <si>
    <t>Arvindasava Syrup</t>
  </si>
  <si>
    <t>20240321-14500433</t>
  </si>
  <si>
    <t>Raj Patel</t>
  </si>
  <si>
    <t>Raajpaatel434@gmail.com</t>
  </si>
  <si>
    <t>Siddharth Sahoo</t>
  </si>
  <si>
    <t>20240321-15512523</t>
  </si>
  <si>
    <t>sahoo.siddharth93@gmail.com</t>
  </si>
  <si>
    <t>Balasore, Orissa</t>
  </si>
  <si>
    <t>20240321-17350286</t>
  </si>
  <si>
    <t>20240321-18344433</t>
  </si>
  <si>
    <t>Wang Hung Ju</t>
  </si>
  <si>
    <t>wanghungju54@gmail.com</t>
  </si>
  <si>
    <t>Kabzover</t>
  </si>
  <si>
    <t>20240322-08024265</t>
  </si>
  <si>
    <t>Abhilash Hegde</t>
  </si>
  <si>
    <t>Altek.suresh.hegde@gmail.com</t>
  </si>
  <si>
    <t>Sudanta Gel Toothpaste</t>
  </si>
  <si>
    <t>Maha Bhringraj Shampoo</t>
  </si>
  <si>
    <t>Toothpaste</t>
  </si>
  <si>
    <t>20240322-10034612</t>
  </si>
  <si>
    <t>Krishna Kumar Singh Arya</t>
  </si>
  <si>
    <t>kksarya55@gmail.com</t>
  </si>
  <si>
    <t>Chunar, Uttar Pradesh</t>
  </si>
  <si>
    <t>Jamun Ras</t>
  </si>
  <si>
    <t>Shilajit Juice</t>
  </si>
  <si>
    <t>Musli power Juice</t>
  </si>
  <si>
    <t>1 kg</t>
  </si>
  <si>
    <t>0.6 kg</t>
  </si>
  <si>
    <t>0.7 kg</t>
  </si>
  <si>
    <t>D90849576</t>
  </si>
  <si>
    <t>20240322-11563926</t>
  </si>
  <si>
    <t>Vani T</t>
  </si>
  <si>
    <t>Vaniprasanna069@gmail.com</t>
  </si>
  <si>
    <t>Medhya Rasayan</t>
  </si>
  <si>
    <t>20240322-13155468</t>
  </si>
  <si>
    <t>Gopi Reddy</t>
  </si>
  <si>
    <t>gopireddyves@gmail.com</t>
  </si>
  <si>
    <t>20240322-13531833</t>
  </si>
  <si>
    <t>Hameed Patel</t>
  </si>
  <si>
    <t>Abupats@gmail.com</t>
  </si>
  <si>
    <t>Kaucha Pak</t>
  </si>
  <si>
    <t>Anjar, Gujarat</t>
  </si>
  <si>
    <t>20240322-16522195</t>
  </si>
  <si>
    <t>Wasim Ahmed</t>
  </si>
  <si>
    <t>mdwasimali77@gmail.com</t>
  </si>
  <si>
    <t>Jambrose Tablet</t>
  </si>
  <si>
    <t>20240322-18054012</t>
  </si>
  <si>
    <t>SUNDER MANSUKHANI</t>
  </si>
  <si>
    <t>ssmnov38@gmail.com</t>
  </si>
  <si>
    <t>20240322-19460658</t>
  </si>
  <si>
    <t>Lucky Gurjar</t>
  </si>
  <si>
    <t>lakhmichand9057@gmail.com</t>
  </si>
  <si>
    <t>Kotputli, Rajasthan</t>
  </si>
  <si>
    <t>20240322-19512386</t>
  </si>
  <si>
    <t>Nilofar Jahan</t>
  </si>
  <si>
    <t>Jahan.nilu@gmail.com</t>
  </si>
  <si>
    <t>Dhanbad, Jharkhand</t>
  </si>
  <si>
    <t>20240322-23204315</t>
  </si>
  <si>
    <t>Rajeev Kumar Jaiswal</t>
  </si>
  <si>
    <t>jaiswalrk1209@gmail.com</t>
  </si>
  <si>
    <t>Chennai, Tamil Nadu</t>
  </si>
  <si>
    <t>20240323-11323741</t>
  </si>
  <si>
    <t>Tilak Jain</t>
  </si>
  <si>
    <t>Tilakjain5@gmail.com</t>
  </si>
  <si>
    <t>Flexijod Joint Care Tablet</t>
  </si>
  <si>
    <t>Shilajitvadi Lauha Vati</t>
  </si>
  <si>
    <t>20240324-17284110</t>
  </si>
  <si>
    <t>R K Medical Store BANDHAPALI</t>
  </si>
  <si>
    <t>rkmedicalstorerkm@gmail.com</t>
  </si>
  <si>
    <t>Dabhara, Chhattisgarh</t>
  </si>
  <si>
    <t>20240324-17592690</t>
  </si>
  <si>
    <t>Hiba Thasnim</t>
  </si>
  <si>
    <t>babyhiba12@gmail.com</t>
  </si>
  <si>
    <t>Ulliyeri, Kerala</t>
  </si>
  <si>
    <t>Psoria Oil</t>
  </si>
  <si>
    <t>20240324-21245334</t>
  </si>
  <si>
    <t>Jitu Verma</t>
  </si>
  <si>
    <t>rjstar64@gmail.com</t>
  </si>
  <si>
    <t>Grass Oil</t>
  </si>
  <si>
    <t>20240325-01011636</t>
  </si>
  <si>
    <t>Raja Roy</t>
  </si>
  <si>
    <t>rr4041650@gmail.com</t>
  </si>
  <si>
    <t>Serampore, West Bengal</t>
  </si>
  <si>
    <t>Sudanta Toothpaste</t>
  </si>
  <si>
    <t>Jagdev singh Bhullar</t>
  </si>
  <si>
    <t>20240325-11042174</t>
  </si>
  <si>
    <t>Jagdevb938@gmail.com</t>
  </si>
  <si>
    <t>Fazilka, Punjab</t>
  </si>
  <si>
    <t>Psorolin B Ointment</t>
  </si>
  <si>
    <t>20240325-15573037</t>
  </si>
  <si>
    <t>Dharmendra singh</t>
  </si>
  <si>
    <t>Dsauto121@gmail.com</t>
  </si>
  <si>
    <t>20240325-23092814</t>
  </si>
  <si>
    <t>Jaskaran Singh</t>
  </si>
  <si>
    <t>Chahalgursimranjitsingh@gmail.com</t>
  </si>
  <si>
    <t>20240326-08360767</t>
  </si>
  <si>
    <t>Prem Sharma</t>
  </si>
  <si>
    <t>jp.ppsharma@gmail.com</t>
  </si>
  <si>
    <t>20240326-11190912</t>
  </si>
  <si>
    <t>Pankaj Parwani</t>
  </si>
  <si>
    <t>pankuparwani999@gmail.com</t>
  </si>
  <si>
    <t>20240326-13460720</t>
  </si>
  <si>
    <t>Satveer Singh</t>
  </si>
  <si>
    <t>ssrajput9355@gmail.com</t>
  </si>
  <si>
    <t>Barmer, Rajasthan</t>
  </si>
  <si>
    <t>Ganga Amrit Eye Drops</t>
  </si>
  <si>
    <t>20240326-14583441</t>
  </si>
  <si>
    <t>Jitender Sayal</t>
  </si>
  <si>
    <t>jintendersayal@gmail.com</t>
  </si>
  <si>
    <t>Roopnagar, Punjab</t>
  </si>
  <si>
    <t>Shyamla Shampoo</t>
  </si>
  <si>
    <t>20240326-21392560</t>
  </si>
  <si>
    <t>Patel Indravadan</t>
  </si>
  <si>
    <t>idholu.dholu500@gmail.com</t>
  </si>
  <si>
    <t>Modasa, Gujarat</t>
  </si>
  <si>
    <t>20240327-12033881</t>
  </si>
  <si>
    <t>Yogender Sharma</t>
  </si>
  <si>
    <t>yogendersharma4447@gmail.com</t>
  </si>
  <si>
    <t>noida, Uttar Pradesh</t>
  </si>
  <si>
    <t>Sudarshan Ghanvati</t>
  </si>
  <si>
    <t>20240327-18502133</t>
  </si>
  <si>
    <t>Jerina santhiya Agis</t>
  </si>
  <si>
    <t>agijeri7@gmail.com</t>
  </si>
  <si>
    <t>Thiruchendur, Tamil Nadu</t>
  </si>
  <si>
    <t>20240327-20305725</t>
  </si>
  <si>
    <t>Omesh Katekhaye</t>
  </si>
  <si>
    <t>om.katekhaye111@gmail.com</t>
  </si>
  <si>
    <t>Alasi Plast</t>
  </si>
  <si>
    <t>20240327-21351425</t>
  </si>
  <si>
    <t>20240327-22563797</t>
  </si>
  <si>
    <t>Sanatan Mishra</t>
  </si>
  <si>
    <t xml:space="preserve"> superhumansanatan@gmail.com
</t>
  </si>
  <si>
    <t>Deodar Oil</t>
  </si>
  <si>
    <t>20240328-02240311</t>
  </si>
  <si>
    <t>Rhea Dhiman</t>
  </si>
  <si>
    <t>Rheapb@gmail.com</t>
  </si>
  <si>
    <t>Vidangasava</t>
  </si>
  <si>
    <t>20240328-11412484</t>
  </si>
  <si>
    <t>Nasir ahamed</t>
  </si>
  <si>
    <t>nasirtyl289@gmail.com</t>
  </si>
  <si>
    <t>Curchorem, Goa</t>
  </si>
  <si>
    <t>Kalonji Vinegar</t>
  </si>
  <si>
    <t>20240328-15264677</t>
  </si>
  <si>
    <t>Yunus Khan</t>
  </si>
  <si>
    <t>yunuskhannew123@gmail.com</t>
  </si>
  <si>
    <t>20240328-16013359</t>
  </si>
  <si>
    <t>Rupinder Singh</t>
  </si>
  <si>
    <t>rupinderng97@gmail.com</t>
  </si>
  <si>
    <t>Malerkotla, Punjab</t>
  </si>
  <si>
    <t>Isotine Eye Drop</t>
  </si>
  <si>
    <t>20240328-16183097</t>
  </si>
  <si>
    <t>T SANDHYA</t>
  </si>
  <si>
    <t>usandhya2012@gmail.com</t>
  </si>
  <si>
    <t>Simlim Capsule</t>
  </si>
  <si>
    <t>20240328-16221369</t>
  </si>
  <si>
    <t>Natarajan K</t>
  </si>
  <si>
    <t>nutraj2013@gmail.com</t>
  </si>
  <si>
    <t>Shankhavali Churna</t>
  </si>
  <si>
    <t>20240328-17314322</t>
  </si>
  <si>
    <t>Kushagra Gupta</t>
  </si>
  <si>
    <t>Kushagra08@gmail.com</t>
  </si>
  <si>
    <t>Varanasi, Uttar Pradesh</t>
  </si>
  <si>
    <t>20240328-17480791</t>
  </si>
  <si>
    <t>Rishiraj Jaiswal</t>
  </si>
  <si>
    <t>rishirajarya34@gmail.com</t>
  </si>
  <si>
    <t>Bhatinda, Punjab</t>
  </si>
  <si>
    <t>Oorja Tablet</t>
  </si>
  <si>
    <t>20240328-19451289</t>
  </si>
  <si>
    <t>Ashutosh Gupta</t>
  </si>
  <si>
    <t>ujjwal04gupta@gmail.com</t>
  </si>
  <si>
    <t>Isotine Plus Eye Drop</t>
  </si>
  <si>
    <t>20240328-19564965</t>
  </si>
  <si>
    <t>Namita Kapoor</t>
  </si>
  <si>
    <t>namitakapoor696@yahoo.co.in</t>
  </si>
  <si>
    <t>20240328-20045825</t>
  </si>
  <si>
    <t>Vinay Kumar Jha</t>
  </si>
  <si>
    <t>vjha6493@gmail.com</t>
  </si>
  <si>
    <t>Juritap</t>
  </si>
  <si>
    <t>20240328-20163695</t>
  </si>
  <si>
    <t>Vikram Panghal</t>
  </si>
  <si>
    <t>Panghalpanghaljaat5@gmail.com</t>
  </si>
  <si>
    <t>Bhiwani, Haryana</t>
  </si>
  <si>
    <t>20240328-22213338</t>
  </si>
  <si>
    <t>20240329-07124919</t>
  </si>
  <si>
    <t>Rajan Singh</t>
  </si>
  <si>
    <t>rsknowledge1@gamil.com</t>
  </si>
  <si>
    <t>Pratapgarh, Uttar Pradesh</t>
  </si>
  <si>
    <t>Prostisafe Tablet</t>
  </si>
  <si>
    <t>20240329-11344796</t>
  </si>
  <si>
    <t>Chandrika baby Baby</t>
  </si>
  <si>
    <t>Viswanathvrinda@gmail.com</t>
  </si>
  <si>
    <t>Nilambur, Kerala</t>
  </si>
  <si>
    <t>Shankh Pushpi Tablet</t>
  </si>
  <si>
    <t>Trichy, Tamil Nadu</t>
  </si>
  <si>
    <t>D90849609</t>
  </si>
  <si>
    <t>A52456288</t>
  </si>
  <si>
    <t>1.5 kg</t>
  </si>
  <si>
    <t>20240329-14072084</t>
  </si>
  <si>
    <t>Vadwala Tejas</t>
  </si>
  <si>
    <t>tejasvadwala@yahoo.com</t>
  </si>
  <si>
    <t>20240329-14434314</t>
  </si>
  <si>
    <t>NARESH KUMAR RAHEJA</t>
  </si>
  <si>
    <t>nareshraheja08@gmail.com</t>
  </si>
  <si>
    <t>20240329-14585593</t>
  </si>
  <si>
    <t>Ankit Jogi Kumar</t>
  </si>
  <si>
    <t>Jogirahul365@gmail.com</t>
  </si>
  <si>
    <t>Dimag Paushtik Rasayan Tablet</t>
  </si>
  <si>
    <t>Hissar, Haryana</t>
  </si>
  <si>
    <t>20240329-17193865</t>
  </si>
  <si>
    <t>Rohit Singh</t>
  </si>
  <si>
    <t>rohitz.singh86@gmail.com</t>
  </si>
  <si>
    <t>20240329-17300943</t>
  </si>
  <si>
    <t>Govinda Online</t>
  </si>
  <si>
    <t>govindaonline8@gmail.com</t>
  </si>
  <si>
    <t>Srikakulam, Andra Pradesh</t>
  </si>
  <si>
    <t>Lodhrasava (Madhwasava)</t>
  </si>
  <si>
    <t>20240329-17572389</t>
  </si>
  <si>
    <t>Rajnesh Kumar</t>
  </si>
  <si>
    <t>rajneshkumar84441@gmail.com</t>
  </si>
  <si>
    <t>20240329-18224912</t>
  </si>
  <si>
    <t>Ansar Naqvi</t>
  </si>
  <si>
    <t>ansaralinaqvi0786@gmail.com</t>
  </si>
  <si>
    <t>Stretch Nil</t>
  </si>
  <si>
    <t>Lotion</t>
  </si>
  <si>
    <t>20240329-18381775</t>
  </si>
  <si>
    <t>Subhash Saxena</t>
  </si>
  <si>
    <t>subhashsaxena2011@gmail.com</t>
  </si>
  <si>
    <t>Noida, Uttar Pradesh</t>
  </si>
  <si>
    <t>Ablari Syrup</t>
  </si>
  <si>
    <t>20240329-21472650</t>
  </si>
  <si>
    <t>Sauravsanu96@gmail.com</t>
  </si>
  <si>
    <t>20240329-21524613</t>
  </si>
  <si>
    <t>Suresharora320@gmail.com</t>
  </si>
  <si>
    <t>Talwandi Sabo, Punjab</t>
  </si>
  <si>
    <t>Netra Sudarshan Ark</t>
  </si>
  <si>
    <t>20240329-21545357</t>
  </si>
  <si>
    <t>Dipsikha Das</t>
  </si>
  <si>
    <t>dipshikha.83@gmail.com</t>
  </si>
  <si>
    <t>Guwahati, Assam</t>
  </si>
  <si>
    <t>20240329-21594173</t>
  </si>
  <si>
    <t>Aashish Singh</t>
  </si>
  <si>
    <t>aashishlic1@gmail.com</t>
  </si>
  <si>
    <t>Kalyan, Maharashtra</t>
  </si>
  <si>
    <t>Haritaki Churna</t>
  </si>
  <si>
    <t>20240329-22022446</t>
  </si>
  <si>
    <t>Vrushali Kale</t>
  </si>
  <si>
    <t>vrushalikale75p.vk@gmail.com</t>
  </si>
  <si>
    <t>Karkamb, Maharashtra</t>
  </si>
  <si>
    <t>Kukurma Cream</t>
  </si>
  <si>
    <t>20240329-23031563</t>
  </si>
  <si>
    <t>Dipak Das</t>
  </si>
  <si>
    <t>dasdeepak777@gmail.com</t>
  </si>
  <si>
    <t>Ledo, Assam</t>
  </si>
  <si>
    <t>20240329-23223436</t>
  </si>
  <si>
    <t>Alka Rawat</t>
  </si>
  <si>
    <t>Alkarawat020@gmail.com</t>
  </si>
  <si>
    <t>Kesar Almond Goti</t>
  </si>
  <si>
    <t>20240330-09205987</t>
  </si>
  <si>
    <t>Dr.Pranav Modi</t>
  </si>
  <si>
    <t>modipranav7@gmail.com</t>
  </si>
  <si>
    <t>Ankleshwar, Gujarat</t>
  </si>
  <si>
    <t>20240330-11385869</t>
  </si>
  <si>
    <t>Mohammad aasim Usmani</t>
  </si>
  <si>
    <t>mohammadaasim91@gmail.com</t>
  </si>
  <si>
    <t>20240330-12142326</t>
  </si>
  <si>
    <t>Dr KSHIPRA Misra Misra</t>
  </si>
  <si>
    <t>kshipramisra1104@gmail.com</t>
  </si>
  <si>
    <t>Boniheal Tablet</t>
  </si>
  <si>
    <t>20240330-12445958</t>
  </si>
  <si>
    <t>Ashok Agarwal</t>
  </si>
  <si>
    <t>tusharagarwal4781@gmail.com</t>
  </si>
  <si>
    <t>Manmath Ras</t>
  </si>
  <si>
    <t>20240330-13134553</t>
  </si>
  <si>
    <t>Ajay Jaiswal</t>
  </si>
  <si>
    <t>Ajayjaiswal17307@gmailcom</t>
  </si>
  <si>
    <t>Tilhar, Uttar Pradesh</t>
  </si>
  <si>
    <t>Aadil Siddiqui</t>
  </si>
  <si>
    <t>20240330-14322168</t>
  </si>
  <si>
    <t>aadilmohd982@gmail.com</t>
  </si>
  <si>
    <t>Agra, Uttar Pradesh</t>
  </si>
  <si>
    <t>20240330-15195461</t>
  </si>
  <si>
    <t>Vasanta Kumar</t>
  </si>
  <si>
    <t>vasantachoudary@gmail.com</t>
  </si>
  <si>
    <t>20240330-15464369</t>
  </si>
  <si>
    <t>Vahiya Khan shama</t>
  </si>
  <si>
    <t>Hasanalishama@gmail.com</t>
  </si>
  <si>
    <t>20240330-16052348</t>
  </si>
  <si>
    <t>Vikrant Kumar</t>
  </si>
  <si>
    <t>vikrantram726@gmail.com</t>
  </si>
  <si>
    <t>Saran, Bihar</t>
  </si>
  <si>
    <t>Mushroomex Mushroom Powder</t>
  </si>
  <si>
    <t>20240330-16140617</t>
  </si>
  <si>
    <t>Laxmi Choudhary</t>
  </si>
  <si>
    <t>laxmitandia888@gmail.com</t>
  </si>
  <si>
    <t>Jagdalpur, Chhattisgarh</t>
  </si>
  <si>
    <t>Ranger Syrup</t>
  </si>
  <si>
    <t>20240330-16190490</t>
  </si>
  <si>
    <t>Mursalin Haque</t>
  </si>
  <si>
    <t>Sekhmursaline@gmail.com</t>
  </si>
  <si>
    <t>Burdwan, West Bengal</t>
  </si>
  <si>
    <t>Multani Mitti</t>
  </si>
  <si>
    <t>Bio Pineapple Oil Control Foaming Face cleaner</t>
  </si>
  <si>
    <t>20240330-17045083</t>
  </si>
  <si>
    <t>Vijaya Prabhu</t>
  </si>
  <si>
    <t>pallaviv.prabhu1989@gmail.com</t>
  </si>
  <si>
    <t>Kundapura, Karnataka</t>
  </si>
  <si>
    <t>Raktha Chandan</t>
  </si>
  <si>
    <t>20240330-18023840</t>
  </si>
  <si>
    <t>Shahid Ali Ali</t>
  </si>
  <si>
    <t>shahidali721127@gmail.com</t>
  </si>
  <si>
    <t>Shamshabad, Telagana</t>
  </si>
  <si>
    <t>Maha Sudarsan Churna</t>
  </si>
  <si>
    <t>20240330-18451758</t>
  </si>
  <si>
    <t>Govind Rajq</t>
  </si>
  <si>
    <t>govindraja081@gmail.com</t>
  </si>
  <si>
    <t>Nagarpara, Bihar</t>
  </si>
  <si>
    <t>Dhatupausthik Churna</t>
  </si>
  <si>
    <t>20240330-20182331</t>
  </si>
  <si>
    <t>Sara Das</t>
  </si>
  <si>
    <t>sarikadas1402@gmail.com</t>
  </si>
  <si>
    <t>20240330-21144620</t>
  </si>
  <si>
    <t>Amit Kurjekar</t>
  </si>
  <si>
    <t>amitikurjekar@gmail.com</t>
  </si>
  <si>
    <t>Mandhal, Maharashtra</t>
  </si>
  <si>
    <t>20240330-21372783</t>
  </si>
  <si>
    <t>VYOMESH SHAH</t>
  </si>
  <si>
    <t>vksahd@gmail.com</t>
  </si>
  <si>
    <t>Cutis Soap</t>
  </si>
  <si>
    <t>Cutisora Oil</t>
  </si>
  <si>
    <t>20240330-22510894</t>
  </si>
  <si>
    <t>Ramya Basavaraj</t>
  </si>
  <si>
    <t>ramya.basavaraj@gmail.com</t>
  </si>
  <si>
    <t>Dia Free Capsule</t>
  </si>
  <si>
    <t>20240330-22565721</t>
  </si>
  <si>
    <t>Smruti Mohanty</t>
  </si>
  <si>
    <t>smrutisikha43@gmail.com</t>
  </si>
  <si>
    <t>Ashokarishta - Ayurvedic Syrup For Irregular Periods</t>
  </si>
  <si>
    <t>Melas Soap (75 GM)</t>
  </si>
  <si>
    <t>2 kg</t>
  </si>
  <si>
    <t>20240330-23103838</t>
  </si>
  <si>
    <t>kamlesh kumar Singh</t>
  </si>
  <si>
    <t>kk083084@gmail.com</t>
  </si>
  <si>
    <t>Mohali, Punjab</t>
  </si>
  <si>
    <t>Roupya Bhasma Sliver</t>
  </si>
  <si>
    <t>20240330-23174777</t>
  </si>
  <si>
    <t>Shubha Pandey</t>
  </si>
  <si>
    <t>shubhacarol@gmail.com</t>
  </si>
  <si>
    <t>Mohd Wahid</t>
  </si>
  <si>
    <t>20240331-08290343</t>
  </si>
  <si>
    <t>Harika Reddy</t>
  </si>
  <si>
    <t>Harikareddy2007@gmail.com</t>
  </si>
  <si>
    <t>Khadirarishta</t>
  </si>
  <si>
    <t>20240331-08534496</t>
  </si>
  <si>
    <t>Barsha Agarwal</t>
  </si>
  <si>
    <t>barshaagaarwal369@gmail.com</t>
  </si>
  <si>
    <t>Porsa, Madya Pradesh</t>
  </si>
  <si>
    <t>Brahma Rasayana</t>
  </si>
  <si>
    <t>20240331-08551019</t>
  </si>
  <si>
    <t>Prasanna G V Kumar</t>
  </si>
  <si>
    <t>pkumargv@gmail.com</t>
  </si>
  <si>
    <t>Kundli, Haryana</t>
  </si>
  <si>
    <t>Sitopaladi Churna</t>
  </si>
  <si>
    <t>20240331-09043394</t>
  </si>
  <si>
    <t>Chinmay Tandon</t>
  </si>
  <si>
    <t>chinmay.pilot@gmail.com</t>
  </si>
  <si>
    <t>Agra, Uttar Prades</t>
  </si>
  <si>
    <t>20240331-09383932</t>
  </si>
  <si>
    <t>Mahesh Ganpate</t>
  </si>
  <si>
    <t>greenenergypl@gmail.com</t>
  </si>
  <si>
    <t>Cofco Tablet</t>
  </si>
  <si>
    <t>20240331-09510394</t>
  </si>
  <si>
    <t>20240331-09560692</t>
  </si>
  <si>
    <t>Smaya Mhamal</t>
  </si>
  <si>
    <t>smayamandrekar@gmail.com</t>
  </si>
  <si>
    <t>Mapusa Goa, Goa</t>
  </si>
  <si>
    <t>Gond Moringa</t>
  </si>
  <si>
    <t>20240331-10025795</t>
  </si>
  <si>
    <t>20240331-10164062</t>
  </si>
  <si>
    <t>mohdwahid516@gmail.com</t>
  </si>
  <si>
    <t>Bahraich, Uttar Pradesh</t>
  </si>
  <si>
    <t>Makardhwaja Gutika</t>
  </si>
  <si>
    <t>20240331-10530562</t>
  </si>
  <si>
    <t>Satyveerkumarpal </t>
  </si>
  <si>
    <t>satyveerkumarpals46@gmail.com</t>
  </si>
  <si>
    <t>Farrukhabad, Uttar Pradesh</t>
  </si>
  <si>
    <t>20240331-11150045</t>
  </si>
  <si>
    <t>Tapas Das</t>
  </si>
  <si>
    <t>tapassdas2016@gmail.com</t>
  </si>
  <si>
    <t>Teliamura, Tripura</t>
  </si>
  <si>
    <t>Chameli Oil</t>
  </si>
  <si>
    <t>20240331-11492312</t>
  </si>
  <si>
    <t>Achyut Nath</t>
  </si>
  <si>
    <t>achyutnath51@gmail.com</t>
  </si>
  <si>
    <t>Barpeta, Assam</t>
  </si>
  <si>
    <t>20240331-13003253</t>
  </si>
  <si>
    <t>Akthar Shaikh</t>
  </si>
  <si>
    <t>shaikhakthar25@gmail.com</t>
  </si>
  <si>
    <t>Bhawsar Khakhra Ark Eye Drops</t>
  </si>
  <si>
    <t>20240331-13113228</t>
  </si>
  <si>
    <t>Meghna Bhalla</t>
  </si>
  <si>
    <t>meghna.bhalla311@gmail.com</t>
  </si>
  <si>
    <t>Rajah Prawartini Bati</t>
  </si>
  <si>
    <t>20240331-15004530</t>
  </si>
  <si>
    <t>Sukirti Chandra</t>
  </si>
  <si>
    <t>sukirti2828@gmail.com</t>
  </si>
  <si>
    <t>Uryculi Tablet</t>
  </si>
  <si>
    <t>20240331-18504165</t>
  </si>
  <si>
    <t>Ashish Yadav</t>
  </si>
  <si>
    <t>ashishyadav16445@gmail.com</t>
  </si>
  <si>
    <t>20240331-19081882</t>
  </si>
  <si>
    <t>Amit Kumar</t>
  </si>
  <si>
    <t>a.k.bazzad@gmail.com</t>
  </si>
  <si>
    <t>Sarpagandha Ghanvati</t>
  </si>
  <si>
    <t>20240331-19555666</t>
  </si>
  <si>
    <t>Jasvinder Kaur</t>
  </si>
  <si>
    <t>jkbhatia@hotmail.com</t>
  </si>
  <si>
    <t>Triphala Capsule</t>
  </si>
  <si>
    <t>20240331-20040963</t>
  </si>
  <si>
    <t>Arjun Thakor</t>
  </si>
  <si>
    <t>ajju09136@gmail.com</t>
  </si>
  <si>
    <t>Shilajit Gold Capsule</t>
  </si>
  <si>
    <t>20240331-21263291</t>
  </si>
  <si>
    <t>Bharat bhai bharat bhai</t>
  </si>
  <si>
    <t>20240331-22482873</t>
  </si>
  <si>
    <t>Puneet Badyal</t>
  </si>
  <si>
    <t>puneetbadyal83@gmail.com</t>
  </si>
  <si>
    <t>bharatloncha101@gmail.com</t>
  </si>
  <si>
    <t>Dayapar, Gujarat</t>
  </si>
  <si>
    <t>Ashwagandharishta</t>
  </si>
  <si>
    <t>Katra, Jammu and Kashmir</t>
  </si>
  <si>
    <t>Neo Neem Hair Oil</t>
  </si>
  <si>
    <t>Neo Neem All Purpose Oil</t>
  </si>
  <si>
    <t>20240331-23374588</t>
  </si>
  <si>
    <t>Saurabh Tiwari</t>
  </si>
  <si>
    <t>saurabh8519@gmail.com</t>
  </si>
  <si>
    <t>CG158701322IN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</si>
</sst>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1" formatCode="_(* #,##0_);_(* \(#,##0\);_(* &quot;-&quot;_);_(@_)"/>
    <numFmt numFmtId="44" formatCode="_(&quot;$&quot;* #,##0.00_);_(&quot;$&quot;* \(#,##0.00\);_(&quot;$&quot;* &quot;-&quot;??_);_(@_)"/>
    <numFmt numFmtId="164" formatCode="[$₹]#,##0.00"/>
    <numFmt numFmtId="165" formatCode="d&quot;-&quot;mmm&quot;-&quot;yyyy"/>
    <numFmt numFmtId="166" formatCode="d\-mmm\-yyyy"/>
    <numFmt numFmtId="167" formatCode="[$₹]#,##0"/>
    <numFmt numFmtId="168" formatCode="#,##0.0"/>
    <numFmt numFmtId="169" formatCode="[$₹-820]#,##0.00"/>
    <numFmt numFmtId="170" formatCode="[$₹-439]#,##0.00"/>
    <numFmt numFmtId="171" formatCode="[$₹-820]#,##0"/>
    <numFmt numFmtId="172" formatCode="[$₹-4009]\ #,##0.00"/>
    <numFmt numFmtId="173" formatCode="_ [$₹-4009]\ * #,##0.00_ ;_ [$₹-4009]\ * \-#,##0.00_ ;_ [$₹-4009]\ * &quot;-&quot;??_ ;_ @_ "/>
    <numFmt numFmtId="174" formatCode="0.0"/>
    <numFmt numFmtId="175" formatCode="[$-409]d\-mmm\-yy;@"/>
    <numFmt numFmtId="176" formatCode="[$-409]d\-mmm\-yyyy;@"/>
  </numFmts>
  <fonts count="41">
    <font>
      <sz val="10"/>
      <color rgb="FF000000"/>
      <name val="Arial"/>
      <scheme val="minor"/>
    </font>
    <font>
      <b/>
      <sz val="10"/>
      <color theme="1"/>
      <name val="Times New Roman"/>
      <family val="1"/>
    </font>
    <font>
      <b/>
      <sz val="10"/>
      <color theme="1"/>
      <name val="Arial"/>
      <family val="2"/>
      <scheme val="minor"/>
    </font>
    <font>
      <sz val="10"/>
      <color theme="1"/>
      <name val="Times New Roman"/>
      <family val="1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rgb="FF000000"/>
      <name val="&quot;Open Sans&quot;"/>
    </font>
    <font>
      <sz val="9"/>
      <color rgb="FF000000"/>
      <name val="Arial"/>
      <family val="2"/>
      <scheme val="minor"/>
    </font>
    <font>
      <sz val="10"/>
      <color rgb="FF000000"/>
      <name val="&quot;Open Sans&quot;"/>
    </font>
    <font>
      <sz val="10"/>
      <color theme="1"/>
      <name val="Arial"/>
      <family val="2"/>
    </font>
    <font>
      <sz val="10"/>
      <color rgb="FF6E7A81"/>
      <name val="&quot;Open Sans&quot;"/>
    </font>
    <font>
      <u/>
      <sz val="10"/>
      <color rgb="FF1155CC"/>
      <name val="Arial"/>
      <family val="2"/>
    </font>
    <font>
      <sz val="9"/>
      <color theme="1"/>
      <name val="Arial"/>
      <family val="2"/>
    </font>
    <font>
      <u/>
      <sz val="9"/>
      <color rgb="FF4C66FB"/>
      <name val="Roboto"/>
    </font>
    <font>
      <sz val="11"/>
      <color rgb="FF000000"/>
      <name val="&quot;Helvetica Neue&quot;"/>
    </font>
    <font>
      <u/>
      <sz val="9"/>
      <color rgb="FF19B5FE"/>
      <name val="Roboto"/>
    </font>
    <font>
      <sz val="10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2"/>
      <name val="Arial"/>
      <family val="2"/>
      <scheme val="minor"/>
    </font>
    <font>
      <b/>
      <sz val="10"/>
      <color theme="1"/>
      <name val="Arial"/>
      <family val="2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b/>
      <sz val="11"/>
      <color theme="1"/>
      <name val="Arial"/>
      <family val="2"/>
    </font>
    <font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u/>
      <sz val="9"/>
      <color theme="4" tint="-0.249977111117893"/>
      <name val="Roboto"/>
    </font>
    <font>
      <u/>
      <sz val="10"/>
      <color theme="4" tint="-0.249977111117893"/>
      <name val="Arial"/>
      <family val="2"/>
      <scheme val="minor"/>
    </font>
    <font>
      <u/>
      <sz val="10"/>
      <color theme="4" tint="-0.249977111117893"/>
      <name val="Roboto"/>
    </font>
    <font>
      <u/>
      <sz val="10"/>
      <color theme="4" tint="-0.249977111117893"/>
      <name val="Arial"/>
      <family val="2"/>
    </font>
    <font>
      <sz val="10"/>
      <color theme="4" tint="-0.249977111117893"/>
      <name val="Arial"/>
      <family val="2"/>
      <scheme val="minor"/>
    </font>
    <font>
      <b/>
      <sz val="10"/>
      <color theme="1"/>
      <name val="Times New Roman"/>
      <family val="1"/>
    </font>
    <font>
      <sz val="16"/>
      <color rgb="FF000000"/>
      <name val="Arial"/>
      <family val="2"/>
      <scheme val="minor"/>
    </font>
    <font>
      <sz val="18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u/>
      <sz val="10"/>
      <color theme="4"/>
      <name val="Arial"/>
      <family val="2"/>
      <scheme val="minor"/>
    </font>
    <font>
      <sz val="10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9FBFD"/>
        <bgColor rgb="FFF9FBFD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9FBFD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FFFFF"/>
      </patternFill>
    </fill>
    <fill>
      <patternFill patternType="solid">
        <fgColor theme="4" tint="0.59999389629810485"/>
        <bgColor indexed="64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medium">
        <color indexed="64"/>
      </bottom>
      <diagonal/>
    </border>
    <border>
      <left style="thin">
        <color theme="1" tint="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indexed="64"/>
      </bottom>
      <diagonal/>
    </border>
    <border>
      <left style="thin">
        <color theme="1" tint="0.499984740745262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17" fillId="0" borderId="0" applyNumberFormat="0" applyFill="0" applyBorder="0" applyAlignment="0" applyProtection="0"/>
    <xf numFmtId="0" fontId="24" fillId="6" borderId="0" applyNumberFormat="0" applyBorder="0" applyAlignment="0" applyProtection="0"/>
    <xf numFmtId="0" fontId="25" fillId="7" borderId="0" applyNumberFormat="0" applyBorder="0" applyAlignment="0" applyProtection="0"/>
    <xf numFmtId="41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894">
    <xf numFmtId="0" fontId="0" fillId="0" borderId="0" xfId="0" applyFont="1" applyAlignment="1"/>
    <xf numFmtId="0" fontId="1" fillId="0" borderId="1" xfId="0" applyFont="1" applyBorder="1" applyAlignment="1"/>
    <xf numFmtId="0" fontId="2" fillId="0" borderId="0" xfId="0" applyFont="1"/>
    <xf numFmtId="0" fontId="3" fillId="0" borderId="1" xfId="0" applyFont="1" applyBorder="1" applyAlignment="1"/>
    <xf numFmtId="164" fontId="3" fillId="0" borderId="1" xfId="0" applyNumberFormat="1" applyFont="1" applyBorder="1"/>
    <xf numFmtId="164" fontId="3" fillId="0" borderId="1" xfId="0" applyNumberFormat="1" applyFont="1" applyBorder="1" applyAlignment="1"/>
    <xf numFmtId="164" fontId="3" fillId="0" borderId="1" xfId="0" applyNumberFormat="1" applyFont="1" applyBorder="1" applyAlignment="1"/>
    <xf numFmtId="164" fontId="2" fillId="0" borderId="1" xfId="0" applyNumberFormat="1" applyFont="1" applyBorder="1"/>
    <xf numFmtId="164" fontId="2" fillId="0" borderId="1" xfId="0" applyNumberFormat="1" applyFont="1" applyBorder="1"/>
    <xf numFmtId="0" fontId="2" fillId="0" borderId="0" xfId="0" applyFont="1" applyAlignment="1">
      <alignment horizontal="left"/>
    </xf>
    <xf numFmtId="3" fontId="4" fillId="0" borderId="0" xfId="0" applyNumberFormat="1" applyFont="1"/>
    <xf numFmtId="164" fontId="4" fillId="0" borderId="0" xfId="0" applyNumberFormat="1" applyFont="1"/>
    <xf numFmtId="0" fontId="9" fillId="0" borderId="0" xfId="0" applyFont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2" fillId="0" borderId="12" xfId="0" applyFont="1" applyBorder="1" applyAlignment="1">
      <alignment horizontal="left"/>
    </xf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15" xfId="0" applyFont="1" applyBorder="1" applyAlignment="1"/>
    <xf numFmtId="0" fontId="0" fillId="0" borderId="0" xfId="0" applyFont="1" applyAlignment="1">
      <alignment vertical="center"/>
    </xf>
    <xf numFmtId="166" fontId="4" fillId="0" borderId="12" xfId="0" applyNumberFormat="1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20" fillId="0" borderId="13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4" fillId="0" borderId="12" xfId="0" applyFont="1" applyBorder="1" applyAlignment="1">
      <alignment vertical="center"/>
    </xf>
    <xf numFmtId="0" fontId="19" fillId="0" borderId="12" xfId="0" applyFont="1" applyBorder="1" applyAlignment="1">
      <alignment horizontal="center"/>
    </xf>
    <xf numFmtId="0" fontId="0" fillId="0" borderId="13" xfId="0" applyFont="1" applyBorder="1" applyAlignment="1">
      <alignment vertical="center"/>
    </xf>
    <xf numFmtId="0" fontId="4" fillId="0" borderId="12" xfId="0" applyFont="1" applyBorder="1" applyAlignment="1">
      <alignment horizontal="right" vertical="center"/>
    </xf>
    <xf numFmtId="0" fontId="4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0" fontId="19" fillId="5" borderId="12" xfId="0" applyFont="1" applyFill="1" applyBorder="1" applyAlignment="1">
      <alignment horizontal="left" vertical="center" wrapText="1"/>
    </xf>
    <xf numFmtId="0" fontId="20" fillId="0" borderId="12" xfId="0" applyFont="1" applyBorder="1" applyAlignment="1">
      <alignment horizontal="left" vertical="center"/>
    </xf>
    <xf numFmtId="0" fontId="19" fillId="0" borderId="12" xfId="0" applyFont="1" applyBorder="1" applyAlignment="1">
      <alignment horizontal="left" vertical="center"/>
    </xf>
    <xf numFmtId="0" fontId="8" fillId="2" borderId="12" xfId="0" applyFont="1" applyFill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20" fillId="0" borderId="12" xfId="0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15" xfId="0" applyFont="1" applyFill="1" applyBorder="1" applyAlignment="1">
      <alignment vertical="center"/>
    </xf>
    <xf numFmtId="164" fontId="4" fillId="0" borderId="12" xfId="0" applyNumberFormat="1" applyFont="1" applyBorder="1" applyAlignment="1">
      <alignment vertical="center"/>
    </xf>
    <xf numFmtId="164" fontId="20" fillId="0" borderId="12" xfId="0" applyNumberFormat="1" applyFont="1" applyFill="1" applyBorder="1" applyAlignment="1">
      <alignment vertical="center"/>
    </xf>
    <xf numFmtId="164" fontId="20" fillId="0" borderId="13" xfId="0" applyNumberFormat="1" applyFont="1" applyFill="1" applyBorder="1" applyAlignment="1">
      <alignment vertical="center"/>
    </xf>
    <xf numFmtId="164" fontId="20" fillId="0" borderId="15" xfId="0" applyNumberFormat="1" applyFont="1" applyFill="1" applyBorder="1" applyAlignment="1">
      <alignment vertical="center"/>
    </xf>
    <xf numFmtId="0" fontId="0" fillId="0" borderId="12" xfId="0" applyFont="1" applyBorder="1" applyAlignment="1">
      <alignment vertical="center"/>
    </xf>
    <xf numFmtId="3" fontId="4" fillId="0" borderId="12" xfId="0" applyNumberFormat="1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164" fontId="4" fillId="0" borderId="0" xfId="0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0" fontId="4" fillId="0" borderId="15" xfId="0" applyFont="1" applyBorder="1" applyAlignment="1">
      <alignment horizontal="center" vertical="center"/>
    </xf>
    <xf numFmtId="166" fontId="4" fillId="0" borderId="12" xfId="0" applyNumberFormat="1" applyFont="1" applyBorder="1" applyAlignment="1"/>
    <xf numFmtId="0" fontId="4" fillId="0" borderId="12" xfId="0" applyFont="1" applyBorder="1" applyAlignment="1"/>
    <xf numFmtId="164" fontId="4" fillId="0" borderId="12" xfId="0" applyNumberFormat="1" applyFont="1" applyBorder="1" applyAlignment="1"/>
    <xf numFmtId="3" fontId="4" fillId="0" borderId="12" xfId="0" applyNumberFormat="1" applyFont="1" applyBorder="1" applyAlignment="1"/>
    <xf numFmtId="167" fontId="4" fillId="0" borderId="12" xfId="0" applyNumberFormat="1" applyFont="1" applyBorder="1" applyAlignment="1"/>
    <xf numFmtId="0" fontId="4" fillId="0" borderId="12" xfId="0" applyFont="1" applyBorder="1" applyAlignment="1">
      <alignment horizontal="left"/>
    </xf>
    <xf numFmtId="165" fontId="4" fillId="0" borderId="12" xfId="0" applyNumberFormat="1" applyFont="1" applyBorder="1" applyAlignment="1"/>
    <xf numFmtId="0" fontId="5" fillId="2" borderId="12" xfId="0" applyFont="1" applyFill="1" applyBorder="1" applyAlignment="1"/>
    <xf numFmtId="0" fontId="8" fillId="2" borderId="12" xfId="0" applyFont="1" applyFill="1" applyBorder="1" applyAlignment="1"/>
    <xf numFmtId="0" fontId="4" fillId="0" borderId="12" xfId="0" applyFont="1" applyBorder="1" applyAlignment="1">
      <alignment horizontal="right"/>
    </xf>
    <xf numFmtId="0" fontId="13" fillId="3" borderId="12" xfId="0" applyFont="1" applyFill="1" applyBorder="1" applyAlignment="1">
      <alignment horizontal="left"/>
    </xf>
    <xf numFmtId="0" fontId="14" fillId="0" borderId="12" xfId="0" applyFont="1" applyBorder="1" applyAlignment="1">
      <alignment vertical="top"/>
    </xf>
    <xf numFmtId="0" fontId="15" fillId="3" borderId="12" xfId="0" applyFont="1" applyFill="1" applyBorder="1" applyAlignment="1">
      <alignment horizontal="left"/>
    </xf>
    <xf numFmtId="166" fontId="4" fillId="0" borderId="15" xfId="0" applyNumberFormat="1" applyFont="1" applyBorder="1" applyAlignment="1"/>
    <xf numFmtId="0" fontId="4" fillId="0" borderId="15" xfId="0" applyFont="1" applyBorder="1" applyAlignment="1"/>
    <xf numFmtId="164" fontId="4" fillId="0" borderId="15" xfId="0" applyNumberFormat="1" applyFont="1" applyBorder="1" applyAlignment="1"/>
    <xf numFmtId="3" fontId="4" fillId="0" borderId="15" xfId="0" applyNumberFormat="1" applyFont="1" applyBorder="1" applyAlignment="1"/>
    <xf numFmtId="167" fontId="4" fillId="0" borderId="15" xfId="0" applyNumberFormat="1" applyFont="1" applyBorder="1" applyAlignment="1"/>
    <xf numFmtId="0" fontId="4" fillId="0" borderId="15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0" fillId="0" borderId="22" xfId="0" applyFont="1" applyBorder="1" applyAlignment="1"/>
    <xf numFmtId="0" fontId="0" fillId="0" borderId="0" xfId="0" applyFont="1" applyBorder="1" applyAlignment="1">
      <alignment vertical="center"/>
    </xf>
    <xf numFmtId="169" fontId="0" fillId="0" borderId="0" xfId="0" applyNumberFormat="1" applyFont="1" applyAlignment="1">
      <alignment horizontal="left" vertical="center"/>
    </xf>
    <xf numFmtId="169" fontId="0" fillId="0" borderId="0" xfId="0" applyNumberFormat="1" applyFont="1" applyAlignment="1">
      <alignment vertical="center"/>
    </xf>
    <xf numFmtId="0" fontId="6" fillId="2" borderId="12" xfId="0" applyFont="1" applyFill="1" applyBorder="1" applyAlignment="1"/>
    <xf numFmtId="3" fontId="4" fillId="0" borderId="12" xfId="0" applyNumberFormat="1" applyFont="1" applyBorder="1"/>
    <xf numFmtId="164" fontId="4" fillId="0" borderId="12" xfId="0" applyNumberFormat="1" applyFont="1" applyBorder="1"/>
    <xf numFmtId="0" fontId="9" fillId="0" borderId="12" xfId="0" applyFont="1" applyBorder="1" applyAlignment="1"/>
    <xf numFmtId="164" fontId="9" fillId="0" borderId="12" xfId="0" applyNumberFormat="1" applyFont="1" applyBorder="1" applyAlignment="1">
      <alignment horizontal="right"/>
    </xf>
    <xf numFmtId="0" fontId="24" fillId="6" borderId="12" xfId="2" applyBorder="1" applyAlignment="1"/>
    <xf numFmtId="0" fontId="4" fillId="0" borderId="12" xfId="0" applyFont="1" applyBorder="1"/>
    <xf numFmtId="164" fontId="7" fillId="2" borderId="12" xfId="0" applyNumberFormat="1" applyFont="1" applyFill="1" applyBorder="1"/>
    <xf numFmtId="164" fontId="12" fillId="2" borderId="12" xfId="0" applyNumberFormat="1" applyFont="1" applyFill="1" applyBorder="1" applyAlignment="1">
      <alignment horizontal="right"/>
    </xf>
    <xf numFmtId="0" fontId="5" fillId="2" borderId="12" xfId="0" applyFont="1" applyFill="1" applyBorder="1" applyAlignment="1">
      <alignment horizontal="right"/>
    </xf>
    <xf numFmtId="165" fontId="4" fillId="0" borderId="0" xfId="0" applyNumberFormat="1" applyFont="1" applyBorder="1" applyAlignment="1"/>
    <xf numFmtId="0" fontId="4" fillId="0" borderId="0" xfId="0" applyFont="1" applyBorder="1" applyAlignment="1"/>
    <xf numFmtId="164" fontId="4" fillId="0" borderId="0" xfId="0" applyNumberFormat="1" applyFont="1" applyBorder="1" applyAlignment="1"/>
    <xf numFmtId="166" fontId="4" fillId="0" borderId="0" xfId="0" applyNumberFormat="1" applyFont="1" applyBorder="1" applyAlignment="1"/>
    <xf numFmtId="3" fontId="4" fillId="0" borderId="0" xfId="0" applyNumberFormat="1" applyFont="1" applyBorder="1"/>
    <xf numFmtId="0" fontId="19" fillId="0" borderId="12" xfId="0" applyFont="1" applyBorder="1" applyAlignment="1"/>
    <xf numFmtId="0" fontId="20" fillId="0" borderId="12" xfId="0" applyFont="1" applyBorder="1" applyAlignment="1"/>
    <xf numFmtId="3" fontId="20" fillId="0" borderId="12" xfId="0" applyNumberFormat="1" applyFont="1" applyBorder="1"/>
    <xf numFmtId="0" fontId="19" fillId="0" borderId="0" xfId="0" applyFont="1" applyBorder="1" applyAlignment="1"/>
    <xf numFmtId="0" fontId="0" fillId="0" borderId="0" xfId="0" applyFont="1" applyBorder="1" applyAlignment="1"/>
    <xf numFmtId="164" fontId="4" fillId="0" borderId="0" xfId="0" applyNumberFormat="1" applyFont="1" applyBorder="1"/>
    <xf numFmtId="3" fontId="20" fillId="0" borderId="0" xfId="0" applyNumberFormat="1" applyFont="1" applyBorder="1"/>
    <xf numFmtId="14" fontId="4" fillId="0" borderId="12" xfId="0" applyNumberFormat="1" applyFont="1" applyBorder="1" applyAlignment="1"/>
    <xf numFmtId="0" fontId="0" fillId="0" borderId="0" xfId="0"/>
    <xf numFmtId="0" fontId="0" fillId="0" borderId="12" xfId="0" applyBorder="1"/>
    <xf numFmtId="0" fontId="5" fillId="2" borderId="0" xfId="0" applyFont="1" applyFill="1" applyBorder="1" applyAlignment="1">
      <alignment horizontal="right"/>
    </xf>
    <xf numFmtId="0" fontId="6" fillId="2" borderId="0" xfId="0" applyFont="1" applyFill="1" applyBorder="1" applyAlignment="1"/>
    <xf numFmtId="0" fontId="0" fillId="0" borderId="0" xfId="0" applyBorder="1"/>
    <xf numFmtId="14" fontId="4" fillId="0" borderId="15" xfId="0" applyNumberFormat="1" applyFont="1" applyBorder="1" applyAlignment="1"/>
    <xf numFmtId="0" fontId="5" fillId="2" borderId="15" xfId="0" applyFont="1" applyFill="1" applyBorder="1" applyAlignment="1"/>
    <xf numFmtId="0" fontId="6" fillId="2" borderId="15" xfId="0" applyFont="1" applyFill="1" applyBorder="1" applyAlignment="1"/>
    <xf numFmtId="0" fontId="0" fillId="0" borderId="15" xfId="0" applyBorder="1"/>
    <xf numFmtId="165" fontId="4" fillId="0" borderId="15" xfId="0" applyNumberFormat="1" applyFont="1" applyBorder="1" applyAlignment="1"/>
    <xf numFmtId="3" fontId="4" fillId="0" borderId="15" xfId="0" applyNumberFormat="1" applyFont="1" applyBorder="1"/>
    <xf numFmtId="0" fontId="2" fillId="0" borderId="24" xfId="0" applyFont="1" applyBorder="1" applyAlignment="1">
      <alignment horizontal="left"/>
    </xf>
    <xf numFmtId="0" fontId="19" fillId="0" borderId="12" xfId="0" applyFont="1" applyBorder="1" applyAlignment="1">
      <alignment horizontal="right"/>
    </xf>
    <xf numFmtId="0" fontId="19" fillId="0" borderId="12" xfId="0" applyFont="1" applyFill="1" applyBorder="1" applyAlignment="1">
      <alignment horizontal="right"/>
    </xf>
    <xf numFmtId="164" fontId="4" fillId="0" borderId="12" xfId="0" applyNumberFormat="1" applyFont="1" applyBorder="1" applyAlignment="1">
      <alignment horizontal="right"/>
    </xf>
    <xf numFmtId="170" fontId="9" fillId="0" borderId="12" xfId="4" applyNumberFormat="1" applyFont="1" applyBorder="1" applyAlignment="1">
      <alignment horizontal="right"/>
    </xf>
    <xf numFmtId="170" fontId="0" fillId="0" borderId="12" xfId="5" applyNumberFormat="1" applyFont="1" applyBorder="1" applyAlignment="1">
      <alignment horizontal="right"/>
    </xf>
    <xf numFmtId="170" fontId="0" fillId="0" borderId="12" xfId="0" applyNumberFormat="1" applyFont="1" applyBorder="1" applyAlignment="1">
      <alignment horizontal="right"/>
    </xf>
    <xf numFmtId="0" fontId="24" fillId="6" borderId="16" xfId="2" applyBorder="1" applyAlignment="1"/>
    <xf numFmtId="0" fontId="24" fillId="6" borderId="23" xfId="2" applyBorder="1" applyAlignment="1"/>
    <xf numFmtId="166" fontId="4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/>
    </xf>
    <xf numFmtId="0" fontId="4" fillId="0" borderId="15" xfId="0" applyFont="1" applyBorder="1" applyAlignment="1">
      <alignment vertical="center"/>
    </xf>
    <xf numFmtId="164" fontId="4" fillId="0" borderId="15" xfId="0" applyNumberFormat="1" applyFont="1" applyBorder="1" applyAlignment="1">
      <alignment vertical="center"/>
    </xf>
    <xf numFmtId="3" fontId="4" fillId="0" borderId="15" xfId="0" applyNumberFormat="1" applyFont="1" applyBorder="1" applyAlignment="1">
      <alignment vertical="center"/>
    </xf>
    <xf numFmtId="0" fontId="2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left" vertical="center"/>
    </xf>
    <xf numFmtId="0" fontId="20" fillId="0" borderId="12" xfId="0" applyFont="1" applyFill="1" applyBorder="1" applyAlignment="1">
      <alignment horizontal="left" vertical="center"/>
    </xf>
    <xf numFmtId="0" fontId="23" fillId="11" borderId="14" xfId="0" applyFont="1" applyFill="1" applyBorder="1" applyAlignment="1">
      <alignment horizontal="left" vertical="center"/>
    </xf>
    <xf numFmtId="0" fontId="9" fillId="11" borderId="2" xfId="0" applyFont="1" applyFill="1" applyBorder="1" applyAlignment="1">
      <alignment horizontal="center" vertical="center"/>
    </xf>
    <xf numFmtId="166" fontId="20" fillId="0" borderId="0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164" fontId="20" fillId="0" borderId="0" xfId="0" applyNumberFormat="1" applyFont="1" applyFill="1" applyBorder="1" applyAlignment="1">
      <alignment vertical="center"/>
    </xf>
    <xf numFmtId="3" fontId="20" fillId="0" borderId="0" xfId="0" applyNumberFormat="1" applyFont="1" applyFill="1" applyBorder="1" applyAlignment="1">
      <alignment vertical="center"/>
    </xf>
    <xf numFmtId="167" fontId="4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0" fontId="19" fillId="0" borderId="28" xfId="0" applyFont="1" applyBorder="1" applyAlignment="1">
      <alignment horizontal="center" vertical="center"/>
    </xf>
    <xf numFmtId="0" fontId="19" fillId="0" borderId="12" xfId="0" applyFont="1" applyBorder="1" applyAlignment="1">
      <alignment horizontal="left"/>
    </xf>
    <xf numFmtId="0" fontId="27" fillId="0" borderId="29" xfId="0" applyFont="1" applyFill="1" applyBorder="1" applyAlignment="1"/>
    <xf numFmtId="0" fontId="28" fillId="0" borderId="30" xfId="0" applyFont="1" applyBorder="1" applyAlignment="1"/>
    <xf numFmtId="0" fontId="28" fillId="0" borderId="30" xfId="0" applyFont="1" applyBorder="1" applyAlignment="1">
      <alignment horizontal="center"/>
    </xf>
    <xf numFmtId="0" fontId="29" fillId="3" borderId="12" xfId="0" applyFont="1" applyFill="1" applyBorder="1" applyAlignment="1">
      <alignment horizontal="center" vertical="center"/>
    </xf>
    <xf numFmtId="0" fontId="30" fillId="0" borderId="15" xfId="1" applyFont="1" applyBorder="1" applyAlignment="1">
      <alignment horizontal="center" vertical="center"/>
    </xf>
    <xf numFmtId="0" fontId="31" fillId="3" borderId="12" xfId="0" applyFont="1" applyFill="1" applyBorder="1" applyAlignment="1">
      <alignment horizontal="center" vertical="center"/>
    </xf>
    <xf numFmtId="0" fontId="32" fillId="0" borderId="15" xfId="0" applyFont="1" applyBorder="1" applyAlignment="1">
      <alignment horizontal="center" vertical="center"/>
    </xf>
    <xf numFmtId="0" fontId="30" fillId="0" borderId="12" xfId="1" applyFont="1" applyBorder="1" applyAlignment="1">
      <alignment horizontal="center" vertical="center"/>
    </xf>
    <xf numFmtId="0" fontId="30" fillId="3" borderId="12" xfId="1" applyFont="1" applyFill="1" applyBorder="1" applyAlignment="1">
      <alignment horizontal="center" vertical="center"/>
    </xf>
    <xf numFmtId="0" fontId="30" fillId="0" borderId="12" xfId="1" applyFont="1" applyBorder="1" applyAlignment="1">
      <alignment horizontal="center"/>
    </xf>
    <xf numFmtId="0" fontId="33" fillId="0" borderId="15" xfId="0" applyFont="1" applyBorder="1" applyAlignment="1">
      <alignment horizontal="center" vertical="center"/>
    </xf>
    <xf numFmtId="0" fontId="30" fillId="8" borderId="12" xfId="1" applyFont="1" applyFill="1" applyBorder="1" applyAlignment="1">
      <alignment horizontal="center" vertical="top" wrapText="1"/>
    </xf>
    <xf numFmtId="0" fontId="33" fillId="0" borderId="12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0" fillId="2" borderId="0" xfId="0" applyFont="1" applyFill="1" applyBorder="1" applyAlignment="1"/>
    <xf numFmtId="0" fontId="8" fillId="2" borderId="0" xfId="0" applyFont="1" applyFill="1" applyBorder="1" applyAlignment="1"/>
    <xf numFmtId="0" fontId="11" fillId="0" borderId="0" xfId="0" applyFont="1" applyBorder="1" applyAlignment="1">
      <alignment horizontal="left"/>
    </xf>
    <xf numFmtId="3" fontId="4" fillId="0" borderId="0" xfId="0" applyNumberFormat="1" applyFont="1" applyBorder="1" applyAlignment="1"/>
    <xf numFmtId="0" fontId="5" fillId="2" borderId="0" xfId="0" applyFont="1" applyFill="1" applyBorder="1" applyAlignment="1"/>
    <xf numFmtId="0" fontId="9" fillId="0" borderId="0" xfId="0" applyFont="1" applyBorder="1" applyAlignment="1"/>
    <xf numFmtId="0" fontId="9" fillId="2" borderId="0" xfId="0" applyFont="1" applyFill="1" applyBorder="1" applyAlignment="1"/>
    <xf numFmtId="0" fontId="25" fillId="9" borderId="12" xfId="3" applyFill="1" applyBorder="1" applyAlignment="1"/>
    <xf numFmtId="164" fontId="25" fillId="9" borderId="12" xfId="3" applyNumberFormat="1" applyFill="1" applyBorder="1" applyAlignment="1">
      <alignment horizontal="right"/>
    </xf>
    <xf numFmtId="164" fontId="0" fillId="0" borderId="0" xfId="0" applyNumberFormat="1" applyFont="1" applyAlignment="1"/>
    <xf numFmtId="0" fontId="34" fillId="0" borderId="1" xfId="0" applyFont="1" applyBorder="1" applyAlignment="1">
      <alignment horizontal="center"/>
    </xf>
    <xf numFmtId="0" fontId="18" fillId="0" borderId="12" xfId="0" applyFont="1" applyBorder="1" applyAlignment="1">
      <alignment horizontal="left" vertical="center"/>
    </xf>
    <xf numFmtId="0" fontId="18" fillId="0" borderId="13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164" fontId="26" fillId="12" borderId="27" xfId="0" applyNumberFormat="1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8" fillId="0" borderId="12" xfId="0" applyFont="1" applyBorder="1" applyAlignment="1"/>
    <xf numFmtId="0" fontId="23" fillId="11" borderId="31" xfId="0" applyFont="1" applyFill="1" applyBorder="1" applyAlignment="1">
      <alignment horizontal="left" vertical="center"/>
    </xf>
    <xf numFmtId="0" fontId="9" fillId="11" borderId="32" xfId="0" applyFont="1" applyFill="1" applyBorder="1" applyAlignment="1">
      <alignment horizontal="center" vertical="center"/>
    </xf>
    <xf numFmtId="164" fontId="26" fillId="11" borderId="33" xfId="0" applyNumberFormat="1" applyFont="1" applyFill="1" applyBorder="1" applyAlignment="1">
      <alignment horizontal="center" vertical="center"/>
    </xf>
    <xf numFmtId="0" fontId="19" fillId="0" borderId="0" xfId="0" applyFont="1" applyAlignment="1"/>
    <xf numFmtId="0" fontId="19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left"/>
    </xf>
    <xf numFmtId="166" fontId="20" fillId="0" borderId="15" xfId="0" applyNumberFormat="1" applyFont="1" applyBorder="1" applyAlignment="1">
      <alignment horizontal="center" vertical="center"/>
    </xf>
    <xf numFmtId="0" fontId="17" fillId="0" borderId="12" xfId="1" applyBorder="1" applyAlignment="1">
      <alignment horizontal="center" vertical="center"/>
    </xf>
    <xf numFmtId="0" fontId="17" fillId="0" borderId="13" xfId="1" applyBorder="1" applyAlignment="1">
      <alignment horizontal="center" vertical="center"/>
    </xf>
    <xf numFmtId="0" fontId="20" fillId="0" borderId="15" xfId="0" applyFont="1" applyBorder="1" applyAlignment="1">
      <alignment horizontal="left" vertical="center"/>
    </xf>
    <xf numFmtId="0" fontId="2" fillId="0" borderId="26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left"/>
    </xf>
    <xf numFmtId="0" fontId="20" fillId="0" borderId="15" xfId="0" applyFont="1" applyBorder="1" applyAlignment="1">
      <alignment horizontal="left"/>
    </xf>
    <xf numFmtId="0" fontId="21" fillId="0" borderId="21" xfId="0" applyFont="1" applyBorder="1" applyAlignment="1">
      <alignment horizontal="left" vertical="center"/>
    </xf>
    <xf numFmtId="0" fontId="20" fillId="0" borderId="15" xfId="0" applyFont="1" applyBorder="1" applyAlignment="1">
      <alignment horizontal="right"/>
    </xf>
    <xf numFmtId="0" fontId="4" fillId="0" borderId="15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21" fillId="0" borderId="21" xfId="0" applyFont="1" applyBorder="1" applyAlignment="1">
      <alignment horizontal="right"/>
    </xf>
    <xf numFmtId="0" fontId="19" fillId="5" borderId="15" xfId="0" applyFont="1" applyFill="1" applyBorder="1" applyAlignment="1">
      <alignment wrapText="1"/>
    </xf>
    <xf numFmtId="0" fontId="19" fillId="5" borderId="15" xfId="0" applyFont="1" applyFill="1" applyBorder="1" applyAlignment="1"/>
    <xf numFmtId="171" fontId="20" fillId="0" borderId="15" xfId="0" applyNumberFormat="1" applyFont="1" applyBorder="1" applyAlignment="1">
      <alignment horizontal="right"/>
    </xf>
    <xf numFmtId="0" fontId="2" fillId="0" borderId="21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7" fillId="0" borderId="15" xfId="1" applyBorder="1" applyAlignment="1">
      <alignment horizontal="left"/>
    </xf>
    <xf numFmtId="169" fontId="24" fillId="6" borderId="12" xfId="2" applyNumberFormat="1" applyBorder="1" applyAlignment="1">
      <alignment horizontal="right"/>
    </xf>
    <xf numFmtId="0" fontId="21" fillId="0" borderId="26" xfId="0" applyFont="1" applyBorder="1" applyAlignment="1">
      <alignment horizontal="center"/>
    </xf>
    <xf numFmtId="0" fontId="23" fillId="11" borderId="29" xfId="0" applyFont="1" applyFill="1" applyBorder="1" applyAlignment="1">
      <alignment horizontal="left" vertical="center"/>
    </xf>
    <xf numFmtId="0" fontId="9" fillId="11" borderId="34" xfId="0" applyFont="1" applyFill="1" applyBorder="1" applyAlignment="1">
      <alignment horizontal="center" vertical="center"/>
    </xf>
    <xf numFmtId="164" fontId="26" fillId="11" borderId="35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167" fontId="0" fillId="0" borderId="0" xfId="0" applyNumberFormat="1" applyFont="1" applyAlignment="1">
      <alignment vertical="center"/>
    </xf>
    <xf numFmtId="167" fontId="35" fillId="0" borderId="0" xfId="0" applyNumberFormat="1" applyFont="1" applyAlignment="1">
      <alignment vertical="center"/>
    </xf>
    <xf numFmtId="0" fontId="36" fillId="0" borderId="0" xfId="0" applyFont="1" applyAlignment="1">
      <alignment vertical="center"/>
    </xf>
    <xf numFmtId="167" fontId="36" fillId="0" borderId="0" xfId="0" applyNumberFormat="1" applyFont="1" applyAlignment="1">
      <alignment vertical="center"/>
    </xf>
    <xf numFmtId="164" fontId="0" fillId="0" borderId="0" xfId="0" applyNumberFormat="1" applyFont="1" applyAlignment="1">
      <alignment horizontal="center" vertical="center"/>
    </xf>
    <xf numFmtId="4" fontId="4" fillId="0" borderId="0" xfId="0" applyNumberFormat="1" applyFont="1" applyAlignment="1">
      <alignment vertical="center"/>
    </xf>
    <xf numFmtId="0" fontId="20" fillId="0" borderId="15" xfId="0" applyFont="1" applyBorder="1" applyAlignment="1">
      <alignment horizontal="center" vertical="center"/>
    </xf>
    <xf numFmtId="3" fontId="20" fillId="0" borderId="12" xfId="0" applyNumberFormat="1" applyFont="1" applyBorder="1" applyAlignment="1">
      <alignment vertical="center"/>
    </xf>
    <xf numFmtId="0" fontId="21" fillId="0" borderId="26" xfId="0" applyFont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30" fillId="0" borderId="13" xfId="1" applyFont="1" applyBorder="1" applyAlignment="1">
      <alignment horizontal="center" vertical="center"/>
    </xf>
    <xf numFmtId="0" fontId="30" fillId="0" borderId="15" xfId="1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5" borderId="13" xfId="0" applyFont="1" applyFill="1" applyBorder="1" applyAlignment="1">
      <alignment horizontal="left" vertical="center" wrapText="1"/>
    </xf>
    <xf numFmtId="0" fontId="19" fillId="0" borderId="13" xfId="0" applyFont="1" applyBorder="1" applyAlignment="1">
      <alignment horizontal="left" vertical="center"/>
    </xf>
    <xf numFmtId="0" fontId="19" fillId="5" borderId="15" xfId="0" applyFont="1" applyFill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/>
    </xf>
    <xf numFmtId="0" fontId="20" fillId="0" borderId="13" xfId="0" applyFont="1" applyFill="1" applyBorder="1" applyAlignment="1">
      <alignment horizontal="left" vertical="center"/>
    </xf>
    <xf numFmtId="0" fontId="20" fillId="0" borderId="15" xfId="0" applyFont="1" applyFill="1" applyBorder="1" applyAlignment="1">
      <alignment horizontal="left" vertical="center"/>
    </xf>
    <xf numFmtId="166" fontId="4" fillId="0" borderId="15" xfId="0" applyNumberFormat="1" applyFont="1" applyBorder="1" applyAlignment="1">
      <alignment horizontal="right" vertical="center"/>
    </xf>
    <xf numFmtId="3" fontId="4" fillId="0" borderId="13" xfId="0" applyNumberFormat="1" applyFont="1" applyBorder="1" applyAlignment="1">
      <alignment horizontal="right" vertical="center"/>
    </xf>
    <xf numFmtId="3" fontId="4" fillId="0" borderId="15" xfId="0" applyNumberFormat="1" applyFont="1" applyBorder="1" applyAlignment="1">
      <alignment horizontal="right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left" vertical="center"/>
    </xf>
    <xf numFmtId="0" fontId="20" fillId="0" borderId="15" xfId="0" applyFont="1" applyBorder="1" applyAlignment="1">
      <alignment horizontal="left" vertical="center"/>
    </xf>
    <xf numFmtId="0" fontId="18" fillId="0" borderId="19" xfId="0" applyFont="1" applyBorder="1" applyAlignment="1">
      <alignment horizontal="left" vertical="center"/>
    </xf>
    <xf numFmtId="0" fontId="18" fillId="0" borderId="37" xfId="0" applyFont="1" applyBorder="1" applyAlignment="1">
      <alignment horizontal="left" vertical="center"/>
    </xf>
    <xf numFmtId="0" fontId="18" fillId="0" borderId="25" xfId="0" applyFont="1" applyBorder="1" applyAlignment="1">
      <alignment horizontal="left" vertical="center"/>
    </xf>
    <xf numFmtId="0" fontId="18" fillId="0" borderId="25" xfId="0" applyFont="1" applyBorder="1" applyAlignment="1">
      <alignment vertical="center"/>
    </xf>
    <xf numFmtId="164" fontId="4" fillId="0" borderId="19" xfId="0" applyNumberFormat="1" applyFont="1" applyBorder="1" applyAlignment="1">
      <alignment vertical="center"/>
    </xf>
    <xf numFmtId="0" fontId="20" fillId="0" borderId="37" xfId="0" applyFont="1" applyFill="1" applyBorder="1" applyAlignment="1">
      <alignment vertical="center"/>
    </xf>
    <xf numFmtId="164" fontId="4" fillId="0" borderId="36" xfId="0" applyNumberFormat="1" applyFont="1" applyBorder="1" applyAlignment="1">
      <alignment vertical="center"/>
    </xf>
    <xf numFmtId="0" fontId="20" fillId="0" borderId="25" xfId="0" applyFont="1" applyFill="1" applyBorder="1" applyAlignment="1">
      <alignment vertical="center"/>
    </xf>
    <xf numFmtId="164" fontId="20" fillId="0" borderId="39" xfId="0" applyNumberFormat="1" applyFont="1" applyFill="1" applyBorder="1" applyAlignment="1">
      <alignment vertical="center"/>
    </xf>
    <xf numFmtId="164" fontId="4" fillId="0" borderId="18" xfId="0" applyNumberFormat="1" applyFont="1" applyBorder="1" applyAlignment="1">
      <alignment vertical="center"/>
    </xf>
    <xf numFmtId="164" fontId="4" fillId="0" borderId="13" xfId="0" applyNumberFormat="1" applyFont="1" applyBorder="1" applyAlignment="1">
      <alignment vertical="center"/>
    </xf>
    <xf numFmtId="0" fontId="18" fillId="0" borderId="38" xfId="0" applyFont="1" applyBorder="1" applyAlignment="1">
      <alignment horizontal="left" vertical="center"/>
    </xf>
    <xf numFmtId="0" fontId="20" fillId="0" borderId="38" xfId="0" applyFont="1" applyFill="1" applyBorder="1" applyAlignment="1">
      <alignment vertical="center"/>
    </xf>
    <xf numFmtId="164" fontId="4" fillId="0" borderId="40" xfId="0" applyNumberFormat="1" applyFont="1" applyBorder="1" applyAlignment="1">
      <alignment vertical="center"/>
    </xf>
    <xf numFmtId="164" fontId="20" fillId="0" borderId="37" xfId="0" applyNumberFormat="1" applyFont="1" applyFill="1" applyBorder="1" applyAlignment="1">
      <alignment vertical="center"/>
    </xf>
    <xf numFmtId="164" fontId="20" fillId="0" borderId="38" xfId="0" applyNumberFormat="1" applyFont="1" applyFill="1" applyBorder="1" applyAlignment="1">
      <alignment vertical="center"/>
    </xf>
    <xf numFmtId="164" fontId="20" fillId="0" borderId="25" xfId="0" applyNumberFormat="1" applyFont="1" applyFill="1" applyBorder="1" applyAlignment="1">
      <alignment vertical="center"/>
    </xf>
    <xf numFmtId="164" fontId="20" fillId="0" borderId="19" xfId="0" applyNumberFormat="1" applyFont="1" applyFill="1" applyBorder="1" applyAlignment="1">
      <alignment vertical="center"/>
    </xf>
    <xf numFmtId="164" fontId="4" fillId="0" borderId="15" xfId="0" applyNumberFormat="1" applyFont="1" applyBorder="1" applyAlignment="1">
      <alignment horizontal="right" vertical="center"/>
    </xf>
    <xf numFmtId="164" fontId="4" fillId="0" borderId="12" xfId="0" applyNumberFormat="1" applyFont="1" applyBorder="1" applyAlignment="1">
      <alignment horizontal="right" vertical="center"/>
    </xf>
    <xf numFmtId="164" fontId="20" fillId="0" borderId="12" xfId="0" applyNumberFormat="1" applyFont="1" applyFill="1" applyBorder="1" applyAlignment="1">
      <alignment horizontal="right" vertical="center"/>
    </xf>
    <xf numFmtId="164" fontId="20" fillId="0" borderId="13" xfId="0" applyNumberFormat="1" applyFont="1" applyFill="1" applyBorder="1" applyAlignment="1">
      <alignment horizontal="right" vertical="center"/>
    </xf>
    <xf numFmtId="164" fontId="20" fillId="0" borderId="15" xfId="0" applyNumberFormat="1" applyFont="1" applyFill="1" applyBorder="1" applyAlignment="1">
      <alignment horizontal="right" vertical="center"/>
    </xf>
    <xf numFmtId="0" fontId="20" fillId="0" borderId="19" xfId="0" applyFont="1" applyFill="1" applyBorder="1" applyAlignment="1">
      <alignment vertical="center"/>
    </xf>
    <xf numFmtId="164" fontId="4" fillId="0" borderId="16" xfId="0" applyNumberFormat="1" applyFont="1" applyBorder="1" applyAlignment="1">
      <alignment horizontal="right" vertical="center"/>
    </xf>
    <xf numFmtId="164" fontId="4" fillId="4" borderId="16" xfId="0" applyNumberFormat="1" applyFont="1" applyFill="1" applyBorder="1" applyAlignment="1">
      <alignment horizontal="right" vertical="center"/>
    </xf>
    <xf numFmtId="164" fontId="4" fillId="4" borderId="12" xfId="0" applyNumberFormat="1" applyFont="1" applyFill="1" applyBorder="1" applyAlignment="1">
      <alignment horizontal="right" vertical="center"/>
    </xf>
    <xf numFmtId="164" fontId="4" fillId="4" borderId="13" xfId="0" applyNumberFormat="1" applyFont="1" applyFill="1" applyBorder="1" applyAlignment="1">
      <alignment horizontal="right" vertical="center"/>
    </xf>
    <xf numFmtId="164" fontId="4" fillId="4" borderId="25" xfId="0" applyNumberFormat="1" applyFont="1" applyFill="1" applyBorder="1" applyAlignment="1">
      <alignment horizontal="right" vertical="center"/>
    </xf>
    <xf numFmtId="164" fontId="20" fillId="0" borderId="16" xfId="0" applyNumberFormat="1" applyFont="1" applyBorder="1" applyAlignment="1">
      <alignment horizontal="right" vertical="center"/>
    </xf>
    <xf numFmtId="166" fontId="4" fillId="0" borderId="18" xfId="0" applyNumberFormat="1" applyFont="1" applyBorder="1" applyAlignment="1">
      <alignment horizontal="right" vertical="center"/>
    </xf>
    <xf numFmtId="166" fontId="4" fillId="0" borderId="17" xfId="0" applyNumberFormat="1" applyFont="1" applyBorder="1" applyAlignment="1">
      <alignment horizontal="right" vertical="center"/>
    </xf>
    <xf numFmtId="166" fontId="4" fillId="0" borderId="12" xfId="0" applyNumberFormat="1" applyFont="1" applyBorder="1" applyAlignment="1">
      <alignment horizontal="right" vertical="center"/>
    </xf>
    <xf numFmtId="0" fontId="21" fillId="0" borderId="42" xfId="0" applyFont="1" applyBorder="1" applyAlignment="1">
      <alignment horizontal="left" vertical="center"/>
    </xf>
    <xf numFmtId="0" fontId="2" fillId="0" borderId="42" xfId="0" applyFont="1" applyBorder="1" applyAlignment="1">
      <alignment horizontal="center" vertical="center"/>
    </xf>
    <xf numFmtId="0" fontId="2" fillId="0" borderId="42" xfId="0" applyFont="1" applyBorder="1" applyAlignment="1">
      <alignment horizontal="left" vertical="center"/>
    </xf>
    <xf numFmtId="167" fontId="16" fillId="2" borderId="15" xfId="0" applyNumberFormat="1" applyFont="1" applyFill="1" applyBorder="1" applyAlignment="1">
      <alignment horizontal="right" vertical="center"/>
    </xf>
    <xf numFmtId="167" fontId="16" fillId="2" borderId="15" xfId="0" applyNumberFormat="1" applyFont="1" applyFill="1" applyBorder="1" applyAlignment="1">
      <alignment horizontal="right" vertical="center"/>
    </xf>
    <xf numFmtId="164" fontId="26" fillId="12" borderId="33" xfId="0" applyNumberFormat="1" applyFont="1" applyFill="1" applyBorder="1" applyAlignment="1">
      <alignment horizontal="center" vertical="center"/>
    </xf>
    <xf numFmtId="164" fontId="20" fillId="0" borderId="12" xfId="0" applyNumberFormat="1" applyFont="1" applyBorder="1" applyAlignment="1">
      <alignment vertical="center"/>
    </xf>
    <xf numFmtId="164" fontId="20" fillId="0" borderId="12" xfId="0" applyNumberFormat="1" applyFont="1" applyBorder="1" applyAlignment="1">
      <alignment horizontal="right" vertical="center"/>
    </xf>
    <xf numFmtId="0" fontId="20" fillId="0" borderId="13" xfId="0" applyFont="1" applyBorder="1" applyAlignment="1">
      <alignment horizontal="left" vertical="center"/>
    </xf>
    <xf numFmtId="0" fontId="19" fillId="0" borderId="37" xfId="0" applyFont="1" applyBorder="1" applyAlignment="1">
      <alignment horizontal="left" vertical="center"/>
    </xf>
    <xf numFmtId="167" fontId="16" fillId="2" borderId="19" xfId="0" applyNumberFormat="1" applyFont="1" applyFill="1" applyBorder="1" applyAlignment="1">
      <alignment horizontal="right" vertical="center"/>
    </xf>
    <xf numFmtId="164" fontId="4" fillId="4" borderId="37" xfId="0" applyNumberFormat="1" applyFont="1" applyFill="1" applyBorder="1" applyAlignment="1">
      <alignment horizontal="right" vertical="center"/>
    </xf>
    <xf numFmtId="166" fontId="4" fillId="0" borderId="36" xfId="0" applyNumberFormat="1" applyFont="1" applyBorder="1" applyAlignment="1">
      <alignment horizontal="right" vertical="center"/>
    </xf>
    <xf numFmtId="3" fontId="4" fillId="0" borderId="13" xfId="0" applyNumberFormat="1" applyFont="1" applyBorder="1" applyAlignment="1">
      <alignment vertical="center"/>
    </xf>
    <xf numFmtId="164" fontId="20" fillId="4" borderId="12" xfId="0" applyNumberFormat="1" applyFont="1" applyFill="1" applyBorder="1" applyAlignment="1">
      <alignment horizontal="right" vertical="center"/>
    </xf>
    <xf numFmtId="0" fontId="4" fillId="0" borderId="13" xfId="0" applyFont="1" applyBorder="1" applyAlignment="1">
      <alignment horizontal="left" vertical="center"/>
    </xf>
    <xf numFmtId="0" fontId="4" fillId="0" borderId="19" xfId="0" applyFont="1" applyBorder="1" applyAlignment="1">
      <alignment horizontal="center" vertical="center"/>
    </xf>
    <xf numFmtId="0" fontId="4" fillId="0" borderId="19" xfId="0" applyFont="1" applyBorder="1" applyAlignment="1">
      <alignment horizontal="left" vertical="center"/>
    </xf>
    <xf numFmtId="0" fontId="20" fillId="0" borderId="19" xfId="0" applyFont="1" applyBorder="1" applyAlignment="1">
      <alignment horizontal="left" vertical="center"/>
    </xf>
    <xf numFmtId="0" fontId="4" fillId="0" borderId="19" xfId="0" applyFont="1" applyBorder="1" applyAlignment="1">
      <alignment vertical="center"/>
    </xf>
    <xf numFmtId="164" fontId="4" fillId="0" borderId="19" xfId="0" applyNumberFormat="1" applyFont="1" applyBorder="1" applyAlignment="1">
      <alignment horizontal="right" vertical="center"/>
    </xf>
    <xf numFmtId="3" fontId="4" fillId="0" borderId="19" xfId="0" applyNumberFormat="1" applyFont="1" applyBorder="1" applyAlignment="1">
      <alignment vertical="center"/>
    </xf>
    <xf numFmtId="164" fontId="4" fillId="0" borderId="38" xfId="0" applyNumberFormat="1" applyFont="1" applyBorder="1" applyAlignment="1">
      <alignment horizontal="right" vertical="center"/>
    </xf>
    <xf numFmtId="0" fontId="29" fillId="3" borderId="19" xfId="0" applyFont="1" applyFill="1" applyBorder="1" applyAlignment="1">
      <alignment horizontal="center" vertical="center"/>
    </xf>
    <xf numFmtId="166" fontId="4" fillId="0" borderId="40" xfId="0" applyNumberFormat="1" applyFont="1" applyBorder="1" applyAlignment="1">
      <alignment horizontal="right" vertical="center"/>
    </xf>
    <xf numFmtId="0" fontId="0" fillId="0" borderId="19" xfId="0" applyFont="1" applyBorder="1" applyAlignment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164" fontId="4" fillId="0" borderId="13" xfId="0" applyNumberFormat="1" applyFont="1" applyBorder="1" applyAlignment="1">
      <alignment horizontal="right" vertical="center"/>
    </xf>
    <xf numFmtId="164" fontId="4" fillId="0" borderId="37" xfId="0" applyNumberFormat="1" applyFont="1" applyBorder="1" applyAlignment="1">
      <alignment horizontal="right" vertical="center"/>
    </xf>
    <xf numFmtId="164" fontId="20" fillId="0" borderId="37" xfId="0" applyNumberFormat="1" applyFont="1" applyBorder="1" applyAlignment="1">
      <alignment horizontal="right" vertical="center"/>
    </xf>
    <xf numFmtId="0" fontId="20" fillId="0" borderId="13" xfId="0" applyFont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left" vertical="center"/>
    </xf>
    <xf numFmtId="0" fontId="30" fillId="3" borderId="13" xfId="1" applyFont="1" applyFill="1" applyBorder="1" applyAlignment="1">
      <alignment horizontal="center" vertical="center"/>
    </xf>
    <xf numFmtId="0" fontId="30" fillId="0" borderId="19" xfId="1" applyFont="1" applyBorder="1" applyAlignment="1">
      <alignment horizontal="center" vertical="center"/>
    </xf>
    <xf numFmtId="164" fontId="20" fillId="0" borderId="19" xfId="0" applyNumberFormat="1" applyFont="1" applyFill="1" applyBorder="1" applyAlignment="1">
      <alignment horizontal="right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164" fontId="20" fillId="0" borderId="38" xfId="0" applyNumberFormat="1" applyFont="1" applyBorder="1" applyAlignment="1">
      <alignment horizontal="right" vertical="center"/>
    </xf>
    <xf numFmtId="0" fontId="20" fillId="0" borderId="19" xfId="0" applyFont="1" applyBorder="1" applyAlignment="1">
      <alignment horizontal="center" vertical="center"/>
    </xf>
    <xf numFmtId="164" fontId="20" fillId="0" borderId="25" xfId="0" applyNumberFormat="1" applyFont="1" applyBorder="1" applyAlignment="1">
      <alignment horizontal="right" vertical="center"/>
    </xf>
    <xf numFmtId="0" fontId="30" fillId="3" borderId="15" xfId="1" applyFont="1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19" xfId="0" applyFont="1" applyBorder="1" applyAlignment="1">
      <alignment horizontal="left" vertical="center"/>
    </xf>
    <xf numFmtId="164" fontId="4" fillId="4" borderId="38" xfId="0" applyNumberFormat="1" applyFont="1" applyFill="1" applyBorder="1" applyAlignment="1">
      <alignment horizontal="right" vertical="center"/>
    </xf>
    <xf numFmtId="164" fontId="4" fillId="4" borderId="19" xfId="0" applyNumberFormat="1" applyFont="1" applyFill="1" applyBorder="1" applyAlignment="1">
      <alignment horizontal="right" vertical="center"/>
    </xf>
    <xf numFmtId="166" fontId="4" fillId="0" borderId="19" xfId="0" applyNumberFormat="1" applyFont="1" applyBorder="1" applyAlignment="1">
      <alignment horizontal="right" vertical="center"/>
    </xf>
    <xf numFmtId="0" fontId="30" fillId="0" borderId="15" xfId="1" applyFont="1" applyBorder="1" applyAlignment="1">
      <alignment horizontal="center"/>
    </xf>
    <xf numFmtId="164" fontId="4" fillId="4" borderId="15" xfId="0" applyNumberFormat="1" applyFont="1" applyFill="1" applyBorder="1" applyAlignment="1">
      <alignment horizontal="right" vertical="center"/>
    </xf>
    <xf numFmtId="167" fontId="16" fillId="2" borderId="12" xfId="0" applyNumberFormat="1" applyFont="1" applyFill="1" applyBorder="1" applyAlignment="1">
      <alignment vertical="center"/>
    </xf>
    <xf numFmtId="166" fontId="20" fillId="0" borderId="12" xfId="0" applyNumberFormat="1" applyFont="1" applyBorder="1" applyAlignment="1">
      <alignment vertical="center"/>
    </xf>
    <xf numFmtId="167" fontId="16" fillId="2" borderId="12" xfId="0" applyNumberFormat="1" applyFont="1" applyFill="1" applyBorder="1" applyAlignment="1">
      <alignment horizontal="right" vertical="center"/>
    </xf>
    <xf numFmtId="166" fontId="20" fillId="0" borderId="12" xfId="0" applyNumberFormat="1" applyFont="1" applyBorder="1" applyAlignment="1">
      <alignment horizontal="right" vertical="center"/>
    </xf>
    <xf numFmtId="166" fontId="20" fillId="0" borderId="12" xfId="0" applyNumberFormat="1" applyFont="1" applyBorder="1" applyAlignment="1">
      <alignment horizontal="left" vertical="center"/>
    </xf>
    <xf numFmtId="0" fontId="20" fillId="0" borderId="12" xfId="1" applyFont="1" applyBorder="1" applyAlignment="1"/>
    <xf numFmtId="0" fontId="19" fillId="5" borderId="12" xfId="0" applyFont="1" applyFill="1" applyBorder="1" applyAlignment="1">
      <alignment horizontal="left" vertical="top" wrapText="1"/>
    </xf>
    <xf numFmtId="0" fontId="19" fillId="5" borderId="13" xfId="0" applyFont="1" applyFill="1" applyBorder="1" applyAlignment="1">
      <alignment horizontal="left" vertical="top" wrapText="1"/>
    </xf>
    <xf numFmtId="0" fontId="4" fillId="0" borderId="38" xfId="0" applyFont="1" applyBorder="1" applyAlignment="1">
      <alignment horizontal="left" vertical="center"/>
    </xf>
    <xf numFmtId="0" fontId="20" fillId="5" borderId="12" xfId="0" applyFont="1" applyFill="1" applyBorder="1" applyAlignment="1">
      <alignment horizontal="left" vertical="center" wrapText="1"/>
    </xf>
    <xf numFmtId="0" fontId="20" fillId="5" borderId="13" xfId="0" applyFont="1" applyFill="1" applyBorder="1" applyAlignment="1">
      <alignment horizontal="left" vertical="center" wrapText="1"/>
    </xf>
    <xf numFmtId="0" fontId="20" fillId="5" borderId="19" xfId="0" applyFont="1" applyFill="1" applyBorder="1" applyAlignment="1">
      <alignment horizontal="left" vertical="center" wrapText="1"/>
    </xf>
    <xf numFmtId="0" fontId="19" fillId="5" borderId="19" xfId="0" applyFont="1" applyFill="1" applyBorder="1" applyAlignment="1">
      <alignment horizontal="left" vertical="center" wrapText="1"/>
    </xf>
    <xf numFmtId="3" fontId="4" fillId="0" borderId="19" xfId="0" applyNumberFormat="1" applyFont="1" applyBorder="1" applyAlignment="1">
      <alignment horizontal="right" vertical="center"/>
    </xf>
    <xf numFmtId="3" fontId="4" fillId="0" borderId="12" xfId="0" applyNumberFormat="1" applyFont="1" applyBorder="1" applyAlignment="1">
      <alignment horizontal="right" vertical="center"/>
    </xf>
    <xf numFmtId="168" fontId="4" fillId="0" borderId="19" xfId="0" applyNumberFormat="1" applyFont="1" applyBorder="1" applyAlignment="1">
      <alignment horizontal="right" vertical="center"/>
    </xf>
    <xf numFmtId="168" fontId="4" fillId="0" borderId="12" xfId="0" applyNumberFormat="1" applyFont="1" applyBorder="1" applyAlignment="1">
      <alignment horizontal="right" vertical="center"/>
    </xf>
    <xf numFmtId="3" fontId="20" fillId="0" borderId="12" xfId="0" applyNumberFormat="1" applyFont="1" applyBorder="1" applyAlignment="1">
      <alignment horizontal="right" vertical="center"/>
    </xf>
    <xf numFmtId="3" fontId="20" fillId="0" borderId="13" xfId="0" applyNumberFormat="1" applyFont="1" applyFill="1" applyBorder="1" applyAlignment="1">
      <alignment horizontal="right" vertical="center"/>
    </xf>
    <xf numFmtId="3" fontId="20" fillId="0" borderId="12" xfId="0" applyNumberFormat="1" applyFont="1" applyFill="1" applyBorder="1" applyAlignment="1">
      <alignment horizontal="right" vertical="center"/>
    </xf>
    <xf numFmtId="3" fontId="20" fillId="0" borderId="19" xfId="0" applyNumberFormat="1" applyFont="1" applyFill="1" applyBorder="1" applyAlignment="1">
      <alignment horizontal="right" vertical="center"/>
    </xf>
    <xf numFmtId="3" fontId="20" fillId="0" borderId="15" xfId="0" applyNumberFormat="1" applyFont="1" applyFill="1" applyBorder="1" applyAlignment="1">
      <alignment horizontal="right" vertical="center"/>
    </xf>
    <xf numFmtId="3" fontId="20" fillId="0" borderId="15" xfId="0" applyNumberFormat="1" applyFont="1" applyFill="1" applyBorder="1" applyAlignment="1">
      <alignment horizontal="right" vertical="center"/>
    </xf>
    <xf numFmtId="164" fontId="20" fillId="4" borderId="12" xfId="0" applyNumberFormat="1" applyFont="1" applyFill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37" fillId="0" borderId="0" xfId="0" applyFont="1" applyBorder="1" applyAlignment="1">
      <alignment horizontal="left" vertical="center"/>
    </xf>
    <xf numFmtId="0" fontId="37" fillId="0" borderId="0" xfId="0" applyFont="1" applyBorder="1" applyAlignment="1">
      <alignment vertical="center"/>
    </xf>
    <xf numFmtId="0" fontId="38" fillId="0" borderId="0" xfId="0" applyFont="1" applyAlignment="1">
      <alignment horizontal="center"/>
    </xf>
    <xf numFmtId="0" fontId="0" fillId="0" borderId="0" xfId="0" pivotButton="1" applyFont="1" applyAlignment="1"/>
    <xf numFmtId="0" fontId="19" fillId="0" borderId="0" xfId="0" applyFont="1"/>
    <xf numFmtId="0" fontId="19" fillId="0" borderId="38" xfId="0" applyFont="1" applyBorder="1" applyAlignment="1">
      <alignment horizontal="left" vertical="center"/>
    </xf>
    <xf numFmtId="0" fontId="19" fillId="0" borderId="25" xfId="0" applyFont="1" applyBorder="1" applyAlignment="1">
      <alignment horizontal="left" vertical="center"/>
    </xf>
    <xf numFmtId="0" fontId="19" fillId="0" borderId="15" xfId="0" applyFont="1" applyBorder="1" applyAlignment="1">
      <alignment horizontal="left"/>
    </xf>
    <xf numFmtId="0" fontId="2" fillId="0" borderId="41" xfId="0" applyFont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19" fillId="5" borderId="15" xfId="0" applyFont="1" applyFill="1" applyBorder="1" applyAlignment="1">
      <alignment horizontal="left" vertical="top" wrapText="1"/>
    </xf>
    <xf numFmtId="0" fontId="19" fillId="0" borderId="15" xfId="0" applyFont="1" applyBorder="1" applyAlignment="1">
      <alignment horizontal="center"/>
    </xf>
    <xf numFmtId="0" fontId="19" fillId="0" borderId="15" xfId="0" applyFont="1" applyBorder="1" applyAlignment="1"/>
    <xf numFmtId="164" fontId="20" fillId="0" borderId="15" xfId="0" applyNumberFormat="1" applyFont="1" applyBorder="1" applyAlignment="1">
      <alignment vertical="center"/>
    </xf>
    <xf numFmtId="0" fontId="18" fillId="0" borderId="38" xfId="0" applyFont="1" applyBorder="1" applyAlignment="1">
      <alignment vertical="center"/>
    </xf>
    <xf numFmtId="167" fontId="16" fillId="2" borderId="12" xfId="0" applyNumberFormat="1" applyFont="1" applyFill="1" applyBorder="1" applyAlignment="1">
      <alignment horizontal="right" vertical="center"/>
    </xf>
    <xf numFmtId="0" fontId="4" fillId="0" borderId="12" xfId="0" applyFont="1" applyBorder="1" applyAlignment="1">
      <alignment horizontal="left" vertical="center"/>
    </xf>
    <xf numFmtId="0" fontId="20" fillId="0" borderId="12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left" vertical="center"/>
    </xf>
    <xf numFmtId="0" fontId="20" fillId="0" borderId="12" xfId="0" applyFont="1" applyFill="1" applyBorder="1" applyAlignment="1">
      <alignment horizontal="left" vertical="center"/>
    </xf>
    <xf numFmtId="164" fontId="20" fillId="0" borderId="12" xfId="0" applyNumberFormat="1" applyFont="1" applyFill="1" applyBorder="1" applyAlignment="1">
      <alignment horizontal="right" vertical="center"/>
    </xf>
    <xf numFmtId="3" fontId="20" fillId="0" borderId="12" xfId="0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horizontal="center" vertical="center"/>
    </xf>
    <xf numFmtId="164" fontId="20" fillId="0" borderId="0" xfId="0" applyNumberFormat="1" applyFont="1" applyFill="1" applyBorder="1" applyAlignment="1">
      <alignment horizontal="right" vertical="center"/>
    </xf>
    <xf numFmtId="3" fontId="20" fillId="0" borderId="0" xfId="0" applyNumberFormat="1" applyFont="1" applyFill="1" applyBorder="1" applyAlignment="1">
      <alignment horizontal="right" vertical="center"/>
    </xf>
    <xf numFmtId="167" fontId="4" fillId="0" borderId="0" xfId="0" applyNumberFormat="1" applyFont="1" applyBorder="1" applyAlignment="1">
      <alignment horizontal="right" vertical="center"/>
    </xf>
    <xf numFmtId="0" fontId="20" fillId="0" borderId="0" xfId="0" applyFont="1" applyFill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14" fontId="0" fillId="0" borderId="0" xfId="0" applyNumberFormat="1" applyFont="1" applyAlignment="1">
      <alignment horizontal="left"/>
    </xf>
    <xf numFmtId="0" fontId="2" fillId="0" borderId="41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4" xfId="0" applyFont="1" applyBorder="1" applyAlignment="1">
      <alignment horizontal="left" vertical="center"/>
    </xf>
    <xf numFmtId="0" fontId="17" fillId="3" borderId="13" xfId="1" applyFill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172" fontId="0" fillId="0" borderId="15" xfId="0" applyNumberFormat="1" applyFont="1" applyBorder="1" applyAlignment="1"/>
    <xf numFmtId="172" fontId="0" fillId="0" borderId="12" xfId="0" applyNumberFormat="1" applyFont="1" applyBorder="1" applyAlignment="1"/>
    <xf numFmtId="0" fontId="2" fillId="0" borderId="29" xfId="0" applyFont="1" applyBorder="1" applyAlignment="1">
      <alignment horizontal="center" vertical="center"/>
    </xf>
    <xf numFmtId="173" fontId="0" fillId="0" borderId="0" xfId="0" applyNumberFormat="1" applyFont="1" applyAlignment="1"/>
    <xf numFmtId="172" fontId="0" fillId="0" borderId="0" xfId="0" applyNumberFormat="1" applyFont="1" applyAlignment="1"/>
    <xf numFmtId="1" fontId="4" fillId="4" borderId="13" xfId="0" applyNumberFormat="1" applyFont="1" applyFill="1" applyBorder="1" applyAlignment="1">
      <alignment vertical="center"/>
    </xf>
    <xf numFmtId="0" fontId="21" fillId="0" borderId="42" xfId="0" applyFont="1" applyBorder="1" applyAlignment="1">
      <alignment horizontal="center"/>
    </xf>
    <xf numFmtId="0" fontId="21" fillId="0" borderId="42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/>
    </xf>
    <xf numFmtId="175" fontId="2" fillId="0" borderId="42" xfId="0" applyNumberFormat="1" applyFont="1" applyBorder="1" applyAlignment="1">
      <alignment horizontal="center" vertical="center"/>
    </xf>
    <xf numFmtId="0" fontId="0" fillId="0" borderId="12" xfId="0" applyFont="1" applyBorder="1" applyAlignment="1">
      <alignment horizontal="left"/>
    </xf>
    <xf numFmtId="0" fontId="0" fillId="0" borderId="12" xfId="0" applyFont="1" applyBorder="1" applyAlignment="1">
      <alignment horizontal="left" vertical="center"/>
    </xf>
    <xf numFmtId="0" fontId="23" fillId="13" borderId="47" xfId="0" applyFont="1" applyFill="1" applyBorder="1" applyAlignment="1">
      <alignment horizontal="left" vertical="center"/>
    </xf>
    <xf numFmtId="164" fontId="26" fillId="13" borderId="48" xfId="0" applyNumberFormat="1" applyFont="1" applyFill="1" applyBorder="1" applyAlignment="1">
      <alignment horizontal="center" vertical="center"/>
    </xf>
    <xf numFmtId="0" fontId="23" fillId="9" borderId="49" xfId="0" applyFont="1" applyFill="1" applyBorder="1" applyAlignment="1">
      <alignment horizontal="left" vertical="center"/>
    </xf>
    <xf numFmtId="0" fontId="23" fillId="11" borderId="45" xfId="0" applyFont="1" applyFill="1" applyBorder="1" applyAlignment="1">
      <alignment horizontal="left" vertical="center"/>
    </xf>
    <xf numFmtId="164" fontId="26" fillId="10" borderId="49" xfId="0" applyNumberFormat="1" applyFont="1" applyFill="1" applyBorder="1" applyAlignment="1">
      <alignment horizontal="center" vertical="center"/>
    </xf>
    <xf numFmtId="164" fontId="26" fillId="12" borderId="45" xfId="0" applyNumberFormat="1" applyFont="1" applyFill="1" applyBorder="1" applyAlignment="1">
      <alignment horizontal="center" vertical="center"/>
    </xf>
    <xf numFmtId="164" fontId="26" fillId="11" borderId="45" xfId="0" applyNumberFormat="1" applyFont="1" applyFill="1" applyBorder="1" applyAlignment="1">
      <alignment horizontal="center" vertical="center"/>
    </xf>
    <xf numFmtId="0" fontId="28" fillId="0" borderId="42" xfId="0" applyFont="1" applyBorder="1" applyAlignment="1">
      <alignment horizontal="center"/>
    </xf>
    <xf numFmtId="0" fontId="19" fillId="0" borderId="50" xfId="0" applyFont="1" applyBorder="1" applyAlignment="1"/>
    <xf numFmtId="1" fontId="0" fillId="0" borderId="46" xfId="0" applyNumberFormat="1" applyFont="1" applyBorder="1" applyAlignment="1"/>
    <xf numFmtId="4" fontId="0" fillId="0" borderId="19" xfId="0" applyNumberFormat="1" applyFont="1" applyBorder="1" applyAlignment="1">
      <alignment vertical="center"/>
    </xf>
    <xf numFmtId="0" fontId="19" fillId="0" borderId="47" xfId="0" applyFont="1" applyBorder="1" applyAlignment="1">
      <alignment horizontal="left" vertical="center"/>
    </xf>
    <xf numFmtId="0" fontId="19" fillId="0" borderId="52" xfId="0" applyFont="1" applyBorder="1" applyAlignment="1"/>
    <xf numFmtId="2" fontId="0" fillId="0" borderId="53" xfId="0" applyNumberFormat="1" applyFont="1" applyBorder="1" applyAlignment="1"/>
    <xf numFmtId="174" fontId="19" fillId="0" borderId="51" xfId="0" applyNumberFormat="1" applyFont="1" applyBorder="1" applyAlignment="1">
      <alignment horizontal="right" vertical="center"/>
    </xf>
    <xf numFmtId="2" fontId="0" fillId="0" borderId="54" xfId="0" applyNumberFormat="1" applyFont="1" applyBorder="1" applyAlignment="1"/>
    <xf numFmtId="0" fontId="28" fillId="0" borderId="0" xfId="0" applyFont="1" applyBorder="1" applyAlignment="1">
      <alignment horizontal="center"/>
    </xf>
    <xf numFmtId="0" fontId="0" fillId="4" borderId="0" xfId="0" applyFont="1" applyFill="1" applyAlignment="1"/>
    <xf numFmtId="175" fontId="0" fillId="0" borderId="12" xfId="0" applyNumberFormat="1" applyFont="1" applyBorder="1" applyAlignment="1"/>
    <xf numFmtId="1" fontId="4" fillId="4" borderId="12" xfId="0" applyNumberFormat="1" applyFont="1" applyFill="1" applyBorder="1" applyAlignment="1">
      <alignment vertical="center"/>
    </xf>
    <xf numFmtId="176" fontId="4" fillId="4" borderId="17" xfId="0" applyNumberFormat="1" applyFont="1" applyFill="1" applyBorder="1" applyAlignment="1">
      <alignment horizontal="right" vertical="center"/>
    </xf>
    <xf numFmtId="164" fontId="4" fillId="0" borderId="0" xfId="0" applyNumberFormat="1" applyFont="1" applyFill="1" applyBorder="1" applyAlignment="1">
      <alignment horizontal="right" vertical="center"/>
    </xf>
    <xf numFmtId="164" fontId="4" fillId="0" borderId="0" xfId="0" applyNumberFormat="1" applyFont="1" applyFill="1" applyBorder="1" applyAlignment="1">
      <alignment vertical="center"/>
    </xf>
    <xf numFmtId="164" fontId="22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left" vertical="center" wrapText="1"/>
    </xf>
    <xf numFmtId="0" fontId="0" fillId="0" borderId="28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23" fillId="9" borderId="55" xfId="0" applyFont="1" applyFill="1" applyBorder="1" applyAlignment="1">
      <alignment horizontal="left" vertical="center"/>
    </xf>
    <xf numFmtId="0" fontId="9" fillId="9" borderId="56" xfId="0" applyFont="1" applyFill="1" applyBorder="1" applyAlignment="1">
      <alignment horizontal="center" vertical="center"/>
    </xf>
    <xf numFmtId="164" fontId="26" fillId="10" borderId="57" xfId="0" applyNumberFormat="1" applyFont="1" applyFill="1" applyBorder="1" applyAlignment="1">
      <alignment horizontal="center" vertical="center"/>
    </xf>
    <xf numFmtId="0" fontId="9" fillId="14" borderId="58" xfId="0" applyFont="1" applyFill="1" applyBorder="1" applyAlignment="1">
      <alignment horizontal="center" vertical="center"/>
    </xf>
    <xf numFmtId="164" fontId="26" fillId="13" borderId="59" xfId="0" applyNumberFormat="1" applyFont="1" applyFill="1" applyBorder="1" applyAlignment="1">
      <alignment horizontal="center" vertical="center"/>
    </xf>
    <xf numFmtId="0" fontId="0" fillId="15" borderId="0" xfId="0" applyFont="1" applyFill="1" applyAlignment="1"/>
    <xf numFmtId="0" fontId="0" fillId="15" borderId="0" xfId="0" applyFont="1" applyFill="1" applyAlignment="1">
      <alignment horizontal="left"/>
    </xf>
    <xf numFmtId="174" fontId="0" fillId="15" borderId="0" xfId="0" applyNumberFormat="1" applyFont="1" applyFill="1" applyAlignment="1"/>
    <xf numFmtId="0" fontId="0" fillId="15" borderId="0" xfId="0" applyNumberFormat="1" applyFont="1" applyFill="1" applyAlignment="1"/>
    <xf numFmtId="0" fontId="0" fillId="0" borderId="15" xfId="0" applyFont="1" applyBorder="1" applyAlignment="1">
      <alignment horizontal="center"/>
    </xf>
    <xf numFmtId="0" fontId="19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vertical="center"/>
    </xf>
    <xf numFmtId="0" fontId="0" fillId="0" borderId="15" xfId="0" applyFont="1" applyBorder="1" applyAlignment="1">
      <alignment horizontal="center"/>
    </xf>
    <xf numFmtId="0" fontId="19" fillId="0" borderId="12" xfId="0" applyFont="1" applyBorder="1" applyAlignment="1">
      <alignment horizontal="center" vertical="center"/>
    </xf>
    <xf numFmtId="0" fontId="0" fillId="0" borderId="19" xfId="0" applyFont="1" applyBorder="1" applyAlignment="1"/>
    <xf numFmtId="0" fontId="0" fillId="0" borderId="15" xfId="0" applyFont="1" applyBorder="1" applyAlignment="1"/>
    <xf numFmtId="0" fontId="0" fillId="0" borderId="19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172" fontId="0" fillId="0" borderId="13" xfId="0" applyNumberFormat="1" applyFont="1" applyBorder="1" applyAlignment="1"/>
    <xf numFmtId="172" fontId="0" fillId="0" borderId="15" xfId="0" applyNumberFormat="1" applyFont="1" applyBorder="1" applyAlignment="1"/>
    <xf numFmtId="0" fontId="5" fillId="0" borderId="12" xfId="0" applyFont="1" applyBorder="1" applyAlignment="1"/>
    <xf numFmtId="0" fontId="5" fillId="0" borderId="1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13" xfId="0" applyFont="1" applyBorder="1" applyAlignment="1">
      <alignment horizontal="center" vertical="center"/>
    </xf>
    <xf numFmtId="175" fontId="0" fillId="0" borderId="12" xfId="0" applyNumberFormat="1" applyFont="1" applyBorder="1" applyAlignment="1">
      <alignment horizontal="center" vertical="center"/>
    </xf>
    <xf numFmtId="175" fontId="0" fillId="0" borderId="0" xfId="0" applyNumberFormat="1" applyFont="1" applyAlignment="1">
      <alignment horizontal="center" vertical="center"/>
    </xf>
    <xf numFmtId="0" fontId="2" fillId="0" borderId="42" xfId="0" applyFont="1" applyBorder="1" applyAlignment="1">
      <alignment vertical="center"/>
    </xf>
    <xf numFmtId="0" fontId="39" fillId="5" borderId="12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vertical="center"/>
    </xf>
    <xf numFmtId="0" fontId="19" fillId="4" borderId="12" xfId="0" applyFont="1" applyFill="1" applyBorder="1" applyAlignment="1">
      <alignment vertical="center"/>
    </xf>
    <xf numFmtId="0" fontId="5" fillId="5" borderId="12" xfId="0" applyFont="1" applyFill="1" applyBorder="1" applyAlignment="1">
      <alignment vertical="center"/>
    </xf>
    <xf numFmtId="0" fontId="39" fillId="0" borderId="12" xfId="0" applyFont="1" applyBorder="1" applyAlignment="1">
      <alignment vertical="center"/>
    </xf>
    <xf numFmtId="0" fontId="5" fillId="5" borderId="12" xfId="0" applyFont="1" applyFill="1" applyBorder="1" applyAlignment="1">
      <alignment vertical="center"/>
    </xf>
    <xf numFmtId="0" fontId="5" fillId="0" borderId="12" xfId="0" applyFont="1" applyBorder="1" applyAlignment="1">
      <alignment horizontal="center" vertical="center"/>
    </xf>
    <xf numFmtId="0" fontId="5" fillId="0" borderId="15" xfId="0" applyFont="1" applyBorder="1" applyAlignment="1">
      <alignment vertical="center"/>
    </xf>
    <xf numFmtId="0" fontId="5" fillId="0" borderId="37" xfId="0" applyFont="1" applyBorder="1" applyAlignment="1">
      <alignment horizontal="left" vertical="center"/>
    </xf>
    <xf numFmtId="0" fontId="0" fillId="0" borderId="13" xfId="0" applyFont="1" applyBorder="1" applyAlignment="1">
      <alignment vertical="center"/>
    </xf>
    <xf numFmtId="172" fontId="0" fillId="0" borderId="13" xfId="0" applyNumberFormat="1" applyFont="1" applyBorder="1" applyAlignment="1"/>
    <xf numFmtId="172" fontId="0" fillId="0" borderId="15" xfId="0" applyNumberFormat="1" applyFont="1" applyBorder="1" applyAlignment="1"/>
    <xf numFmtId="0" fontId="0" fillId="0" borderId="13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175" fontId="0" fillId="0" borderId="13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5" borderId="0" xfId="0" applyFont="1" applyFill="1" applyAlignment="1">
      <alignment vertical="top" wrapText="1"/>
    </xf>
    <xf numFmtId="0" fontId="0" fillId="0" borderId="38" xfId="0" applyFont="1" applyBorder="1" applyAlignment="1"/>
    <xf numFmtId="0" fontId="5" fillId="5" borderId="12" xfId="0" applyFont="1" applyFill="1" applyBorder="1" applyAlignment="1">
      <alignment vertical="top"/>
    </xf>
    <xf numFmtId="172" fontId="0" fillId="0" borderId="19" xfId="0" applyNumberFormat="1" applyFont="1" applyBorder="1" applyAlignment="1"/>
    <xf numFmtId="172" fontId="0" fillId="0" borderId="36" xfId="0" applyNumberFormat="1" applyFont="1" applyFill="1" applyBorder="1" applyAlignment="1"/>
    <xf numFmtId="172" fontId="0" fillId="0" borderId="18" xfId="0" applyNumberFormat="1" applyFont="1" applyFill="1" applyBorder="1" applyAlignment="1"/>
    <xf numFmtId="0" fontId="5" fillId="5" borderId="17" xfId="0" applyFont="1" applyFill="1" applyBorder="1" applyAlignment="1">
      <alignment vertical="top" wrapText="1"/>
    </xf>
    <xf numFmtId="0" fontId="5" fillId="0" borderId="23" xfId="0" applyFont="1" applyBorder="1" applyAlignment="1">
      <alignment vertical="center"/>
    </xf>
    <xf numFmtId="0" fontId="0" fillId="0" borderId="12" xfId="0" applyBorder="1" applyAlignment="1">
      <alignment horizontal="left" vertical="center"/>
    </xf>
    <xf numFmtId="0" fontId="39" fillId="5" borderId="12" xfId="1" applyFont="1" applyFill="1" applyBorder="1" applyAlignment="1">
      <alignment horizontal="left" vertical="center"/>
    </xf>
    <xf numFmtId="0" fontId="39" fillId="0" borderId="12" xfId="1" applyFont="1" applyBorder="1" applyAlignment="1">
      <alignment horizontal="left" vertical="center"/>
    </xf>
    <xf numFmtId="0" fontId="39" fillId="0" borderId="0" xfId="1" applyFont="1" applyAlignment="1">
      <alignment horizontal="left" vertical="center"/>
    </xf>
    <xf numFmtId="0" fontId="39" fillId="0" borderId="0" xfId="1" applyFont="1" applyFill="1" applyAlignment="1">
      <alignment horizontal="left" vertical="center"/>
    </xf>
    <xf numFmtId="0" fontId="39" fillId="5" borderId="12" xfId="1" applyFont="1" applyFill="1" applyBorder="1" applyAlignment="1">
      <alignment horizontal="left" vertical="center" wrapText="1"/>
    </xf>
    <xf numFmtId="0" fontId="39" fillId="5" borderId="13" xfId="1" applyFont="1" applyFill="1" applyBorder="1" applyAlignment="1">
      <alignment horizontal="left" vertical="center" wrapText="1"/>
    </xf>
    <xf numFmtId="0" fontId="39" fillId="0" borderId="15" xfId="1" applyFont="1" applyBorder="1" applyAlignment="1">
      <alignment horizontal="left" vertical="center"/>
    </xf>
    <xf numFmtId="172" fontId="0" fillId="0" borderId="12" xfId="0" applyNumberFormat="1" applyFont="1" applyBorder="1" applyAlignment="1">
      <alignment vertical="center"/>
    </xf>
    <xf numFmtId="172" fontId="0" fillId="0" borderId="36" xfId="0" applyNumberFormat="1" applyFont="1" applyBorder="1" applyAlignment="1"/>
    <xf numFmtId="172" fontId="0" fillId="0" borderId="18" xfId="0" applyNumberFormat="1" applyFont="1" applyBorder="1" applyAlignment="1"/>
    <xf numFmtId="0" fontId="39" fillId="0" borderId="25" xfId="1" applyFont="1" applyBorder="1" applyAlignment="1">
      <alignment horizontal="left" vertical="center"/>
    </xf>
    <xf numFmtId="1" fontId="0" fillId="0" borderId="12" xfId="0" applyNumberFormat="1" applyFont="1" applyBorder="1" applyAlignment="1"/>
    <xf numFmtId="0" fontId="5" fillId="0" borderId="0" xfId="0" applyFont="1" applyAlignment="1">
      <alignment vertical="center"/>
    </xf>
    <xf numFmtId="0" fontId="0" fillId="0" borderId="60" xfId="0" applyFont="1" applyBorder="1" applyAlignment="1">
      <alignment vertical="center"/>
    </xf>
    <xf numFmtId="0" fontId="20" fillId="0" borderId="19" xfId="0" applyFont="1" applyBorder="1" applyAlignment="1">
      <alignment vertical="center"/>
    </xf>
    <xf numFmtId="0" fontId="0" fillId="0" borderId="37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13" xfId="0" applyFont="1" applyFill="1" applyBorder="1" applyAlignment="1">
      <alignment vertical="center"/>
    </xf>
    <xf numFmtId="0" fontId="0" fillId="0" borderId="15" xfId="0" applyFont="1" applyFill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2" xfId="0" applyFont="1" applyBorder="1" applyAlignment="1">
      <alignment horizontal="center" vertical="center"/>
    </xf>
    <xf numFmtId="172" fontId="0" fillId="0" borderId="19" xfId="0" applyNumberFormat="1" applyFont="1" applyBorder="1" applyAlignment="1"/>
    <xf numFmtId="172" fontId="0" fillId="0" borderId="15" xfId="0" applyNumberFormat="1" applyFont="1" applyBorder="1" applyAlignment="1"/>
    <xf numFmtId="0" fontId="0" fillId="0" borderId="19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172" fontId="0" fillId="0" borderId="13" xfId="0" applyNumberFormat="1" applyFont="1" applyBorder="1" applyAlignment="1"/>
    <xf numFmtId="0" fontId="0" fillId="0" borderId="13" xfId="0" applyFont="1" applyBorder="1" applyAlignment="1">
      <alignment vertical="center"/>
    </xf>
    <xf numFmtId="0" fontId="5" fillId="5" borderId="12" xfId="0" applyFont="1" applyFill="1" applyBorder="1" applyAlignment="1">
      <alignment vertical="center"/>
    </xf>
    <xf numFmtId="0" fontId="39" fillId="0" borderId="12" xfId="1" applyFont="1" applyBorder="1" applyAlignment="1"/>
    <xf numFmtId="0" fontId="5" fillId="0" borderId="12" xfId="0" applyFont="1" applyBorder="1" applyAlignment="1">
      <alignment horizontal="left" vertical="center"/>
    </xf>
    <xf numFmtId="175" fontId="4" fillId="4" borderId="12" xfId="0" applyNumberFormat="1" applyFont="1" applyFill="1" applyBorder="1" applyAlignment="1">
      <alignment horizontal="right" vertical="center"/>
    </xf>
    <xf numFmtId="0" fontId="0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left" vertical="center"/>
    </xf>
    <xf numFmtId="0" fontId="5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/>
    </xf>
    <xf numFmtId="0" fontId="5" fillId="0" borderId="12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5" borderId="12" xfId="0" applyFont="1" applyFill="1" applyBorder="1" applyAlignment="1">
      <alignment vertical="center"/>
    </xf>
    <xf numFmtId="0" fontId="0" fillId="0" borderId="12" xfId="0" applyFont="1" applyBorder="1" applyAlignment="1">
      <alignment horizontal="center"/>
    </xf>
    <xf numFmtId="0" fontId="5" fillId="0" borderId="19" xfId="0" applyFont="1" applyBorder="1" applyAlignment="1">
      <alignment horizontal="left" vertical="center"/>
    </xf>
    <xf numFmtId="0" fontId="39" fillId="0" borderId="0" xfId="1" applyFont="1" applyAlignment="1"/>
    <xf numFmtId="172" fontId="0" fillId="0" borderId="37" xfId="0" applyNumberFormat="1" applyFont="1" applyBorder="1" applyAlignment="1"/>
    <xf numFmtId="172" fontId="0" fillId="0" borderId="38" xfId="0" applyNumberFormat="1" applyFont="1" applyBorder="1" applyAlignment="1"/>
    <xf numFmtId="172" fontId="0" fillId="0" borderId="25" xfId="0" applyNumberFormat="1" applyFont="1" applyBorder="1" applyAlignment="1"/>
    <xf numFmtId="175" fontId="0" fillId="0" borderId="12" xfId="0" applyNumberFormat="1" applyFont="1" applyBorder="1" applyAlignment="1">
      <alignment vertical="center"/>
    </xf>
    <xf numFmtId="0" fontId="5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15" xfId="0" applyFont="1" applyBorder="1" applyAlignment="1">
      <alignment vertical="center"/>
    </xf>
    <xf numFmtId="172" fontId="0" fillId="0" borderId="19" xfId="0" applyNumberFormat="1" applyFont="1" applyBorder="1" applyAlignment="1"/>
    <xf numFmtId="172" fontId="0" fillId="0" borderId="15" xfId="0" applyNumberFormat="1" applyFont="1" applyBorder="1" applyAlignment="1"/>
    <xf numFmtId="0" fontId="0" fillId="0" borderId="15" xfId="0" applyFont="1" applyBorder="1" applyAlignment="1">
      <alignment vertical="center"/>
    </xf>
    <xf numFmtId="172" fontId="0" fillId="0" borderId="13" xfId="0" applyNumberFormat="1" applyFont="1" applyBorder="1" applyAlignment="1"/>
    <xf numFmtId="0" fontId="0" fillId="0" borderId="13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39" fillId="0" borderId="12" xfId="0" applyFont="1" applyBorder="1" applyAlignment="1"/>
    <xf numFmtId="0" fontId="39" fillId="5" borderId="12" xfId="1" applyFont="1" applyFill="1" applyBorder="1" applyAlignment="1">
      <alignment vertical="center" wrapText="1"/>
    </xf>
    <xf numFmtId="0" fontId="5" fillId="0" borderId="12" xfId="0" applyFont="1" applyBorder="1" applyAlignment="1">
      <alignment horizontal="center"/>
    </xf>
    <xf numFmtId="0" fontId="39" fillId="5" borderId="13" xfId="1" applyFont="1" applyFill="1" applyBorder="1" applyAlignment="1">
      <alignment horizontal="left" vertical="center"/>
    </xf>
    <xf numFmtId="0" fontId="39" fillId="0" borderId="13" xfId="1" applyFont="1" applyBorder="1" applyAlignment="1"/>
    <xf numFmtId="0" fontId="39" fillId="0" borderId="13" xfId="1" applyFont="1" applyFill="1" applyBorder="1" applyAlignment="1">
      <alignment horizontal="left" vertical="center"/>
    </xf>
    <xf numFmtId="0" fontId="39" fillId="0" borderId="15" xfId="1" applyFont="1" applyFill="1" applyBorder="1" applyAlignment="1">
      <alignment horizontal="left" vertical="center"/>
    </xf>
    <xf numFmtId="0" fontId="39" fillId="0" borderId="19" xfId="1" applyFont="1" applyFill="1" applyBorder="1" applyAlignment="1">
      <alignment horizontal="left" vertical="center"/>
    </xf>
    <xf numFmtId="0" fontId="39" fillId="0" borderId="19" xfId="1" applyFont="1" applyBorder="1" applyAlignment="1"/>
    <xf numFmtId="0" fontId="39" fillId="0" borderId="15" xfId="1" applyFont="1" applyBorder="1" applyAlignment="1"/>
    <xf numFmtId="172" fontId="0" fillId="0" borderId="13" xfId="0" applyNumberFormat="1" applyFont="1" applyBorder="1" applyAlignment="1">
      <alignment vertical="center"/>
    </xf>
    <xf numFmtId="172" fontId="0" fillId="0" borderId="15" xfId="0" applyNumberFormat="1" applyFont="1" applyBorder="1" applyAlignment="1">
      <alignment vertical="center"/>
    </xf>
    <xf numFmtId="0" fontId="5" fillId="0" borderId="13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0" fillId="0" borderId="13" xfId="0" applyFont="1" applyBorder="1" applyAlignment="1"/>
    <xf numFmtId="0" fontId="0" fillId="0" borderId="15" xfId="0" applyFont="1" applyBorder="1" applyAlignment="1"/>
    <xf numFmtId="0" fontId="0" fillId="0" borderId="13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175" fontId="0" fillId="0" borderId="12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/>
    </xf>
    <xf numFmtId="0" fontId="5" fillId="0" borderId="12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3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/>
    </xf>
    <xf numFmtId="172" fontId="0" fillId="0" borderId="13" xfId="0" applyNumberFormat="1" applyFont="1" applyBorder="1" applyAlignment="1"/>
    <xf numFmtId="172" fontId="0" fillId="0" borderId="15" xfId="0" applyNumberFormat="1" applyFont="1" applyBorder="1" applyAlignment="1"/>
    <xf numFmtId="0" fontId="5" fillId="5" borderId="12" xfId="0" applyFont="1" applyFill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19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5" fillId="0" borderId="0" xfId="0" applyFont="1" applyAlignment="1"/>
    <xf numFmtId="175" fontId="0" fillId="0" borderId="13" xfId="0" applyNumberFormat="1" applyFont="1" applyBorder="1" applyAlignment="1">
      <alignment vertical="center"/>
    </xf>
    <xf numFmtId="0" fontId="5" fillId="0" borderId="17" xfId="0" applyFont="1" applyBorder="1" applyAlignment="1"/>
    <xf numFmtId="0" fontId="5" fillId="0" borderId="23" xfId="0" applyFont="1" applyBorder="1" applyAlignment="1"/>
    <xf numFmtId="0" fontId="5" fillId="0" borderId="23" xfId="0" applyFont="1" applyBorder="1" applyAlignment="1">
      <alignment horizontal="center" vertical="center"/>
    </xf>
    <xf numFmtId="0" fontId="5" fillId="5" borderId="23" xfId="0" applyFont="1" applyFill="1" applyBorder="1" applyAlignment="1">
      <alignment vertical="top"/>
    </xf>
    <xf numFmtId="0" fontId="5" fillId="0" borderId="25" xfId="0" applyFont="1" applyBorder="1" applyAlignment="1">
      <alignment horizontal="left" vertical="center"/>
    </xf>
    <xf numFmtId="172" fontId="0" fillId="0" borderId="60" xfId="0" applyNumberFormat="1" applyFont="1" applyBorder="1" applyAlignment="1"/>
    <xf numFmtId="0" fontId="0" fillId="0" borderId="13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5" fillId="0" borderId="13" xfId="0" applyFont="1" applyBorder="1" applyAlignment="1">
      <alignment horizontal="left" vertical="center"/>
    </xf>
    <xf numFmtId="172" fontId="0" fillId="0" borderId="13" xfId="0" applyNumberFormat="1" applyFont="1" applyBorder="1" applyAlignment="1"/>
    <xf numFmtId="172" fontId="0" fillId="0" borderId="15" xfId="0" applyNumberFormat="1" applyFont="1" applyBorder="1" applyAlignment="1"/>
    <xf numFmtId="0" fontId="5" fillId="0" borderId="15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172" fontId="0" fillId="0" borderId="19" xfId="0" applyNumberFormat="1" applyFont="1" applyBorder="1" applyAlignment="1"/>
    <xf numFmtId="0" fontId="0" fillId="0" borderId="19" xfId="0" applyFont="1" applyBorder="1" applyAlignment="1">
      <alignment vertical="center"/>
    </xf>
    <xf numFmtId="175" fontId="0" fillId="0" borderId="12" xfId="0" applyNumberFormat="1" applyFont="1" applyBorder="1" applyAlignment="1">
      <alignment horizontal="center" vertical="center"/>
    </xf>
    <xf numFmtId="0" fontId="5" fillId="5" borderId="12" xfId="0" applyFont="1" applyFill="1" applyBorder="1" applyAlignment="1">
      <alignment vertical="center"/>
    </xf>
    <xf numFmtId="0" fontId="5" fillId="5" borderId="13" xfId="0" applyFont="1" applyFill="1" applyBorder="1" applyAlignment="1">
      <alignment vertical="top"/>
    </xf>
    <xf numFmtId="0" fontId="5" fillId="0" borderId="13" xfId="0" applyFont="1" applyBorder="1" applyAlignment="1"/>
    <xf numFmtId="0" fontId="5" fillId="5" borderId="12" xfId="0" applyFont="1" applyFill="1" applyBorder="1" applyAlignment="1">
      <alignment vertical="top" wrapText="1"/>
    </xf>
    <xf numFmtId="0" fontId="39" fillId="0" borderId="37" xfId="1" applyFont="1" applyBorder="1" applyAlignment="1"/>
    <xf numFmtId="0" fontId="39" fillId="0" borderId="25" xfId="1" applyFont="1" applyBorder="1" applyAlignment="1"/>
    <xf numFmtId="0" fontId="5" fillId="5" borderId="16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5" borderId="12" xfId="0" applyFont="1" applyFill="1" applyBorder="1" applyAlignment="1">
      <alignment horizontal="left" vertical="center" wrapText="1"/>
    </xf>
    <xf numFmtId="0" fontId="5" fillId="5" borderId="12" xfId="0" applyFont="1" applyFill="1" applyBorder="1" applyAlignment="1">
      <alignment horizontal="left" vertical="center" wrapText="1"/>
    </xf>
    <xf numFmtId="172" fontId="0" fillId="0" borderId="12" xfId="0" applyNumberFormat="1" applyFont="1" applyBorder="1" applyAlignment="1">
      <alignment horizontal="right" vertical="center"/>
    </xf>
    <xf numFmtId="172" fontId="0" fillId="0" borderId="12" xfId="0" applyNumberFormat="1" applyFont="1" applyBorder="1" applyAlignment="1">
      <alignment horizontal="right"/>
    </xf>
    <xf numFmtId="0" fontId="17" fillId="0" borderId="12" xfId="1" applyBorder="1" applyAlignment="1">
      <alignment horizontal="center" vertical="center"/>
    </xf>
    <xf numFmtId="3" fontId="4" fillId="0" borderId="15" xfId="0" applyNumberFormat="1" applyFont="1" applyBorder="1" applyAlignment="1">
      <alignment vertical="center"/>
    </xf>
    <xf numFmtId="1" fontId="4" fillId="4" borderId="13" xfId="0" applyNumberFormat="1" applyFont="1" applyFill="1" applyBorder="1" applyAlignment="1">
      <alignment vertical="center"/>
    </xf>
    <xf numFmtId="0" fontId="0" fillId="0" borderId="15" xfId="0" applyFont="1" applyBorder="1" applyAlignment="1">
      <alignment horizontal="center"/>
    </xf>
    <xf numFmtId="172" fontId="0" fillId="0" borderId="0" xfId="0" applyNumberFormat="1" applyFont="1" applyBorder="1" applyAlignment="1"/>
    <xf numFmtId="0" fontId="5" fillId="0" borderId="38" xfId="0" applyFont="1" applyBorder="1" applyAlignment="1">
      <alignment horizontal="left" vertical="center"/>
    </xf>
    <xf numFmtId="172" fontId="0" fillId="0" borderId="40" xfId="0" applyNumberFormat="1" applyFont="1" applyBorder="1" applyAlignment="1"/>
    <xf numFmtId="0" fontId="0" fillId="0" borderId="12" xfId="0" applyNumberFormat="1" applyFont="1" applyBorder="1" applyAlignment="1"/>
    <xf numFmtId="0" fontId="5" fillId="0" borderId="12" xfId="0" applyFont="1" applyBorder="1" applyAlignment="1">
      <alignment vertical="top" wrapText="1"/>
    </xf>
    <xf numFmtId="175" fontId="0" fillId="0" borderId="12" xfId="0" applyNumberFormat="1" applyFont="1" applyBorder="1" applyAlignment="1">
      <alignment horizontal="center" vertical="center"/>
    </xf>
    <xf numFmtId="0" fontId="5" fillId="5" borderId="12" xfId="0" applyFont="1" applyFill="1" applyBorder="1" applyAlignment="1">
      <alignment horizontal="left" vertical="center"/>
    </xf>
    <xf numFmtId="0" fontId="5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center"/>
    </xf>
    <xf numFmtId="172" fontId="0" fillId="0" borderId="13" xfId="0" applyNumberFormat="1" applyFont="1" applyBorder="1" applyAlignment="1"/>
    <xf numFmtId="172" fontId="0" fillId="0" borderId="15" xfId="0" applyNumberFormat="1" applyFont="1" applyBorder="1" applyAlignment="1"/>
    <xf numFmtId="0" fontId="0" fillId="0" borderId="13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175" fontId="0" fillId="0" borderId="12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/>
    </xf>
    <xf numFmtId="0" fontId="5" fillId="5" borderId="12" xfId="0" applyFont="1" applyFill="1" applyBorder="1" applyAlignment="1">
      <alignment horizontal="left" vertical="center"/>
    </xf>
    <xf numFmtId="0" fontId="5" fillId="0" borderId="15" xfId="0" applyFont="1" applyBorder="1" applyAlignment="1">
      <alignment vertical="center"/>
    </xf>
    <xf numFmtId="0" fontId="39" fillId="5" borderId="12" xfId="1" applyFont="1" applyFill="1" applyBorder="1" applyAlignment="1">
      <alignment vertical="center"/>
    </xf>
    <xf numFmtId="172" fontId="0" fillId="0" borderId="39" xfId="0" applyNumberFormat="1" applyFont="1" applyBorder="1" applyAlignment="1"/>
    <xf numFmtId="0" fontId="19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/>
    </xf>
    <xf numFmtId="175" fontId="0" fillId="0" borderId="12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175" fontId="0" fillId="0" borderId="13" xfId="0" applyNumberFormat="1" applyFont="1" applyBorder="1" applyAlignment="1">
      <alignment horizontal="right" vertical="center"/>
    </xf>
    <xf numFmtId="0" fontId="5" fillId="0" borderId="12" xfId="0" applyFont="1" applyBorder="1" applyAlignment="1">
      <alignment vertical="center"/>
    </xf>
    <xf numFmtId="172" fontId="0" fillId="0" borderId="15" xfId="0" applyNumberFormat="1" applyFont="1" applyBorder="1" applyAlignment="1"/>
    <xf numFmtId="0" fontId="5" fillId="0" borderId="15" xfId="0" applyFont="1" applyBorder="1" applyAlignment="1">
      <alignment vertical="center"/>
    </xf>
    <xf numFmtId="175" fontId="0" fillId="0" borderId="12" xfId="0" applyNumberFormat="1" applyFont="1" applyBorder="1" applyAlignment="1">
      <alignment horizontal="right" vertical="center"/>
    </xf>
    <xf numFmtId="0" fontId="0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vertical="center"/>
    </xf>
    <xf numFmtId="0" fontId="17" fillId="0" borderId="12" xfId="1" applyFill="1" applyBorder="1" applyAlignment="1">
      <alignment horizontal="center" vertical="center"/>
    </xf>
    <xf numFmtId="0" fontId="40" fillId="0" borderId="12" xfId="1" applyFont="1" applyFill="1" applyBorder="1" applyAlignment="1">
      <alignment horizontal="center" vertical="center"/>
    </xf>
    <xf numFmtId="0" fontId="21" fillId="0" borderId="61" xfId="0" applyFont="1" applyBorder="1" applyAlignment="1">
      <alignment horizontal="center" vertical="center"/>
    </xf>
    <xf numFmtId="0" fontId="17" fillId="8" borderId="12" xfId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0" fontId="17" fillId="5" borderId="12" xfId="1" applyFill="1" applyBorder="1" applyAlignment="1">
      <alignment horizontal="center" vertical="center" wrapText="1"/>
    </xf>
    <xf numFmtId="175" fontId="39" fillId="0" borderId="12" xfId="0" applyNumberFormat="1" applyFont="1" applyBorder="1" applyAlignment="1">
      <alignment horizontal="center" vertical="center"/>
    </xf>
    <xf numFmtId="0" fontId="39" fillId="0" borderId="12" xfId="0" applyFont="1" applyBorder="1" applyAlignment="1">
      <alignment horizontal="left" vertical="center"/>
    </xf>
    <xf numFmtId="172" fontId="39" fillId="0" borderId="12" xfId="0" applyNumberFormat="1" applyFont="1" applyBorder="1" applyAlignment="1"/>
    <xf numFmtId="0" fontId="39" fillId="5" borderId="12" xfId="0" applyFont="1" applyFill="1" applyBorder="1" applyAlignment="1">
      <alignment vertical="center"/>
    </xf>
    <xf numFmtId="0" fontId="39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left" vertical="center"/>
    </xf>
    <xf numFmtId="0" fontId="0" fillId="0" borderId="15" xfId="0" applyFont="1" applyBorder="1" applyAlignment="1">
      <alignment horizontal="center"/>
    </xf>
    <xf numFmtId="0" fontId="17" fillId="0" borderId="12" xfId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5" fillId="5" borderId="12" xfId="0" applyFont="1" applyFill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5" xfId="0" applyFont="1" applyBorder="1" applyAlignment="1">
      <alignment horizontal="center" vertical="center"/>
    </xf>
    <xf numFmtId="0" fontId="5" fillId="0" borderId="19" xfId="0" applyFont="1" applyBorder="1" applyAlignment="1">
      <alignment horizontal="left" vertical="center"/>
    </xf>
    <xf numFmtId="0" fontId="5" fillId="0" borderId="12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172" fontId="0" fillId="0" borderId="13" xfId="0" applyNumberFormat="1" applyFont="1" applyBorder="1" applyAlignment="1"/>
    <xf numFmtId="172" fontId="0" fillId="0" borderId="15" xfId="0" applyNumberFormat="1" applyFont="1" applyBorder="1" applyAlignment="1"/>
    <xf numFmtId="0" fontId="0" fillId="0" borderId="13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2" xfId="0" applyFont="1" applyBorder="1" applyAlignment="1">
      <alignment horizontal="left" vertical="center"/>
    </xf>
    <xf numFmtId="0" fontId="0" fillId="0" borderId="12" xfId="0" applyFont="1" applyBorder="1" applyAlignment="1">
      <alignment horizontal="center" vertical="center"/>
    </xf>
    <xf numFmtId="172" fontId="39" fillId="0" borderId="12" xfId="0" applyNumberFormat="1" applyFont="1" applyBorder="1" applyAlignment="1">
      <alignment vertical="center"/>
    </xf>
    <xf numFmtId="0" fontId="39" fillId="0" borderId="12" xfId="0" applyFont="1" applyBorder="1" applyAlignment="1">
      <alignment horizontal="center" vertical="center"/>
    </xf>
    <xf numFmtId="0" fontId="17" fillId="0" borderId="12" xfId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38" fillId="0" borderId="12" xfId="0" applyFont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0" borderId="15" xfId="0" applyFont="1" applyBorder="1" applyAlignment="1">
      <alignment vertical="center"/>
    </xf>
    <xf numFmtId="0" fontId="0" fillId="0" borderId="39" xfId="0" applyFont="1" applyBorder="1" applyAlignment="1">
      <alignment vertical="center"/>
    </xf>
    <xf numFmtId="0" fontId="39" fillId="0" borderId="37" xfId="1" applyFont="1" applyFill="1" applyBorder="1" applyAlignment="1">
      <alignment horizontal="left" vertical="center"/>
    </xf>
    <xf numFmtId="0" fontId="39" fillId="0" borderId="25" xfId="1" applyFont="1" applyFill="1" applyBorder="1" applyAlignment="1">
      <alignment horizontal="left" vertical="center"/>
    </xf>
    <xf numFmtId="0" fontId="39" fillId="0" borderId="19" xfId="1" applyFont="1" applyFill="1" applyBorder="1" applyAlignment="1"/>
    <xf numFmtId="0" fontId="39" fillId="0" borderId="15" xfId="1" applyFont="1" applyFill="1" applyBorder="1" applyAlignment="1"/>
    <xf numFmtId="0" fontId="39" fillId="5" borderId="23" xfId="1" applyFont="1" applyFill="1" applyBorder="1" applyAlignment="1">
      <alignment vertical="center"/>
    </xf>
    <xf numFmtId="0" fontId="39" fillId="5" borderId="13" xfId="1" applyFont="1" applyFill="1" applyBorder="1" applyAlignment="1">
      <alignment vertical="center"/>
    </xf>
    <xf numFmtId="0" fontId="39" fillId="5" borderId="0" xfId="1" applyFont="1" applyFill="1" applyAlignment="1">
      <alignment vertical="center"/>
    </xf>
    <xf numFmtId="0" fontId="39" fillId="5" borderId="19" xfId="1" applyFont="1" applyFill="1" applyBorder="1" applyAlignment="1">
      <alignment vertical="center"/>
    </xf>
    <xf numFmtId="0" fontId="39" fillId="0" borderId="13" xfId="1" applyFont="1" applyFill="1" applyBorder="1" applyAlignment="1">
      <alignment vertical="center"/>
    </xf>
    <xf numFmtId="0" fontId="5" fillId="0" borderId="16" xfId="0" applyFont="1" applyBorder="1" applyAlignment="1">
      <alignment horizontal="left" vertical="center"/>
    </xf>
    <xf numFmtId="0" fontId="38" fillId="0" borderId="12" xfId="0" applyFont="1" applyFill="1" applyBorder="1" applyAlignment="1">
      <alignment horizontal="center" vertical="center"/>
    </xf>
    <xf numFmtId="0" fontId="25" fillId="9" borderId="16" xfId="3" applyFill="1" applyBorder="1" applyAlignment="1">
      <alignment horizontal="center"/>
    </xf>
    <xf numFmtId="0" fontId="25" fillId="9" borderId="17" xfId="3" applyFill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164" fontId="4" fillId="4" borderId="13" xfId="0" applyNumberFormat="1" applyFont="1" applyFill="1" applyBorder="1" applyAlignment="1">
      <alignment horizontal="right" vertical="center"/>
    </xf>
    <xf numFmtId="164" fontId="4" fillId="4" borderId="15" xfId="0" applyNumberFormat="1" applyFont="1" applyFill="1" applyBorder="1" applyAlignment="1">
      <alignment horizontal="right" vertical="center"/>
    </xf>
    <xf numFmtId="164" fontId="20" fillId="0" borderId="13" xfId="0" applyNumberFormat="1" applyFont="1" applyBorder="1" applyAlignment="1">
      <alignment horizontal="right" vertical="center"/>
    </xf>
    <xf numFmtId="164" fontId="20" fillId="0" borderId="15" xfId="0" applyNumberFormat="1" applyFont="1" applyBorder="1" applyAlignment="1">
      <alignment horizontal="right" vertical="center"/>
    </xf>
    <xf numFmtId="0" fontId="30" fillId="0" borderId="13" xfId="1" applyFont="1" applyBorder="1" applyAlignment="1">
      <alignment horizontal="center" vertical="center"/>
    </xf>
    <xf numFmtId="0" fontId="30" fillId="0" borderId="19" xfId="1" applyFont="1" applyBorder="1" applyAlignment="1">
      <alignment horizontal="center" vertical="center"/>
    </xf>
    <xf numFmtId="0" fontId="30" fillId="0" borderId="15" xfId="1" applyFont="1" applyBorder="1" applyAlignment="1">
      <alignment horizontal="center" vertical="center"/>
    </xf>
    <xf numFmtId="166" fontId="4" fillId="0" borderId="13" xfId="0" applyNumberFormat="1" applyFont="1" applyBorder="1" applyAlignment="1">
      <alignment horizontal="right" vertical="center"/>
    </xf>
    <xf numFmtId="166" fontId="4" fillId="0" borderId="19" xfId="0" applyNumberFormat="1" applyFont="1" applyBorder="1" applyAlignment="1">
      <alignment horizontal="right" vertical="center"/>
    </xf>
    <xf numFmtId="166" fontId="4" fillId="0" borderId="15" xfId="0" applyNumberFormat="1" applyFont="1" applyBorder="1" applyAlignment="1">
      <alignment horizontal="right" vertical="center"/>
    </xf>
    <xf numFmtId="0" fontId="20" fillId="0" borderId="13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164" fontId="4" fillId="4" borderId="19" xfId="0" applyNumberFormat="1" applyFont="1" applyFill="1" applyBorder="1" applyAlignment="1">
      <alignment horizontal="right" vertical="center"/>
    </xf>
    <xf numFmtId="164" fontId="20" fillId="0" borderId="19" xfId="0" applyNumberFormat="1" applyFont="1" applyBorder="1" applyAlignment="1">
      <alignment horizontal="right" vertical="center"/>
    </xf>
    <xf numFmtId="3" fontId="4" fillId="0" borderId="13" xfId="0" applyNumberFormat="1" applyFont="1" applyBorder="1" applyAlignment="1">
      <alignment vertical="center"/>
    </xf>
    <xf numFmtId="3" fontId="4" fillId="0" borderId="19" xfId="0" applyNumberFormat="1" applyFont="1" applyBorder="1" applyAlignment="1">
      <alignment vertical="center"/>
    </xf>
    <xf numFmtId="3" fontId="4" fillId="0" borderId="15" xfId="0" applyNumberFormat="1" applyFont="1" applyBorder="1" applyAlignment="1">
      <alignment vertical="center"/>
    </xf>
    <xf numFmtId="0" fontId="19" fillId="0" borderId="13" xfId="0" applyFont="1" applyBorder="1" applyAlignment="1">
      <alignment horizontal="left" vertical="center"/>
    </xf>
    <xf numFmtId="0" fontId="19" fillId="0" borderId="15" xfId="0" applyFont="1" applyBorder="1" applyAlignment="1">
      <alignment horizontal="left" vertical="center"/>
    </xf>
    <xf numFmtId="0" fontId="19" fillId="0" borderId="37" xfId="0" applyFont="1" applyBorder="1" applyAlignment="1">
      <alignment horizontal="left" vertical="center"/>
    </xf>
    <xf numFmtId="0" fontId="19" fillId="0" borderId="25" xfId="0" applyFont="1" applyBorder="1" applyAlignment="1">
      <alignment horizontal="left" vertical="center"/>
    </xf>
    <xf numFmtId="164" fontId="20" fillId="0" borderId="36" xfId="0" applyNumberFormat="1" applyFont="1" applyFill="1" applyBorder="1" applyAlignment="1">
      <alignment horizontal="right" vertical="center"/>
    </xf>
    <xf numFmtId="164" fontId="20" fillId="0" borderId="18" xfId="0" applyNumberFormat="1" applyFont="1" applyFill="1" applyBorder="1" applyAlignment="1">
      <alignment horizontal="right" vertical="center"/>
    </xf>
    <xf numFmtId="164" fontId="20" fillId="0" borderId="13" xfId="0" applyNumberFormat="1" applyFont="1" applyFill="1" applyBorder="1" applyAlignment="1">
      <alignment horizontal="right" vertical="center"/>
    </xf>
    <xf numFmtId="164" fontId="20" fillId="0" borderId="15" xfId="0" applyNumberFormat="1" applyFont="1" applyFill="1" applyBorder="1" applyAlignment="1">
      <alignment horizontal="right" vertical="center"/>
    </xf>
    <xf numFmtId="3" fontId="20" fillId="0" borderId="13" xfId="0" applyNumberFormat="1" applyFont="1" applyFill="1" applyBorder="1" applyAlignment="1">
      <alignment horizontal="right" vertical="center"/>
    </xf>
    <xf numFmtId="3" fontId="20" fillId="0" borderId="15" xfId="0" applyNumberFormat="1" applyFont="1" applyFill="1" applyBorder="1" applyAlignment="1">
      <alignment horizontal="right" vertical="center"/>
    </xf>
    <xf numFmtId="176" fontId="4" fillId="4" borderId="13" xfId="0" applyNumberFormat="1" applyFont="1" applyFill="1" applyBorder="1" applyAlignment="1">
      <alignment horizontal="right" vertical="center"/>
    </xf>
    <xf numFmtId="176" fontId="4" fillId="4" borderId="15" xfId="0" applyNumberFormat="1" applyFont="1" applyFill="1" applyBorder="1" applyAlignment="1">
      <alignment horizontal="right" vertical="center"/>
    </xf>
    <xf numFmtId="1" fontId="4" fillId="4" borderId="13" xfId="0" applyNumberFormat="1" applyFont="1" applyFill="1" applyBorder="1" applyAlignment="1">
      <alignment vertical="center"/>
    </xf>
    <xf numFmtId="1" fontId="4" fillId="4" borderId="15" xfId="0" applyNumberFormat="1" applyFont="1" applyFill="1" applyBorder="1" applyAlignment="1">
      <alignment vertical="center"/>
    </xf>
    <xf numFmtId="167" fontId="16" fillId="2" borderId="13" xfId="0" applyNumberFormat="1" applyFont="1" applyFill="1" applyBorder="1" applyAlignment="1">
      <alignment horizontal="right" vertical="center"/>
    </xf>
    <xf numFmtId="167" fontId="16" fillId="2" borderId="15" xfId="0" applyNumberFormat="1" applyFont="1" applyFill="1" applyBorder="1" applyAlignment="1">
      <alignment horizontal="right" vertical="center"/>
    </xf>
    <xf numFmtId="0" fontId="20" fillId="0" borderId="13" xfId="0" applyFont="1" applyFill="1" applyBorder="1" applyAlignment="1">
      <alignment horizontal="left" vertical="center"/>
    </xf>
    <xf numFmtId="0" fontId="20" fillId="0" borderId="15" xfId="0" applyFont="1" applyFill="1" applyBorder="1" applyAlignment="1">
      <alignment horizontal="left" vertical="center"/>
    </xf>
    <xf numFmtId="167" fontId="16" fillId="2" borderId="19" xfId="0" applyNumberFormat="1" applyFont="1" applyFill="1" applyBorder="1" applyAlignment="1">
      <alignment horizontal="right" vertical="center"/>
    </xf>
    <xf numFmtId="0" fontId="20" fillId="0" borderId="19" xfId="0" applyFont="1" applyFill="1" applyBorder="1" applyAlignment="1">
      <alignment horizontal="left" vertical="center"/>
    </xf>
    <xf numFmtId="166" fontId="20" fillId="0" borderId="13" xfId="0" applyNumberFormat="1" applyFont="1" applyBorder="1" applyAlignment="1">
      <alignment horizontal="center" vertical="center"/>
    </xf>
    <xf numFmtId="166" fontId="20" fillId="0" borderId="19" xfId="0" applyNumberFormat="1" applyFont="1" applyBorder="1" applyAlignment="1">
      <alignment horizontal="center" vertical="center"/>
    </xf>
    <xf numFmtId="166" fontId="20" fillId="0" borderId="15" xfId="0" applyNumberFormat="1" applyFont="1" applyBorder="1" applyAlignment="1">
      <alignment horizontal="center" vertical="center"/>
    </xf>
    <xf numFmtId="0" fontId="19" fillId="5" borderId="13" xfId="0" applyFont="1" applyFill="1" applyBorder="1" applyAlignment="1">
      <alignment horizontal="left" vertical="center" wrapText="1"/>
    </xf>
    <xf numFmtId="0" fontId="19" fillId="5" borderId="19" xfId="0" applyFont="1" applyFill="1" applyBorder="1" applyAlignment="1">
      <alignment horizontal="left" vertical="center" wrapText="1"/>
    </xf>
    <xf numFmtId="0" fontId="19" fillId="5" borderId="15" xfId="0" applyFont="1" applyFill="1" applyBorder="1" applyAlignment="1">
      <alignment horizontal="left" vertical="center" wrapText="1"/>
    </xf>
    <xf numFmtId="0" fontId="19" fillId="0" borderId="13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3" fontId="20" fillId="0" borderId="19" xfId="0" applyNumberFormat="1" applyFont="1" applyFill="1" applyBorder="1" applyAlignment="1">
      <alignment horizontal="right" vertical="center"/>
    </xf>
    <xf numFmtId="167" fontId="16" fillId="2" borderId="12" xfId="0" applyNumberFormat="1" applyFont="1" applyFill="1" applyBorder="1" applyAlignment="1">
      <alignment horizontal="right" vertical="center"/>
    </xf>
    <xf numFmtId="0" fontId="19" fillId="0" borderId="19" xfId="0" applyFont="1" applyBorder="1" applyAlignment="1">
      <alignment horizontal="left" vertical="center"/>
    </xf>
    <xf numFmtId="0" fontId="19" fillId="0" borderId="38" xfId="0" applyFont="1" applyBorder="1" applyAlignment="1">
      <alignment horizontal="left" vertical="center"/>
    </xf>
    <xf numFmtId="164" fontId="20" fillId="0" borderId="40" xfId="0" applyNumberFormat="1" applyFont="1" applyFill="1" applyBorder="1" applyAlignment="1">
      <alignment horizontal="right" vertical="center"/>
    </xf>
    <xf numFmtId="164" fontId="20" fillId="0" borderId="19" xfId="0" applyNumberFormat="1" applyFont="1" applyFill="1" applyBorder="1" applyAlignment="1">
      <alignment horizontal="right" vertical="center"/>
    </xf>
    <xf numFmtId="0" fontId="19" fillId="5" borderId="12" xfId="0" applyFont="1" applyFill="1" applyBorder="1" applyAlignment="1">
      <alignment horizontal="left" vertical="center"/>
    </xf>
    <xf numFmtId="0" fontId="19" fillId="5" borderId="18" xfId="0" applyFont="1" applyFill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20" fillId="5" borderId="19" xfId="0" applyFont="1" applyFill="1" applyBorder="1" applyAlignment="1">
      <alignment horizontal="left" vertical="center" wrapText="1"/>
    </xf>
    <xf numFmtId="0" fontId="20" fillId="5" borderId="15" xfId="0" applyFont="1" applyFill="1" applyBorder="1" applyAlignment="1">
      <alignment horizontal="left" vertical="center" wrapText="1"/>
    </xf>
    <xf numFmtId="0" fontId="20" fillId="0" borderId="19" xfId="0" applyFont="1" applyBorder="1" applyAlignment="1">
      <alignment horizontal="left" vertical="center"/>
    </xf>
    <xf numFmtId="0" fontId="20" fillId="0" borderId="15" xfId="0" applyFont="1" applyBorder="1" applyAlignment="1">
      <alignment horizontal="left" vertical="center"/>
    </xf>
    <xf numFmtId="0" fontId="20" fillId="0" borderId="12" xfId="0" applyFont="1" applyFill="1" applyBorder="1" applyAlignment="1">
      <alignment horizontal="center" vertical="center"/>
    </xf>
    <xf numFmtId="3" fontId="4" fillId="0" borderId="19" xfId="0" applyNumberFormat="1" applyFont="1" applyBorder="1" applyAlignment="1">
      <alignment horizontal="right" vertical="center"/>
    </xf>
    <xf numFmtId="3" fontId="4" fillId="0" borderId="15" xfId="0" applyNumberFormat="1" applyFont="1" applyBorder="1" applyAlignment="1">
      <alignment horizontal="right" vertical="center"/>
    </xf>
    <xf numFmtId="166" fontId="20" fillId="0" borderId="36" xfId="0" applyNumberFormat="1" applyFont="1" applyBorder="1" applyAlignment="1">
      <alignment horizontal="center" vertical="center"/>
    </xf>
    <xf numFmtId="166" fontId="20" fillId="0" borderId="18" xfId="0" applyNumberFormat="1" applyFont="1" applyBorder="1" applyAlignment="1">
      <alignment horizontal="center" vertical="center"/>
    </xf>
    <xf numFmtId="0" fontId="19" fillId="0" borderId="12" xfId="0" applyFont="1" applyBorder="1" applyAlignment="1">
      <alignment horizontal="left" vertical="center"/>
    </xf>
    <xf numFmtId="0" fontId="19" fillId="0" borderId="12" xfId="0" applyFont="1" applyBorder="1" applyAlignment="1">
      <alignment horizontal="center" vertical="center"/>
    </xf>
    <xf numFmtId="0" fontId="19" fillId="5" borderId="12" xfId="0" applyFont="1" applyFill="1" applyBorder="1" applyAlignment="1">
      <alignment horizontal="left" vertical="center" wrapText="1"/>
    </xf>
    <xf numFmtId="0" fontId="20" fillId="0" borderId="12" xfId="0" applyFont="1" applyFill="1" applyBorder="1" applyAlignment="1">
      <alignment horizontal="left" vertical="center"/>
    </xf>
    <xf numFmtId="164" fontId="20" fillId="0" borderId="12" xfId="0" applyNumberFormat="1" applyFont="1" applyFill="1" applyBorder="1" applyAlignment="1">
      <alignment horizontal="right" vertical="center"/>
    </xf>
    <xf numFmtId="3" fontId="20" fillId="0" borderId="12" xfId="0" applyNumberFormat="1" applyFont="1" applyFill="1" applyBorder="1" applyAlignment="1">
      <alignment horizontal="right" vertical="center"/>
    </xf>
    <xf numFmtId="3" fontId="4" fillId="0" borderId="13" xfId="0" applyNumberFormat="1" applyFont="1" applyBorder="1" applyAlignment="1">
      <alignment horizontal="right" vertical="center"/>
    </xf>
    <xf numFmtId="0" fontId="38" fillId="0" borderId="12" xfId="0" applyFont="1" applyBorder="1" applyAlignment="1">
      <alignment horizontal="center" vertical="center"/>
    </xf>
    <xf numFmtId="175" fontId="0" fillId="0" borderId="13" xfId="0" applyNumberFormat="1" applyFont="1" applyBorder="1" applyAlignment="1"/>
    <xf numFmtId="175" fontId="0" fillId="0" borderId="19" xfId="0" applyNumberFormat="1" applyFont="1" applyBorder="1" applyAlignment="1"/>
    <xf numFmtId="175" fontId="0" fillId="0" borderId="15" xfId="0" applyNumberFormat="1" applyFont="1" applyBorder="1" applyAlignment="1"/>
    <xf numFmtId="0" fontId="5" fillId="0" borderId="13" xfId="0" applyFont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3" xfId="0" applyFont="1" applyBorder="1" applyAlignment="1"/>
    <xf numFmtId="0" fontId="0" fillId="0" borderId="19" xfId="0" applyFont="1" applyBorder="1" applyAlignment="1"/>
    <xf numFmtId="0" fontId="0" fillId="0" borderId="15" xfId="0" applyFont="1" applyBorder="1" applyAlignment="1"/>
    <xf numFmtId="175" fontId="39" fillId="0" borderId="13" xfId="0" applyNumberFormat="1" applyFont="1" applyBorder="1" applyAlignment="1">
      <alignment horizontal="center" vertical="center"/>
    </xf>
    <xf numFmtId="175" fontId="39" fillId="0" borderId="19" xfId="0" applyNumberFormat="1" applyFont="1" applyBorder="1" applyAlignment="1">
      <alignment horizontal="center" vertical="center"/>
    </xf>
    <xf numFmtId="175" fontId="39" fillId="0" borderId="15" xfId="0" applyNumberFormat="1" applyFont="1" applyBorder="1" applyAlignment="1">
      <alignment horizontal="center" vertical="center"/>
    </xf>
    <xf numFmtId="0" fontId="5" fillId="5" borderId="12" xfId="0" applyFont="1" applyFill="1" applyBorder="1" applyAlignment="1">
      <alignment horizontal="left" vertical="center"/>
    </xf>
    <xf numFmtId="0" fontId="5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0" fillId="0" borderId="19" xfId="0" applyFont="1" applyBorder="1" applyAlignment="1">
      <alignment horizontal="left" vertical="center"/>
    </xf>
    <xf numFmtId="172" fontId="0" fillId="0" borderId="36" xfId="0" applyNumberFormat="1" applyFont="1" applyBorder="1" applyAlignment="1">
      <alignment horizontal="right" vertical="center"/>
    </xf>
    <xf numFmtId="172" fontId="0" fillId="0" borderId="40" xfId="0" applyNumberFormat="1" applyFont="1" applyBorder="1" applyAlignment="1">
      <alignment horizontal="right" vertical="center"/>
    </xf>
    <xf numFmtId="172" fontId="0" fillId="0" borderId="18" xfId="0" applyNumberFormat="1" applyFont="1" applyBorder="1" applyAlignment="1">
      <alignment horizontal="right" vertical="center"/>
    </xf>
    <xf numFmtId="172" fontId="0" fillId="0" borderId="13" xfId="0" applyNumberFormat="1" applyFont="1" applyBorder="1" applyAlignment="1">
      <alignment horizontal="right" vertical="center"/>
    </xf>
    <xf numFmtId="172" fontId="0" fillId="0" borderId="19" xfId="0" applyNumberFormat="1" applyFont="1" applyBorder="1" applyAlignment="1">
      <alignment horizontal="right" vertical="center"/>
    </xf>
    <xf numFmtId="172" fontId="0" fillId="0" borderId="15" xfId="0" applyNumberFormat="1" applyFont="1" applyBorder="1" applyAlignment="1">
      <alignment horizontal="right" vertical="center"/>
    </xf>
    <xf numFmtId="0" fontId="0" fillId="0" borderId="13" xfId="0" applyFont="1" applyBorder="1" applyAlignment="1">
      <alignment horizontal="right" vertical="center"/>
    </xf>
    <xf numFmtId="0" fontId="0" fillId="0" borderId="19" xfId="0" applyFont="1" applyBorder="1" applyAlignment="1">
      <alignment horizontal="right" vertical="center"/>
    </xf>
    <xf numFmtId="0" fontId="0" fillId="0" borderId="15" xfId="0" applyFont="1" applyBorder="1" applyAlignment="1">
      <alignment horizontal="right" vertical="center"/>
    </xf>
    <xf numFmtId="0" fontId="5" fillId="0" borderId="13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172" fontId="0" fillId="0" borderId="13" xfId="0" applyNumberFormat="1" applyFont="1" applyBorder="1" applyAlignment="1">
      <alignment horizontal="center"/>
    </xf>
    <xf numFmtId="172" fontId="0" fillId="0" borderId="19" xfId="0" applyNumberFormat="1" applyFont="1" applyBorder="1" applyAlignment="1">
      <alignment horizontal="center"/>
    </xf>
    <xf numFmtId="172" fontId="0" fillId="0" borderId="15" xfId="0" applyNumberFormat="1" applyFont="1" applyBorder="1" applyAlignment="1">
      <alignment horizontal="center"/>
    </xf>
    <xf numFmtId="172" fontId="0" fillId="0" borderId="13" xfId="0" applyNumberFormat="1" applyFont="1" applyBorder="1" applyAlignment="1"/>
    <xf numFmtId="172" fontId="0" fillId="0" borderId="19" xfId="0" applyNumberFormat="1" applyFont="1" applyBorder="1" applyAlignment="1"/>
    <xf numFmtId="172" fontId="0" fillId="0" borderId="15" xfId="0" applyNumberFormat="1" applyFont="1" applyBorder="1" applyAlignment="1"/>
    <xf numFmtId="175" fontId="39" fillId="0" borderId="12" xfId="0" applyNumberFormat="1" applyFont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0" fillId="0" borderId="37" xfId="0" applyFont="1" applyBorder="1" applyAlignment="1">
      <alignment horizontal="left" vertical="center"/>
    </xf>
    <xf numFmtId="0" fontId="0" fillId="0" borderId="25" xfId="0" applyFont="1" applyBorder="1" applyAlignment="1">
      <alignment horizontal="left" vertical="center"/>
    </xf>
    <xf numFmtId="172" fontId="0" fillId="0" borderId="17" xfId="0" applyNumberFormat="1" applyFont="1" applyBorder="1" applyAlignment="1">
      <alignment horizontal="right" vertical="center"/>
    </xf>
    <xf numFmtId="172" fontId="0" fillId="0" borderId="12" xfId="0" applyNumberFormat="1" applyFont="1" applyBorder="1" applyAlignment="1">
      <alignment horizontal="right" vertical="center"/>
    </xf>
    <xf numFmtId="0" fontId="0" fillId="0" borderId="12" xfId="0" applyFont="1" applyBorder="1" applyAlignment="1">
      <alignment horizontal="right" vertical="center"/>
    </xf>
    <xf numFmtId="172" fontId="0" fillId="0" borderId="12" xfId="0" applyNumberFormat="1" applyFont="1" applyBorder="1" applyAlignment="1">
      <alignment vertical="center"/>
    </xf>
    <xf numFmtId="0" fontId="0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172" fontId="0" fillId="0" borderId="12" xfId="0" applyNumberFormat="1" applyFont="1" applyBorder="1" applyAlignment="1">
      <alignment horizontal="right"/>
    </xf>
    <xf numFmtId="0" fontId="0" fillId="0" borderId="13" xfId="0" applyNumberFormat="1" applyFont="1" applyBorder="1" applyAlignment="1">
      <alignment horizontal="right" vertical="center"/>
    </xf>
    <xf numFmtId="0" fontId="0" fillId="0" borderId="15" xfId="0" applyNumberFormat="1" applyFont="1" applyBorder="1" applyAlignment="1">
      <alignment horizontal="right" vertical="center"/>
    </xf>
    <xf numFmtId="0" fontId="17" fillId="0" borderId="12" xfId="1" applyBorder="1" applyAlignment="1">
      <alignment horizontal="center" vertical="center"/>
    </xf>
    <xf numFmtId="175" fontId="0" fillId="0" borderId="12" xfId="0" applyNumberFormat="1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175" fontId="0" fillId="0" borderId="13" xfId="0" applyNumberFormat="1" applyFont="1" applyBorder="1" applyAlignment="1">
      <alignment horizontal="right" vertical="center"/>
    </xf>
    <xf numFmtId="175" fontId="0" fillId="0" borderId="15" xfId="0" applyNumberFormat="1" applyFont="1" applyBorder="1" applyAlignment="1">
      <alignment horizontal="right" vertical="center"/>
    </xf>
    <xf numFmtId="0" fontId="5" fillId="0" borderId="15" xfId="0" applyFont="1" applyBorder="1" applyAlignment="1">
      <alignment horizontal="left" vertical="center"/>
    </xf>
    <xf numFmtId="175" fontId="0" fillId="0" borderId="12" xfId="0" applyNumberFormat="1" applyFont="1" applyBorder="1" applyAlignment="1">
      <alignment horizontal="center" vertical="center"/>
    </xf>
    <xf numFmtId="175" fontId="0" fillId="0" borderId="13" xfId="0" applyNumberFormat="1" applyFont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left" vertical="center"/>
    </xf>
    <xf numFmtId="172" fontId="0" fillId="0" borderId="12" xfId="0" applyNumberFormat="1" applyFont="1" applyBorder="1" applyAlignment="1">
      <alignment horizontal="center"/>
    </xf>
    <xf numFmtId="0" fontId="5" fillId="0" borderId="15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75" fontId="0" fillId="0" borderId="19" xfId="0" applyNumberFormat="1" applyFont="1" applyBorder="1" applyAlignment="1">
      <alignment horizontal="right" vertical="center"/>
    </xf>
    <xf numFmtId="0" fontId="5" fillId="5" borderId="12" xfId="0" applyFont="1" applyFill="1" applyBorder="1" applyAlignment="1">
      <alignment vertical="center"/>
    </xf>
    <xf numFmtId="0" fontId="5" fillId="5" borderId="13" xfId="0" applyFont="1" applyFill="1" applyBorder="1" applyAlignment="1">
      <alignment vertical="center"/>
    </xf>
    <xf numFmtId="175" fontId="0" fillId="0" borderId="12" xfId="0" applyNumberFormat="1" applyFont="1" applyBorder="1" applyAlignment="1">
      <alignment horizontal="left" vertical="center"/>
    </xf>
    <xf numFmtId="175" fontId="0" fillId="0" borderId="19" xfId="0" applyNumberFormat="1" applyFont="1" applyBorder="1" applyAlignment="1">
      <alignment horizontal="center" vertical="center"/>
    </xf>
    <xf numFmtId="175" fontId="0" fillId="0" borderId="15" xfId="0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left" vertical="center"/>
    </xf>
    <xf numFmtId="0" fontId="5" fillId="0" borderId="19" xfId="0" applyFont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40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5" borderId="38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37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172" fontId="0" fillId="0" borderId="13" xfId="0" applyNumberFormat="1" applyFont="1" applyBorder="1" applyAlignment="1">
      <alignment vertical="center"/>
    </xf>
    <xf numFmtId="172" fontId="0" fillId="0" borderId="15" xfId="0" applyNumberFormat="1" applyFont="1" applyBorder="1" applyAlignment="1">
      <alignment vertical="center"/>
    </xf>
    <xf numFmtId="0" fontId="5" fillId="0" borderId="38" xfId="0" applyFont="1" applyBorder="1" applyAlignment="1">
      <alignment vertical="center"/>
    </xf>
    <xf numFmtId="172" fontId="0" fillId="0" borderId="36" xfId="0" applyNumberFormat="1" applyFont="1" applyBorder="1" applyAlignment="1">
      <alignment vertical="center"/>
    </xf>
    <xf numFmtId="172" fontId="0" fillId="0" borderId="18" xfId="0" applyNumberFormat="1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5" fillId="5" borderId="37" xfId="0" applyFont="1" applyFill="1" applyBorder="1" applyAlignment="1">
      <alignment horizontal="center" vertical="center"/>
    </xf>
    <xf numFmtId="175" fontId="0" fillId="0" borderId="12" xfId="0" applyNumberFormat="1" applyFont="1" applyBorder="1" applyAlignment="1">
      <alignment horizontal="right" vertical="center"/>
    </xf>
    <xf numFmtId="0" fontId="0" fillId="0" borderId="12" xfId="0" applyFont="1" applyBorder="1" applyAlignment="1">
      <alignment horizontal="left" vertical="center"/>
    </xf>
    <xf numFmtId="0" fontId="5" fillId="5" borderId="13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left" vertical="center" wrapText="1"/>
    </xf>
    <xf numFmtId="0" fontId="5" fillId="5" borderId="15" xfId="0" applyFont="1" applyFill="1" applyBorder="1" applyAlignment="1">
      <alignment horizontal="left" vertical="center" wrapText="1"/>
    </xf>
    <xf numFmtId="0" fontId="0" fillId="0" borderId="12" xfId="0" applyNumberFormat="1" applyFont="1" applyBorder="1" applyAlignment="1">
      <alignment vertical="center"/>
    </xf>
    <xf numFmtId="0" fontId="5" fillId="5" borderId="12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left" vertical="center" wrapText="1"/>
    </xf>
    <xf numFmtId="0" fontId="0" fillId="0" borderId="13" xfId="0" applyNumberFormat="1" applyFont="1" applyBorder="1" applyAlignment="1">
      <alignment vertical="center"/>
    </xf>
    <xf numFmtId="0" fontId="0" fillId="0" borderId="15" xfId="0" applyNumberFormat="1" applyFont="1" applyBorder="1" applyAlignment="1">
      <alignment vertical="center"/>
    </xf>
    <xf numFmtId="0" fontId="17" fillId="0" borderId="12" xfId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17" fillId="0" borderId="12" xfId="1" applyFill="1" applyBorder="1" applyAlignment="1">
      <alignment horizontal="center" vertical="center" wrapText="1"/>
    </xf>
  </cellXfs>
  <cellStyles count="6">
    <cellStyle name="Bad" xfId="3" builtinId="27"/>
    <cellStyle name="Comma [0]" xfId="4" builtinId="6"/>
    <cellStyle name="Currency" xfId="5" builtinId="4"/>
    <cellStyle name="Good" xfId="2" builtinId="26"/>
    <cellStyle name="Hyperlink" xfId="1" builtinId="8"/>
    <cellStyle name="Normal" xfId="0" builtinId="0"/>
  </cellStyles>
  <dxfs count="141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theme="3"/>
      </font>
      <fill>
        <patternFill>
          <bgColor theme="4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theme="3"/>
      </font>
      <fill>
        <patternFill>
          <bgColor theme="4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theme="3"/>
      </font>
      <fill>
        <patternFill>
          <bgColor theme="4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theme="3"/>
      </font>
      <fill>
        <patternFill>
          <bgColor theme="4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theme="3"/>
      </font>
      <fill>
        <patternFill>
          <bgColor theme="4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theme="3"/>
      </font>
      <fill>
        <patternFill>
          <bgColor theme="4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theme="3"/>
      </font>
      <fill>
        <patternFill>
          <bgColor theme="4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theme="3"/>
      </font>
      <fill>
        <patternFill>
          <bgColor theme="4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theme="3"/>
      </font>
      <fill>
        <patternFill>
          <bgColor theme="4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theme="3"/>
      </font>
      <fill>
        <patternFill>
          <bgColor theme="4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theme="3"/>
      </font>
      <fill>
        <patternFill>
          <bgColor theme="4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theme="3"/>
      </font>
      <fill>
        <patternFill>
          <bgColor theme="4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theme="3"/>
      </font>
      <fill>
        <patternFill>
          <bgColor theme="4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theme="3"/>
      </font>
      <fill>
        <patternFill>
          <bgColor theme="4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theme="3"/>
      </font>
      <fill>
        <patternFill>
          <bgColor theme="4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theme="3"/>
      </font>
      <fill>
        <patternFill>
          <bgColor theme="4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72" formatCode="[$₹-4009]\ #,##0.00"/>
    </dxf>
    <dxf>
      <numFmt numFmtId="177" formatCode="&quot;$&quot;#,##0.00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SALES, TOTAL PP, SHIPPING COST, OTHER COST and NET PROFIT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'TOTAL MASTER'!$B$1</c:f>
              <c:strCache>
                <c:ptCount val="1"/>
                <c:pt idx="0">
                  <c:v>TOTAL 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cat>
            <c:strRef>
              <c:f>'TOTAL MASTER'!$A$2:$A$9</c:f>
              <c:strCache>
                <c:ptCount val="8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FEBUARY</c:v>
                </c:pt>
              </c:strCache>
            </c:strRef>
          </c:cat>
          <c:val>
            <c:numRef>
              <c:f>'TOTAL MASTER'!$B$2:$B$9</c:f>
              <c:numCache>
                <c:formatCode>[$₹]#,##0.00</c:formatCode>
                <c:ptCount val="8"/>
                <c:pt idx="0">
                  <c:v>916</c:v>
                </c:pt>
                <c:pt idx="1">
                  <c:v>372</c:v>
                </c:pt>
                <c:pt idx="2">
                  <c:v>2420</c:v>
                </c:pt>
                <c:pt idx="3">
                  <c:v>10243</c:v>
                </c:pt>
                <c:pt idx="4">
                  <c:v>1559</c:v>
                </c:pt>
                <c:pt idx="5">
                  <c:v>1010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C-40EB-B737-4BF6853AA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483391"/>
        <c:axId val="505323655"/>
      </c:barChart>
      <c:lineChart>
        <c:grouping val="standard"/>
        <c:varyColors val="1"/>
        <c:ser>
          <c:idx val="1"/>
          <c:order val="1"/>
          <c:tx>
            <c:strRef>
              <c:f>'TOTAL MASTER'!$C$1</c:f>
              <c:strCache>
                <c:ptCount val="1"/>
                <c:pt idx="0">
                  <c:v>TOTAL PP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'TOTAL MASTER'!$A$2:$A$9</c:f>
              <c:strCache>
                <c:ptCount val="8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FEBUARY</c:v>
                </c:pt>
              </c:strCache>
            </c:strRef>
          </c:cat>
          <c:val>
            <c:numRef>
              <c:f>'TOTAL MASTER'!$C$2:$C$9</c:f>
              <c:numCache>
                <c:formatCode>[$₹]#,##0.00</c:formatCode>
                <c:ptCount val="8"/>
                <c:pt idx="0">
                  <c:v>550.74</c:v>
                </c:pt>
                <c:pt idx="1">
                  <c:v>243.54000000000002</c:v>
                </c:pt>
                <c:pt idx="2">
                  <c:v>999.44</c:v>
                </c:pt>
                <c:pt idx="3">
                  <c:v>6533.93</c:v>
                </c:pt>
                <c:pt idx="4">
                  <c:v>865.09</c:v>
                </c:pt>
                <c:pt idx="5">
                  <c:v>444.58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CC-40EB-B737-4BF6853AA378}"/>
            </c:ext>
          </c:extLst>
        </c:ser>
        <c:ser>
          <c:idx val="2"/>
          <c:order val="2"/>
          <c:tx>
            <c:strRef>
              <c:f>'TOTAL MASTER'!$D$1</c:f>
              <c:strCache>
                <c:ptCount val="1"/>
                <c:pt idx="0">
                  <c:v>Delivery Cost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'TOTAL MASTER'!$A$2:$A$9</c:f>
              <c:strCache>
                <c:ptCount val="8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FEBUARY</c:v>
                </c:pt>
              </c:strCache>
            </c:strRef>
          </c:cat>
          <c:val>
            <c:numRef>
              <c:f>'TOTAL MASTER'!$D$2:$D$9</c:f>
              <c:numCache>
                <c:formatCode>[$₹]#,##0.00</c:formatCode>
                <c:ptCount val="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274</c:v>
                </c:pt>
                <c:pt idx="4">
                  <c:v>191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CC-40EB-B737-4BF6853AA378}"/>
            </c:ext>
          </c:extLst>
        </c:ser>
        <c:ser>
          <c:idx val="3"/>
          <c:order val="3"/>
          <c:tx>
            <c:strRef>
              <c:f>'TOTAL MASTER'!$E$1</c:f>
              <c:strCache>
                <c:ptCount val="1"/>
                <c:pt idx="0">
                  <c:v>OTHER COST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'TOTAL MASTER'!$A$2:$A$9</c:f>
              <c:strCache>
                <c:ptCount val="8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FEBUARY</c:v>
                </c:pt>
              </c:strCache>
            </c:strRef>
          </c:cat>
          <c:val>
            <c:numRef>
              <c:f>'TOTAL MASTER'!$E$2:$E$9</c:f>
              <c:numCache>
                <c:formatCode>[$₹]#,##0.00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CC-40EB-B737-4BF6853AA378}"/>
            </c:ext>
          </c:extLst>
        </c:ser>
        <c:ser>
          <c:idx val="4"/>
          <c:order val="4"/>
          <c:tx>
            <c:strRef>
              <c:f>'TOTAL MASTER'!$F$1</c:f>
              <c:strCache>
                <c:ptCount val="1"/>
                <c:pt idx="0">
                  <c:v>NET PROFIT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'TOTAL MASTER'!$A$2:$A$9</c:f>
              <c:strCache>
                <c:ptCount val="8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FEBUARY</c:v>
                </c:pt>
              </c:strCache>
            </c:strRef>
          </c:cat>
          <c:val>
            <c:numRef>
              <c:f>'TOTAL MASTER'!$F$2:$F$9</c:f>
              <c:numCache>
                <c:formatCode>[$₹]#,##0.00</c:formatCode>
                <c:ptCount val="8"/>
                <c:pt idx="0">
                  <c:v>315.26</c:v>
                </c:pt>
                <c:pt idx="1">
                  <c:v>78.45999999999998</c:v>
                </c:pt>
                <c:pt idx="2">
                  <c:v>1370.56</c:v>
                </c:pt>
                <c:pt idx="3">
                  <c:v>3435.0699999999997</c:v>
                </c:pt>
                <c:pt idx="4">
                  <c:v>502.90999999999985</c:v>
                </c:pt>
                <c:pt idx="5">
                  <c:v>465.42000000000007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CC-40EB-B737-4BF6853AA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483391"/>
        <c:axId val="505323655"/>
      </c:lineChart>
      <c:catAx>
        <c:axId val="212748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23655"/>
        <c:crosses val="autoZero"/>
        <c:auto val="1"/>
        <c:lblAlgn val="ctr"/>
        <c:lblOffset val="100"/>
        <c:noMultiLvlLbl val="1"/>
      </c:catAx>
      <c:valAx>
        <c:axId val="505323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[$₹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8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Products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3"/>
              <c:pt idx="0">
                <c:v>Malam</c:v>
              </c:pt>
              <c:pt idx="1">
                <c:v>Churna</c:v>
              </c:pt>
              <c:pt idx="2">
                <c:v>Oil</c:v>
              </c:pt>
              <c:pt idx="3">
                <c:v>Shampoo</c:v>
              </c:pt>
              <c:pt idx="4">
                <c:v>Honey</c:v>
              </c:pt>
              <c:pt idx="5">
                <c:v>Liquid</c:v>
              </c:pt>
              <c:pt idx="6">
                <c:v>Powder</c:v>
              </c:pt>
              <c:pt idx="7">
                <c:v>Syrup</c:v>
              </c:pt>
              <c:pt idx="8">
                <c:v>Capsules</c:v>
              </c:pt>
              <c:pt idx="9">
                <c:v>Drops</c:v>
              </c:pt>
              <c:pt idx="10">
                <c:v>Ragi</c:v>
              </c:pt>
              <c:pt idx="11">
                <c:v>Tablet</c:v>
              </c:pt>
              <c:pt idx="12">
                <c:v>Chyawanprash</c:v>
              </c:pt>
            </c:strLit>
          </c:cat>
          <c:val>
            <c:numLit>
              <c:formatCode>General</c:formatCode>
              <c:ptCount val="13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3</c:v>
              </c:pt>
              <c:pt idx="5">
                <c:v>3</c:v>
              </c:pt>
              <c:pt idx="6">
                <c:v>4</c:v>
              </c:pt>
              <c:pt idx="7">
                <c:v>5</c:v>
              </c:pt>
              <c:pt idx="8">
                <c:v>6</c:v>
              </c:pt>
              <c:pt idx="9">
                <c:v>7</c:v>
              </c:pt>
              <c:pt idx="10">
                <c:v>8</c:v>
              </c:pt>
              <c:pt idx="11">
                <c:v>12</c:v>
              </c:pt>
              <c:pt idx="12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00-A8E1-4C79-A98A-D564E3119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4137488"/>
        <c:axId val="334145360"/>
      </c:barChart>
      <c:catAx>
        <c:axId val="334137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45360"/>
        <c:crosses val="autoZero"/>
        <c:auto val="1"/>
        <c:lblAlgn val="ctr"/>
        <c:lblOffset val="100"/>
        <c:noMultiLvlLbl val="0"/>
      </c:catAx>
      <c:valAx>
        <c:axId val="33414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3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chemeClr val="accent1">
          <a:lumMod val="60000"/>
          <a:lumOff val="40000"/>
          <a:alpha val="40000"/>
        </a:schemeClr>
      </a:glo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Report.xlsx]date_wise-trend!PivotTable3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orders date-wise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'date_wise-trend'!$B$3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'date_wise-trend'!$A$4:$A$29</c:f>
              <c:strCache>
                <c:ptCount val="26"/>
                <c:pt idx="0">
                  <c:v>01/02/2024</c:v>
                </c:pt>
                <c:pt idx="1">
                  <c:v>02/02/2024</c:v>
                </c:pt>
                <c:pt idx="2">
                  <c:v>03/02/2024</c:v>
                </c:pt>
                <c:pt idx="3">
                  <c:v>04/02/2024</c:v>
                </c:pt>
                <c:pt idx="4">
                  <c:v>05/02/2024</c:v>
                </c:pt>
                <c:pt idx="5">
                  <c:v>06/02/2024</c:v>
                </c:pt>
                <c:pt idx="6">
                  <c:v>08/02/2024</c:v>
                </c:pt>
                <c:pt idx="7">
                  <c:v>09/02/2024</c:v>
                </c:pt>
                <c:pt idx="8">
                  <c:v>10/02/2024</c:v>
                </c:pt>
                <c:pt idx="9">
                  <c:v>11/02/2024</c:v>
                </c:pt>
                <c:pt idx="10">
                  <c:v>12/02/2024</c:v>
                </c:pt>
                <c:pt idx="11">
                  <c:v>13/02/2024</c:v>
                </c:pt>
                <c:pt idx="12">
                  <c:v>14/02/2024</c:v>
                </c:pt>
                <c:pt idx="13">
                  <c:v>16/02/2024</c:v>
                </c:pt>
                <c:pt idx="14">
                  <c:v>17/02/2024</c:v>
                </c:pt>
                <c:pt idx="15">
                  <c:v>19/02/2024</c:v>
                </c:pt>
                <c:pt idx="16">
                  <c:v>20/02/2024</c:v>
                </c:pt>
                <c:pt idx="17">
                  <c:v>21/02/2024</c:v>
                </c:pt>
                <c:pt idx="18">
                  <c:v>22/02/2024</c:v>
                </c:pt>
                <c:pt idx="19">
                  <c:v>23/02/2024</c:v>
                </c:pt>
                <c:pt idx="20">
                  <c:v>24/02/2024</c:v>
                </c:pt>
                <c:pt idx="21">
                  <c:v>25/02/2024</c:v>
                </c:pt>
                <c:pt idx="22">
                  <c:v>26/02/2024</c:v>
                </c:pt>
                <c:pt idx="23">
                  <c:v>27/02/2024</c:v>
                </c:pt>
                <c:pt idx="24">
                  <c:v>28/02/2024</c:v>
                </c:pt>
                <c:pt idx="25">
                  <c:v>29/02/2024</c:v>
                </c:pt>
              </c:strCache>
            </c:strRef>
          </c:cat>
          <c:val>
            <c:numRef>
              <c:f>'date_wise-trend'!$B$4:$B$29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6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7</c:v>
                </c:pt>
                <c:pt idx="19">
                  <c:v>3</c:v>
                </c:pt>
                <c:pt idx="20">
                  <c:v>3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F-41D9-BFE0-681463954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229040"/>
        <c:axId val="453225104"/>
      </c:lineChart>
      <c:catAx>
        <c:axId val="45322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25104"/>
        <c:crosses val="autoZero"/>
        <c:auto val="1"/>
        <c:lblAlgn val="ctr"/>
        <c:lblOffset val="100"/>
        <c:noMultiLvlLbl val="0"/>
      </c:catAx>
      <c:valAx>
        <c:axId val="4532251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2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glow rad="63500">
        <a:schemeClr val="accent1">
          <a:lumMod val="60000"/>
          <a:lumOff val="40000"/>
          <a:alpha val="40000"/>
        </a:schemeClr>
      </a:glo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Report.xlsx]date_wise-trend!PivotTable2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Delivery</a:t>
            </a:r>
            <a:r>
              <a:rPr lang="en-US" baseline="0"/>
              <a:t> Service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4099856991614583E-2"/>
              <c:y val="-7.252440725244083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1024964247903642E-2"/>
              <c:y val="-8.92608089260809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8545767787823218E-2"/>
              <c:y val="-0.111576011157601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2562410619759109E-2"/>
              <c:y val="-7.25244072524407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6579053451694806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1024964247903642E-2"/>
              <c:y val="-8.92608089260809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8545767787823218E-2"/>
              <c:y val="-0.111576011157601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2562410619759109E-2"/>
              <c:y val="-7.25244072524407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6579053451694806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4099856991614583E-2"/>
              <c:y val="-7.252440725244083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1024964247903642E-2"/>
              <c:y val="-8.92608089260809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0345551499170645E-2"/>
              <c:y val="-9.17626777537695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2562410619759109E-2"/>
              <c:y val="-7.25244072524407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6579053451694806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78487331559178"/>
              <c:y val="-4.280443380110299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852244317729438"/>
          <c:y val="0.19458059751313603"/>
          <c:w val="0.54889538635217205"/>
          <c:h val="0.64902342038578387"/>
        </c:manualLayout>
      </c:layout>
      <c:doughnutChart>
        <c:varyColors val="1"/>
        <c:ser>
          <c:idx val="0"/>
          <c:order val="0"/>
          <c:tx>
            <c:strRef>
              <c:f>'date_wise-trend'!$B$34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77-469B-894B-0863C7725E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77-469B-894B-0863C7725E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177-469B-894B-0863C7725E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177-469B-894B-0863C7725E9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177-469B-894B-0863C7725E9C}"/>
              </c:ext>
            </c:extLst>
          </c:dPt>
          <c:dLbls>
            <c:dLbl>
              <c:idx val="0"/>
              <c:layout>
                <c:manualLayout>
                  <c:x val="2.1024964247903642E-2"/>
                  <c:y val="-8.926080892608091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177-469B-894B-0863C7725E9C}"/>
                </c:ext>
              </c:extLst>
            </c:dLbl>
            <c:dLbl>
              <c:idx val="1"/>
              <c:layout>
                <c:manualLayout>
                  <c:x val="5.0345551499170645E-2"/>
                  <c:y val="-9.176267775376958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177-469B-894B-0863C7725E9C}"/>
                </c:ext>
              </c:extLst>
            </c:dLbl>
            <c:dLbl>
              <c:idx val="2"/>
              <c:layout>
                <c:manualLayout>
                  <c:x val="-0.1578487331559178"/>
                  <c:y val="-4.280443380110299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177-469B-894B-0863C7725E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'date_wise-trend'!$A$35:$A$37</c:f>
              <c:strCache>
                <c:ptCount val="3"/>
                <c:pt idx="0">
                  <c:v>India Post</c:v>
                </c:pt>
                <c:pt idx="1">
                  <c:v>Nandan</c:v>
                </c:pt>
                <c:pt idx="2">
                  <c:v>Xpressbees</c:v>
                </c:pt>
              </c:strCache>
            </c:strRef>
          </c:cat>
          <c:val>
            <c:numRef>
              <c:f>'date_wise-trend'!$B$35:$B$37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177-469B-894B-0863C7725E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507757554525818"/>
          <c:y val="0.30136391570263016"/>
          <c:w val="0.2765376499432774"/>
          <c:h val="0.428459988279062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glow rad="63500">
        <a:schemeClr val="accent1">
          <a:lumMod val="60000"/>
          <a:lumOff val="40000"/>
          <a:alpha val="40000"/>
        </a:schemeClr>
      </a:glow>
      <a:softEdge rad="63500"/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Report.xlsx]States wise orders!PivotTable2</c:name>
    <c:fmtId val="3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State-wise orders and value</a:t>
            </a:r>
            <a:r>
              <a:rPr lang="en-US" baseline="0"/>
              <a:t> of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'States wise orders'!$B$3</c:f>
              <c:strCache>
                <c:ptCount val="1"/>
                <c:pt idx="0">
                  <c:v>Total orders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'States wise orders'!$A$4:$A$22</c:f>
              <c:strCache>
                <c:ptCount val="18"/>
                <c:pt idx="0">
                  <c:v> Gujarat</c:v>
                </c:pt>
                <c:pt idx="1">
                  <c:v> Uttar Pradesh</c:v>
                </c:pt>
                <c:pt idx="2">
                  <c:v> Maharashtra</c:v>
                </c:pt>
                <c:pt idx="3">
                  <c:v> Delhi</c:v>
                </c:pt>
                <c:pt idx="4">
                  <c:v> Karnataka</c:v>
                </c:pt>
                <c:pt idx="5">
                  <c:v> Orissa</c:v>
                </c:pt>
                <c:pt idx="6">
                  <c:v> Haryana</c:v>
                </c:pt>
                <c:pt idx="7">
                  <c:v> Telagana</c:v>
                </c:pt>
                <c:pt idx="8">
                  <c:v> Rajasthan</c:v>
                </c:pt>
                <c:pt idx="9">
                  <c:v> Punjab</c:v>
                </c:pt>
                <c:pt idx="10">
                  <c:v> Bihar</c:v>
                </c:pt>
                <c:pt idx="11">
                  <c:v> Tamil Nadu</c:v>
                </c:pt>
                <c:pt idx="12">
                  <c:v>Kuchchh</c:v>
                </c:pt>
                <c:pt idx="13">
                  <c:v> Chhattisgarh</c:v>
                </c:pt>
                <c:pt idx="14">
                  <c:v>Delhi</c:v>
                </c:pt>
                <c:pt idx="15">
                  <c:v> Kerala</c:v>
                </c:pt>
                <c:pt idx="16">
                  <c:v> Arunachal Pradesh</c:v>
                </c:pt>
                <c:pt idx="17">
                  <c:v> Madya Pradesh</c:v>
                </c:pt>
              </c:strCache>
            </c:strRef>
          </c:cat>
          <c:val>
            <c:numRef>
              <c:f>'States wise orders'!$B$4:$B$22</c:f>
              <c:numCache>
                <c:formatCode>General</c:formatCode>
                <c:ptCount val="18"/>
                <c:pt idx="0">
                  <c:v>13</c:v>
                </c:pt>
                <c:pt idx="1">
                  <c:v>9</c:v>
                </c:pt>
                <c:pt idx="2">
                  <c:v>9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6-404A-BCB1-B5D4F8FF1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9915184"/>
        <c:axId val="659913216"/>
      </c:barChart>
      <c:lineChart>
        <c:grouping val="standard"/>
        <c:varyColors val="0"/>
        <c:ser>
          <c:idx val="1"/>
          <c:order val="1"/>
          <c:tx>
            <c:strRef>
              <c:f>'States wise orders'!$C$3</c:f>
              <c:strCache>
                <c:ptCount val="1"/>
                <c:pt idx="0">
                  <c:v>Sum of Total Amount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'States wise orders'!$A$4:$A$22</c:f>
              <c:strCache>
                <c:ptCount val="18"/>
                <c:pt idx="0">
                  <c:v> Gujarat</c:v>
                </c:pt>
                <c:pt idx="1">
                  <c:v> Uttar Pradesh</c:v>
                </c:pt>
                <c:pt idx="2">
                  <c:v> Maharashtra</c:v>
                </c:pt>
                <c:pt idx="3">
                  <c:v> Delhi</c:v>
                </c:pt>
                <c:pt idx="4">
                  <c:v> Karnataka</c:v>
                </c:pt>
                <c:pt idx="5">
                  <c:v> Orissa</c:v>
                </c:pt>
                <c:pt idx="6">
                  <c:v> Haryana</c:v>
                </c:pt>
                <c:pt idx="7">
                  <c:v> Telagana</c:v>
                </c:pt>
                <c:pt idx="8">
                  <c:v> Rajasthan</c:v>
                </c:pt>
                <c:pt idx="9">
                  <c:v> Punjab</c:v>
                </c:pt>
                <c:pt idx="10">
                  <c:v> Bihar</c:v>
                </c:pt>
                <c:pt idx="11">
                  <c:v> Tamil Nadu</c:v>
                </c:pt>
                <c:pt idx="12">
                  <c:v>Kuchchh</c:v>
                </c:pt>
                <c:pt idx="13">
                  <c:v> Chhattisgarh</c:v>
                </c:pt>
                <c:pt idx="14">
                  <c:v>Delhi</c:v>
                </c:pt>
                <c:pt idx="15">
                  <c:v> Kerala</c:v>
                </c:pt>
                <c:pt idx="16">
                  <c:v> Arunachal Pradesh</c:v>
                </c:pt>
                <c:pt idx="17">
                  <c:v> Madya Pradesh</c:v>
                </c:pt>
              </c:strCache>
            </c:strRef>
          </c:cat>
          <c:val>
            <c:numRef>
              <c:f>'States wise orders'!$C$4:$C$22</c:f>
              <c:numCache>
                <c:formatCode>[$₹-4009]\ #,##0.00</c:formatCode>
                <c:ptCount val="18"/>
                <c:pt idx="0">
                  <c:v>3418</c:v>
                </c:pt>
                <c:pt idx="1">
                  <c:v>3791</c:v>
                </c:pt>
                <c:pt idx="2">
                  <c:v>2379</c:v>
                </c:pt>
                <c:pt idx="3">
                  <c:v>1716.05</c:v>
                </c:pt>
                <c:pt idx="4">
                  <c:v>1491</c:v>
                </c:pt>
                <c:pt idx="5">
                  <c:v>916</c:v>
                </c:pt>
                <c:pt idx="6">
                  <c:v>2108.5500000000002</c:v>
                </c:pt>
                <c:pt idx="7">
                  <c:v>414</c:v>
                </c:pt>
                <c:pt idx="8">
                  <c:v>209</c:v>
                </c:pt>
                <c:pt idx="9">
                  <c:v>359</c:v>
                </c:pt>
                <c:pt idx="10">
                  <c:v>659.3</c:v>
                </c:pt>
                <c:pt idx="11">
                  <c:v>252</c:v>
                </c:pt>
                <c:pt idx="12">
                  <c:v>209</c:v>
                </c:pt>
                <c:pt idx="13">
                  <c:v>244</c:v>
                </c:pt>
                <c:pt idx="14">
                  <c:v>112</c:v>
                </c:pt>
                <c:pt idx="15">
                  <c:v>199</c:v>
                </c:pt>
                <c:pt idx="16">
                  <c:v>140</c:v>
                </c:pt>
                <c:pt idx="17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6-404A-BCB1-B5D4F8FF1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899440"/>
        <c:axId val="659897144"/>
      </c:lineChart>
      <c:valAx>
        <c:axId val="6599132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Orders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915184"/>
        <c:crosses val="max"/>
        <c:crossBetween val="between"/>
      </c:valAx>
      <c:catAx>
        <c:axId val="65991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913216"/>
        <c:crosses val="autoZero"/>
        <c:auto val="1"/>
        <c:lblAlgn val="ctr"/>
        <c:lblOffset val="100"/>
        <c:noMultiLvlLbl val="0"/>
      </c:catAx>
      <c:valAx>
        <c:axId val="659897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Value of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₹-4009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899440"/>
        <c:crosses val="autoZero"/>
        <c:crossBetween val="between"/>
      </c:valAx>
      <c:catAx>
        <c:axId val="659899440"/>
        <c:scaling>
          <c:orientation val="minMax"/>
        </c:scaling>
        <c:delete val="1"/>
        <c:axPos val="t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5989714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glow rad="63500">
        <a:schemeClr val="accent1">
          <a:lumMod val="60000"/>
          <a:lumOff val="40000"/>
          <a:alpha val="40000"/>
        </a:schemeClr>
      </a:glow>
      <a:softEdge rad="63500"/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704849</xdr:colOff>
      <xdr:row>3</xdr:row>
      <xdr:rowOff>161925</xdr:rowOff>
    </xdr:from>
    <xdr:ext cx="5924551" cy="31527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452438</xdr:colOff>
      <xdr:row>1</xdr:row>
      <xdr:rowOff>15080</xdr:rowOff>
    </xdr:from>
    <xdr:to>
      <xdr:col>7</xdr:col>
      <xdr:colOff>226218</xdr:colOff>
      <xdr:row>26</xdr:row>
      <xdr:rowOff>126206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440873</xdr:colOff>
      <xdr:row>28</xdr:row>
      <xdr:rowOff>1</xdr:rowOff>
    </xdr:from>
    <xdr:to>
      <xdr:col>15</xdr:col>
      <xdr:colOff>349250</xdr:colOff>
      <xdr:row>51</xdr:row>
      <xdr:rowOff>42333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122655</xdr:colOff>
      <xdr:row>28</xdr:row>
      <xdr:rowOff>30236</xdr:rowOff>
    </xdr:from>
    <xdr:to>
      <xdr:col>22</xdr:col>
      <xdr:colOff>570177</xdr:colOff>
      <xdr:row>51</xdr:row>
      <xdr:rowOff>42333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603250</xdr:colOff>
      <xdr:row>1</xdr:row>
      <xdr:rowOff>19050</xdr:rowOff>
    </xdr:from>
    <xdr:to>
      <xdr:col>22</xdr:col>
      <xdr:colOff>579061</xdr:colOff>
      <xdr:row>26</xdr:row>
      <xdr:rowOff>127907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339.540494560184" createdVersion="6" refreshedVersion="6" minRefreshableVersion="3" recordCount="7">
  <cacheSource type="worksheet">
    <worksheetSource ref="A1:F8" sheet="TOTAL MASTER"/>
  </cacheSource>
  <cacheFields count="6">
    <cacheField name="MONTH" numFmtId="0">
      <sharedItems/>
    </cacheField>
    <cacheField name="TOTAL SALES" numFmtId="164">
      <sharedItems containsSemiMixedTypes="0" containsString="0" containsNumber="1" minValue="372" maxValue="10243"/>
    </cacheField>
    <cacheField name="TOTAL PP" numFmtId="164">
      <sharedItems containsSemiMixedTypes="0" containsString="0" containsNumber="1" minValue="243.54000000000002" maxValue="6533.93"/>
    </cacheField>
    <cacheField name="SHIPPING COST" numFmtId="164">
      <sharedItems containsSemiMixedTypes="0" containsString="0" containsNumber="1" minValue="50" maxValue="1145.3800000000001"/>
    </cacheField>
    <cacheField name="OTHER COST" numFmtId="164">
      <sharedItems containsSemiMixedTypes="0" containsString="0" containsNumber="1" containsInteger="1" minValue="0" maxValue="0"/>
    </cacheField>
    <cacheField name="NET PROFIT" numFmtId="164">
      <sharedItems containsSemiMixedTypes="0" containsString="0" containsNumber="1" minValue="78.45999999999998" maxValue="3435.06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5353.668708912039" createdVersion="6" refreshedVersion="6" minRefreshableVersion="3" recordCount="65">
  <cacheSource type="worksheet">
    <worksheetSource ref="A1:Y66" sheet="Feb 24"/>
  </cacheSource>
  <cacheFields count="25">
    <cacheField name="Date" numFmtId="166">
      <sharedItems containsNonDate="0" containsDate="1" containsString="0" containsBlank="1" minDate="2024-02-01T00:00:00" maxDate="2024-03-01T00:00:00" count="27">
        <d v="2024-02-01T00:00:00"/>
        <d v="2024-02-02T00:00:00"/>
        <d v="2024-02-03T00:00:00"/>
        <d v="2024-02-04T00:00:00"/>
        <d v="2024-02-05T00:00:00"/>
        <d v="2024-02-06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6T00:00:00"/>
        <m/>
        <d v="2024-02-17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</sharedItems>
    </cacheField>
    <cacheField name="Order ID" numFmtId="0">
      <sharedItems containsBlank="1" count="61">
        <s v="20240201-13503731"/>
        <s v="20240202-13365887"/>
        <s v="20240203-13371342"/>
        <s v="20240203-11141647"/>
        <s v="20240203-17235178"/>
        <s v="20240203-21300125"/>
        <s v="20240204-10385766"/>
        <s v="20240205-15445463"/>
        <s v="20240206-10490326"/>
        <s v="20240206-14114966"/>
        <s v="20240208-23463874"/>
        <s v="20240208-08141258"/>
        <s v="20240209-09430235"/>
        <s v="20240210-07490327"/>
        <s v="20240210-18182077"/>
        <s v="20240211-09372364"/>
        <s v="20240211-18324829"/>
        <s v="20240212-15535880"/>
        <s v="20240212-16331047"/>
        <s v="20240213-22544850"/>
        <s v="20240213-14125560"/>
        <s v="20240213-16513899"/>
        <s v="20240213-22055881"/>
        <s v="20240214-15224744"/>
        <s v="20240214-21250180"/>
        <s v="20240216-22430456"/>
        <s v="20240216-08205469"/>
        <s v="20240216-14182718"/>
        <m/>
        <s v="20240216-20525614 "/>
        <s v="20240216-22090095 "/>
        <s v="20240216-23593851"/>
        <s v="20240217-13511843"/>
        <s v="20240217-12090256"/>
        <s v="20240217-16335886"/>
        <s v="20240219-11565264"/>
        <s v="20240220-07383732"/>
        <s v="20240221-20182448"/>
        <s v="20240222-22045573"/>
        <s v="20240222-12262699"/>
        <s v="20240222-12464238"/>
        <s v="20240222-20130831"/>
        <s v="20240222-22365546"/>
        <s v="20240222-22583188"/>
        <s v="20240222-23255925"/>
        <s v="20240223-03185519"/>
        <s v="20240223-08062145"/>
        <s v="20240223-15310128"/>
        <s v="20240224-10294724"/>
        <s v="20240224-11150218"/>
        <s v="20240224-19534291"/>
        <s v="20240225-10020277"/>
        <s v="20240226-08294691"/>
        <s v="20240226-09231185"/>
        <s v="20240226-23265874"/>
        <s v="20240227-08470743"/>
        <s v="20240227-21335625"/>
        <s v="20240228-18580841"/>
        <s v="20240228-21374158"/>
        <s v="20240229-14214267"/>
        <s v="20240229-20551678"/>
      </sharedItems>
    </cacheField>
    <cacheField name="Customer Name" numFmtId="0">
      <sharedItems containsBlank="1"/>
    </cacheField>
    <cacheField name="Mobile no." numFmtId="0">
      <sharedItems containsString="0" containsBlank="1" containsNumber="1" containsInteger="1" minValue="6282474052" maxValue="9998912715"/>
    </cacheField>
    <cacheField name="Email" numFmtId="0">
      <sharedItems containsBlank="1"/>
    </cacheField>
    <cacheField name="Location" numFmtId="0">
      <sharedItems containsBlank="1"/>
    </cacheField>
    <cacheField name="States" numFmtId="0">
      <sharedItems containsBlank="1" count="19">
        <s v=" Kerala"/>
        <s v=" Gujarat"/>
        <s v=" Bihar"/>
        <s v=" Uttar Pradesh"/>
        <s v="Kuchchh"/>
        <s v=" Haryana"/>
        <s v=" Maharashtra"/>
        <s v=" Orissa"/>
        <s v=" Delhi"/>
        <s v=" Madya Pradesh"/>
        <s v=" Telagana"/>
        <s v="Delhi"/>
        <s v=" Karnataka"/>
        <m/>
        <s v=" Arunachal Pradesh"/>
        <s v=" Rajasthan"/>
        <s v=" Tamil Nadu"/>
        <s v=" Punjab"/>
        <s v=" Chhattisgarh"/>
      </sharedItems>
    </cacheField>
    <cacheField name="Product Category" numFmtId="0">
      <sharedItems count="13">
        <s v="Syrup"/>
        <s v="Chyawanprash"/>
        <s v="Tablet"/>
        <s v="Capsules"/>
        <s v="Drops"/>
        <s v="Powder"/>
        <s v="Malam"/>
        <s v="Liquid"/>
        <s v="Ragi"/>
        <s v="Shampoo"/>
        <s v="Honey"/>
        <s v="Churna"/>
        <s v="Oil"/>
      </sharedItems>
    </cacheField>
    <cacheField name="Product Name" numFmtId="0">
      <sharedItems/>
    </cacheField>
    <cacheField name="Order Qty" numFmtId="0">
      <sharedItems containsSemiMixedTypes="0" containsString="0" containsNumber="1" containsInteger="1" minValue="1" maxValue="8"/>
    </cacheField>
    <cacheField name="Price(MRP)" numFmtId="164">
      <sharedItems containsSemiMixedTypes="0" containsString="0" containsNumber="1" minValue="40" maxValue="1100"/>
    </cacheField>
    <cacheField name="PP" numFmtId="164">
      <sharedItems containsMixedTypes="1" containsNumber="1" minValue="28.57" maxValue="818.45"/>
    </cacheField>
    <cacheField name="Total PP" numFmtId="164">
      <sharedItems containsMixedTypes="1" containsNumber="1" minValue="28.57" maxValue="818.45"/>
    </cacheField>
    <cacheField name="Shipping Charge" numFmtId="164">
      <sharedItems containsBlank="1" containsMixedTypes="1" containsNumber="1" containsInteger="1" minValue="0" maxValue="50"/>
    </cacheField>
    <cacheField name="COD Charges" numFmtId="164">
      <sharedItems containsBlank="1" containsMixedTypes="1" containsNumber="1" containsInteger="1" minValue="0" maxValue="35"/>
    </cacheField>
    <cacheField name="Discount %" numFmtId="0">
      <sharedItems containsBlank="1" containsMixedTypes="1" containsNumber="1" minValue="0" maxValue="25"/>
    </cacheField>
    <cacheField name="Total Amount" numFmtId="167">
      <sharedItems containsString="0" containsBlank="1" containsNumber="1" minValue="100" maxValue="1349" count="48">
        <n v="199"/>
        <n v="245"/>
        <n v="659.3"/>
        <n v="1349"/>
        <n v="209"/>
        <n v="475.25"/>
        <n v="177"/>
        <n v="270"/>
        <n v="359"/>
        <n v="120"/>
        <n v="504.3"/>
        <n v="129"/>
        <n v="454"/>
        <n v="297"/>
        <n v="450"/>
        <n v="220.05"/>
        <n v="110"/>
        <n v="509"/>
        <n v="1129"/>
        <n v="419"/>
        <n v="180"/>
        <n v="100"/>
        <n v="112"/>
        <n v="124"/>
        <n v="439"/>
        <m/>
        <n v="498"/>
        <n v="369"/>
        <n v="473"/>
        <n v="165"/>
        <n v="169"/>
        <n v="429"/>
        <n v="375"/>
        <n v="140"/>
        <n v="378"/>
        <n v="349"/>
        <n v="200"/>
        <n v="189"/>
        <n v="314"/>
        <n v="252"/>
        <n v="404"/>
        <n v="108"/>
        <n v="316"/>
        <n v="254"/>
        <n v="187"/>
        <n v="693"/>
        <n v="299"/>
        <n v="244"/>
      </sharedItems>
    </cacheField>
    <cacheField name="Payment Method" numFmtId="0">
      <sharedItems containsBlank="1" count="4">
        <s v="PayU"/>
        <s v="COD"/>
        <s v="PhonePe"/>
        <m/>
      </sharedItems>
    </cacheField>
    <cacheField name="Delivery Service" numFmtId="0">
      <sharedItems containsBlank="1" count="7">
        <s v="Xpressbees"/>
        <s v="India Post"/>
        <s v="Nandan"/>
        <s v="Shiprocket"/>
        <s v="others"/>
        <s v="N/A"/>
        <m/>
      </sharedItems>
    </cacheField>
    <cacheField name="Delivery Cost" numFmtId="164">
      <sharedItems containsBlank="1" containsMixedTypes="1" containsNumber="1" minValue="0" maxValue="95"/>
    </cacheField>
    <cacheField name="Total DC" numFmtId="164">
      <sharedItems containsBlank="1" containsMixedTypes="1" containsNumber="1" minValue="0" maxValue="124"/>
    </cacheField>
    <cacheField name="Tracking Code" numFmtId="0">
      <sharedItems containsBlank="1" containsMixedTypes="1" containsNumber="1" containsInteger="1" minValue="412590132" maxValue="152489840023591"/>
    </cacheField>
    <cacheField name="Delivery Date" numFmtId="0">
      <sharedItems containsDate="1" containsBlank="1" containsMixedTypes="1" minDate="2024-02-06T00:00:00" maxDate="2024-03-03T00:00:00"/>
    </cacheField>
    <cacheField name="Delivery Status" numFmtId="0">
      <sharedItems containsBlank="1"/>
    </cacheField>
    <cacheField name="Delivery Days" numFmtId="0">
      <sharedItems containsBlank="1" containsMixedTypes="1" containsNumber="1" containsInteger="1" minValue="2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s v="JULY"/>
    <n v="916"/>
    <n v="550.74"/>
    <n v="50"/>
    <n v="0"/>
    <n v="315.26"/>
  </r>
  <r>
    <s v="AUGUST"/>
    <n v="372"/>
    <n v="243.54000000000002"/>
    <n v="50"/>
    <n v="0"/>
    <n v="78.45999999999998"/>
  </r>
  <r>
    <s v="SEPTEMBER"/>
    <n v="2420"/>
    <n v="999.44"/>
    <n v="50"/>
    <n v="0"/>
    <n v="1370.56"/>
  </r>
  <r>
    <s v="OCTOBER"/>
    <n v="10243"/>
    <n v="6533.93"/>
    <n v="274"/>
    <n v="0"/>
    <n v="3435.0699999999997"/>
  </r>
  <r>
    <s v="NOVEMBER"/>
    <n v="1559"/>
    <n v="865.09"/>
    <n v="191"/>
    <n v="0"/>
    <n v="502.90999999999985"/>
  </r>
  <r>
    <s v="DECEMBER"/>
    <n v="1010"/>
    <n v="444.58"/>
    <n v="100"/>
    <n v="0"/>
    <n v="465.42000000000007"/>
  </r>
  <r>
    <s v="JANUARY"/>
    <n v="4950.3500000000004"/>
    <n v="2950.08"/>
    <n v="1145.3800000000001"/>
    <n v="0"/>
    <n v="3145.65000000000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5">
  <r>
    <x v="0"/>
    <x v="0"/>
    <s v="George Stanly"/>
    <n v="6282474052"/>
    <s v="georgeupavanam@gmail.com"/>
    <s v="Kottayam, Kerala"/>
    <x v="0"/>
    <x v="0"/>
    <s v="Vasulax Kids Syrup-200ML"/>
    <n v="1"/>
    <n v="199"/>
    <n v="142.15"/>
    <n v="142.15"/>
    <n v="0"/>
    <n v="0"/>
    <n v="0"/>
    <x v="0"/>
    <x v="0"/>
    <x v="0"/>
    <n v="59"/>
    <n v="59"/>
    <n v="14344940262865"/>
    <d v="2024-02-06T00:00:00"/>
    <s v="Delivered"/>
    <n v="5"/>
  </r>
  <r>
    <x v="1"/>
    <x v="1"/>
    <s v="chetankumar sirsath"/>
    <n v="9998912715"/>
    <s v="Clsirsath@gmail.com"/>
    <s v="Himmatnagar, Gujarat"/>
    <x v="1"/>
    <x v="1"/>
    <s v="Zandu Chyavanprashad SF-450 GM"/>
    <n v="1"/>
    <n v="210"/>
    <s v="-"/>
    <s v="-"/>
    <n v="0"/>
    <n v="35"/>
    <n v="0"/>
    <x v="1"/>
    <x v="1"/>
    <x v="0"/>
    <n v="0"/>
    <n v="0"/>
    <n v="14345181484576"/>
    <s v="N/A"/>
    <s v="Cancelled"/>
    <s v="N/A"/>
  </r>
  <r>
    <x v="2"/>
    <x v="2"/>
    <s v="Sanu Saurav"/>
    <n v="9199809994"/>
    <s v="sauravsanu96@gmail.com"/>
    <s v="BHAGALPUR, Bihar"/>
    <x v="2"/>
    <x v="2"/>
    <s v="Kesh Kanchan Tablet"/>
    <n v="4"/>
    <n v="165"/>
    <n v="117.85"/>
    <n v="471.4"/>
    <n v="0"/>
    <n v="29"/>
    <n v="4.5"/>
    <x v="2"/>
    <x v="1"/>
    <x v="0"/>
    <n v="79"/>
    <n v="108"/>
    <n v="14344940283649"/>
    <d v="2024-02-09T00:00:00"/>
    <s v="Delivered"/>
    <n v="6"/>
  </r>
  <r>
    <x v="2"/>
    <x v="3"/>
    <s v="Bhuvnesh Bhuvnesh"/>
    <n v="7465072915"/>
    <s v="bhuvneshyadavM1210@gmail.com"/>
    <s v="Sahaswan, Uttar Pradesh"/>
    <x v="3"/>
    <x v="2"/>
    <s v="Kesh Kanchan Tablet"/>
    <n v="8"/>
    <n v="165"/>
    <s v="-"/>
    <s v="-"/>
    <n v="0"/>
    <n v="29"/>
    <n v="0"/>
    <x v="3"/>
    <x v="1"/>
    <x v="0"/>
    <n v="0"/>
    <n v="0"/>
    <n v="14344940283649"/>
    <s v="N/A"/>
    <s v="Cancelled"/>
    <s v="N/A"/>
  </r>
  <r>
    <x v="2"/>
    <x v="4"/>
    <s v="Madevbhai Solanki"/>
    <n v="9726828555"/>
    <s v="madevsolanki06@gmail.com"/>
    <s v="Rapar,Kuchchh"/>
    <x v="4"/>
    <x v="2"/>
    <s v="Hyperstop Tablet-10TAB"/>
    <n v="3"/>
    <n v="60"/>
    <n v="44.64"/>
    <n v="133.92000000000002"/>
    <n v="0"/>
    <n v="29"/>
    <n v="0"/>
    <x v="4"/>
    <x v="1"/>
    <x v="1"/>
    <n v="48.38"/>
    <n v="77.38"/>
    <s v="CG114607592IN"/>
    <d v="2024-02-10T00:00:00"/>
    <s v="Delivered"/>
    <n v="7"/>
  </r>
  <r>
    <x v="2"/>
    <x v="5"/>
    <s v="Satender Singh"/>
    <n v="8396006699"/>
    <s v="satrohilla2024@gmail.com"/>
    <s v="Rewari, Haryana"/>
    <x v="5"/>
    <x v="1"/>
    <s v="Sonaprash Chyawanprash-450GM"/>
    <n v="1"/>
    <n v="595"/>
    <n v="442.71"/>
    <n v="442.71"/>
    <n v="0"/>
    <n v="29"/>
    <n v="25"/>
    <x v="5"/>
    <x v="1"/>
    <x v="0"/>
    <n v="79"/>
    <n v="108"/>
    <n v="14344940285903"/>
    <d v="2024-02-10T00:00:00"/>
    <s v="Delivered"/>
    <n v="7"/>
  </r>
  <r>
    <x v="3"/>
    <x v="6"/>
    <s v="Kirti Singal"/>
    <n v="6353499902"/>
    <s v="kritisingal321@gmail.com"/>
    <s v="Rajkot, Gujarat"/>
    <x v="1"/>
    <x v="3"/>
    <s v="P-6 Capsules-24CAP"/>
    <n v="1"/>
    <n v="148"/>
    <n v="110.11"/>
    <n v="110.11"/>
    <n v="0"/>
    <n v="29"/>
    <n v="0"/>
    <x v="6"/>
    <x v="1"/>
    <x v="0"/>
    <n v="61"/>
    <n v="90"/>
    <n v="14344940287052"/>
    <d v="2024-02-09T00:00:00"/>
    <s v="Delivered"/>
    <n v="5"/>
  </r>
  <r>
    <x v="4"/>
    <x v="7"/>
    <s v="Bhushan Joshi"/>
    <n v="9967761283"/>
    <s v="bhushan.joshi6@gmail.com"/>
    <s v="Thane, Maharashtra"/>
    <x v="6"/>
    <x v="4"/>
    <s v="Nasya Nasal Drops-15ML"/>
    <n v="1"/>
    <n v="270"/>
    <n v="192.86"/>
    <n v="192.86"/>
    <n v="0"/>
    <n v="0"/>
    <n v="0"/>
    <x v="7"/>
    <x v="0"/>
    <x v="2"/>
    <n v="25"/>
    <n v="25"/>
    <n v="102800311833"/>
    <d v="2024-02-10T00:00:00"/>
    <s v="Delivered"/>
    <n v="5"/>
  </r>
  <r>
    <x v="5"/>
    <x v="8"/>
    <s v="Jayant Yajnik"/>
    <n v="9427005920"/>
    <s v="jayantyajnik@gmail.com"/>
    <s v="Ahemdabad, Gujarat"/>
    <x v="1"/>
    <x v="1"/>
    <s v="Sri Sri Chyawanprash-250GM"/>
    <n v="3"/>
    <n v="110"/>
    <n v="87.3"/>
    <n v="261.89999999999998"/>
    <n v="0"/>
    <n v="29"/>
    <n v="0"/>
    <x v="8"/>
    <x v="1"/>
    <x v="0"/>
    <n v="61"/>
    <n v="90"/>
    <n v="14344940308678"/>
    <d v="2024-02-09T00:00:00"/>
    <s v="Delivered"/>
    <n v="3"/>
  </r>
  <r>
    <x v="5"/>
    <x v="9"/>
    <s v="Madhavi Singh"/>
    <n v="6394391882"/>
    <s v="madhvisingh2991@gmail.com"/>
    <s v="Azamgarh, Uttar Pradesh"/>
    <x v="3"/>
    <x v="5"/>
    <s v="Nikhar Laip - 25GM"/>
    <n v="2"/>
    <n v="85"/>
    <n v="60.71"/>
    <n v="121.42"/>
    <n v="0"/>
    <n v="29"/>
    <n v="0"/>
    <x v="0"/>
    <x v="1"/>
    <x v="0"/>
    <n v="79"/>
    <n v="108"/>
    <n v="14344940310991"/>
    <d v="2024-02-11T00:00:00"/>
    <s v="Delivered"/>
    <n v="5"/>
  </r>
  <r>
    <x v="6"/>
    <x v="10"/>
    <s v="Bhojwani Jagdish Kanyalal"/>
    <n v="7383187303"/>
    <s v="bhojeanijagdishkanyalal2@gmail.com"/>
    <s v="Vadodara, Gujarat"/>
    <x v="1"/>
    <x v="6"/>
    <s v="Khuj Khalas Malam"/>
    <n v="1"/>
    <n v="120"/>
    <s v="-"/>
    <s v="-"/>
    <s v="-"/>
    <s v="-"/>
    <s v="-"/>
    <x v="9"/>
    <x v="2"/>
    <x v="3"/>
    <s v="-"/>
    <s v="-"/>
    <s v="-"/>
    <s v="-"/>
    <s v="Cancelled"/>
    <s v="N/A"/>
  </r>
  <r>
    <x v="6"/>
    <x v="11"/>
    <s v="Major Sudarshan Kumar Sharma"/>
    <n v="9811753582"/>
    <s v="sudarshan.sharma@yahoo.com"/>
    <s v="Gurgaon, Haryana"/>
    <x v="5"/>
    <x v="1"/>
    <s v="Dabur Chyawanprakash Sugar Free"/>
    <n v="2"/>
    <n v="237.65"/>
    <n v="191.89"/>
    <n v="383.78"/>
    <n v="0"/>
    <n v="29"/>
    <n v="0"/>
    <x v="10"/>
    <x v="1"/>
    <x v="0"/>
    <n v="86"/>
    <n v="115"/>
    <n v="152489840023591"/>
    <d v="2024-02-11T00:00:00"/>
    <s v="Delivered"/>
    <n v="3"/>
  </r>
  <r>
    <x v="7"/>
    <x v="12"/>
    <s v="KIRITKUMAR AMRUTLAL Mistry"/>
    <n v="9925771733"/>
    <s v="chotaliakalpesh8@gmail.com"/>
    <s v="Surat, Gujarat"/>
    <x v="1"/>
    <x v="4"/>
    <s v="Ras Anjali Drops"/>
    <n v="1"/>
    <n v="100"/>
    <n v="74.400000000000006"/>
    <n v="74.400000000000006"/>
    <n v="0"/>
    <n v="29"/>
    <n v="0"/>
    <x v="11"/>
    <x v="1"/>
    <x v="0"/>
    <n v="32"/>
    <n v="61"/>
    <n v="14344940337460"/>
    <d v="2024-02-11T00:00:00"/>
    <s v="Delivered"/>
    <n v="2"/>
  </r>
  <r>
    <x v="8"/>
    <x v="13"/>
    <s v="Anas Antule"/>
    <n v="8796601768"/>
    <s v="antuleanas786@gmail.com"/>
    <s v="Navi Mumbai, Maharashtra"/>
    <x v="6"/>
    <x v="7"/>
    <s v="Kadalin Liquid"/>
    <n v="1"/>
    <n v="170"/>
    <n v="119"/>
    <n v="119"/>
    <n v="0"/>
    <n v="29"/>
    <n v="0"/>
    <x v="0"/>
    <x v="1"/>
    <x v="0"/>
    <n v="32"/>
    <n v="61"/>
    <n v="14344940343803"/>
    <d v="2024-02-13T00:00:00"/>
    <s v="Delivered"/>
    <n v="3"/>
  </r>
  <r>
    <x v="8"/>
    <x v="14"/>
    <s v="S P Gupta"/>
    <n v="9721454006"/>
    <s v="shantiprakashgupta@gmail.com"/>
    <s v="Shahjahanpur, Uttar Pradesh"/>
    <x v="3"/>
    <x v="1"/>
    <s v="Chyawanprash Special"/>
    <n v="1"/>
    <n v="425"/>
    <n v="361.39"/>
    <n v="361.39"/>
    <n v="0"/>
    <n v="29"/>
    <n v="0"/>
    <x v="12"/>
    <x v="1"/>
    <x v="0"/>
    <n v="95"/>
    <n v="124"/>
    <n v="14344940353228"/>
    <d v="2024-02-17T00:00:00"/>
    <s v="Delivered"/>
    <n v="7"/>
  </r>
  <r>
    <x v="9"/>
    <x v="15"/>
    <s v="KIRITKUMAR AMRUTLAL Mistry"/>
    <n v="9925771733"/>
    <s v="chotaliakalpesh8@gmail.com"/>
    <s v="Surat, Gujarat"/>
    <x v="1"/>
    <x v="4"/>
    <s v="Ras Anjali Drops"/>
    <n v="1"/>
    <n v="100"/>
    <s v="-"/>
    <s v="-"/>
    <n v="0"/>
    <n v="29"/>
    <n v="0"/>
    <x v="11"/>
    <x v="1"/>
    <x v="0"/>
    <s v="-"/>
    <s v="-"/>
    <s v="-"/>
    <s v="N/A"/>
    <s v="Cancelled"/>
    <s v="N/A"/>
  </r>
  <r>
    <x v="9"/>
    <x v="16"/>
    <s v="Prince Kumar"/>
    <n v="7327080461"/>
    <s v="iswarkasi73@gmail.com"/>
    <s v="Bhubaneswar, Orissa"/>
    <x v="7"/>
    <x v="1"/>
    <s v="Japani F Capsules"/>
    <n v="1"/>
    <n v="297"/>
    <n v="225.41"/>
    <n v="225.41"/>
    <n v="0"/>
    <n v="0"/>
    <n v="0"/>
    <x v="13"/>
    <x v="2"/>
    <x v="0"/>
    <n v="50"/>
    <n v="50"/>
    <n v="14344940354852"/>
    <d v="2024-02-17T00:00:00"/>
    <s v="Delivered"/>
    <n v="6"/>
  </r>
  <r>
    <x v="10"/>
    <x v="17"/>
    <s v="Balvinder Kaur"/>
    <n v="8800959770"/>
    <s v="Sandhu.pinkyy@gmail.com"/>
    <s v="New Delhi, Delhi"/>
    <x v="8"/>
    <x v="8"/>
    <s v="Ragi Malt"/>
    <n v="1"/>
    <n v="450"/>
    <s v="-"/>
    <s v="-"/>
    <n v="0"/>
    <n v="0"/>
    <n v="0"/>
    <x v="14"/>
    <x v="2"/>
    <x v="3"/>
    <s v="-"/>
    <s v="-"/>
    <s v="-"/>
    <s v="N/A"/>
    <s v="Cancelled"/>
    <s v="N/A"/>
  </r>
  <r>
    <x v="10"/>
    <x v="18"/>
    <s v="Balvinder Kaur"/>
    <n v="8800959770"/>
    <s v="Sandhu.pinkyy@gmail.com"/>
    <s v="New Delhi, Delhi"/>
    <x v="8"/>
    <x v="8"/>
    <s v="Ragi Malt "/>
    <n v="1"/>
    <n v="270"/>
    <n v="220.5"/>
    <n v="220.5"/>
    <n v="0"/>
    <n v="0"/>
    <n v="18.5"/>
    <x v="15"/>
    <x v="2"/>
    <x v="4"/>
    <n v="40"/>
    <n v="40"/>
    <n v="412590132"/>
    <d v="2024-02-16T00:00:00"/>
    <s v="Delivered"/>
    <n v="4"/>
  </r>
  <r>
    <x v="11"/>
    <x v="19"/>
    <s v="Manya Gupta"/>
    <n v="9352252791"/>
    <s v="guptamanya22@gmail.com"/>
    <s v="Gwalior, Madya Pradesh"/>
    <x v="9"/>
    <x v="0"/>
    <s v="Zandu Ayurvedic Cough Syrup (100ml)"/>
    <n v="1"/>
    <n v="110"/>
    <s v="-"/>
    <s v="-"/>
    <n v="0"/>
    <n v="0"/>
    <n v="0"/>
    <x v="16"/>
    <x v="2"/>
    <x v="3"/>
    <s v="-"/>
    <s v="-"/>
    <s v="-"/>
    <s v="N/A"/>
    <s v="Cancelled"/>
    <s v="N/A"/>
  </r>
  <r>
    <x v="11"/>
    <x v="20"/>
    <s v="Sagar Bhesadadia"/>
    <n v="9879284980"/>
    <s v="sagarpatel140812@gmail.com"/>
    <s v="Bhavnagar, Gujarat"/>
    <x v="1"/>
    <x v="9"/>
    <s v="Neo Neem Shampoo"/>
    <n v="4"/>
    <n v="120"/>
    <n v="90.8"/>
    <n v="363.2"/>
    <n v="0"/>
    <n v="29"/>
    <n v="0"/>
    <x v="17"/>
    <x v="1"/>
    <x v="0"/>
    <n v="94"/>
    <n v="123"/>
    <n v="14344940375961"/>
    <d v="2024-02-16T00:00:00"/>
    <s v="Delivered"/>
    <n v="3"/>
  </r>
  <r>
    <x v="11"/>
    <x v="21"/>
    <s v="Chandra mohan Ray"/>
    <n v="9522846806"/>
    <s v="chandramohanrai908@gmail.com"/>
    <s v="Kharkhoda, Haryana"/>
    <x v="5"/>
    <x v="5"/>
    <s v="Shilajit"/>
    <n v="1"/>
    <n v="1100"/>
    <n v="818.45"/>
    <n v="818.45"/>
    <n v="0"/>
    <n v="29"/>
    <n v="0"/>
    <x v="18"/>
    <x v="1"/>
    <x v="0"/>
    <n v="50"/>
    <n v="79"/>
    <n v="14344940377729"/>
    <d v="2024-02-21T00:00:00"/>
    <s v="Delivered"/>
    <n v="8"/>
  </r>
  <r>
    <x v="11"/>
    <x v="22"/>
    <s v="vikas mishra"/>
    <n v="9729272110"/>
    <s v="vikas.vm100@gmail.com"/>
    <s v="Vapi, Gujarat"/>
    <x v="1"/>
    <x v="1"/>
    <s v="Zandu Kesari Jivan Sugar Free Ayurvedic Chyawanprash"/>
    <n v="1"/>
    <n v="419"/>
    <n v="364.2"/>
    <n v="364.2"/>
    <n v="0"/>
    <n v="0"/>
    <n v="0"/>
    <x v="19"/>
    <x v="2"/>
    <x v="5"/>
    <n v="0"/>
    <n v="0"/>
    <s v="N/A"/>
    <d v="2024-02-17T00:00:00"/>
    <s v="Delivered"/>
    <n v="4"/>
  </r>
  <r>
    <x v="12"/>
    <x v="23"/>
    <s v="Ajay Singh"/>
    <n v="9516805479"/>
    <s v="ajaysingh231039@gmail.com"/>
    <s v="Bharuch, Gujarat"/>
    <x v="1"/>
    <x v="10"/>
    <s v="Uttra Khand Madhu Honey"/>
    <n v="1"/>
    <n v="180"/>
    <n v="131.13999999999999"/>
    <n v="131.13999999999999"/>
    <n v="0"/>
    <n v="0"/>
    <n v="0"/>
    <x v="20"/>
    <x v="2"/>
    <x v="2"/>
    <n v="25"/>
    <n v="25"/>
    <n v="4091200018602"/>
    <d v="2024-02-18T00:00:00"/>
    <s v="Delivered"/>
    <n v="4"/>
  </r>
  <r>
    <x v="12"/>
    <x v="24"/>
    <s v="PEDASRINIVASA REDDY GAYAM"/>
    <n v="8185987107"/>
    <s v="srinu.201297@gmail.com"/>
    <s v="Hyderabad, Telagana"/>
    <x v="10"/>
    <x v="2"/>
    <s v="Evacsure Laxative Tablet"/>
    <n v="2"/>
    <n v="50"/>
    <n v="37.200000000000003"/>
    <n v="74.400000000000006"/>
    <n v="0"/>
    <n v="0"/>
    <n v="0"/>
    <x v="21"/>
    <x v="2"/>
    <x v="0"/>
    <n v="50"/>
    <n v="50"/>
    <n v="14344940391035"/>
    <d v="2024-02-18T00:00:00"/>
    <s v="Delivered"/>
    <n v="4"/>
  </r>
  <r>
    <x v="13"/>
    <x v="25"/>
    <s v="Naved Naved"/>
    <n v="7788831424"/>
    <s v="michealkeeng@gmail.com"/>
    <s v="Delhi ncr"/>
    <x v="11"/>
    <x v="1"/>
    <s v="Dabur Chyawanprash"/>
    <n v="1"/>
    <n v="112"/>
    <s v="-"/>
    <s v="-"/>
    <n v="0"/>
    <n v="0"/>
    <n v="0"/>
    <x v="22"/>
    <x v="0"/>
    <x v="3"/>
    <s v="-"/>
    <s v="-"/>
    <s v="-"/>
    <s v="N/A"/>
    <s v="Cancelled"/>
    <s v="N/A"/>
  </r>
  <r>
    <x v="13"/>
    <x v="26"/>
    <s v="Kritika Bhambri"/>
    <n v="8624004860"/>
    <s v="prachibhambri2003@gmail.com"/>
    <s v="Bangalore, Karnataka"/>
    <x v="12"/>
    <x v="2"/>
    <s v="Yogi Kanthika Ayurvedic Pills"/>
    <n v="1"/>
    <n v="45"/>
    <s v="-"/>
    <s v="-"/>
    <n v="50"/>
    <n v="29"/>
    <n v="0"/>
    <x v="23"/>
    <x v="1"/>
    <x v="3"/>
    <s v="-"/>
    <s v="-"/>
    <s v="-"/>
    <s v="N/A"/>
    <s v="Cancelled"/>
    <s v="N/A"/>
  </r>
  <r>
    <x v="13"/>
    <x v="27"/>
    <s v="Binay singh Baba"/>
    <n v="9102827298"/>
    <s v="shivgarhi.binay@gmail.com"/>
    <s v="Jaunpur, Uttar Pradesh"/>
    <x v="3"/>
    <x v="10"/>
    <s v="Uttra Khand Madhu Honey (500g)"/>
    <n v="1"/>
    <n v="340"/>
    <n v="247.71"/>
    <n v="247.71"/>
    <n v="0"/>
    <n v="29"/>
    <n v="0"/>
    <x v="24"/>
    <x v="2"/>
    <x v="0"/>
    <n v="50"/>
    <n v="50"/>
    <n v="14344940423306"/>
    <d v="2024-02-24T00:00:00"/>
    <s v="Delivered"/>
    <n v="8"/>
  </r>
  <r>
    <x v="14"/>
    <x v="28"/>
    <m/>
    <m/>
    <m/>
    <m/>
    <x v="13"/>
    <x v="2"/>
    <s v="Arjunchhal Ghanvati"/>
    <n v="1"/>
    <n v="70"/>
    <n v="54.68"/>
    <n v="54.68"/>
    <m/>
    <m/>
    <m/>
    <x v="25"/>
    <x v="3"/>
    <x v="6"/>
    <m/>
    <m/>
    <m/>
    <m/>
    <m/>
    <m/>
  </r>
  <r>
    <x v="13"/>
    <x v="29"/>
    <s v="Anuj Saini"/>
    <n v="9818518438"/>
    <s v="sainianuj1@gmail.com"/>
    <s v="Ghaziabad, Uttar Pradesh"/>
    <x v="3"/>
    <x v="2"/>
    <s v="Hyperstop Tablet-10TAB"/>
    <n v="3"/>
    <n v="60"/>
    <n v="44.64"/>
    <n v="133.92000000000002"/>
    <n v="0"/>
    <n v="29"/>
    <n v="0"/>
    <x v="4"/>
    <x v="1"/>
    <x v="0"/>
    <n v="50"/>
    <n v="79"/>
    <n v="14344940407739"/>
    <d v="2024-02-21T00:00:00"/>
    <s v="Delivered"/>
    <n v="5"/>
  </r>
  <r>
    <x v="13"/>
    <x v="30"/>
    <s v="Mamta Sharma"/>
    <n v="9560974313"/>
    <s v="Drmamta1962@gmail.com"/>
    <s v="Delhi ncr, Delhi"/>
    <x v="8"/>
    <x v="5"/>
    <s v="Giloy satwa (40g)"/>
    <n v="1"/>
    <n v="149"/>
    <n v="118.26"/>
    <n v="118.26"/>
    <n v="0"/>
    <n v="29"/>
    <n v="0"/>
    <x v="26"/>
    <x v="1"/>
    <x v="0"/>
    <n v="50"/>
    <n v="79"/>
    <n v="14344940410953"/>
    <d v="2024-02-21T00:00:00"/>
    <s v="Delivered"/>
    <n v="5"/>
  </r>
  <r>
    <x v="14"/>
    <x v="28"/>
    <m/>
    <m/>
    <m/>
    <m/>
    <x v="13"/>
    <x v="11"/>
    <s v="Sitopaladi churna (180g)"/>
    <n v="1"/>
    <n v="320"/>
    <n v="253.97"/>
    <n v="253.97"/>
    <m/>
    <m/>
    <m/>
    <x v="25"/>
    <x v="3"/>
    <x v="6"/>
    <m/>
    <m/>
    <m/>
    <m/>
    <m/>
    <m/>
  </r>
  <r>
    <x v="13"/>
    <x v="31"/>
    <s v="Milind Parab"/>
    <n v="8879572523"/>
    <s v="Milindhparab@gmail.com"/>
    <s v="Mumbai, Maharashtra"/>
    <x v="6"/>
    <x v="10"/>
    <s v="Uttra khand Madhu Honey - 500g"/>
    <n v="1"/>
    <n v="340"/>
    <n v="247.71"/>
    <n v="247.71"/>
    <n v="0"/>
    <n v="29"/>
    <n v="0"/>
    <x v="27"/>
    <x v="1"/>
    <x v="0"/>
    <n v="32"/>
    <n v="61"/>
    <n v="14344940410912"/>
    <d v="2024-02-20T00:00:00"/>
    <s v="Delivered"/>
    <n v="4"/>
  </r>
  <r>
    <x v="15"/>
    <x v="32"/>
    <s v="ABHISHEK KAMPANI"/>
    <n v="9811019659"/>
    <s v="Kampani.abhishek@gmail.com"/>
    <s v="New Delhi, Delhi"/>
    <x v="8"/>
    <x v="0"/>
    <s v="Vasulax Kids Syrup-200ML"/>
    <n v="1"/>
    <n v="199"/>
    <s v="-"/>
    <s v="-"/>
    <n v="0"/>
    <n v="0"/>
    <n v="0"/>
    <x v="0"/>
    <x v="2"/>
    <x v="3"/>
    <s v="-"/>
    <s v="-"/>
    <s v="-"/>
    <s v="N/A"/>
    <s v="Cancelled"/>
    <m/>
  </r>
  <r>
    <x v="15"/>
    <x v="33"/>
    <s v="Kriti Singal"/>
    <n v="6353499902"/>
    <s v="Kritisingal321@gmail.com"/>
    <s v="Rajkot, Gujarat"/>
    <x v="1"/>
    <x v="3"/>
    <s v="P-6 Capsules-24CAP"/>
    <n v="3"/>
    <n v="148"/>
    <n v="110.11"/>
    <n v="330.33"/>
    <n v="0"/>
    <n v="29"/>
    <n v="0"/>
    <x v="28"/>
    <x v="1"/>
    <x v="0"/>
    <n v="32"/>
    <n v="61"/>
    <n v="14344940410963"/>
    <d v="2024-02-20T00:00:00"/>
    <s v="Delivered"/>
    <n v="3"/>
  </r>
  <r>
    <x v="15"/>
    <x v="34"/>
    <s v="Adnan Kazi"/>
    <n v="8055541031"/>
    <s v="adnan.kazi75@gmail.com"/>
    <s v="Surat, Gujarat"/>
    <x v="1"/>
    <x v="8"/>
    <s v="Ragi Malt"/>
    <n v="1"/>
    <n v="180"/>
    <n v="148.5"/>
    <n v="148.5"/>
    <n v="0"/>
    <n v="0"/>
    <n v="0"/>
    <x v="20"/>
    <x v="0"/>
    <x v="2"/>
    <n v="25"/>
    <n v="25"/>
    <n v="4091200018606"/>
    <d v="2024-02-21T00:00:00"/>
    <s v="Delivered"/>
    <n v="4"/>
  </r>
  <r>
    <x v="16"/>
    <x v="35"/>
    <s v="kk kk"/>
    <n v="9900699890"/>
    <s v="kkk@gmail.com"/>
    <s v=" bbs, Orissa"/>
    <x v="7"/>
    <x v="2"/>
    <s v="Shwasmitra Tablet"/>
    <n v="1"/>
    <n v="165"/>
    <s v="-"/>
    <s v="-"/>
    <n v="0"/>
    <n v="0"/>
    <n v="0"/>
    <x v="29"/>
    <x v="0"/>
    <x v="3"/>
    <s v="-"/>
    <s v="-"/>
    <s v="-"/>
    <s v="N/A"/>
    <s v="Cancelled"/>
    <m/>
  </r>
  <r>
    <x v="17"/>
    <x v="36"/>
    <s v="Murali BK Bk"/>
    <n v="9741982264"/>
    <s v="bkmuralid@gmail.com"/>
    <s v="Koppa, Karnataka"/>
    <x v="12"/>
    <x v="5"/>
    <s v="Shonitargal Rasa"/>
    <n v="2"/>
    <n v="70"/>
    <n v="56"/>
    <n v="112"/>
    <n v="0"/>
    <n v="29"/>
    <n v="0"/>
    <x v="30"/>
    <x v="1"/>
    <x v="0"/>
    <n v="50"/>
    <n v="79"/>
    <n v="14344940432199"/>
    <d v="2024-02-27T00:00:00"/>
    <s v="Delivered"/>
    <n v="7"/>
  </r>
  <r>
    <x v="18"/>
    <x v="37"/>
    <s v="Anas Antule"/>
    <n v="8796601768"/>
    <s v="antuleanas786@gmail.com"/>
    <s v="Navi Mumbai, Maharashtra"/>
    <x v="6"/>
    <x v="7"/>
    <s v="Kadalin Liquid"/>
    <n v="1"/>
    <n v="400"/>
    <n v="280"/>
    <n v="280"/>
    <n v="0"/>
    <n v="29"/>
    <n v="0"/>
    <x v="31"/>
    <x v="1"/>
    <x v="0"/>
    <n v="32"/>
    <n v="61"/>
    <n v="14344940458270"/>
    <m/>
    <s v="On Delivery"/>
    <m/>
  </r>
  <r>
    <x v="19"/>
    <x v="38"/>
    <s v="Gourav Verma"/>
    <n v="8765148275"/>
    <s v="Vermagourav2507@gmail.com"/>
    <s v="Ghazipur, Uttar Pradesh"/>
    <x v="3"/>
    <x v="1"/>
    <s v="Zandu Chyavanprashad S.F (900g)"/>
    <n v="1"/>
    <n v="375"/>
    <s v="-"/>
    <s v="-"/>
    <n v="0"/>
    <n v="0"/>
    <n v="0"/>
    <x v="32"/>
    <x v="2"/>
    <x v="3"/>
    <s v="-"/>
    <s v="-"/>
    <s v="-"/>
    <s v="N/A"/>
    <s v="Cancelled"/>
    <s v="N/A"/>
  </r>
  <r>
    <x v="19"/>
    <x v="39"/>
    <s v="Techi Epo"/>
    <n v="7628925410"/>
    <s v="techiepo@gmail.com"/>
    <s v="Naharlagun, Arunachal Pradesh"/>
    <x v="14"/>
    <x v="8"/>
    <s v="Ragi Malt"/>
    <n v="1"/>
    <n v="90"/>
    <n v="74.25"/>
    <n v="74.25"/>
    <n v="50"/>
    <n v="0"/>
    <n v="0"/>
    <x v="33"/>
    <x v="2"/>
    <x v="0"/>
    <n v="59"/>
    <n v="59"/>
    <n v="14344940465475"/>
    <d v="2024-03-01T00:00:00"/>
    <s v="Delivered"/>
    <n v="8"/>
  </r>
  <r>
    <x v="19"/>
    <x v="40"/>
    <s v="Mohammad sufiyan Tagala"/>
    <n v="9664462699"/>
    <s v="sufiyantagala4590@gmail.com"/>
    <s v="Fatehpur Shekhawati sikar, Rajasthan"/>
    <x v="15"/>
    <x v="8"/>
    <s v="Ragi Malt"/>
    <n v="2"/>
    <n v="90"/>
    <n v="74.25"/>
    <n v="148.5"/>
    <n v="0"/>
    <n v="29"/>
    <n v="0"/>
    <x v="4"/>
    <x v="1"/>
    <x v="0"/>
    <n v="50"/>
    <n v="79"/>
    <n v="14344940460768"/>
    <d v="2024-02-27T00:00:00"/>
    <s v="Delivered"/>
    <n v="5"/>
  </r>
  <r>
    <x v="19"/>
    <x v="41"/>
    <s v="PC Morya"/>
    <n v="7017128369"/>
    <s v="pcmorya@gmail.com"/>
    <s v="Telegaon, Maharashtra"/>
    <x v="6"/>
    <x v="4"/>
    <s v="Suvarna Shakti Bindu"/>
    <n v="2"/>
    <n v="189"/>
    <n v="135.13"/>
    <n v="270.26"/>
    <n v="0"/>
    <n v="0"/>
    <n v="0"/>
    <x v="34"/>
    <x v="2"/>
    <x v="0"/>
    <n v="32"/>
    <n v="32"/>
    <n v="14344940491693"/>
    <d v="2024-02-29T00:00:00"/>
    <s v="Delivered"/>
    <m/>
  </r>
  <r>
    <x v="19"/>
    <x v="42"/>
    <s v="Jitender Sahu"/>
    <n v="9891150090"/>
    <s v="Jitusahu2008@gmail.com"/>
    <s v="Delhi ncr, Delhi"/>
    <x v="8"/>
    <x v="3"/>
    <s v="Micon Gold Capsule"/>
    <n v="1"/>
    <n v="320"/>
    <n v="228.8"/>
    <n v="228.8"/>
    <n v="0"/>
    <n v="29"/>
    <n v="0"/>
    <x v="35"/>
    <x v="1"/>
    <x v="0"/>
    <n v="50"/>
    <n v="79"/>
    <n v="14344940465527"/>
    <d v="2024-02-26T00:00:00"/>
    <s v="Delivered"/>
    <n v="4"/>
  </r>
  <r>
    <x v="19"/>
    <x v="43"/>
    <s v="Asish agrawal"/>
    <n v="9437223811"/>
    <s v="Styleinindia@gmail.com"/>
    <s v="Kantabanji, Orissa"/>
    <x v="7"/>
    <x v="7"/>
    <s v="Kruminashak kadha"/>
    <n v="1"/>
    <n v="200"/>
    <n v="148.80000000000001"/>
    <n v="148.80000000000001"/>
    <n v="0"/>
    <n v="0"/>
    <n v="0"/>
    <x v="36"/>
    <x v="2"/>
    <x v="0"/>
    <n v="50"/>
    <n v="50"/>
    <n v="14344940465540"/>
    <d v="2024-02-28T00:00:00"/>
    <s v="Delivered"/>
    <n v="6"/>
  </r>
  <r>
    <x v="19"/>
    <x v="44"/>
    <s v="Mazhar Chougle"/>
    <n v="9270481439"/>
    <s v="Mazharchougle@gmail.com"/>
    <s v="Navi mumbai, Maharashtra"/>
    <x v="6"/>
    <x v="8"/>
    <s v="Ragi Malt"/>
    <n v="2"/>
    <n v="90"/>
    <n v="74.25"/>
    <n v="148.5"/>
    <n v="0"/>
    <n v="29"/>
    <n v="0"/>
    <x v="4"/>
    <x v="1"/>
    <x v="0"/>
    <n v="32"/>
    <n v="61"/>
    <n v="14344940465591"/>
    <d v="2024-02-26T00:00:00"/>
    <s v="Delivered"/>
    <n v="4"/>
  </r>
  <r>
    <x v="20"/>
    <x v="45"/>
    <s v="Anikha Happy"/>
    <n v="9886063632"/>
    <s v="Nethra.mudhu@gmail.com"/>
    <s v="Bangalore, Karnataka"/>
    <x v="12"/>
    <x v="4"/>
    <s v="Twinkle Eye drops (10ml)"/>
    <n v="1"/>
    <n v="40"/>
    <n v="28.57"/>
    <n v="28.57"/>
    <n v="0"/>
    <n v="29"/>
    <n v="0"/>
    <x v="37"/>
    <x v="1"/>
    <x v="0"/>
    <n v="50"/>
    <n v="79"/>
    <n v="14344940465635"/>
    <d v="2024-02-27T00:00:00"/>
    <s v="Delivered"/>
    <n v="4"/>
  </r>
  <r>
    <x v="14"/>
    <x v="28"/>
    <m/>
    <m/>
    <m/>
    <m/>
    <x v="13"/>
    <x v="4"/>
    <s v="Srinetra Eye drops (5ml)"/>
    <n v="1"/>
    <n v="60"/>
    <n v="44.64"/>
    <n v="44.64"/>
    <m/>
    <m/>
    <m/>
    <x v="25"/>
    <x v="3"/>
    <x v="6"/>
    <m/>
    <m/>
    <m/>
    <m/>
    <m/>
    <m/>
  </r>
  <r>
    <x v="14"/>
    <x v="28"/>
    <m/>
    <m/>
    <m/>
    <m/>
    <x v="13"/>
    <x v="4"/>
    <s v="Ganga Amrit Eye drops 25ml)"/>
    <n v="1"/>
    <n v="60"/>
    <n v="44.65"/>
    <n v="44.65"/>
    <m/>
    <m/>
    <m/>
    <x v="25"/>
    <x v="3"/>
    <x v="6"/>
    <m/>
    <m/>
    <m/>
    <m/>
    <m/>
    <m/>
  </r>
  <r>
    <x v="20"/>
    <x v="46"/>
    <s v="HEMENDRA P Joshi"/>
    <n v="9930516263"/>
    <s v="joshi.baki72@gmail.com"/>
    <s v="Mumbai, Maharashtra"/>
    <x v="6"/>
    <x v="2"/>
    <s v="Haridra Tablet"/>
    <n v="1"/>
    <n v="140"/>
    <n v="106.66"/>
    <n v="106.66"/>
    <n v="0"/>
    <n v="29"/>
    <n v="0"/>
    <x v="30"/>
    <x v="1"/>
    <x v="0"/>
    <n v="32"/>
    <n v="61"/>
    <n v="14344940462989"/>
    <d v="2024-02-27T00:00:00"/>
    <s v="Delivered"/>
    <m/>
  </r>
  <r>
    <x v="20"/>
    <x v="47"/>
    <s v="Ankita Dhuri"/>
    <n v="8082694744"/>
    <s v="dhurianku1707@gmail.com"/>
    <s v="Mumbai, Maharashtra"/>
    <x v="6"/>
    <x v="8"/>
    <s v="Ragi Malt"/>
    <n v="1"/>
    <n v="90"/>
    <n v="74.25"/>
    <n v="74.25"/>
    <n v="50"/>
    <n v="29"/>
    <n v="0"/>
    <x v="30"/>
    <x v="1"/>
    <x v="0"/>
    <n v="32"/>
    <n v="61"/>
    <n v="14344940468462"/>
    <d v="2024-02-26T00:00:00"/>
    <s v="Delivered"/>
    <n v="3"/>
  </r>
  <r>
    <x v="21"/>
    <x v="48"/>
    <s v="Geet Goel"/>
    <n v="9000040540"/>
    <s v="geetgoel68@gmail.com"/>
    <s v="Hyderabad, Telagana"/>
    <x v="10"/>
    <x v="12"/>
    <s v="Kneesol Magic oil"/>
    <n v="1"/>
    <n v="285"/>
    <n v="203.57"/>
    <n v="203.57"/>
    <n v="0"/>
    <n v="29"/>
    <n v="0"/>
    <x v="38"/>
    <x v="1"/>
    <x v="0"/>
    <n v="50"/>
    <n v="79"/>
    <n v="14344940473714"/>
    <d v="2024-02-27T00:00:00"/>
    <s v="Delivered"/>
    <n v="3"/>
  </r>
  <r>
    <x v="21"/>
    <x v="49"/>
    <s v="Priya George Priya George"/>
    <n v="9894047782"/>
    <s v="abdpriya@gmail.com"/>
    <s v="Coimbatore, Tamil Nadu"/>
    <x v="16"/>
    <x v="1"/>
    <s v="Dabur Chyawanprakash"/>
    <n v="1"/>
    <n v="223"/>
    <n v="174.83"/>
    <n v="174.83"/>
    <n v="0"/>
    <n v="29"/>
    <n v="0"/>
    <x v="39"/>
    <x v="1"/>
    <x v="0"/>
    <n v="95"/>
    <n v="124"/>
    <n v="14344940474771"/>
    <d v="2024-03-01T00:00:00"/>
    <s v="Delivered"/>
    <n v="6"/>
  </r>
  <r>
    <x v="21"/>
    <x v="50"/>
    <s v="Kirti Pandey"/>
    <n v="7348050936"/>
    <s v="kirtipandey9044@gmail.com"/>
    <s v="Handia, Uttar Pradesh"/>
    <x v="3"/>
    <x v="1"/>
    <s v="Zandu Chyavanprashad SF-900 GM"/>
    <n v="1"/>
    <n v="375"/>
    <n v="287"/>
    <n v="287"/>
    <n v="0"/>
    <n v="29"/>
    <n v="0"/>
    <x v="40"/>
    <x v="1"/>
    <x v="1"/>
    <n v="86"/>
    <n v="115"/>
    <s v="CG066424861IN"/>
    <m/>
    <s v="On Delivery"/>
    <m/>
  </r>
  <r>
    <x v="22"/>
    <x v="51"/>
    <s v="Akanksha Chaubey"/>
    <n v="9076853788"/>
    <s v="akankshachaubey839@gmail.com"/>
    <s v="Allahabad, Uttar Pradesh"/>
    <x v="3"/>
    <x v="1"/>
    <s v="Dabur Chyawanprash"/>
    <n v="1"/>
    <n v="108"/>
    <s v="-"/>
    <s v="-"/>
    <n v="0"/>
    <n v="0"/>
    <n v="0"/>
    <x v="41"/>
    <x v="0"/>
    <x v="3"/>
    <s v="-"/>
    <s v="-"/>
    <s v="-"/>
    <s v="N/A"/>
    <s v="Cancelled"/>
    <s v="N/A"/>
  </r>
  <r>
    <x v="23"/>
    <x v="52"/>
    <s v="Akshay H"/>
    <n v="8748899046"/>
    <s v="akshubharadwaj1999@gmail.com"/>
    <s v="Bangalore, Karnataka"/>
    <x v="12"/>
    <x v="0"/>
    <s v="Swasamrutham Syrup (200ml)"/>
    <n v="1"/>
    <n v="287"/>
    <s v="-"/>
    <s v="-"/>
    <n v="0"/>
    <n v="29"/>
    <n v="0"/>
    <x v="42"/>
    <x v="1"/>
    <x v="3"/>
    <s v="-"/>
    <s v="-"/>
    <s v="-"/>
    <s v="N/A"/>
    <s v="Cancelled"/>
    <m/>
  </r>
  <r>
    <x v="23"/>
    <x v="53"/>
    <s v="Vinod Kumar"/>
    <n v="7398244487"/>
    <s v="vinodkumar225306@gmail.com"/>
    <s v="Fatehpur-up, Uttar Pradesh"/>
    <x v="3"/>
    <x v="3"/>
    <s v="Balaji Arsh-Har Capsule"/>
    <n v="1"/>
    <n v="225"/>
    <n v="170.75"/>
    <n v="170.75"/>
    <n v="0"/>
    <n v="29"/>
    <n v="0"/>
    <x v="43"/>
    <x v="1"/>
    <x v="1"/>
    <n v="48"/>
    <n v="77"/>
    <s v="CG066424985IN"/>
    <m/>
    <s v="On Delivery"/>
    <m/>
  </r>
  <r>
    <x v="23"/>
    <x v="54"/>
    <s v="Vaibhav Budhaaonkar"/>
    <n v="9112182400"/>
    <s v="vaibhavaishu2233@gmail.com"/>
    <s v="Warana Kodoli, Maharashtra"/>
    <x v="6"/>
    <x v="1"/>
    <s v="Dabur Chyawanprash"/>
    <n v="1"/>
    <n v="108"/>
    <n v="90.18"/>
    <n v="90.18"/>
    <n v="50"/>
    <n v="29"/>
    <n v="0"/>
    <x v="44"/>
    <x v="1"/>
    <x v="0"/>
    <n v="32"/>
    <n v="61"/>
    <n v="14344940504613"/>
    <m/>
    <s v="On Delivery"/>
    <m/>
  </r>
  <r>
    <x v="24"/>
    <x v="55"/>
    <s v="Srikanth S"/>
    <n v="9901967071"/>
    <s v="savannagari@gmail.com"/>
    <s v="Bangalore, Karnataka"/>
    <x v="12"/>
    <x v="2"/>
    <s v="Aloes Compound Tablet"/>
    <n v="1"/>
    <n v="154"/>
    <n v="110"/>
    <n v="110"/>
    <n v="0"/>
    <n v="29"/>
    <n v="0"/>
    <x v="45"/>
    <x v="1"/>
    <x v="0"/>
    <n v="50"/>
    <n v="79"/>
    <n v="14344940498771"/>
    <m/>
    <s v="On Delivery"/>
    <m/>
  </r>
  <r>
    <x v="14"/>
    <x v="28"/>
    <m/>
    <m/>
    <m/>
    <m/>
    <x v="13"/>
    <x v="3"/>
    <s v="Vigorex S.F"/>
    <n v="2"/>
    <n v="255"/>
    <n v="189.73"/>
    <n v="379.46"/>
    <m/>
    <m/>
    <m/>
    <x v="25"/>
    <x v="3"/>
    <x v="6"/>
    <m/>
    <m/>
    <m/>
    <m/>
    <m/>
    <m/>
  </r>
  <r>
    <x v="24"/>
    <x v="56"/>
    <s v="Anmol kalra"/>
    <n v="9041929415"/>
    <s v="anmolkalra538@gmail.com"/>
    <s v="Malout, Punjab"/>
    <x v="17"/>
    <x v="2"/>
    <s v="Kamini Vidravano Ras"/>
    <n v="1"/>
    <n v="330"/>
    <n v="257.7"/>
    <n v="257.7"/>
    <n v="0"/>
    <n v="29"/>
    <n v="0"/>
    <x v="8"/>
    <x v="1"/>
    <x v="0"/>
    <n v="50"/>
    <n v="79"/>
    <n v="14344940508295"/>
    <m/>
    <s v="On Delivery"/>
    <m/>
  </r>
  <r>
    <x v="25"/>
    <x v="57"/>
    <s v="Laxmikant Pahare"/>
    <n v="8658333385"/>
    <s v="kantbabu@gmail.com"/>
    <s v="Khariar Road, Orissa"/>
    <x v="7"/>
    <x v="3"/>
    <s v="Balaji Arsh-Har Capsule"/>
    <n v="1"/>
    <n v="225"/>
    <n v="170.75"/>
    <n v="170.75"/>
    <n v="0"/>
    <n v="29"/>
    <n v="0"/>
    <x v="43"/>
    <x v="1"/>
    <x v="1"/>
    <n v="48"/>
    <n v="77"/>
    <s v="CG06642901IN"/>
    <m/>
    <s v="On Delivery"/>
    <m/>
  </r>
  <r>
    <x v="25"/>
    <x v="58"/>
    <s v="Shivanand Kumar"/>
    <n v="9601587842"/>
    <s v="Shivanand.surya@yahoo.in"/>
    <s v=" Anjar, Gujarat"/>
    <x v="1"/>
    <x v="0"/>
    <s v="Vasulax Kids Syrup-200ML"/>
    <n v="1"/>
    <n v="199"/>
    <n v="142.15"/>
    <n v="142.15"/>
    <n v="0"/>
    <n v="0"/>
    <n v="0"/>
    <x v="0"/>
    <x v="2"/>
    <x v="0"/>
    <n v="32"/>
    <n v="32"/>
    <n v="14344940516955"/>
    <m/>
    <s v="On Delivery"/>
    <m/>
  </r>
  <r>
    <x v="26"/>
    <x v="59"/>
    <s v="DILIPBHAI PATEL"/>
    <n v="9998223100"/>
    <s v="dilip8759@gmail.com"/>
    <s v="Surat, Gujarat"/>
    <x v="1"/>
    <x v="8"/>
    <s v="Ragi Malt"/>
    <n v="1"/>
    <n v="270"/>
    <n v="222.75"/>
    <n v="222.75"/>
    <n v="0"/>
    <n v="29"/>
    <n v="0"/>
    <x v="46"/>
    <x v="1"/>
    <x v="0"/>
    <n v="32"/>
    <n v="61"/>
    <n v="14344940525319"/>
    <d v="2024-03-02T00:00:00"/>
    <s v="Delivered"/>
    <n v="2"/>
  </r>
  <r>
    <x v="26"/>
    <x v="60"/>
    <s v="Bharti Ganeshani"/>
    <n v="9685294301"/>
    <s v="nidhiganeshani@gmail.com"/>
    <s v="Bhilai, Chhattisgarh"/>
    <x v="18"/>
    <x v="2"/>
    <s v="Kesh Kanchan Tablet"/>
    <n v="1"/>
    <n v="165"/>
    <n v="117.85"/>
    <n v="117.85"/>
    <n v="50"/>
    <n v="29"/>
    <n v="0"/>
    <x v="47"/>
    <x v="1"/>
    <x v="0"/>
    <n v="50"/>
    <n v="79"/>
    <n v="14344940529935"/>
    <m/>
    <s v="Dispatching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6">
    <pivotField showAll="0"/>
    <pivotField numFmtId="164" showAll="0"/>
    <pivotField numFmtId="164" showAll="0"/>
    <pivotField numFmtId="164" showAll="0"/>
    <pivotField numFmtId="164" showAll="0"/>
    <pivotField numFmtId="164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7" rowHeaderCaption="State">
  <location ref="A3:C22" firstHeaderRow="0" firstDataRow="1" firstDataCol="1"/>
  <pivotFields count="25"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20">
        <item x="14"/>
        <item x="2"/>
        <item x="18"/>
        <item x="8"/>
        <item x="1"/>
        <item x="5"/>
        <item x="12"/>
        <item x="0"/>
        <item x="9"/>
        <item x="6"/>
        <item x="7"/>
        <item x="17"/>
        <item x="15"/>
        <item x="16"/>
        <item x="10"/>
        <item x="3"/>
        <item x="11"/>
        <item x="4"/>
        <item h="1"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4">
        <item x="3"/>
        <item x="11"/>
        <item x="1"/>
        <item x="4"/>
        <item x="10"/>
        <item x="7"/>
        <item x="6"/>
        <item x="12"/>
        <item x="5"/>
        <item x="8"/>
        <item x="9"/>
        <item x="0"/>
        <item x="2"/>
        <item t="default"/>
      </items>
    </pivotField>
    <pivotField showAll="0"/>
    <pivotField showAll="0"/>
    <pivotField numFmtId="164" showAll="0"/>
    <pivotField showAll="0"/>
    <pivotField showAll="0"/>
    <pivotField showAll="0"/>
    <pivotField showAll="0"/>
    <pivotField showAll="0"/>
    <pivotField dataField="1" showAll="0">
      <items count="49">
        <item x="21"/>
        <item x="41"/>
        <item x="16"/>
        <item x="22"/>
        <item x="9"/>
        <item x="23"/>
        <item x="11"/>
        <item x="33"/>
        <item x="29"/>
        <item x="30"/>
        <item x="6"/>
        <item x="20"/>
        <item x="44"/>
        <item x="37"/>
        <item x="0"/>
        <item x="36"/>
        <item x="4"/>
        <item x="15"/>
        <item x="47"/>
        <item x="1"/>
        <item x="39"/>
        <item x="43"/>
        <item x="7"/>
        <item x="13"/>
        <item x="46"/>
        <item x="38"/>
        <item x="42"/>
        <item x="35"/>
        <item x="8"/>
        <item x="27"/>
        <item x="32"/>
        <item x="34"/>
        <item x="40"/>
        <item x="19"/>
        <item x="31"/>
        <item x="24"/>
        <item x="14"/>
        <item x="12"/>
        <item x="28"/>
        <item x="5"/>
        <item x="26"/>
        <item x="10"/>
        <item x="17"/>
        <item x="2"/>
        <item x="45"/>
        <item x="18"/>
        <item x="3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9">
    <i>
      <x v="4"/>
    </i>
    <i>
      <x v="15"/>
    </i>
    <i>
      <x v="9"/>
    </i>
    <i>
      <x v="3"/>
    </i>
    <i>
      <x v="6"/>
    </i>
    <i>
      <x v="10"/>
    </i>
    <i>
      <x v="5"/>
    </i>
    <i>
      <x v="14"/>
    </i>
    <i>
      <x v="12"/>
    </i>
    <i>
      <x v="11"/>
    </i>
    <i>
      <x v="1"/>
    </i>
    <i>
      <x v="13"/>
    </i>
    <i>
      <x v="17"/>
    </i>
    <i>
      <x v="2"/>
    </i>
    <i>
      <x v="16"/>
    </i>
    <i>
      <x v="7"/>
    </i>
    <i>
      <x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orders" fld="6" subtotal="count" baseField="6" baseItem="0"/>
    <dataField name="Sum of Total Amount" fld="16" baseField="6" baseItem="11" numFmtId="172"/>
  </dataFields>
  <formats count="3">
    <format dxfId="14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3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3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36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7">
  <location ref="A34:B37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8">
        <item x="1"/>
        <item h="1" x="5"/>
        <item x="2"/>
        <item h="1" x="4"/>
        <item h="1" x="3"/>
        <item x="0"/>
        <item h="1" x="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8"/>
  </rowFields>
  <rowItems count="3">
    <i>
      <x/>
    </i>
    <i>
      <x v="2"/>
    </i>
    <i>
      <x v="5"/>
    </i>
  </rowItems>
  <colItems count="1">
    <i/>
  </colItems>
  <dataFields count="1">
    <dataField name="Count of Delivery Service" fld="18" subtotal="count" baseField="0" baseItem="0"/>
  </dataFields>
  <chartFormats count="6">
    <chartFormat chart="1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3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13" format="14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13" format="15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13" format="16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13" format="17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4">
  <location ref="A3:B29" firstHeaderRow="1" firstDataRow="1" firstDataCol="1"/>
  <pivotFields count="25"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14"/>
        <item t="default"/>
      </items>
    </pivotField>
    <pivotField dataField="1" showAll="0">
      <items count="62">
        <item x="0"/>
        <item x="1"/>
        <item x="3"/>
        <item x="2"/>
        <item x="4"/>
        <item x="5"/>
        <item x="6"/>
        <item x="7"/>
        <item x="8"/>
        <item x="9"/>
        <item x="11"/>
        <item x="10"/>
        <item x="12"/>
        <item x="13"/>
        <item x="14"/>
        <item x="15"/>
        <item x="16"/>
        <item x="17"/>
        <item x="18"/>
        <item x="20"/>
        <item x="21"/>
        <item x="22"/>
        <item x="19"/>
        <item x="23"/>
        <item x="24"/>
        <item x="26"/>
        <item x="27"/>
        <item x="29"/>
        <item x="30"/>
        <item x="25"/>
        <item x="31"/>
        <item x="33"/>
        <item x="32"/>
        <item x="34"/>
        <item x="35"/>
        <item x="36"/>
        <item x="37"/>
        <item x="39"/>
        <item x="40"/>
        <item x="41"/>
        <item x="38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rowItems>
  <colItems count="1">
    <i/>
  </colItems>
  <dataFields count="1">
    <dataField name="Count of Order ID" fld="1" subtotal="count" baseField="0" baseItem="0"/>
  </dataFields>
  <chartFormats count="1">
    <chartFormat chart="3" format="6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https://shipment.xpressbees.com/shipping/tracking/152489840023591" TargetMode="External"/><Relationship Id="rId18" Type="http://schemas.openxmlformats.org/officeDocument/2006/relationships/hyperlink" Target="https://shipment.xpressbees.com/shipping/tracking/14344940377729" TargetMode="External"/><Relationship Id="rId26" Type="http://schemas.openxmlformats.org/officeDocument/2006/relationships/hyperlink" Target="https://shipment.xpressbees.com/shipping/tracking/14344940465475" TargetMode="External"/><Relationship Id="rId39" Type="http://schemas.openxmlformats.org/officeDocument/2006/relationships/hyperlink" Target="https://shipment.xpressbees.com/shipping/tracking/14344940516955" TargetMode="External"/><Relationship Id="rId3" Type="http://schemas.openxmlformats.org/officeDocument/2006/relationships/hyperlink" Target="https://shipment.xpressbees.com/shipping/tracking/14344940287052" TargetMode="External"/><Relationship Id="rId21" Type="http://schemas.openxmlformats.org/officeDocument/2006/relationships/hyperlink" Target="https://shipment.xpressbees.com/shipping/tracking/14344940410953" TargetMode="External"/><Relationship Id="rId34" Type="http://schemas.openxmlformats.org/officeDocument/2006/relationships/hyperlink" Target="https://shipment.xpressbees.com/shipping/tracking/14344940473714" TargetMode="External"/><Relationship Id="rId42" Type="http://schemas.openxmlformats.org/officeDocument/2006/relationships/hyperlink" Target="https://www.deshkidava.com/product/Shwasmitra-Tablet-CN3xp" TargetMode="External"/><Relationship Id="rId47" Type="http://schemas.openxmlformats.org/officeDocument/2006/relationships/hyperlink" Target="https://shipment.xpressbees.com/shipping/tracking/14345181484576" TargetMode="External"/><Relationship Id="rId7" Type="http://schemas.openxmlformats.org/officeDocument/2006/relationships/hyperlink" Target="https://shipment.xpressbees.com/shipping/tracking/14344940491693" TargetMode="External"/><Relationship Id="rId12" Type="http://schemas.openxmlformats.org/officeDocument/2006/relationships/hyperlink" Target="https://shipment.xpressbees.com/shipping/tracking/14344940310991" TargetMode="External"/><Relationship Id="rId17" Type="http://schemas.openxmlformats.org/officeDocument/2006/relationships/hyperlink" Target="https://shipment.xpressbees.com/shipping/tracking/14344940354852" TargetMode="External"/><Relationship Id="rId25" Type="http://schemas.openxmlformats.org/officeDocument/2006/relationships/hyperlink" Target="https://shipment.xpressbees.com/shipping/tracking/14344940458270" TargetMode="External"/><Relationship Id="rId33" Type="http://schemas.openxmlformats.org/officeDocument/2006/relationships/hyperlink" Target="https://shipment.xpressbees.com/shipping/tracking/14344940468462" TargetMode="External"/><Relationship Id="rId38" Type="http://schemas.openxmlformats.org/officeDocument/2006/relationships/hyperlink" Target="https://shipment.xpressbees.com/shipping/tracking/14344940508295" TargetMode="External"/><Relationship Id="rId46" Type="http://schemas.openxmlformats.org/officeDocument/2006/relationships/hyperlink" Target="https://shipment.xpressbees.com/shipping/all?filter%5Bawb_no%5D=14344940262865" TargetMode="External"/><Relationship Id="rId2" Type="http://schemas.openxmlformats.org/officeDocument/2006/relationships/hyperlink" Target="http://www.shreetirupaticourier.net/Frm_DocTrack.aspx?docno=102800311833&amp;Tmp=1707292114285" TargetMode="External"/><Relationship Id="rId16" Type="http://schemas.openxmlformats.org/officeDocument/2006/relationships/hyperlink" Target="https://shipment.xpressbees.com/shipping/tracking/14344940353228" TargetMode="External"/><Relationship Id="rId20" Type="http://schemas.openxmlformats.org/officeDocument/2006/relationships/hyperlink" Target="https://shipment.xpressbees.com/shipping/tracking/14344940423306" TargetMode="External"/><Relationship Id="rId29" Type="http://schemas.openxmlformats.org/officeDocument/2006/relationships/hyperlink" Target="https://shipment.xpressbees.com/shipping/tracking/14344940465540" TargetMode="External"/><Relationship Id="rId41" Type="http://schemas.openxmlformats.org/officeDocument/2006/relationships/hyperlink" Target="https://www.deshkidava.com/product/Yogi-Kanthika-Ayurvedic-Pills-2xAZ5" TargetMode="External"/><Relationship Id="rId1" Type="http://schemas.openxmlformats.org/officeDocument/2006/relationships/hyperlink" Target="https://shreenandancourier.com/4091200018602" TargetMode="External"/><Relationship Id="rId6" Type="http://schemas.openxmlformats.org/officeDocument/2006/relationships/hyperlink" Target="https://shipment.xpressbees.com/shipping/all?filter%5bawb_no%5d=14344940407739" TargetMode="External"/><Relationship Id="rId11" Type="http://schemas.openxmlformats.org/officeDocument/2006/relationships/hyperlink" Target="https://shipment.xpressbees.com/shipping/tracking/14344940308678" TargetMode="External"/><Relationship Id="rId24" Type="http://schemas.openxmlformats.org/officeDocument/2006/relationships/hyperlink" Target="https://shipment.xpressbees.com/shipping/tracking/14344940432199" TargetMode="External"/><Relationship Id="rId32" Type="http://schemas.openxmlformats.org/officeDocument/2006/relationships/hyperlink" Target="https://shipment.xpressbees.com/shipping/tracking/14344940462989" TargetMode="External"/><Relationship Id="rId37" Type="http://schemas.openxmlformats.org/officeDocument/2006/relationships/hyperlink" Target="https://www.indiapost.gov.in/_layouts/15/DOP.Portal.Tracking/TrackConsignment.aspx" TargetMode="External"/><Relationship Id="rId40" Type="http://schemas.openxmlformats.org/officeDocument/2006/relationships/hyperlink" Target="https://shipment.xpressbees.com/shipping/tracking/14344940525319" TargetMode="External"/><Relationship Id="rId45" Type="http://schemas.openxmlformats.org/officeDocument/2006/relationships/hyperlink" Target="https://shipment.xpressbees.com/shipping/tracking/14344940529935" TargetMode="External"/><Relationship Id="rId5" Type="http://schemas.openxmlformats.org/officeDocument/2006/relationships/hyperlink" Target="https://shipment.xpressbees.com/shipping/all?filter%5Bawb_no%5D=14344940283649" TargetMode="External"/><Relationship Id="rId15" Type="http://schemas.openxmlformats.org/officeDocument/2006/relationships/hyperlink" Target="https://shipment.xpressbees.com/shipping/tracking/14344940343803" TargetMode="External"/><Relationship Id="rId23" Type="http://schemas.openxmlformats.org/officeDocument/2006/relationships/hyperlink" Target="https://shipment.xpressbees.com/shipping/tracking/14344940410963" TargetMode="External"/><Relationship Id="rId28" Type="http://schemas.openxmlformats.org/officeDocument/2006/relationships/hyperlink" Target="https://shipment.xpressbees.com/shipping/tracking/14344940460768" TargetMode="External"/><Relationship Id="rId36" Type="http://schemas.openxmlformats.org/officeDocument/2006/relationships/hyperlink" Target="https://www.indiapost.gov.in/_layouts/15/DOP.Portal.Tracking/TrackConsignment.aspx" TargetMode="External"/><Relationship Id="rId49" Type="http://schemas.openxmlformats.org/officeDocument/2006/relationships/printerSettings" Target="../printerSettings/printerSettings4.bin"/><Relationship Id="rId10" Type="http://schemas.openxmlformats.org/officeDocument/2006/relationships/hyperlink" Target="https://shipment.xpressbees.com/shipping/tracking/14344940498771" TargetMode="External"/><Relationship Id="rId19" Type="http://schemas.openxmlformats.org/officeDocument/2006/relationships/hyperlink" Target="https://shipment.xpressbees.com/shipping/tracking/14344940391035" TargetMode="External"/><Relationship Id="rId31" Type="http://schemas.openxmlformats.org/officeDocument/2006/relationships/hyperlink" Target="https://shipment.xpressbees.com/shipping/tracking/14344940465635" TargetMode="External"/><Relationship Id="rId44" Type="http://schemas.openxmlformats.org/officeDocument/2006/relationships/hyperlink" Target="https://www.deshkidava.com/product/Swasamrutham-Syrup-j1AvH" TargetMode="External"/><Relationship Id="rId4" Type="http://schemas.openxmlformats.org/officeDocument/2006/relationships/hyperlink" Target="https://shipment.xpressbees.com/shipping/tracking/14344940285903" TargetMode="External"/><Relationship Id="rId9" Type="http://schemas.openxmlformats.org/officeDocument/2006/relationships/hyperlink" Target="https://shipment.xpressbees.com/shipping/tracking/14344940504613" TargetMode="External"/><Relationship Id="rId14" Type="http://schemas.openxmlformats.org/officeDocument/2006/relationships/hyperlink" Target="https://shipment.xpressbees.com/shipping/tracking/14344940337460" TargetMode="External"/><Relationship Id="rId22" Type="http://schemas.openxmlformats.org/officeDocument/2006/relationships/hyperlink" Target="https://shipment.xpressbees.com/shipping/tracking/14344940410912" TargetMode="External"/><Relationship Id="rId27" Type="http://schemas.openxmlformats.org/officeDocument/2006/relationships/hyperlink" Target="https://shipment.xpressbees.com/shipping/tracking/14344940465527" TargetMode="External"/><Relationship Id="rId30" Type="http://schemas.openxmlformats.org/officeDocument/2006/relationships/hyperlink" Target="https://shipment.xpressbees.com/shipping/tracking/14344940465591" TargetMode="External"/><Relationship Id="rId35" Type="http://schemas.openxmlformats.org/officeDocument/2006/relationships/hyperlink" Target="https://www.indiapost.gov.in/_layouts/15/DOP.Portal.Tracking/TrackConsignment.aspx" TargetMode="External"/><Relationship Id="rId43" Type="http://schemas.openxmlformats.org/officeDocument/2006/relationships/hyperlink" Target="https://www.deshkidava.com/product/Dabur-Chyawanprash-3i4Id" TargetMode="External"/><Relationship Id="rId48" Type="http://schemas.openxmlformats.org/officeDocument/2006/relationships/hyperlink" Target="https://www.indiapost.gov.in/_layouts/15/DOP.Portal.Tracking/TrackConsignment.aspx" TargetMode="External"/><Relationship Id="rId8" Type="http://schemas.openxmlformats.org/officeDocument/2006/relationships/hyperlink" Target="https://shipment.xpressbees.com/shipping/tracking/14344940474771" TargetMode="External"/></Relationships>
</file>

<file path=xl/worksheets/_rels/sheet14.xml.rels><?xml version="1.0" encoding="UTF-8" standalone="yes"?>
<Relationships xmlns="http://schemas.openxmlformats.org/package/2006/relationships"><Relationship Id="rId117" Type="http://schemas.openxmlformats.org/officeDocument/2006/relationships/hyperlink" Target="https://shipment.xpressbees.com/shipping/tracking/14344940681905" TargetMode="External"/><Relationship Id="rId299" Type="http://schemas.openxmlformats.org/officeDocument/2006/relationships/hyperlink" Target="https://www.deshkidava.com/product/Ashwagandharishta-FcojI" TargetMode="External"/><Relationship Id="rId303" Type="http://schemas.openxmlformats.org/officeDocument/2006/relationships/hyperlink" Target="https://www.deshkidava.com/product/Dia-Free--6OgHM" TargetMode="External"/><Relationship Id="rId21" Type="http://schemas.openxmlformats.org/officeDocument/2006/relationships/hyperlink" Target="https://shipment.xpressbees.com/shipping/tracking/14344940600903" TargetMode="External"/><Relationship Id="rId42" Type="http://schemas.openxmlformats.org/officeDocument/2006/relationships/hyperlink" Target="https://www.deshkidava.com/product/Moringa-Leaf-Powder-gHYG0" TargetMode="External"/><Relationship Id="rId63" Type="http://schemas.openxmlformats.org/officeDocument/2006/relationships/hyperlink" Target="https://shipment.xpressbees.com/shipping/tracking/14344940631859" TargetMode="External"/><Relationship Id="rId84" Type="http://schemas.openxmlformats.org/officeDocument/2006/relationships/hyperlink" Target="https://www.deshkidava.com/product/Maha-Bhringraj-Oil-Nm8I1" TargetMode="External"/><Relationship Id="rId138" Type="http://schemas.openxmlformats.org/officeDocument/2006/relationships/hyperlink" Target="https://www.deshkidava.com/product/Breathe-Eazy-Granules-zisSs" TargetMode="External"/><Relationship Id="rId159" Type="http://schemas.openxmlformats.org/officeDocument/2006/relationships/hyperlink" Target="https://www.deshkidava.com/product/Psoria-Oil-n1sA9" TargetMode="External"/><Relationship Id="rId324" Type="http://schemas.openxmlformats.org/officeDocument/2006/relationships/hyperlink" Target="https://shipment.xpressbees.com/shipping/tracking/14344940822854" TargetMode="External"/><Relationship Id="rId345" Type="http://schemas.openxmlformats.org/officeDocument/2006/relationships/hyperlink" Target="https://www.delhivery.com/track/package/28680710000350" TargetMode="External"/><Relationship Id="rId170" Type="http://schemas.openxmlformats.org/officeDocument/2006/relationships/hyperlink" Target="https://www.deshkidava.com/product/Sudarshan-Ghanvati-2D44r" TargetMode="External"/><Relationship Id="rId191" Type="http://schemas.openxmlformats.org/officeDocument/2006/relationships/hyperlink" Target="https://shipment.xpressbees.com/shipping/tracking/14344940731418" TargetMode="External"/><Relationship Id="rId205" Type="http://schemas.openxmlformats.org/officeDocument/2006/relationships/hyperlink" Target="https://shipment.xpressbees.com/shipping/tracking/14344940778628" TargetMode="External"/><Relationship Id="rId226" Type="http://schemas.openxmlformats.org/officeDocument/2006/relationships/hyperlink" Target="https://shipment.xpressbees.com/shipping/tracking/14344940782897" TargetMode="External"/><Relationship Id="rId247" Type="http://schemas.openxmlformats.org/officeDocument/2006/relationships/hyperlink" Target="https://www.deshkidava.com/product/Kesar-Almond-Goti-Brr9T" TargetMode="External"/><Relationship Id="rId107" Type="http://schemas.openxmlformats.org/officeDocument/2006/relationships/hyperlink" Target="http://www.trackon.in/" TargetMode="External"/><Relationship Id="rId268" Type="http://schemas.openxmlformats.org/officeDocument/2006/relationships/hyperlink" Target="https://www.deshkidava.com/product/Dia-Free--6OgHM" TargetMode="External"/><Relationship Id="rId289" Type="http://schemas.openxmlformats.org/officeDocument/2006/relationships/hyperlink" Target="https://www.deshkidava.com/product/Chameli-Oil-XwQZn" TargetMode="External"/><Relationship Id="rId11" Type="http://schemas.openxmlformats.org/officeDocument/2006/relationships/hyperlink" Target="https://www.deshkidava.com/product/Srinetra-Eye-Drops-YEGMy" TargetMode="External"/><Relationship Id="rId32" Type="http://schemas.openxmlformats.org/officeDocument/2006/relationships/hyperlink" Target="https://www.deshkidava.com/product/Pavanahara-Vati-dtmEL" TargetMode="External"/><Relationship Id="rId53" Type="http://schemas.openxmlformats.org/officeDocument/2006/relationships/hyperlink" Target="https://www.deshkidava.com/product/Uricontrol-Syrup-Xy0QD" TargetMode="External"/><Relationship Id="rId74" Type="http://schemas.openxmlformats.org/officeDocument/2006/relationships/hyperlink" Target="https://www.deshkidava.com/product/Nityadip-Kesar-Soap-UbQB2" TargetMode="External"/><Relationship Id="rId128" Type="http://schemas.openxmlformats.org/officeDocument/2006/relationships/hyperlink" Target="https://shreenandancourier.com/track-shipment/4097200001951" TargetMode="External"/><Relationship Id="rId149" Type="http://schemas.openxmlformats.org/officeDocument/2006/relationships/hyperlink" Target="https://www.deshkidava.com/product/Medhya-Rasayan-MnH8S" TargetMode="External"/><Relationship Id="rId314" Type="http://schemas.openxmlformats.org/officeDocument/2006/relationships/hyperlink" Target="https://shipment.xpressbees.com/shipping/tracking/14344940814237" TargetMode="External"/><Relationship Id="rId335" Type="http://schemas.openxmlformats.org/officeDocument/2006/relationships/hyperlink" Target="http://www.shreeanjanicourier.com/" TargetMode="External"/><Relationship Id="rId5" Type="http://schemas.openxmlformats.org/officeDocument/2006/relationships/hyperlink" Target="https://www.deshkidava.com/product/Chyawanprash-X2WJH" TargetMode="External"/><Relationship Id="rId95" Type="http://schemas.openxmlformats.org/officeDocument/2006/relationships/hyperlink" Target="https://www.deshkidava.com/product/Virya-Shodhan-Vati-fxYNR" TargetMode="External"/><Relationship Id="rId160" Type="http://schemas.openxmlformats.org/officeDocument/2006/relationships/hyperlink" Target="https://www.deshkidava.com/product/Grass-Oil-1W73i" TargetMode="External"/><Relationship Id="rId181" Type="http://schemas.openxmlformats.org/officeDocument/2006/relationships/hyperlink" Target="https://www.deshkidava.com/product/Kabzover-FCZTH" TargetMode="External"/><Relationship Id="rId216" Type="http://schemas.openxmlformats.org/officeDocument/2006/relationships/hyperlink" Target="https://shipment.xpressbees.com/shipping/tracking/14344940754520" TargetMode="External"/><Relationship Id="rId237" Type="http://schemas.openxmlformats.org/officeDocument/2006/relationships/hyperlink" Target="https://www.deshkidava.com/product/Lauhasava-73bug" TargetMode="External"/><Relationship Id="rId258" Type="http://schemas.openxmlformats.org/officeDocument/2006/relationships/hyperlink" Target="https://www.deshkidava.com/product/Multani-Mitti-2Op3D" TargetMode="External"/><Relationship Id="rId279" Type="http://schemas.openxmlformats.org/officeDocument/2006/relationships/hyperlink" Target="https://www.deshkidava.com/product/Brahma-Rasayana-kMR6u" TargetMode="External"/><Relationship Id="rId22" Type="http://schemas.openxmlformats.org/officeDocument/2006/relationships/hyperlink" Target="https://shipment.xpressbees.com/shipping/tracking/14344940601129" TargetMode="External"/><Relationship Id="rId43" Type="http://schemas.openxmlformats.org/officeDocument/2006/relationships/hyperlink" Target="https://www.deshkidava.com/product/Aj-Kesh-A1-Powder-Caqj6" TargetMode="External"/><Relationship Id="rId64" Type="http://schemas.openxmlformats.org/officeDocument/2006/relationships/hyperlink" Target="https://shipment.xpressbees.com/shipping/tracking/14344940643674" TargetMode="External"/><Relationship Id="rId118" Type="http://schemas.openxmlformats.org/officeDocument/2006/relationships/hyperlink" Target="https://trackon.in/" TargetMode="External"/><Relationship Id="rId139" Type="http://schemas.openxmlformats.org/officeDocument/2006/relationships/hyperlink" Target="https://www.deshkidava.com/product/Kabzover-FCZTH" TargetMode="External"/><Relationship Id="rId290" Type="http://schemas.openxmlformats.org/officeDocument/2006/relationships/hyperlink" Target="https://www.deshkidava.com/product/Isotine-Eye-Drop-JsERM" TargetMode="External"/><Relationship Id="rId304" Type="http://schemas.openxmlformats.org/officeDocument/2006/relationships/hyperlink" Target="https://shipment.xpressbees.com/shipping/tracking/14344940824056" TargetMode="External"/><Relationship Id="rId325" Type="http://schemas.openxmlformats.org/officeDocument/2006/relationships/hyperlink" Target="https://shipment.xpressbees.com/shipping/tracking/14344940824075" TargetMode="External"/><Relationship Id="rId346" Type="http://schemas.openxmlformats.org/officeDocument/2006/relationships/hyperlink" Target="https://shipment.xpressbees.com/shipping/tracking/14344940839541" TargetMode="External"/><Relationship Id="rId85" Type="http://schemas.openxmlformats.org/officeDocument/2006/relationships/hyperlink" Target="https://www.delhivery.com/track/package/28680710000254" TargetMode="External"/><Relationship Id="rId150" Type="http://schemas.openxmlformats.org/officeDocument/2006/relationships/hyperlink" Target="https://www.deshkidava.com/product/Kaucha-Pak-uxL40" TargetMode="External"/><Relationship Id="rId171" Type="http://schemas.openxmlformats.org/officeDocument/2006/relationships/hyperlink" Target="https://www.deshkidava.com/product/Maha-Bhringraj-Oil-Nm8I1" TargetMode="External"/><Relationship Id="rId192" Type="http://schemas.openxmlformats.org/officeDocument/2006/relationships/hyperlink" Target="https://shipment.xpressbees.com/shipping/tracking/14344940739738" TargetMode="External"/><Relationship Id="rId206" Type="http://schemas.openxmlformats.org/officeDocument/2006/relationships/hyperlink" Target="https://shipment.xpressbees.com/shipping/tracking/14344940781854" TargetMode="External"/><Relationship Id="rId227" Type="http://schemas.openxmlformats.org/officeDocument/2006/relationships/hyperlink" Target="http://www.shreeanjanicourier.com/" TargetMode="External"/><Relationship Id="rId248" Type="http://schemas.openxmlformats.org/officeDocument/2006/relationships/hyperlink" Target="https://www.deshkidava.com/product/Vasulax-Kids-Syrup-CjrZU" TargetMode="External"/><Relationship Id="rId269" Type="http://schemas.openxmlformats.org/officeDocument/2006/relationships/hyperlink" Target="https://www.deshkidava.com/product/ayurvedic-syrup-for-irregular-periods" TargetMode="External"/><Relationship Id="rId12" Type="http://schemas.openxmlformats.org/officeDocument/2006/relationships/hyperlink" Target="https://www.deshkidava.com/product/Vasulax-Kids-Syrup-CjrZU" TargetMode="External"/><Relationship Id="rId33" Type="http://schemas.openxmlformats.org/officeDocument/2006/relationships/hyperlink" Target="https://www.deshkidava.com/product/Neo-Neem-Soap-gjv5C" TargetMode="External"/><Relationship Id="rId108" Type="http://schemas.openxmlformats.org/officeDocument/2006/relationships/hyperlink" Target="https://shipment.xpressbees.com/shipping/tracking/14344940643542" TargetMode="External"/><Relationship Id="rId129" Type="http://schemas.openxmlformats.org/officeDocument/2006/relationships/hyperlink" Target="https://www.delhivery.com/track/package/28680710000221" TargetMode="External"/><Relationship Id="rId280" Type="http://schemas.openxmlformats.org/officeDocument/2006/relationships/hyperlink" Target="https://www.deshkidava.com/product/Sitopaladi-Churna-XBRCB" TargetMode="External"/><Relationship Id="rId315" Type="http://schemas.openxmlformats.org/officeDocument/2006/relationships/hyperlink" Target="https://shipment.xpressbees.com/shipping/tracking/14344940814574" TargetMode="External"/><Relationship Id="rId336" Type="http://schemas.openxmlformats.org/officeDocument/2006/relationships/hyperlink" Target="https://shipment.xpressbees.com/shipping/tracking/14344940839121" TargetMode="External"/><Relationship Id="rId54" Type="http://schemas.openxmlformats.org/officeDocument/2006/relationships/hyperlink" Target="https://www.deshkidava.com/product/Gomutra-Ark-QxzL1" TargetMode="External"/><Relationship Id="rId75" Type="http://schemas.openxmlformats.org/officeDocument/2006/relationships/hyperlink" Target="https://www.deshkidava.com/product/Nityadip-Mruttika-Soap-Qvbao" TargetMode="External"/><Relationship Id="rId96" Type="http://schemas.openxmlformats.org/officeDocument/2006/relationships/hyperlink" Target="https://www.deshkidava.com/product/Shilajit-Gold-Resin-OQGP3" TargetMode="External"/><Relationship Id="rId140" Type="http://schemas.openxmlformats.org/officeDocument/2006/relationships/hyperlink" Target="https://www.deshkidava.com/product/Sudanta-Gel-Toothpaste-XiZXT" TargetMode="External"/><Relationship Id="rId161" Type="http://schemas.openxmlformats.org/officeDocument/2006/relationships/hyperlink" Target="https://www.deshkidava.com/product/Sudanta-Toothpaste-6cvOI" TargetMode="External"/><Relationship Id="rId182" Type="http://schemas.openxmlformats.org/officeDocument/2006/relationships/hyperlink" Target="https://www.deshkidava.com/product/Oorja-Tablet-z42bR" TargetMode="External"/><Relationship Id="rId217" Type="http://schemas.openxmlformats.org/officeDocument/2006/relationships/hyperlink" Target="https://shreenandancourier.com/" TargetMode="External"/><Relationship Id="rId6" Type="http://schemas.openxmlformats.org/officeDocument/2006/relationships/hyperlink" Target="https://www.deshkidava.com/product/Nherb-Oral-Mouth-Care-Liquid-jOVni" TargetMode="External"/><Relationship Id="rId238" Type="http://schemas.openxmlformats.org/officeDocument/2006/relationships/hyperlink" Target="https://www.deshkidava.com/product/Shilajit-Himalayan-Origin--N8J6f" TargetMode="External"/><Relationship Id="rId259" Type="http://schemas.openxmlformats.org/officeDocument/2006/relationships/hyperlink" Target="https://www.deshkidava.com/product/Bio-Pineapple-Oil-Control-Foaming-Face-cleaner-lq314" TargetMode="External"/><Relationship Id="rId23" Type="http://schemas.openxmlformats.org/officeDocument/2006/relationships/hyperlink" Target="https://www.deshkidava.com/product/Haridra-Khand-Capsule-iN6vX" TargetMode="External"/><Relationship Id="rId119" Type="http://schemas.openxmlformats.org/officeDocument/2006/relationships/hyperlink" Target="https://www.delhivery.com/tracking" TargetMode="External"/><Relationship Id="rId270" Type="http://schemas.openxmlformats.org/officeDocument/2006/relationships/hyperlink" Target="https://www.deshkidava.com/product/Melas-Soap-75-GM-gTVAa" TargetMode="External"/><Relationship Id="rId291" Type="http://schemas.openxmlformats.org/officeDocument/2006/relationships/hyperlink" Target="https://www.deshkidava.com/product/Bhawsar-Khakhra-Ark-Eye-Drops-vwFzE" TargetMode="External"/><Relationship Id="rId305" Type="http://schemas.openxmlformats.org/officeDocument/2006/relationships/hyperlink" Target="https://shipment.xpressbees.com/shipping/tracking/14344940822912" TargetMode="External"/><Relationship Id="rId326" Type="http://schemas.openxmlformats.org/officeDocument/2006/relationships/hyperlink" Target="https://shipment.xpressbees.com/shipping/tracking/14344940824104" TargetMode="External"/><Relationship Id="rId347" Type="http://schemas.openxmlformats.org/officeDocument/2006/relationships/hyperlink" Target="https://shipment.xpressbees.com/shipping/tracking/14344940839108" TargetMode="External"/><Relationship Id="rId44" Type="http://schemas.openxmlformats.org/officeDocument/2006/relationships/hyperlink" Target="https://www.deshkidava.com/product/Raughan-E-Badam-Shireen-yxGG4" TargetMode="External"/><Relationship Id="rId65" Type="http://schemas.openxmlformats.org/officeDocument/2006/relationships/hyperlink" Target="https://shipment.xpressbees.com/shipping/tracking/14344940641543" TargetMode="External"/><Relationship Id="rId86" Type="http://schemas.openxmlformats.org/officeDocument/2006/relationships/hyperlink" Target="https://shreenandancourier.com/" TargetMode="External"/><Relationship Id="rId130" Type="http://schemas.openxmlformats.org/officeDocument/2006/relationships/hyperlink" Target="https://www.delhivery.com/track/package/28680710000232" TargetMode="External"/><Relationship Id="rId151" Type="http://schemas.openxmlformats.org/officeDocument/2006/relationships/hyperlink" Target="https://www.deshkidava.com/product/Jambrose-Tablet-g3TXZ" TargetMode="External"/><Relationship Id="rId172" Type="http://schemas.openxmlformats.org/officeDocument/2006/relationships/hyperlink" Target="https://www.deshkidava.com/product/Alasi-Plast-BQKkl" TargetMode="External"/><Relationship Id="rId193" Type="http://schemas.openxmlformats.org/officeDocument/2006/relationships/hyperlink" Target="https://shipment.xpressbees.com/shipping/tracking/14344940745247" TargetMode="External"/><Relationship Id="rId207" Type="http://schemas.openxmlformats.org/officeDocument/2006/relationships/hyperlink" Target="https://shipment.xpressbees.com/shipping/tracking/14344940784393" TargetMode="External"/><Relationship Id="rId228" Type="http://schemas.openxmlformats.org/officeDocument/2006/relationships/hyperlink" Target="http://www.shreeanjanicourier.com/" TargetMode="External"/><Relationship Id="rId249" Type="http://schemas.openxmlformats.org/officeDocument/2006/relationships/hyperlink" Target="https://www.deshkidava.com/product/Netra-Sudarshan-Ark-4vcYK" TargetMode="External"/><Relationship Id="rId13" Type="http://schemas.openxmlformats.org/officeDocument/2006/relationships/hyperlink" Target="https://shipment.xpressbees.com/shipping/tracking/14344940568494" TargetMode="External"/><Relationship Id="rId109" Type="http://schemas.openxmlformats.org/officeDocument/2006/relationships/hyperlink" Target="https://shipment.xpressbees.com/shipping/tracking/14344940656556" TargetMode="External"/><Relationship Id="rId260" Type="http://schemas.openxmlformats.org/officeDocument/2006/relationships/hyperlink" Target="https://www.deshkidava.com/product/Raktha-Chandan-BFmjg" TargetMode="External"/><Relationship Id="rId281" Type="http://schemas.openxmlformats.org/officeDocument/2006/relationships/hyperlink" Target="https://www.deshkidava.com/product/Dr-Ortho-Strong-Oil-MvSPs" TargetMode="External"/><Relationship Id="rId316" Type="http://schemas.openxmlformats.org/officeDocument/2006/relationships/hyperlink" Target="https://shipment.xpressbees.com/shipping/tracking/14344940814594" TargetMode="External"/><Relationship Id="rId337" Type="http://schemas.openxmlformats.org/officeDocument/2006/relationships/hyperlink" Target="https://shipment.xpressbees.com/shipping/tracking/14344940840519" TargetMode="External"/><Relationship Id="rId34" Type="http://schemas.openxmlformats.org/officeDocument/2006/relationships/hyperlink" Target="https://www.deshkidava.com/product/best-herbal-shampoo-trichup" TargetMode="External"/><Relationship Id="rId55" Type="http://schemas.openxmlformats.org/officeDocument/2006/relationships/hyperlink" Target="https://www.deshkidava.com/product/Nherb-Oral-Mouth-Care-Liquid-jOVni" TargetMode="External"/><Relationship Id="rId76" Type="http://schemas.openxmlformats.org/officeDocument/2006/relationships/hyperlink" Target="https://www.deshkidava.com/product/Nityadip-Ubtan--Soap-7Mkrg" TargetMode="External"/><Relationship Id="rId97" Type="http://schemas.openxmlformats.org/officeDocument/2006/relationships/hyperlink" Target="https://www.deshkidava.com/product/Ragi-Malt-Dry-Fruits-Rbmmg" TargetMode="External"/><Relationship Id="rId120" Type="http://schemas.openxmlformats.org/officeDocument/2006/relationships/hyperlink" Target="https://www.delhivery.com/track/package/28680710000195" TargetMode="External"/><Relationship Id="rId141" Type="http://schemas.openxmlformats.org/officeDocument/2006/relationships/hyperlink" Target="https://www.deshkidava.com/product/Maha-Bhringraj-Shampoo-JEOmR" TargetMode="External"/><Relationship Id="rId7" Type="http://schemas.openxmlformats.org/officeDocument/2006/relationships/hyperlink" Target="https://www.indiapost.gov.in/_layouts/15/dop.portal.tracking/trackconsignment.aspx" TargetMode="External"/><Relationship Id="rId162" Type="http://schemas.openxmlformats.org/officeDocument/2006/relationships/hyperlink" Target="https://www.deshkidava.com/product/Psorolin-B-Ointment-56HGV" TargetMode="External"/><Relationship Id="rId183" Type="http://schemas.openxmlformats.org/officeDocument/2006/relationships/hyperlink" Target="https://www.deshkidava.com/product/Isotine-Plus-Eye-Drop-8yOJs" TargetMode="External"/><Relationship Id="rId218" Type="http://schemas.openxmlformats.org/officeDocument/2006/relationships/hyperlink" Target="http://www.shreenandancouries.com/" TargetMode="External"/><Relationship Id="rId239" Type="http://schemas.openxmlformats.org/officeDocument/2006/relationships/hyperlink" Target="https://www.deshkidava.com/product/Stretch-Nil-1x1wQ" TargetMode="External"/><Relationship Id="rId250" Type="http://schemas.openxmlformats.org/officeDocument/2006/relationships/hyperlink" Target="https://www.deshkidava.com/product/Boniheal-Tablet-woffB" TargetMode="External"/><Relationship Id="rId271" Type="http://schemas.openxmlformats.org/officeDocument/2006/relationships/hyperlink" Target="https://shipment.xpressbees.com/shipping/tracking/14344940813705" TargetMode="External"/><Relationship Id="rId292" Type="http://schemas.openxmlformats.org/officeDocument/2006/relationships/hyperlink" Target="https://www.deshkidava.com/product/Rajapravartani-Bati-KTOZ6" TargetMode="External"/><Relationship Id="rId306" Type="http://schemas.openxmlformats.org/officeDocument/2006/relationships/hyperlink" Target="https://shipment.xpressbees.com/shipping/tracking/14344940839133" TargetMode="External"/><Relationship Id="rId24" Type="http://schemas.openxmlformats.org/officeDocument/2006/relationships/hyperlink" Target="https://www.deshkidava.com/product/Breathe-Eazy-Granules-zisSs" TargetMode="External"/><Relationship Id="rId45" Type="http://schemas.openxmlformats.org/officeDocument/2006/relationships/hyperlink" Target="https://www.deshkidava.com/product/Earcon-Drops-WOsW8" TargetMode="External"/><Relationship Id="rId66" Type="http://schemas.openxmlformats.org/officeDocument/2006/relationships/hyperlink" Target="https://shipment.xpressbees.com/shipping/tracking/14344940641543" TargetMode="External"/><Relationship Id="rId87" Type="http://schemas.openxmlformats.org/officeDocument/2006/relationships/hyperlink" Target="https://www.deshkidava.com/product/Rasayan-Churna-L7hTV" TargetMode="External"/><Relationship Id="rId110" Type="http://schemas.openxmlformats.org/officeDocument/2006/relationships/hyperlink" Target="http://www.shreenandancouries.com/" TargetMode="External"/><Relationship Id="rId131" Type="http://schemas.openxmlformats.org/officeDocument/2006/relationships/hyperlink" Target="https://www.delhivery.com/track/package/19041549966711" TargetMode="External"/><Relationship Id="rId327" Type="http://schemas.openxmlformats.org/officeDocument/2006/relationships/hyperlink" Target="https://shipment.xpressbees.com/shipping/tracking/14344940824107" TargetMode="External"/><Relationship Id="rId348" Type="http://schemas.openxmlformats.org/officeDocument/2006/relationships/hyperlink" Target="https://www.delhivery.com/track/package/28680710000302" TargetMode="External"/><Relationship Id="rId152" Type="http://schemas.openxmlformats.org/officeDocument/2006/relationships/hyperlink" Target="https://www.deshkidava.com/product/Raughan-E-Badam-Shireen-yxGG4" TargetMode="External"/><Relationship Id="rId173" Type="http://schemas.openxmlformats.org/officeDocument/2006/relationships/hyperlink" Target="https://www.deshkidava.com/product/Honey-NJWhN" TargetMode="External"/><Relationship Id="rId194" Type="http://schemas.openxmlformats.org/officeDocument/2006/relationships/hyperlink" Target="https://shipment.xpressbees.com/shipping/tracking/14344940746008" TargetMode="External"/><Relationship Id="rId208" Type="http://schemas.openxmlformats.org/officeDocument/2006/relationships/hyperlink" Target="https://shipment.xpressbees.com/shipping/tracking/14344940786393" TargetMode="External"/><Relationship Id="rId229" Type="http://schemas.openxmlformats.org/officeDocument/2006/relationships/hyperlink" Target="https://trackon.in/" TargetMode="External"/><Relationship Id="rId240" Type="http://schemas.openxmlformats.org/officeDocument/2006/relationships/hyperlink" Target="https://www.deshkidava.com/product/Ablari-Syrup-snCSr" TargetMode="External"/><Relationship Id="rId261" Type="http://schemas.openxmlformats.org/officeDocument/2006/relationships/hyperlink" Target="https://www.deshkidava.com/product/Maha-Sudarsan-Churna-FySN8" TargetMode="External"/><Relationship Id="rId14" Type="http://schemas.openxmlformats.org/officeDocument/2006/relationships/hyperlink" Target="https://shipment.xpressbees.com/shipping/tracking/14344940568489" TargetMode="External"/><Relationship Id="rId35" Type="http://schemas.openxmlformats.org/officeDocument/2006/relationships/hyperlink" Target="https://www.deshkidava.com/product/Sesa-Anti-Hair-Fall-With-Bhringraj--Onion-Shampoo-diNDH" TargetMode="External"/><Relationship Id="rId56" Type="http://schemas.openxmlformats.org/officeDocument/2006/relationships/hyperlink" Target="https://www.deshkidava.com/product/Ojasvita-Chocolate-Powder-0pz4K" TargetMode="External"/><Relationship Id="rId77" Type="http://schemas.openxmlformats.org/officeDocument/2006/relationships/hyperlink" Target="https://www.deshkidava.com/product/Acnovin-Cream-l3aXp" TargetMode="External"/><Relationship Id="rId100" Type="http://schemas.openxmlformats.org/officeDocument/2006/relationships/hyperlink" Target="https://www.deshkidava.com/product/Shilajit-Himalayan-Origin--N8J6f" TargetMode="External"/><Relationship Id="rId282" Type="http://schemas.openxmlformats.org/officeDocument/2006/relationships/hyperlink" Target="https://www.deshkidava.com/product/Cofco-Tablet-EYg2W" TargetMode="External"/><Relationship Id="rId317" Type="http://schemas.openxmlformats.org/officeDocument/2006/relationships/hyperlink" Target="https://shipment.xpressbees.com/shipping/tracking/14344940815935" TargetMode="External"/><Relationship Id="rId338" Type="http://schemas.openxmlformats.org/officeDocument/2006/relationships/hyperlink" Target="http://www.shreeanjanicourier.com/" TargetMode="External"/><Relationship Id="rId8" Type="http://schemas.openxmlformats.org/officeDocument/2006/relationships/hyperlink" Target="https://www.deshkidava.com/product/Breathe-Eazy-Granules-zisSs" TargetMode="External"/><Relationship Id="rId98" Type="http://schemas.openxmlformats.org/officeDocument/2006/relationships/hyperlink" Target="https://www.deshkidava.com/product/Acnovin-Cream-l3aXp" TargetMode="External"/><Relationship Id="rId121" Type="http://schemas.openxmlformats.org/officeDocument/2006/relationships/hyperlink" Target="https://www.delhivery.com/track/package/28680710000206" TargetMode="External"/><Relationship Id="rId142" Type="http://schemas.openxmlformats.org/officeDocument/2006/relationships/hyperlink" Target="https://www.deshkidava.com/product/Jamun-Ras-qgUqb" TargetMode="External"/><Relationship Id="rId163" Type="http://schemas.openxmlformats.org/officeDocument/2006/relationships/hyperlink" Target="https://www.deshkidava.com/product/Shilajit-Himalayan-Origin--N8J6f" TargetMode="External"/><Relationship Id="rId184" Type="http://schemas.openxmlformats.org/officeDocument/2006/relationships/hyperlink" Target="https://www.deshkidava.com/product/Isotine-Plus-Eye-Drop-8yOJs" TargetMode="External"/><Relationship Id="rId219" Type="http://schemas.openxmlformats.org/officeDocument/2006/relationships/hyperlink" Target="http://www.shreenandancouries.com/" TargetMode="External"/><Relationship Id="rId230" Type="http://schemas.openxmlformats.org/officeDocument/2006/relationships/hyperlink" Target="https://trackon.in/" TargetMode="External"/><Relationship Id="rId251" Type="http://schemas.openxmlformats.org/officeDocument/2006/relationships/hyperlink" Target="https://www.deshkidava.com/product/Manmath-Ras-BxSGL" TargetMode="External"/><Relationship Id="rId25" Type="http://schemas.openxmlformats.org/officeDocument/2006/relationships/hyperlink" Target="https://www.deshkidava.com/product/Colicarmin-Syrup-z7ICM" TargetMode="External"/><Relationship Id="rId46" Type="http://schemas.openxmlformats.org/officeDocument/2006/relationships/hyperlink" Target="https://www.deshkidava.com/product/Hemo-G-Findla-Juice-pDRo2" TargetMode="External"/><Relationship Id="rId67" Type="http://schemas.openxmlformats.org/officeDocument/2006/relationships/hyperlink" Target="https://www.delhivery.com/track/package/28680710000140" TargetMode="External"/><Relationship Id="rId272" Type="http://schemas.openxmlformats.org/officeDocument/2006/relationships/hyperlink" Target="https://shipment.xpressbees.com/shipping/tracking/14344940813674" TargetMode="External"/><Relationship Id="rId293" Type="http://schemas.openxmlformats.org/officeDocument/2006/relationships/hyperlink" Target="https://www.deshkidava.com/product/Uryculi-Tablet-Iswcg" TargetMode="External"/><Relationship Id="rId307" Type="http://schemas.openxmlformats.org/officeDocument/2006/relationships/hyperlink" Target="https://shipment.xpressbees.com/shipping/tracking/14344940839177" TargetMode="External"/><Relationship Id="rId328" Type="http://schemas.openxmlformats.org/officeDocument/2006/relationships/hyperlink" Target="https://shipment.xpressbees.com/shipping/tracking/14344940824248" TargetMode="External"/><Relationship Id="rId349" Type="http://schemas.openxmlformats.org/officeDocument/2006/relationships/hyperlink" Target="https://shipment.xpressbees.com/shipping/tracking/14344940841137" TargetMode="External"/><Relationship Id="rId20" Type="http://schemas.openxmlformats.org/officeDocument/2006/relationships/hyperlink" Target="https://www.deshkidava.com/product/Triphala-Guggulu-Pm0Rg" TargetMode="External"/><Relationship Id="rId41" Type="http://schemas.openxmlformats.org/officeDocument/2006/relationships/hyperlink" Target="https://www.deshkidava.com/product/Raughan-E-Badam-Shireen-yxGG4" TargetMode="External"/><Relationship Id="rId62" Type="http://schemas.openxmlformats.org/officeDocument/2006/relationships/hyperlink" Target="https://shipment.xpressbees.com/shipping/tracking/14344940643591" TargetMode="External"/><Relationship Id="rId83" Type="http://schemas.openxmlformats.org/officeDocument/2006/relationships/hyperlink" Target="https://www.deshkidava.com/product/Rasayan-Vati-7JnCh" TargetMode="External"/><Relationship Id="rId88" Type="http://schemas.openxmlformats.org/officeDocument/2006/relationships/hyperlink" Target="https://www.deshkidava.com/product/Hyperstop-Tablet-tdWMd" TargetMode="External"/><Relationship Id="rId111" Type="http://schemas.openxmlformats.org/officeDocument/2006/relationships/hyperlink" Target="https://www.delhivery.com/track/package/28680710000103" TargetMode="External"/><Relationship Id="rId132" Type="http://schemas.openxmlformats.org/officeDocument/2006/relationships/hyperlink" Target="https://shipment.xpressbees.com/shipping/tracking/14344940717707" TargetMode="External"/><Relationship Id="rId153" Type="http://schemas.openxmlformats.org/officeDocument/2006/relationships/hyperlink" Target="https://www.deshkidava.com/product/Shilajit-Himalayan-Origin--N8J6f" TargetMode="External"/><Relationship Id="rId174" Type="http://schemas.openxmlformats.org/officeDocument/2006/relationships/hyperlink" Target="https://www.deshkidava.com/product/Deodar-Oil-M0qP3" TargetMode="External"/><Relationship Id="rId179" Type="http://schemas.openxmlformats.org/officeDocument/2006/relationships/hyperlink" Target="https://www.deshkidava.com/product/Simlim-Capsule-2EZ54" TargetMode="External"/><Relationship Id="rId195" Type="http://schemas.openxmlformats.org/officeDocument/2006/relationships/hyperlink" Target="https://shipment.xpressbees.com/shipping/tracking/14344940755937" TargetMode="External"/><Relationship Id="rId209" Type="http://schemas.openxmlformats.org/officeDocument/2006/relationships/hyperlink" Target="https://shipment.xpressbees.com/shipping/tracking/14344940794208" TargetMode="External"/><Relationship Id="rId190" Type="http://schemas.openxmlformats.org/officeDocument/2006/relationships/hyperlink" Target="https://shipment.xpressbees.com/shipping/tracking/14344940732352" TargetMode="External"/><Relationship Id="rId204" Type="http://schemas.openxmlformats.org/officeDocument/2006/relationships/hyperlink" Target="https://shipment.xpressbees.com/shipping/tracking/14344940779873" TargetMode="External"/><Relationship Id="rId220" Type="http://schemas.openxmlformats.org/officeDocument/2006/relationships/hyperlink" Target="https://www.dtdc.in/tracking.asp" TargetMode="External"/><Relationship Id="rId225" Type="http://schemas.openxmlformats.org/officeDocument/2006/relationships/hyperlink" Target="https://shreenandancourier.com/" TargetMode="External"/><Relationship Id="rId241" Type="http://schemas.openxmlformats.org/officeDocument/2006/relationships/hyperlink" Target="https://www.deshkidava.com/product/Kesh-Kanchan-Tablet-g1ImB" TargetMode="External"/><Relationship Id="rId246" Type="http://schemas.openxmlformats.org/officeDocument/2006/relationships/hyperlink" Target="https://www.deshkidava.com/product/Diabic-Care-Juice-dzQnq" TargetMode="External"/><Relationship Id="rId267" Type="http://schemas.openxmlformats.org/officeDocument/2006/relationships/hyperlink" Target="https://www.deshkidava.com/product/Cutisora-Oil-Bnat4" TargetMode="External"/><Relationship Id="rId288" Type="http://schemas.openxmlformats.org/officeDocument/2006/relationships/hyperlink" Target="https://www.deshkidava.com/product/Manmath-Ras-BxSGL" TargetMode="External"/><Relationship Id="rId15" Type="http://schemas.openxmlformats.org/officeDocument/2006/relationships/hyperlink" Target="https://shipment.xpressbees.com/shipping/tracking/14344940572385" TargetMode="External"/><Relationship Id="rId36" Type="http://schemas.openxmlformats.org/officeDocument/2006/relationships/hyperlink" Target="https://www.deshkidava.com/product/Sesa-Ayurvedic-Hair-Oil-XuP1I" TargetMode="External"/><Relationship Id="rId57" Type="http://schemas.openxmlformats.org/officeDocument/2006/relationships/hyperlink" Target="https://shreenandancourier.com/" TargetMode="External"/><Relationship Id="rId106" Type="http://schemas.openxmlformats.org/officeDocument/2006/relationships/hyperlink" Target="http://www.trackon.in/" TargetMode="External"/><Relationship Id="rId127" Type="http://schemas.openxmlformats.org/officeDocument/2006/relationships/hyperlink" Target="https://shipment.xpressbees.com/shipping/tracking/14344940703579" TargetMode="External"/><Relationship Id="rId262" Type="http://schemas.openxmlformats.org/officeDocument/2006/relationships/hyperlink" Target="https://www.deshkidava.com/product/Dabur-Chyawanprash-3i4Id" TargetMode="External"/><Relationship Id="rId283" Type="http://schemas.openxmlformats.org/officeDocument/2006/relationships/hyperlink" Target="https://www.deshkidava.com/product/Dabur-Chyawanprash-3i4Id" TargetMode="External"/><Relationship Id="rId313" Type="http://schemas.openxmlformats.org/officeDocument/2006/relationships/hyperlink" Target="https://www.indiapost.gov.in/_layouts/15/DOP.Portal.Tracking/TrackConsignment.aspx" TargetMode="External"/><Relationship Id="rId318" Type="http://schemas.openxmlformats.org/officeDocument/2006/relationships/hyperlink" Target="https://shipment.xpressbees.com/shipping/tracking/14344940819980" TargetMode="External"/><Relationship Id="rId339" Type="http://schemas.openxmlformats.org/officeDocument/2006/relationships/hyperlink" Target="https://www.delhivery.com/track/package/28680710000291" TargetMode="External"/><Relationship Id="rId10" Type="http://schemas.openxmlformats.org/officeDocument/2006/relationships/hyperlink" Target="https://www.deshkidava.com/product/Antra-Vriddhihar-Gutika-GcLtS" TargetMode="External"/><Relationship Id="rId31" Type="http://schemas.openxmlformats.org/officeDocument/2006/relationships/hyperlink" Target="https://www.deshkidava.com/product/Hyperstop-Tablet-tdWMd" TargetMode="External"/><Relationship Id="rId52" Type="http://schemas.openxmlformats.org/officeDocument/2006/relationships/hyperlink" Target="https://www.deshkidava.com/product/Honey-G1zL4" TargetMode="External"/><Relationship Id="rId73" Type="http://schemas.openxmlformats.org/officeDocument/2006/relationships/hyperlink" Target="https://www.delhivery.com/track/package/28680710000125" TargetMode="External"/><Relationship Id="rId78" Type="http://schemas.openxmlformats.org/officeDocument/2006/relationships/hyperlink" Target="https://www.deshkidava.com/product/Pravek-Ayurvedic-Tea-uOJig" TargetMode="External"/><Relationship Id="rId94" Type="http://schemas.openxmlformats.org/officeDocument/2006/relationships/hyperlink" Target="https://www.deshkidava.com/product/Chandraprabha-Vati-iIGI9" TargetMode="External"/><Relationship Id="rId99" Type="http://schemas.openxmlformats.org/officeDocument/2006/relationships/hyperlink" Target="https://www.deshkidava.com/product/Shilajit-Himalayan-Origin--N8J6f" TargetMode="External"/><Relationship Id="rId101" Type="http://schemas.openxmlformats.org/officeDocument/2006/relationships/hyperlink" Target="https://www.deshkidava.com/product/Arjuna-Garcinia-Juice-eQP7r" TargetMode="External"/><Relationship Id="rId122" Type="http://schemas.openxmlformats.org/officeDocument/2006/relationships/hyperlink" Target="https://www.delhivery.com/track/package/28680710000184" TargetMode="External"/><Relationship Id="rId143" Type="http://schemas.openxmlformats.org/officeDocument/2006/relationships/hyperlink" Target="https://www.deshkidava.com/product/Shilajit-Juice-AU30u" TargetMode="External"/><Relationship Id="rId148" Type="http://schemas.openxmlformats.org/officeDocument/2006/relationships/hyperlink" Target="https://www.deshkidava.com/product/Medhya-Rasayan-MnH8S" TargetMode="External"/><Relationship Id="rId164" Type="http://schemas.openxmlformats.org/officeDocument/2006/relationships/hyperlink" Target="https://www.deshkidava.com/product/Rasayan-Vati-7JnCh" TargetMode="External"/><Relationship Id="rId169" Type="http://schemas.openxmlformats.org/officeDocument/2006/relationships/hyperlink" Target="https://www.deshkidava.com/product/Ragi-Malt-Dry-Fruits-Rbmmg" TargetMode="External"/><Relationship Id="rId185" Type="http://schemas.openxmlformats.org/officeDocument/2006/relationships/hyperlink" Target="https://www.deshkidava.com/product/Juritap-bwTwP" TargetMode="External"/><Relationship Id="rId334" Type="http://schemas.openxmlformats.org/officeDocument/2006/relationships/hyperlink" Target="http://www.shreeanjanicourier.com/" TargetMode="External"/><Relationship Id="rId350" Type="http://schemas.openxmlformats.org/officeDocument/2006/relationships/hyperlink" Target="https://shipment.xpressbees.com/shipping/tracking/14344940839171" TargetMode="External"/><Relationship Id="rId4" Type="http://schemas.openxmlformats.org/officeDocument/2006/relationships/hyperlink" Target="https://shipment.xpressbees.com/shipping/tracking/14344940555851" TargetMode="External"/><Relationship Id="rId9" Type="http://schemas.openxmlformats.org/officeDocument/2006/relationships/hyperlink" Target="https://www.deshkidava.com/product/Breathe-Eazy-Granules-zisSs" TargetMode="External"/><Relationship Id="rId180" Type="http://schemas.openxmlformats.org/officeDocument/2006/relationships/hyperlink" Target="https://www.deshkidava.com/product/Shankhavali-Churna-mXPnB" TargetMode="External"/><Relationship Id="rId210" Type="http://schemas.openxmlformats.org/officeDocument/2006/relationships/hyperlink" Target="https://shipment.xpressbees.com/shipping/tracking/14344940804677" TargetMode="External"/><Relationship Id="rId215" Type="http://schemas.openxmlformats.org/officeDocument/2006/relationships/hyperlink" Target="https://shipment.xpressbees.com/shipping/tracking/14344940812293" TargetMode="External"/><Relationship Id="rId236" Type="http://schemas.openxmlformats.org/officeDocument/2006/relationships/hyperlink" Target="https://www.deshkidava.com/product/Breathe-Eazy-Granules-zisSs" TargetMode="External"/><Relationship Id="rId257" Type="http://schemas.openxmlformats.org/officeDocument/2006/relationships/hyperlink" Target="https://www.deshkidava.com/product/Ranger-Syrup-VDQUv" TargetMode="External"/><Relationship Id="rId278" Type="http://schemas.openxmlformats.org/officeDocument/2006/relationships/hyperlink" Target="https://www.deshkidava.com/product/Khadirarishta-7jcZI" TargetMode="External"/><Relationship Id="rId26" Type="http://schemas.openxmlformats.org/officeDocument/2006/relationships/hyperlink" Target="https://www.deshkidava.com/product/Bio-Oil-Skin-Care-PpWC3" TargetMode="External"/><Relationship Id="rId231" Type="http://schemas.openxmlformats.org/officeDocument/2006/relationships/hyperlink" Target="https://trackon.in/" TargetMode="External"/><Relationship Id="rId252" Type="http://schemas.openxmlformats.org/officeDocument/2006/relationships/hyperlink" Target="https://www.deshkidava.com/product/Dimag-Paushtik-Rasayan-Tablet-5vWYa" TargetMode="External"/><Relationship Id="rId273" Type="http://schemas.openxmlformats.org/officeDocument/2006/relationships/hyperlink" Target="https://shipment.xpressbees.com/shipping/tracking/14344940813698" TargetMode="External"/><Relationship Id="rId294" Type="http://schemas.openxmlformats.org/officeDocument/2006/relationships/hyperlink" Target="https://www.deshkidava.com/product/Mushroomex-Mushroom-Powder-IKOqb" TargetMode="External"/><Relationship Id="rId308" Type="http://schemas.openxmlformats.org/officeDocument/2006/relationships/hyperlink" Target="https://shipment.xpressbees.com/shipping/tracking/14344940839089" TargetMode="External"/><Relationship Id="rId329" Type="http://schemas.openxmlformats.org/officeDocument/2006/relationships/hyperlink" Target="https://shipment.xpressbees.com/shipping/tracking/14344940824376" TargetMode="External"/><Relationship Id="rId47" Type="http://schemas.openxmlformats.org/officeDocument/2006/relationships/hyperlink" Target="https://www.deshkidava.com/product/Giloy-Juice-u4Vcp" TargetMode="External"/><Relationship Id="rId68" Type="http://schemas.openxmlformats.org/officeDocument/2006/relationships/hyperlink" Target="https://www.delhivery.com/track/package/28680710000055" TargetMode="External"/><Relationship Id="rId89" Type="http://schemas.openxmlformats.org/officeDocument/2006/relationships/hyperlink" Target="https://www.deshkidava.com/product/Neo-Neem-Shampoo-0imgO" TargetMode="External"/><Relationship Id="rId112" Type="http://schemas.openxmlformats.org/officeDocument/2006/relationships/hyperlink" Target="https://shiprocket.co/tracking/340236908948" TargetMode="External"/><Relationship Id="rId133" Type="http://schemas.openxmlformats.org/officeDocument/2006/relationships/hyperlink" Target="https://www.dtdc.in/" TargetMode="External"/><Relationship Id="rId154" Type="http://schemas.openxmlformats.org/officeDocument/2006/relationships/hyperlink" Target="https://www.deshkidava.com/product/Kabzover-FCZTH" TargetMode="External"/><Relationship Id="rId175" Type="http://schemas.openxmlformats.org/officeDocument/2006/relationships/hyperlink" Target="https://www.deshkidava.com/product/Vidangasava-QWfEP" TargetMode="External"/><Relationship Id="rId340" Type="http://schemas.openxmlformats.org/officeDocument/2006/relationships/hyperlink" Target="https://shipment.xpressbees.com/shipping/tracking/14344940841161" TargetMode="External"/><Relationship Id="rId196" Type="http://schemas.openxmlformats.org/officeDocument/2006/relationships/hyperlink" Target="https://shipment.xpressbees.com/shipping/tracking/14344940762226" TargetMode="External"/><Relationship Id="rId200" Type="http://schemas.openxmlformats.org/officeDocument/2006/relationships/hyperlink" Target="https://shipment.xpressbees.com/shipping/tracking/14344940780868" TargetMode="External"/><Relationship Id="rId16" Type="http://schemas.openxmlformats.org/officeDocument/2006/relationships/hyperlink" Target="https://shipment.xpressbees.com/shipping/tracking/14344940582301" TargetMode="External"/><Relationship Id="rId221" Type="http://schemas.openxmlformats.org/officeDocument/2006/relationships/hyperlink" Target="https://shipment.xpressbees.com/shipping/tracking/14344940755086" TargetMode="External"/><Relationship Id="rId242" Type="http://schemas.openxmlformats.org/officeDocument/2006/relationships/hyperlink" Target="https://www.deshkidava.com/product/Netra-Sudarshan-Ark-4vcYK" TargetMode="External"/><Relationship Id="rId263" Type="http://schemas.openxmlformats.org/officeDocument/2006/relationships/hyperlink" Target="https://www.deshkidava.com/product/Dhatupausthik-Churna-eKowc" TargetMode="External"/><Relationship Id="rId284" Type="http://schemas.openxmlformats.org/officeDocument/2006/relationships/hyperlink" Target="https://www.deshkidava.com/product/Gond-Moringa-3vT64" TargetMode="External"/><Relationship Id="rId319" Type="http://schemas.openxmlformats.org/officeDocument/2006/relationships/hyperlink" Target="https://shipment.xpressbees.com/shipping/tracking/14344940824046" TargetMode="External"/><Relationship Id="rId37" Type="http://schemas.openxmlformats.org/officeDocument/2006/relationships/hyperlink" Target="https://www.deshkidava.com/product/Dr-Ortho-Strong-Oil-MvSPs" TargetMode="External"/><Relationship Id="rId58" Type="http://schemas.openxmlformats.org/officeDocument/2006/relationships/hyperlink" Target="https://shipment.xpressbees.com/shipping/tracking/14344940622278" TargetMode="External"/><Relationship Id="rId79" Type="http://schemas.openxmlformats.org/officeDocument/2006/relationships/hyperlink" Target="https://www.deshkidava.com/product/Yastimadhu-Tablet-KNuUh" TargetMode="External"/><Relationship Id="rId102" Type="http://schemas.openxmlformats.org/officeDocument/2006/relationships/hyperlink" Target="https://www.deshkidava.com/product/Ginger-Vinegar-30c7o" TargetMode="External"/><Relationship Id="rId123" Type="http://schemas.openxmlformats.org/officeDocument/2006/relationships/hyperlink" Target="https://shreenandancourier.com/track-shipment/4091200019481" TargetMode="External"/><Relationship Id="rId144" Type="http://schemas.openxmlformats.org/officeDocument/2006/relationships/hyperlink" Target="https://www.deshkidava.com/product/Musli-power-Juice-oCDlO" TargetMode="External"/><Relationship Id="rId330" Type="http://schemas.openxmlformats.org/officeDocument/2006/relationships/hyperlink" Target="https://shipment.xpressbees.com/shipping/tracking/14344940824292" TargetMode="External"/><Relationship Id="rId90" Type="http://schemas.openxmlformats.org/officeDocument/2006/relationships/hyperlink" Target="https://www.deshkidava.com/product/Kesh-Kanchan-Tablet-g1ImB" TargetMode="External"/><Relationship Id="rId165" Type="http://schemas.openxmlformats.org/officeDocument/2006/relationships/hyperlink" Target="https://www.deshkidava.com/product/Flexijod-Joint-Care-Tablet-O6xrB" TargetMode="External"/><Relationship Id="rId186" Type="http://schemas.openxmlformats.org/officeDocument/2006/relationships/hyperlink" Target="https://www.deshkidava.com/product/Isotine-Eye-Drop-JsERM" TargetMode="External"/><Relationship Id="rId351" Type="http://schemas.openxmlformats.org/officeDocument/2006/relationships/hyperlink" Target="http://www.shreeanjanicourier.com/" TargetMode="External"/><Relationship Id="rId211" Type="http://schemas.openxmlformats.org/officeDocument/2006/relationships/hyperlink" Target="https://shipment.xpressbees.com/shipping/tracking/14344940804679" TargetMode="External"/><Relationship Id="rId232" Type="http://schemas.openxmlformats.org/officeDocument/2006/relationships/hyperlink" Target="https://trackon.in/" TargetMode="External"/><Relationship Id="rId253" Type="http://schemas.openxmlformats.org/officeDocument/2006/relationships/hyperlink" Target="https://www.deshkidava.com/product/Isotine-Eye-Drop-JsERM" TargetMode="External"/><Relationship Id="rId274" Type="http://schemas.openxmlformats.org/officeDocument/2006/relationships/hyperlink" Target="https://shipment.xpressbees.com/shipping/tracking/14344940813686" TargetMode="External"/><Relationship Id="rId295" Type="http://schemas.openxmlformats.org/officeDocument/2006/relationships/hyperlink" Target="https://www.deshkidava.com/product/Sarpagandha-Ghanvati-WHe6R" TargetMode="External"/><Relationship Id="rId309" Type="http://schemas.openxmlformats.org/officeDocument/2006/relationships/hyperlink" Target="https://shipment.xpressbees.com/shipping/tracking/14344940839082" TargetMode="External"/><Relationship Id="rId27" Type="http://schemas.openxmlformats.org/officeDocument/2006/relationships/hyperlink" Target="http://www.delhivery.com/" TargetMode="External"/><Relationship Id="rId48" Type="http://schemas.openxmlformats.org/officeDocument/2006/relationships/hyperlink" Target="https://www.deshkidava.com/product/Nityadip-Ubtan--Soap-7Mkrg" TargetMode="External"/><Relationship Id="rId69" Type="http://schemas.openxmlformats.org/officeDocument/2006/relationships/hyperlink" Target="https://www.delhivery.com/track/package/28680710000044" TargetMode="External"/><Relationship Id="rId113" Type="http://schemas.openxmlformats.org/officeDocument/2006/relationships/hyperlink" Target="https://www.trackon.in/" TargetMode="External"/><Relationship Id="rId134" Type="http://schemas.openxmlformats.org/officeDocument/2006/relationships/hyperlink" Target="https://www.delhivery.com/track/package/28680710000243" TargetMode="External"/><Relationship Id="rId320" Type="http://schemas.openxmlformats.org/officeDocument/2006/relationships/hyperlink" Target="https://shipment.xpressbees.com/shipping/tracking/14344940822920" TargetMode="External"/><Relationship Id="rId80" Type="http://schemas.openxmlformats.org/officeDocument/2006/relationships/hyperlink" Target="https://www.deshkidava.com/product/Hemo-G-Findla-Juice-pDRo2" TargetMode="External"/><Relationship Id="rId155" Type="http://schemas.openxmlformats.org/officeDocument/2006/relationships/hyperlink" Target="https://www.deshkidava.com/product/Medhya-Rasayan-MnH8S" TargetMode="External"/><Relationship Id="rId176" Type="http://schemas.openxmlformats.org/officeDocument/2006/relationships/hyperlink" Target="https://www.deshkidava.com/product/Kalonji-Vinegar-xNG6h" TargetMode="External"/><Relationship Id="rId197" Type="http://schemas.openxmlformats.org/officeDocument/2006/relationships/hyperlink" Target="https://shipment.xpressbees.com/shipping/tracking/14344940762277" TargetMode="External"/><Relationship Id="rId341" Type="http://schemas.openxmlformats.org/officeDocument/2006/relationships/hyperlink" Target="https://shipment.xpressbees.com/shipping/tracking/14344940841161" TargetMode="External"/><Relationship Id="rId201" Type="http://schemas.openxmlformats.org/officeDocument/2006/relationships/hyperlink" Target="https://shipment.xpressbees.com/shipping/tracking/14344940793679" TargetMode="External"/><Relationship Id="rId222" Type="http://schemas.openxmlformats.org/officeDocument/2006/relationships/hyperlink" Target="https://shipment.xpressbees.com/shipping/tracking/14344940754400" TargetMode="External"/><Relationship Id="rId243" Type="http://schemas.openxmlformats.org/officeDocument/2006/relationships/hyperlink" Target="https://www.deshkidava.com/product/Dr-Ortho-Strong-Oil-MvSPs" TargetMode="External"/><Relationship Id="rId264" Type="http://schemas.openxmlformats.org/officeDocument/2006/relationships/hyperlink" Target="https://www.deshkidava.com/product/Stretch-Nil-1x1wQ" TargetMode="External"/><Relationship Id="rId285" Type="http://schemas.openxmlformats.org/officeDocument/2006/relationships/hyperlink" Target="https://www.deshkidava.com/product/Jambrose-Tablet-g3TXZ" TargetMode="External"/><Relationship Id="rId17" Type="http://schemas.openxmlformats.org/officeDocument/2006/relationships/hyperlink" Target="https://shipment.xpressbees.com/shipping/tracking/14344940584892" TargetMode="External"/><Relationship Id="rId38" Type="http://schemas.openxmlformats.org/officeDocument/2006/relationships/hyperlink" Target="https://www.deshkidava.com/product/Ragi-Malt-Mango-7MIS8" TargetMode="External"/><Relationship Id="rId59" Type="http://schemas.openxmlformats.org/officeDocument/2006/relationships/hyperlink" Target="https://shipment.xpressbees.com/shipping/tracking/14344940622278" TargetMode="External"/><Relationship Id="rId103" Type="http://schemas.openxmlformats.org/officeDocument/2006/relationships/hyperlink" Target="https://www.deshkidava.com/product/JointAid-Oil-qGa55" TargetMode="External"/><Relationship Id="rId124" Type="http://schemas.openxmlformats.org/officeDocument/2006/relationships/hyperlink" Target="https://shreenandancourier.com/track-shipment/4091200019480" TargetMode="External"/><Relationship Id="rId310" Type="http://schemas.openxmlformats.org/officeDocument/2006/relationships/hyperlink" Target="https://shipment.xpressbees.com/shipping/tracking/14344940839594" TargetMode="External"/><Relationship Id="rId70" Type="http://schemas.openxmlformats.org/officeDocument/2006/relationships/hyperlink" Target="https://www.delhivery.com/track/package/28680710000114" TargetMode="External"/><Relationship Id="rId91" Type="http://schemas.openxmlformats.org/officeDocument/2006/relationships/hyperlink" Target="https://www.deshkidava.com/product/Ragi-Malt-Dry-Fruits-Rbmmg" TargetMode="External"/><Relationship Id="rId145" Type="http://schemas.openxmlformats.org/officeDocument/2006/relationships/hyperlink" Target="https://www.deshkidava.com/product/Cutis-Dusting-Powder-OjIPf" TargetMode="External"/><Relationship Id="rId166" Type="http://schemas.openxmlformats.org/officeDocument/2006/relationships/hyperlink" Target="https://www.deshkidava.com/product/Ragi-Malt-Dry-Fruits-Rbmmg" TargetMode="External"/><Relationship Id="rId187" Type="http://schemas.openxmlformats.org/officeDocument/2006/relationships/hyperlink" Target="https://www.deshkidava.com/product/Colicarmin-Syrup-z7ICM" TargetMode="External"/><Relationship Id="rId331" Type="http://schemas.openxmlformats.org/officeDocument/2006/relationships/hyperlink" Target="https://www.delhivery.com/track/package/28680710000280" TargetMode="External"/><Relationship Id="rId352" Type="http://schemas.openxmlformats.org/officeDocument/2006/relationships/printerSettings" Target="../printerSettings/printerSettings5.bin"/><Relationship Id="rId1" Type="http://schemas.openxmlformats.org/officeDocument/2006/relationships/hyperlink" Target="https://shipment.xpressbees.com/shipping/tracking/14344940553729" TargetMode="External"/><Relationship Id="rId212" Type="http://schemas.openxmlformats.org/officeDocument/2006/relationships/hyperlink" Target="https://shipment.xpressbees.com/shipping/tracking/14344940804048" TargetMode="External"/><Relationship Id="rId233" Type="http://schemas.openxmlformats.org/officeDocument/2006/relationships/hyperlink" Target="https://www.deshkidava.com/product/Neo-Neem-Shampoo-0imgO" TargetMode="External"/><Relationship Id="rId254" Type="http://schemas.openxmlformats.org/officeDocument/2006/relationships/hyperlink" Target="https://www.deshkidava.com/product/Maha-Bhringraj-Oil-Nm8I1" TargetMode="External"/><Relationship Id="rId28" Type="http://schemas.openxmlformats.org/officeDocument/2006/relationships/hyperlink" Target="https://www.deshkidava.com/product/Kruminashak-Kadha-hRIvS" TargetMode="External"/><Relationship Id="rId49" Type="http://schemas.openxmlformats.org/officeDocument/2006/relationships/hyperlink" Target="https://www.deshkidava.com/product/Brento-Syrup-wq8dZ" TargetMode="External"/><Relationship Id="rId114" Type="http://schemas.openxmlformats.org/officeDocument/2006/relationships/hyperlink" Target="https://www.delhivery.com/tracking" TargetMode="External"/><Relationship Id="rId275" Type="http://schemas.openxmlformats.org/officeDocument/2006/relationships/hyperlink" Target="https://shipment.xpressbees.com/shipping/tracking/14344940813696" TargetMode="External"/><Relationship Id="rId296" Type="http://schemas.openxmlformats.org/officeDocument/2006/relationships/hyperlink" Target="https://www.deshkidava.com/product/Triphala--UzUXO" TargetMode="External"/><Relationship Id="rId300" Type="http://schemas.openxmlformats.org/officeDocument/2006/relationships/hyperlink" Target="https://www.deshkidava.com/product/Neo-Neem-Hair-Oil-2xord" TargetMode="External"/><Relationship Id="rId60" Type="http://schemas.openxmlformats.org/officeDocument/2006/relationships/hyperlink" Target="https://shipment.xpressbees.com/shipping/tracking/14344940641503" TargetMode="External"/><Relationship Id="rId81" Type="http://schemas.openxmlformats.org/officeDocument/2006/relationships/hyperlink" Target="https://www.deshkidava.com/product/Aj-Bplex-Syrup-P7goW" TargetMode="External"/><Relationship Id="rId135" Type="http://schemas.openxmlformats.org/officeDocument/2006/relationships/hyperlink" Target="https://shipment.xpressbees.com/shipping/tracking/14344940724439" TargetMode="External"/><Relationship Id="rId156" Type="http://schemas.openxmlformats.org/officeDocument/2006/relationships/hyperlink" Target="https://www.deshkidava.com/product/Flexijod-Joint-Care-Tablet-O6xrB" TargetMode="External"/><Relationship Id="rId177" Type="http://schemas.openxmlformats.org/officeDocument/2006/relationships/hyperlink" Target="https://www.deshkidava.com/product/Chandraprabha-Vati-tMgll" TargetMode="External"/><Relationship Id="rId198" Type="http://schemas.openxmlformats.org/officeDocument/2006/relationships/hyperlink" Target="https://shipment.xpressbees.com/shipping/tracking/14344940762247" TargetMode="External"/><Relationship Id="rId321" Type="http://schemas.openxmlformats.org/officeDocument/2006/relationships/hyperlink" Target="https://shipment.xpressbees.com/shipping/tracking/14344940822908" TargetMode="External"/><Relationship Id="rId342" Type="http://schemas.openxmlformats.org/officeDocument/2006/relationships/hyperlink" Target="http://www.shreeanjanicourier.com/" TargetMode="External"/><Relationship Id="rId202" Type="http://schemas.openxmlformats.org/officeDocument/2006/relationships/hyperlink" Target="https://shipment.xpressbees.com/shipping/tracking/14344940780160" TargetMode="External"/><Relationship Id="rId223" Type="http://schemas.openxmlformats.org/officeDocument/2006/relationships/hyperlink" Target="https://shipment.xpressbees.com/shipping/tracking/14344940755082" TargetMode="External"/><Relationship Id="rId244" Type="http://schemas.openxmlformats.org/officeDocument/2006/relationships/hyperlink" Target="https://www.deshkidava.com/product/Haritaki-Churna-AyLnH" TargetMode="External"/><Relationship Id="rId18" Type="http://schemas.openxmlformats.org/officeDocument/2006/relationships/hyperlink" Target="https://shipment.xpressbees.com/shipping/tracking/14344940592034" TargetMode="External"/><Relationship Id="rId39" Type="http://schemas.openxmlformats.org/officeDocument/2006/relationships/hyperlink" Target="https://www.deshkidava.com/product/Memodin-Syrup-zrx4I" TargetMode="External"/><Relationship Id="rId265" Type="http://schemas.openxmlformats.org/officeDocument/2006/relationships/hyperlink" Target="https://www.deshkidava.com/product/Manmath-Ras-BxSGL" TargetMode="External"/><Relationship Id="rId286" Type="http://schemas.openxmlformats.org/officeDocument/2006/relationships/hyperlink" Target="https://www.deshkidava.com/product/Makardhwaja-Gutika-bfMbp" TargetMode="External"/><Relationship Id="rId50" Type="http://schemas.openxmlformats.org/officeDocument/2006/relationships/hyperlink" Target="https://www.deshkidava.com/product/Shyamala-Oil-Hua8N" TargetMode="External"/><Relationship Id="rId104" Type="http://schemas.openxmlformats.org/officeDocument/2006/relationships/hyperlink" Target="https://www.deshkidava.com/product/Uttra-Khand-Madhu-Honey-w73RQ" TargetMode="External"/><Relationship Id="rId125" Type="http://schemas.openxmlformats.org/officeDocument/2006/relationships/hyperlink" Target="https://shreenandancourier.com/track-shipment/4091200079508" TargetMode="External"/><Relationship Id="rId146" Type="http://schemas.openxmlformats.org/officeDocument/2006/relationships/hyperlink" Target="https://www.deshkidava.com/product/Kesari-Gulkand-E9Ey6" TargetMode="External"/><Relationship Id="rId167" Type="http://schemas.openxmlformats.org/officeDocument/2006/relationships/hyperlink" Target="https://www.deshkidava.com/product/Ganga-Amrit-Eye-Drops-zE6vc" TargetMode="External"/><Relationship Id="rId188" Type="http://schemas.openxmlformats.org/officeDocument/2006/relationships/hyperlink" Target="https://www.deshkidava.com/product/Prostisafe-Tablet-LyLll" TargetMode="External"/><Relationship Id="rId311" Type="http://schemas.openxmlformats.org/officeDocument/2006/relationships/hyperlink" Target="https://shipment.xpressbees.com/shipping/tracking/14344940839111" TargetMode="External"/><Relationship Id="rId332" Type="http://schemas.openxmlformats.org/officeDocument/2006/relationships/hyperlink" Target="https://shipment.xpressbees.com/shipping/tracking/14344940824528" TargetMode="External"/><Relationship Id="rId71" Type="http://schemas.openxmlformats.org/officeDocument/2006/relationships/hyperlink" Target="https://www.trackon.in/" TargetMode="External"/><Relationship Id="rId92" Type="http://schemas.openxmlformats.org/officeDocument/2006/relationships/hyperlink" Target="https://www.deshkidava.com/product/Ruturaj-Hair-Oil-epxnh" TargetMode="External"/><Relationship Id="rId213" Type="http://schemas.openxmlformats.org/officeDocument/2006/relationships/hyperlink" Target="https://shipment.xpressbees.com/shipping/tracking/14344940804676" TargetMode="External"/><Relationship Id="rId234" Type="http://schemas.openxmlformats.org/officeDocument/2006/relationships/hyperlink" Target="https://www.deshkidava.com/product/Flexijod-Joint-Care-Tablet-O6xrB" TargetMode="External"/><Relationship Id="rId2" Type="http://schemas.openxmlformats.org/officeDocument/2006/relationships/hyperlink" Target="http://www.shreenandancouries.com/" TargetMode="External"/><Relationship Id="rId29" Type="http://schemas.openxmlformats.org/officeDocument/2006/relationships/hyperlink" Target="https://www.deshkidava.com/product/Diabic-Care-Juice-dzQnq" TargetMode="External"/><Relationship Id="rId255" Type="http://schemas.openxmlformats.org/officeDocument/2006/relationships/hyperlink" Target="https://www.deshkidava.com/product/Nherb-Oral-Mouth-Care-Liquid-jOVni" TargetMode="External"/><Relationship Id="rId276" Type="http://schemas.openxmlformats.org/officeDocument/2006/relationships/hyperlink" Target="https://www.deshkidava.com/product/Roupya-Bhasma-Sliver-8bbUi" TargetMode="External"/><Relationship Id="rId297" Type="http://schemas.openxmlformats.org/officeDocument/2006/relationships/hyperlink" Target="https://www.deshkidava.com/product/Shilajit-Gold-Capsule-28jTI" TargetMode="External"/><Relationship Id="rId40" Type="http://schemas.openxmlformats.org/officeDocument/2006/relationships/hyperlink" Target="https://www.deshkidava.com/product/Sat-Isabgol-2yfYg" TargetMode="External"/><Relationship Id="rId115" Type="http://schemas.openxmlformats.org/officeDocument/2006/relationships/hyperlink" Target="https://shreenandancourier.com/" TargetMode="External"/><Relationship Id="rId136" Type="http://schemas.openxmlformats.org/officeDocument/2006/relationships/hyperlink" Target="https://www.deshkidava.com/product/Arvindasava-Syrup-RkAlC" TargetMode="External"/><Relationship Id="rId157" Type="http://schemas.openxmlformats.org/officeDocument/2006/relationships/hyperlink" Target="https://www.deshkidava.com/product/Shilajitvadi-Lauha-Vati-i3c0I" TargetMode="External"/><Relationship Id="rId178" Type="http://schemas.openxmlformats.org/officeDocument/2006/relationships/hyperlink" Target="https://www.deshkidava.com/product/Isotine-Eye-Drop-JsERM" TargetMode="External"/><Relationship Id="rId301" Type="http://schemas.openxmlformats.org/officeDocument/2006/relationships/hyperlink" Target="https://www.deshkidava.com/product/Neo-Neem-All-Purpose-Oil-GuDFs" TargetMode="External"/><Relationship Id="rId322" Type="http://schemas.openxmlformats.org/officeDocument/2006/relationships/hyperlink" Target="https://shipment.xpressbees.com/shipping/tracking/14344940822913" TargetMode="External"/><Relationship Id="rId343" Type="http://schemas.openxmlformats.org/officeDocument/2006/relationships/hyperlink" Target="https://www.delhivery.com/track/package/28680710000313" TargetMode="External"/><Relationship Id="rId61" Type="http://schemas.openxmlformats.org/officeDocument/2006/relationships/hyperlink" Target="https://shipment.xpressbees.com/shipping/tracking/14344940643450" TargetMode="External"/><Relationship Id="rId82" Type="http://schemas.openxmlformats.org/officeDocument/2006/relationships/hyperlink" Target="https://www.deshkidava.com/product/Neo-Neem-Shampoo-0imgO" TargetMode="External"/><Relationship Id="rId199" Type="http://schemas.openxmlformats.org/officeDocument/2006/relationships/hyperlink" Target="https://shipment.xpressbees.com/shipping/tracking/14344940781289" TargetMode="External"/><Relationship Id="rId203" Type="http://schemas.openxmlformats.org/officeDocument/2006/relationships/hyperlink" Target="https://shipment.xpressbees.com/shipping/tracking/14344940780012" TargetMode="External"/><Relationship Id="rId19" Type="http://schemas.openxmlformats.org/officeDocument/2006/relationships/hyperlink" Target="https://www.deshkidava.com/product/Sonaprash-Chyawanprash-c86i5" TargetMode="External"/><Relationship Id="rId224" Type="http://schemas.openxmlformats.org/officeDocument/2006/relationships/hyperlink" Target="https://www.dtdc.in/tracking.asp" TargetMode="External"/><Relationship Id="rId245" Type="http://schemas.openxmlformats.org/officeDocument/2006/relationships/hyperlink" Target="https://www.deshkidava.com/product/Kukurma-Cream-2z4dI" TargetMode="External"/><Relationship Id="rId266" Type="http://schemas.openxmlformats.org/officeDocument/2006/relationships/hyperlink" Target="https://www.deshkidava.com/product/Cutis-Soap-nMKme" TargetMode="External"/><Relationship Id="rId287" Type="http://schemas.openxmlformats.org/officeDocument/2006/relationships/hyperlink" Target="mailto:satyveerkumarpals46@gmail.com" TargetMode="External"/><Relationship Id="rId30" Type="http://schemas.openxmlformats.org/officeDocument/2006/relationships/hyperlink" Target="https://www.deshkidava.com/product/JointAid-Oil-qGa55" TargetMode="External"/><Relationship Id="rId105" Type="http://schemas.openxmlformats.org/officeDocument/2006/relationships/hyperlink" Target="https://www.delhivery.com/tracking" TargetMode="External"/><Relationship Id="rId126" Type="http://schemas.openxmlformats.org/officeDocument/2006/relationships/hyperlink" Target="https://shreenandancourier.com/track-shipment/4097200001950" TargetMode="External"/><Relationship Id="rId147" Type="http://schemas.openxmlformats.org/officeDocument/2006/relationships/hyperlink" Target="https://www.dtdc.in/tracking.asp" TargetMode="External"/><Relationship Id="rId168" Type="http://schemas.openxmlformats.org/officeDocument/2006/relationships/hyperlink" Target="https://www.deshkidava.com/product/Shyamla-Shampoo-f7h9F" TargetMode="External"/><Relationship Id="rId312" Type="http://schemas.openxmlformats.org/officeDocument/2006/relationships/hyperlink" Target="https://shipment.xpressbees.com/shipping/tracking/14344940841128" TargetMode="External"/><Relationship Id="rId333" Type="http://schemas.openxmlformats.org/officeDocument/2006/relationships/hyperlink" Target="https://shipment.xpressbees.com/shipping/tracking/14344940824596" TargetMode="External"/><Relationship Id="rId51" Type="http://schemas.openxmlformats.org/officeDocument/2006/relationships/hyperlink" Target="https://www.deshkidava.com/product/Raktin-Syrup--evXZQ" TargetMode="External"/><Relationship Id="rId72" Type="http://schemas.openxmlformats.org/officeDocument/2006/relationships/hyperlink" Target="https://www.delhivery.com/track/package/28680710000125" TargetMode="External"/><Relationship Id="rId93" Type="http://schemas.openxmlformats.org/officeDocument/2006/relationships/hyperlink" Target="https://www.deshkidava.com/product/Acnovin-Cream-l3aXp" TargetMode="External"/><Relationship Id="rId189" Type="http://schemas.openxmlformats.org/officeDocument/2006/relationships/hyperlink" Target="https://www.deshkidava.com/product/Shankh-Pushpi-Tablet-L5GUW" TargetMode="External"/><Relationship Id="rId3" Type="http://schemas.openxmlformats.org/officeDocument/2006/relationships/hyperlink" Target="https://shipment.xpressbees.com/shipping/tracking/14344940553534" TargetMode="External"/><Relationship Id="rId214" Type="http://schemas.openxmlformats.org/officeDocument/2006/relationships/hyperlink" Target="https://shipment.xpressbees.com/shipping/tracking/14344940808031" TargetMode="External"/><Relationship Id="rId235" Type="http://schemas.openxmlformats.org/officeDocument/2006/relationships/hyperlink" Target="https://www.deshkidava.com/product/Dimag-Paushtik-Rasayan-Tablet-5vWYa" TargetMode="External"/><Relationship Id="rId256" Type="http://schemas.openxmlformats.org/officeDocument/2006/relationships/hyperlink" Target="https://www.deshkidava.com/product/Mushroomex-Mushroom-Powder-IKOqb" TargetMode="External"/><Relationship Id="rId277" Type="http://schemas.openxmlformats.org/officeDocument/2006/relationships/hyperlink" Target="https://www.deshkidava.com/product/Oorja-Tablet-z42bR" TargetMode="External"/><Relationship Id="rId298" Type="http://schemas.openxmlformats.org/officeDocument/2006/relationships/hyperlink" Target="mailto:bharatloncha101@gmail.com" TargetMode="External"/><Relationship Id="rId116" Type="http://schemas.openxmlformats.org/officeDocument/2006/relationships/hyperlink" Target="https://shipment.xpressbees.com/shipping/tracking/152489840062000" TargetMode="External"/><Relationship Id="rId137" Type="http://schemas.openxmlformats.org/officeDocument/2006/relationships/hyperlink" Target="https://www.deshkidava.com/product/Moringa-Leaf-Powder-gHYG0" TargetMode="External"/><Relationship Id="rId158" Type="http://schemas.openxmlformats.org/officeDocument/2006/relationships/hyperlink" Target="https://www.deshkidava.com/product/Kabzover-FCZTH" TargetMode="External"/><Relationship Id="rId302" Type="http://schemas.openxmlformats.org/officeDocument/2006/relationships/hyperlink" Target="https://www.deshkidava.com/product/Neo-Neem-Soap-gjv5C" TargetMode="External"/><Relationship Id="rId323" Type="http://schemas.openxmlformats.org/officeDocument/2006/relationships/hyperlink" Target="https://shipment.xpressbees.com/shipping/tracking/14344940819047" TargetMode="External"/><Relationship Id="rId344" Type="http://schemas.openxmlformats.org/officeDocument/2006/relationships/hyperlink" Target="https://shipment.xpressbees.com/shipping/tracking/1434494084114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yashmdarji16@gmail.com" TargetMode="External"/><Relationship Id="rId2" Type="http://schemas.openxmlformats.org/officeDocument/2006/relationships/hyperlink" Target="mailto:yashmdarji16@gmail.com" TargetMode="External"/><Relationship Id="rId1" Type="http://schemas.openxmlformats.org/officeDocument/2006/relationships/hyperlink" Target="mailto:vyaskruti004@gmail.com" TargetMode="External"/><Relationship Id="rId4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shipment.xpressbees.com/shipping/all?filter%5Bawb_no%5D=14344940233182" TargetMode="External"/><Relationship Id="rId2" Type="http://schemas.openxmlformats.org/officeDocument/2006/relationships/hyperlink" Target="https://shipment.xpressbees.com/shipping/tracking/14344940228597" TargetMode="External"/><Relationship Id="rId1" Type="http://schemas.openxmlformats.org/officeDocument/2006/relationships/hyperlink" Target="https://shipment.xpressbees.com/shipping/tracking/14344940208068" TargetMode="External"/><Relationship Id="rId4" Type="http://schemas.openxmlformats.org/officeDocument/2006/relationships/hyperlink" Target="https://shipment.xpressbees.com/shipping/all?filter%5bawb_no%5d=1524898814889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C7" sqref="C7:I11"/>
    </sheetView>
  </sheetViews>
  <sheetFormatPr defaultRowHeight="12.75"/>
  <sheetData>
    <row r="3" spans="1:3">
      <c r="A3" s="13"/>
      <c r="B3" s="14"/>
      <c r="C3" s="15"/>
    </row>
    <row r="4" spans="1:3">
      <c r="A4" s="16"/>
      <c r="B4" s="17"/>
      <c r="C4" s="18"/>
    </row>
    <row r="5" spans="1:3">
      <c r="A5" s="16"/>
      <c r="B5" s="17"/>
      <c r="C5" s="18"/>
    </row>
    <row r="6" spans="1:3">
      <c r="A6" s="16"/>
      <c r="B6" s="17"/>
      <c r="C6" s="18"/>
    </row>
    <row r="7" spans="1:3">
      <c r="A7" s="16"/>
      <c r="B7" s="17"/>
      <c r="C7" s="18"/>
    </row>
    <row r="8" spans="1:3">
      <c r="A8" s="16"/>
      <c r="B8" s="17"/>
      <c r="C8" s="18"/>
    </row>
    <row r="9" spans="1:3">
      <c r="A9" s="16"/>
      <c r="B9" s="17"/>
      <c r="C9" s="18"/>
    </row>
    <row r="10" spans="1:3">
      <c r="A10" s="16"/>
      <c r="B10" s="17"/>
      <c r="C10" s="18"/>
    </row>
    <row r="11" spans="1:3">
      <c r="A11" s="16"/>
      <c r="B11" s="17"/>
      <c r="C11" s="18"/>
    </row>
    <row r="12" spans="1:3">
      <c r="A12" s="16"/>
      <c r="B12" s="17"/>
      <c r="C12" s="18"/>
    </row>
    <row r="13" spans="1:3">
      <c r="A13" s="16"/>
      <c r="B13" s="17"/>
      <c r="C13" s="18"/>
    </row>
    <row r="14" spans="1:3">
      <c r="A14" s="16"/>
      <c r="B14" s="17"/>
      <c r="C14" s="18"/>
    </row>
    <row r="15" spans="1:3">
      <c r="A15" s="16"/>
      <c r="B15" s="17"/>
      <c r="C15" s="18"/>
    </row>
    <row r="16" spans="1:3">
      <c r="A16" s="16"/>
      <c r="B16" s="17"/>
      <c r="C16" s="18"/>
    </row>
    <row r="17" spans="1:3">
      <c r="A17" s="16"/>
      <c r="B17" s="17"/>
      <c r="C17" s="18"/>
    </row>
    <row r="18" spans="1:3">
      <c r="A18" s="16"/>
      <c r="B18" s="17"/>
      <c r="C18" s="18"/>
    </row>
    <row r="19" spans="1:3">
      <c r="A19" s="16"/>
      <c r="B19" s="17"/>
      <c r="C19" s="18"/>
    </row>
    <row r="20" spans="1:3">
      <c r="A20" s="19"/>
      <c r="B20" s="20"/>
      <c r="C20" s="2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4"/>
  <sheetViews>
    <sheetView workbookViewId="0">
      <selection activeCell="U36" sqref="U36"/>
    </sheetView>
  </sheetViews>
  <sheetFormatPr defaultRowHeight="12.75"/>
  <cols>
    <col min="1" max="1" width="17.5703125" customWidth="1"/>
    <col min="2" max="2" width="11.85546875" bestFit="1" customWidth="1"/>
    <col min="3" max="3" width="20.42578125" customWidth="1"/>
    <col min="4" max="18" width="4" bestFit="1" customWidth="1"/>
    <col min="19" max="19" width="7" bestFit="1" customWidth="1"/>
    <col min="20" max="20" width="17.5703125" customWidth="1"/>
    <col min="21" max="21" width="20.42578125" customWidth="1"/>
    <col min="22" max="22" width="11.140625" customWidth="1"/>
    <col min="23" max="23" width="8.42578125" customWidth="1"/>
    <col min="24" max="24" width="10.28515625" customWidth="1"/>
    <col min="25" max="25" width="16.85546875" customWidth="1"/>
    <col min="26" max="40" width="4" bestFit="1" customWidth="1"/>
    <col min="41" max="41" width="7" bestFit="1" customWidth="1"/>
    <col min="42" max="42" width="4" bestFit="1" customWidth="1"/>
    <col min="43" max="43" width="6" bestFit="1" customWidth="1"/>
    <col min="44" max="44" width="4" bestFit="1" customWidth="1"/>
    <col min="45" max="45" width="6" bestFit="1" customWidth="1"/>
    <col min="46" max="46" width="4" bestFit="1" customWidth="1"/>
    <col min="47" max="48" width="5" bestFit="1" customWidth="1"/>
    <col min="49" max="49" width="11.7109375" bestFit="1" customWidth="1"/>
  </cols>
  <sheetData>
    <row r="3" spans="1:21">
      <c r="A3" s="358" t="s">
        <v>563</v>
      </c>
      <c r="B3" t="s">
        <v>562</v>
      </c>
      <c r="C3" t="s">
        <v>566</v>
      </c>
    </row>
    <row r="4" spans="1:21">
      <c r="A4" s="364" t="s">
        <v>548</v>
      </c>
      <c r="B4" s="365">
        <v>13</v>
      </c>
      <c r="C4" s="394">
        <v>3418</v>
      </c>
    </row>
    <row r="5" spans="1:21">
      <c r="A5" s="364" t="s">
        <v>559</v>
      </c>
      <c r="B5" s="365">
        <v>9</v>
      </c>
      <c r="C5" s="394">
        <v>3791</v>
      </c>
    </row>
    <row r="6" spans="1:21">
      <c r="A6" s="364" t="s">
        <v>553</v>
      </c>
      <c r="B6" s="365">
        <v>9</v>
      </c>
      <c r="C6" s="394">
        <v>2379</v>
      </c>
      <c r="T6" s="364"/>
      <c r="U6" s="393"/>
    </row>
    <row r="7" spans="1:21">
      <c r="A7" s="364" t="s">
        <v>547</v>
      </c>
      <c r="B7" s="365">
        <v>5</v>
      </c>
      <c r="C7" s="394">
        <v>1716.05</v>
      </c>
      <c r="T7" s="364"/>
      <c r="U7" s="393"/>
    </row>
    <row r="8" spans="1:21">
      <c r="A8" s="364" t="s">
        <v>550</v>
      </c>
      <c r="B8" s="365">
        <v>5</v>
      </c>
      <c r="C8" s="394">
        <v>1491</v>
      </c>
      <c r="T8" s="364"/>
      <c r="U8" s="393"/>
    </row>
    <row r="9" spans="1:21">
      <c r="A9" s="364" t="s">
        <v>554</v>
      </c>
      <c r="B9" s="365">
        <v>4</v>
      </c>
      <c r="C9" s="394">
        <v>916</v>
      </c>
      <c r="T9" s="364"/>
      <c r="U9" s="393"/>
    </row>
    <row r="10" spans="1:21">
      <c r="A10" s="364" t="s">
        <v>549</v>
      </c>
      <c r="B10" s="365">
        <v>3</v>
      </c>
      <c r="C10" s="394">
        <v>2108.5500000000002</v>
      </c>
      <c r="T10" s="364"/>
      <c r="U10" s="393"/>
    </row>
    <row r="11" spans="1:21">
      <c r="A11" s="364" t="s">
        <v>558</v>
      </c>
      <c r="B11" s="365">
        <v>2</v>
      </c>
      <c r="C11" s="394">
        <v>414</v>
      </c>
      <c r="T11" s="364"/>
      <c r="U11" s="393"/>
    </row>
    <row r="12" spans="1:21">
      <c r="A12" s="364" t="s">
        <v>556</v>
      </c>
      <c r="B12" s="365">
        <v>1</v>
      </c>
      <c r="C12" s="394">
        <v>209</v>
      </c>
      <c r="T12" s="364"/>
      <c r="U12" s="393"/>
    </row>
    <row r="13" spans="1:21">
      <c r="A13" s="364" t="s">
        <v>555</v>
      </c>
      <c r="B13" s="365">
        <v>1</v>
      </c>
      <c r="C13" s="394">
        <v>359</v>
      </c>
      <c r="T13" s="364"/>
      <c r="U13" s="393"/>
    </row>
    <row r="14" spans="1:21">
      <c r="A14" s="364" t="s">
        <v>545</v>
      </c>
      <c r="B14" s="365">
        <v>1</v>
      </c>
      <c r="C14" s="394">
        <v>659.3</v>
      </c>
      <c r="T14" s="364"/>
      <c r="U14" s="393"/>
    </row>
    <row r="15" spans="1:21">
      <c r="A15" s="364" t="s">
        <v>557</v>
      </c>
      <c r="B15" s="365">
        <v>1</v>
      </c>
      <c r="C15" s="394">
        <v>252</v>
      </c>
      <c r="T15" s="364"/>
      <c r="U15" s="393"/>
    </row>
    <row r="16" spans="1:21">
      <c r="A16" s="364" t="s">
        <v>560</v>
      </c>
      <c r="B16" s="365">
        <v>1</v>
      </c>
      <c r="C16" s="394">
        <v>209</v>
      </c>
      <c r="T16" s="364"/>
      <c r="U16" s="393"/>
    </row>
    <row r="17" spans="1:21">
      <c r="A17" s="364" t="s">
        <v>546</v>
      </c>
      <c r="B17" s="365">
        <v>1</v>
      </c>
      <c r="C17" s="394">
        <v>244</v>
      </c>
      <c r="T17" s="364"/>
      <c r="U17" s="393"/>
    </row>
    <row r="18" spans="1:21">
      <c r="A18" s="364" t="s">
        <v>100</v>
      </c>
      <c r="B18" s="365">
        <v>1</v>
      </c>
      <c r="C18" s="394">
        <v>112</v>
      </c>
      <c r="T18" s="364"/>
      <c r="U18" s="393"/>
    </row>
    <row r="19" spans="1:21">
      <c r="A19" s="364" t="s">
        <v>551</v>
      </c>
      <c r="B19" s="365">
        <v>1</v>
      </c>
      <c r="C19" s="394">
        <v>199</v>
      </c>
      <c r="T19" s="364"/>
      <c r="U19" s="393"/>
    </row>
    <row r="20" spans="1:21">
      <c r="A20" s="364" t="s">
        <v>544</v>
      </c>
      <c r="B20" s="365">
        <v>1</v>
      </c>
      <c r="C20" s="394">
        <v>140</v>
      </c>
      <c r="T20" s="364"/>
      <c r="U20" s="393"/>
    </row>
    <row r="21" spans="1:21">
      <c r="A21" s="364" t="s">
        <v>552</v>
      </c>
      <c r="B21" s="365">
        <v>1</v>
      </c>
      <c r="C21" s="394">
        <v>110</v>
      </c>
      <c r="T21" s="364"/>
      <c r="U21" s="393"/>
    </row>
    <row r="22" spans="1:21">
      <c r="A22" s="364" t="s">
        <v>561</v>
      </c>
      <c r="B22" s="365">
        <v>60</v>
      </c>
      <c r="C22" s="394">
        <v>18726.900000000001</v>
      </c>
      <c r="T22" s="364"/>
      <c r="U22" s="393"/>
    </row>
    <row r="23" spans="1:21">
      <c r="T23" s="364"/>
      <c r="U23" s="393"/>
    </row>
    <row r="24" spans="1:21">
      <c r="T24" s="364"/>
      <c r="U24" s="39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7"/>
  <sheetViews>
    <sheetView workbookViewId="0">
      <selection activeCell="F24" sqref="F24"/>
    </sheetView>
  </sheetViews>
  <sheetFormatPr defaultRowHeight="12.75"/>
  <cols>
    <col min="1" max="1" width="13.85546875" customWidth="1"/>
    <col min="2" max="2" width="24.42578125" bestFit="1" customWidth="1"/>
    <col min="3" max="3" width="4.140625" customWidth="1"/>
    <col min="4" max="4" width="8" customWidth="1"/>
    <col min="5" max="5" width="6.5703125" customWidth="1"/>
    <col min="6" max="6" width="10.7109375" customWidth="1"/>
    <col min="7" max="7" width="11.28515625" customWidth="1"/>
    <col min="8" max="8" width="7.140625" customWidth="1"/>
    <col min="9" max="9" width="11.7109375" customWidth="1"/>
    <col min="10" max="28" width="17.85546875" bestFit="1" customWidth="1"/>
    <col min="29" max="30" width="18.42578125" bestFit="1" customWidth="1"/>
    <col min="31" max="61" width="17.85546875" bestFit="1" customWidth="1"/>
    <col min="62" max="62" width="11.7109375" bestFit="1" customWidth="1"/>
  </cols>
  <sheetData>
    <row r="3" spans="1:2">
      <c r="A3" s="358" t="s">
        <v>540</v>
      </c>
      <c r="B3" t="s">
        <v>564</v>
      </c>
    </row>
    <row r="4" spans="1:2">
      <c r="A4" s="384">
        <v>45323</v>
      </c>
      <c r="B4" s="365">
        <v>1</v>
      </c>
    </row>
    <row r="5" spans="1:2">
      <c r="A5" s="384">
        <v>45324</v>
      </c>
      <c r="B5" s="365">
        <v>1</v>
      </c>
    </row>
    <row r="6" spans="1:2">
      <c r="A6" s="384">
        <v>45325</v>
      </c>
      <c r="B6" s="365">
        <v>4</v>
      </c>
    </row>
    <row r="7" spans="1:2">
      <c r="A7" s="384">
        <v>45326</v>
      </c>
      <c r="B7" s="365">
        <v>1</v>
      </c>
    </row>
    <row r="8" spans="1:2">
      <c r="A8" s="384">
        <v>45327</v>
      </c>
      <c r="B8" s="365">
        <v>1</v>
      </c>
    </row>
    <row r="9" spans="1:2">
      <c r="A9" s="384">
        <v>45328</v>
      </c>
      <c r="B9" s="365">
        <v>2</v>
      </c>
    </row>
    <row r="10" spans="1:2">
      <c r="A10" s="384">
        <v>45330</v>
      </c>
      <c r="B10" s="365">
        <v>2</v>
      </c>
    </row>
    <row r="11" spans="1:2">
      <c r="A11" s="384">
        <v>45331</v>
      </c>
      <c r="B11" s="365">
        <v>1</v>
      </c>
    </row>
    <row r="12" spans="1:2">
      <c r="A12" s="384">
        <v>45332</v>
      </c>
      <c r="B12" s="365">
        <v>2</v>
      </c>
    </row>
    <row r="13" spans="1:2">
      <c r="A13" s="384">
        <v>45333</v>
      </c>
      <c r="B13" s="365">
        <v>2</v>
      </c>
    </row>
    <row r="14" spans="1:2">
      <c r="A14" s="384">
        <v>45334</v>
      </c>
      <c r="B14" s="365">
        <v>2</v>
      </c>
    </row>
    <row r="15" spans="1:2">
      <c r="A15" s="384">
        <v>45335</v>
      </c>
      <c r="B15" s="365">
        <v>4</v>
      </c>
    </row>
    <row r="16" spans="1:2">
      <c r="A16" s="384">
        <v>45336</v>
      </c>
      <c r="B16" s="365">
        <v>2</v>
      </c>
    </row>
    <row r="17" spans="1:2">
      <c r="A17" s="384">
        <v>45338</v>
      </c>
      <c r="B17" s="365">
        <v>6</v>
      </c>
    </row>
    <row r="18" spans="1:2">
      <c r="A18" s="384">
        <v>45339</v>
      </c>
      <c r="B18" s="365">
        <v>3</v>
      </c>
    </row>
    <row r="19" spans="1:2">
      <c r="A19" s="384">
        <v>45341</v>
      </c>
      <c r="B19" s="365">
        <v>1</v>
      </c>
    </row>
    <row r="20" spans="1:2">
      <c r="A20" s="384">
        <v>45342</v>
      </c>
      <c r="B20" s="365">
        <v>1</v>
      </c>
    </row>
    <row r="21" spans="1:2">
      <c r="A21" s="384">
        <v>45343</v>
      </c>
      <c r="B21" s="365">
        <v>1</v>
      </c>
    </row>
    <row r="22" spans="1:2">
      <c r="A22" s="384">
        <v>45344</v>
      </c>
      <c r="B22" s="365">
        <v>7</v>
      </c>
    </row>
    <row r="23" spans="1:2">
      <c r="A23" s="384">
        <v>45345</v>
      </c>
      <c r="B23" s="365">
        <v>3</v>
      </c>
    </row>
    <row r="24" spans="1:2">
      <c r="A24" s="384">
        <v>45346</v>
      </c>
      <c r="B24" s="365">
        <v>3</v>
      </c>
    </row>
    <row r="25" spans="1:2">
      <c r="A25" s="384">
        <v>45347</v>
      </c>
      <c r="B25" s="365">
        <v>1</v>
      </c>
    </row>
    <row r="26" spans="1:2">
      <c r="A26" s="384">
        <v>45348</v>
      </c>
      <c r="B26" s="365">
        <v>3</v>
      </c>
    </row>
    <row r="27" spans="1:2">
      <c r="A27" s="384">
        <v>45349</v>
      </c>
      <c r="B27" s="365">
        <v>2</v>
      </c>
    </row>
    <row r="28" spans="1:2">
      <c r="A28" s="384">
        <v>45350</v>
      </c>
      <c r="B28" s="365">
        <v>2</v>
      </c>
    </row>
    <row r="29" spans="1:2">
      <c r="A29" s="384">
        <v>45351</v>
      </c>
      <c r="B29" s="365">
        <v>2</v>
      </c>
    </row>
    <row r="34" spans="1:2">
      <c r="A34" s="358" t="s">
        <v>540</v>
      </c>
      <c r="B34" t="s">
        <v>565</v>
      </c>
    </row>
    <row r="35" spans="1:2">
      <c r="A35" s="364" t="s">
        <v>76</v>
      </c>
      <c r="B35" s="365">
        <v>4</v>
      </c>
    </row>
    <row r="36" spans="1:2">
      <c r="A36" s="364" t="s">
        <v>175</v>
      </c>
      <c r="B36" s="365">
        <v>3</v>
      </c>
    </row>
    <row r="37" spans="1:2">
      <c r="A37" s="364" t="s">
        <v>192</v>
      </c>
      <c r="B37" s="365">
        <v>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9"/>
  <sheetViews>
    <sheetView zoomScale="80" zoomScaleNormal="80" workbookViewId="0">
      <selection activeCell="Z23" sqref="Z23"/>
    </sheetView>
  </sheetViews>
  <sheetFormatPr defaultRowHeight="12.75"/>
  <cols>
    <col min="1" max="1" width="13.85546875" customWidth="1"/>
    <col min="2" max="2" width="30.85546875" customWidth="1"/>
    <col min="3" max="3" width="12.140625" customWidth="1"/>
    <col min="20" max="20" width="12.28515625" customWidth="1"/>
    <col min="25" max="25" width="18.42578125" bestFit="1" customWidth="1"/>
    <col min="26" max="26" width="24.28515625" customWidth="1"/>
    <col min="27" max="27" width="24.140625" bestFit="1" customWidth="1"/>
  </cols>
  <sheetData>
    <row r="1" spans="1:30">
      <c r="A1" s="436"/>
      <c r="B1" s="436"/>
      <c r="C1" s="436"/>
      <c r="D1" s="436"/>
      <c r="E1" s="436"/>
      <c r="F1" s="436"/>
      <c r="G1" s="436"/>
      <c r="H1" s="436"/>
      <c r="I1" s="436"/>
      <c r="J1" s="436"/>
      <c r="K1" s="436"/>
      <c r="L1" s="436"/>
      <c r="M1" s="436"/>
      <c r="N1" s="436"/>
      <c r="O1" s="436"/>
      <c r="P1" s="436"/>
      <c r="Q1" s="436"/>
      <c r="R1" s="436"/>
      <c r="S1" s="436"/>
      <c r="T1" s="436"/>
      <c r="U1" s="436"/>
      <c r="V1" s="436"/>
      <c r="W1" s="436"/>
      <c r="X1" s="436"/>
      <c r="Y1" s="436"/>
      <c r="Z1" s="436"/>
      <c r="AA1" s="436"/>
      <c r="AB1" s="436"/>
      <c r="AC1" s="436"/>
      <c r="AD1" s="419"/>
    </row>
    <row r="2" spans="1:30">
      <c r="A2" s="436"/>
      <c r="B2" s="436"/>
      <c r="C2" s="436"/>
      <c r="D2" s="436"/>
      <c r="E2" s="436"/>
      <c r="F2" s="436"/>
      <c r="G2" s="436"/>
      <c r="H2" s="436"/>
      <c r="I2" s="436"/>
      <c r="J2" s="436"/>
      <c r="K2" s="436"/>
      <c r="L2" s="436"/>
      <c r="M2" s="436"/>
      <c r="N2" s="436"/>
      <c r="O2" s="436"/>
      <c r="P2" s="436"/>
      <c r="Q2" s="436"/>
      <c r="R2" s="436"/>
      <c r="S2" s="436"/>
      <c r="T2" s="436"/>
      <c r="U2" s="436"/>
      <c r="V2" s="436"/>
      <c r="W2" s="436"/>
      <c r="X2" s="436"/>
      <c r="Y2" s="436"/>
      <c r="Z2" s="436"/>
      <c r="AA2" s="436"/>
      <c r="AB2" s="436"/>
      <c r="AC2" s="436"/>
      <c r="AD2" s="419"/>
    </row>
    <row r="3" spans="1:30">
      <c r="A3" s="436"/>
      <c r="B3" s="436"/>
      <c r="C3" s="436"/>
      <c r="D3" s="436"/>
      <c r="E3" s="436"/>
      <c r="F3" s="436"/>
      <c r="G3" s="436"/>
      <c r="H3" s="436"/>
      <c r="I3" s="436"/>
      <c r="J3" s="436"/>
      <c r="K3" s="436"/>
      <c r="L3" s="436"/>
      <c r="M3" s="436"/>
      <c r="N3" s="436"/>
      <c r="O3" s="436"/>
      <c r="P3" s="436"/>
      <c r="Q3" s="436"/>
      <c r="R3" s="436"/>
      <c r="S3" s="436"/>
      <c r="T3" s="436"/>
      <c r="U3" s="436"/>
      <c r="V3" s="436"/>
      <c r="W3" s="436"/>
      <c r="X3" s="436"/>
      <c r="Y3" s="437"/>
      <c r="Z3" s="438"/>
      <c r="AA3" s="436"/>
      <c r="AB3" s="436"/>
      <c r="AC3" s="436"/>
      <c r="AD3" s="419"/>
    </row>
    <row r="4" spans="1:30">
      <c r="A4" s="437"/>
      <c r="B4" s="439"/>
      <c r="C4" s="436"/>
      <c r="D4" s="436"/>
      <c r="E4" s="436"/>
      <c r="F4" s="436"/>
      <c r="G4" s="436"/>
      <c r="H4" s="436"/>
      <c r="I4" s="436"/>
      <c r="J4" s="436"/>
      <c r="K4" s="436"/>
      <c r="L4" s="436"/>
      <c r="M4" s="436"/>
      <c r="N4" s="436"/>
      <c r="O4" s="436"/>
      <c r="P4" s="436"/>
      <c r="Q4" s="436"/>
      <c r="R4" s="436"/>
      <c r="S4" s="436"/>
      <c r="T4" s="436"/>
      <c r="U4" s="436"/>
      <c r="V4" s="436"/>
      <c r="W4" s="436"/>
      <c r="X4" s="436"/>
      <c r="Y4" s="437"/>
      <c r="Z4" s="438"/>
      <c r="AA4" s="436"/>
      <c r="AB4" s="436"/>
      <c r="AC4" s="436"/>
      <c r="AD4" s="419"/>
    </row>
    <row r="5" spans="1:30">
      <c r="A5" s="437"/>
      <c r="B5" s="439"/>
      <c r="C5" s="436"/>
      <c r="D5" s="436"/>
      <c r="E5" s="436"/>
      <c r="F5" s="436"/>
      <c r="G5" s="436"/>
      <c r="H5" s="436"/>
      <c r="I5" s="436"/>
      <c r="J5" s="436"/>
      <c r="K5" s="436"/>
      <c r="L5" s="436"/>
      <c r="M5" s="436"/>
      <c r="N5" s="436"/>
      <c r="O5" s="436"/>
      <c r="P5" s="436"/>
      <c r="Q5" s="436"/>
      <c r="R5" s="436"/>
      <c r="S5" s="436"/>
      <c r="T5" s="436"/>
      <c r="U5" s="436"/>
      <c r="V5" s="436"/>
      <c r="W5" s="436"/>
      <c r="X5" s="436"/>
      <c r="Y5" s="437"/>
      <c r="Z5" s="438"/>
      <c r="AA5" s="436"/>
      <c r="AB5" s="436"/>
      <c r="AC5" s="436"/>
      <c r="AD5" s="419"/>
    </row>
    <row r="6" spans="1:30">
      <c r="A6" s="437"/>
      <c r="B6" s="439"/>
      <c r="C6" s="436"/>
      <c r="D6" s="436"/>
      <c r="E6" s="436"/>
      <c r="F6" s="436"/>
      <c r="G6" s="436"/>
      <c r="H6" s="436"/>
      <c r="I6" s="436"/>
      <c r="J6" s="436"/>
      <c r="K6" s="436"/>
      <c r="L6" s="436"/>
      <c r="M6" s="436"/>
      <c r="N6" s="436"/>
      <c r="O6" s="436"/>
      <c r="P6" s="436"/>
      <c r="Q6" s="436"/>
      <c r="R6" s="436"/>
      <c r="S6" s="436"/>
      <c r="T6" s="436"/>
      <c r="U6" s="436"/>
      <c r="V6" s="436"/>
      <c r="W6" s="436"/>
      <c r="X6" s="436"/>
      <c r="Y6" s="437"/>
      <c r="Z6" s="438"/>
      <c r="AA6" s="436"/>
      <c r="AB6" s="436"/>
      <c r="AC6" s="436"/>
      <c r="AD6" s="419"/>
    </row>
    <row r="7" spans="1:30">
      <c r="A7" s="437"/>
      <c r="B7" s="439"/>
      <c r="C7" s="436"/>
      <c r="D7" s="436"/>
      <c r="E7" s="436"/>
      <c r="F7" s="436"/>
      <c r="G7" s="436"/>
      <c r="H7" s="436"/>
      <c r="I7" s="436"/>
      <c r="J7" s="436"/>
      <c r="K7" s="436"/>
      <c r="L7" s="436"/>
      <c r="M7" s="436"/>
      <c r="N7" s="436"/>
      <c r="O7" s="436"/>
      <c r="P7" s="436"/>
      <c r="Q7" s="436"/>
      <c r="R7" s="436"/>
      <c r="S7" s="436"/>
      <c r="T7" s="436"/>
      <c r="U7" s="436"/>
      <c r="V7" s="436"/>
      <c r="W7" s="436"/>
      <c r="X7" s="436"/>
      <c r="Y7" s="437"/>
      <c r="Z7" s="438"/>
      <c r="AA7" s="436"/>
      <c r="AB7" s="436"/>
      <c r="AC7" s="436"/>
      <c r="AD7" s="419"/>
    </row>
    <row r="8" spans="1:30">
      <c r="A8" s="437"/>
      <c r="B8" s="439"/>
      <c r="C8" s="436"/>
      <c r="D8" s="436"/>
      <c r="E8" s="436"/>
      <c r="F8" s="436"/>
      <c r="G8" s="436"/>
      <c r="H8" s="436"/>
      <c r="I8" s="436"/>
      <c r="J8" s="436"/>
      <c r="K8" s="436"/>
      <c r="L8" s="436"/>
      <c r="M8" s="436"/>
      <c r="N8" s="436"/>
      <c r="O8" s="436"/>
      <c r="P8" s="436"/>
      <c r="Q8" s="436"/>
      <c r="R8" s="436"/>
      <c r="S8" s="436"/>
      <c r="T8" s="436"/>
      <c r="U8" s="436"/>
      <c r="V8" s="436"/>
      <c r="W8" s="436"/>
      <c r="X8" s="436"/>
      <c r="Y8" s="437"/>
      <c r="Z8" s="436"/>
      <c r="AA8" s="436"/>
      <c r="AB8" s="436"/>
      <c r="AC8" s="436"/>
      <c r="AD8" s="419"/>
    </row>
    <row r="9" spans="1:30">
      <c r="A9" s="437"/>
      <c r="B9" s="439"/>
      <c r="C9" s="436"/>
      <c r="D9" s="436"/>
      <c r="E9" s="436"/>
      <c r="F9" s="436"/>
      <c r="G9" s="436"/>
      <c r="H9" s="436"/>
      <c r="I9" s="436"/>
      <c r="J9" s="436"/>
      <c r="K9" s="436"/>
      <c r="L9" s="436"/>
      <c r="M9" s="436"/>
      <c r="N9" s="436"/>
      <c r="O9" s="436"/>
      <c r="P9" s="436"/>
      <c r="Q9" s="436"/>
      <c r="R9" s="436"/>
      <c r="S9" s="436"/>
      <c r="T9" s="436"/>
      <c r="U9" s="436"/>
      <c r="V9" s="436"/>
      <c r="W9" s="436"/>
      <c r="X9" s="436"/>
      <c r="Y9" s="437"/>
      <c r="Z9" s="436"/>
      <c r="AA9" s="436"/>
      <c r="AB9" s="436"/>
      <c r="AC9" s="436"/>
      <c r="AD9" s="419"/>
    </row>
    <row r="10" spans="1:30">
      <c r="A10" s="437"/>
      <c r="B10" s="439"/>
      <c r="C10" s="436"/>
      <c r="D10" s="436"/>
      <c r="E10" s="436"/>
      <c r="F10" s="436"/>
      <c r="G10" s="436"/>
      <c r="H10" s="436"/>
      <c r="I10" s="436"/>
      <c r="J10" s="436"/>
      <c r="K10" s="436"/>
      <c r="L10" s="436"/>
      <c r="M10" s="436"/>
      <c r="N10" s="436"/>
      <c r="O10" s="436"/>
      <c r="P10" s="436"/>
      <c r="Q10" s="436"/>
      <c r="R10" s="436"/>
      <c r="S10" s="436"/>
      <c r="T10" s="436"/>
      <c r="U10" s="436"/>
      <c r="V10" s="436"/>
      <c r="W10" s="436"/>
      <c r="X10" s="436"/>
      <c r="Y10" s="437"/>
      <c r="Z10" s="436"/>
      <c r="AA10" s="436"/>
      <c r="AB10" s="436"/>
      <c r="AC10" s="436"/>
      <c r="AD10" s="419"/>
    </row>
    <row r="11" spans="1:30">
      <c r="A11" s="437"/>
      <c r="B11" s="439"/>
      <c r="C11" s="436"/>
      <c r="D11" s="436"/>
      <c r="E11" s="436"/>
      <c r="F11" s="436"/>
      <c r="G11" s="436"/>
      <c r="H11" s="436"/>
      <c r="I11" s="436"/>
      <c r="J11" s="436"/>
      <c r="K11" s="436"/>
      <c r="L11" s="436"/>
      <c r="M11" s="436"/>
      <c r="N11" s="436"/>
      <c r="O11" s="436"/>
      <c r="P11" s="436"/>
      <c r="Q11" s="436"/>
      <c r="R11" s="436"/>
      <c r="S11" s="436"/>
      <c r="T11" s="436"/>
      <c r="U11" s="436"/>
      <c r="V11" s="436"/>
      <c r="W11" s="436"/>
      <c r="X11" s="436"/>
      <c r="Y11" s="437"/>
      <c r="Z11" s="436"/>
      <c r="AA11" s="436"/>
      <c r="AB11" s="436"/>
      <c r="AC11" s="436"/>
      <c r="AD11" s="419"/>
    </row>
    <row r="12" spans="1:30">
      <c r="A12" s="437"/>
      <c r="B12" s="439"/>
      <c r="C12" s="436"/>
      <c r="D12" s="436"/>
      <c r="E12" s="436"/>
      <c r="F12" s="436"/>
      <c r="G12" s="436"/>
      <c r="H12" s="436"/>
      <c r="I12" s="436"/>
      <c r="J12" s="436"/>
      <c r="K12" s="436"/>
      <c r="L12" s="436"/>
      <c r="M12" s="436"/>
      <c r="N12" s="436"/>
      <c r="O12" s="436"/>
      <c r="P12" s="436"/>
      <c r="Q12" s="436"/>
      <c r="R12" s="436"/>
      <c r="S12" s="436"/>
      <c r="T12" s="436"/>
      <c r="U12" s="436"/>
      <c r="V12" s="436"/>
      <c r="W12" s="436"/>
      <c r="X12" s="436"/>
      <c r="Y12" s="437"/>
      <c r="Z12" s="436"/>
      <c r="AA12" s="436"/>
      <c r="AB12" s="436"/>
      <c r="AC12" s="436"/>
      <c r="AD12" s="419"/>
    </row>
    <row r="13" spans="1:30">
      <c r="A13" s="437"/>
      <c r="B13" s="439"/>
      <c r="C13" s="436"/>
      <c r="D13" s="436"/>
      <c r="E13" s="436"/>
      <c r="F13" s="436"/>
      <c r="G13" s="436"/>
      <c r="H13" s="436"/>
      <c r="I13" s="436"/>
      <c r="J13" s="436"/>
      <c r="K13" s="436"/>
      <c r="L13" s="436"/>
      <c r="M13" s="436"/>
      <c r="N13" s="436"/>
      <c r="O13" s="436"/>
      <c r="P13" s="436"/>
      <c r="Q13" s="436"/>
      <c r="R13" s="436"/>
      <c r="S13" s="436"/>
      <c r="T13" s="436"/>
      <c r="U13" s="436"/>
      <c r="V13" s="436"/>
      <c r="W13" s="436"/>
      <c r="X13" s="436"/>
      <c r="Y13" s="437"/>
      <c r="Z13" s="436"/>
      <c r="AA13" s="436"/>
      <c r="AB13" s="436"/>
      <c r="AC13" s="436"/>
      <c r="AD13" s="419"/>
    </row>
    <row r="14" spans="1:30">
      <c r="A14" s="437"/>
      <c r="B14" s="439"/>
      <c r="C14" s="436"/>
      <c r="D14" s="436"/>
      <c r="E14" s="436"/>
      <c r="F14" s="436"/>
      <c r="G14" s="436"/>
      <c r="H14" s="436"/>
      <c r="I14" s="436"/>
      <c r="J14" s="436"/>
      <c r="K14" s="436"/>
      <c r="L14" s="436"/>
      <c r="M14" s="436"/>
      <c r="N14" s="436"/>
      <c r="O14" s="436"/>
      <c r="P14" s="436"/>
      <c r="Q14" s="436"/>
      <c r="R14" s="436"/>
      <c r="S14" s="436"/>
      <c r="T14" s="436"/>
      <c r="U14" s="436"/>
      <c r="V14" s="436"/>
      <c r="W14" s="436"/>
      <c r="X14" s="436"/>
      <c r="Y14" s="437"/>
      <c r="Z14" s="436"/>
      <c r="AA14" s="436"/>
      <c r="AB14" s="436"/>
      <c r="AC14" s="436"/>
      <c r="AD14" s="419"/>
    </row>
    <row r="15" spans="1:30">
      <c r="A15" s="437"/>
      <c r="B15" s="439"/>
      <c r="C15" s="436"/>
      <c r="D15" s="436"/>
      <c r="E15" s="436"/>
      <c r="F15" s="436"/>
      <c r="G15" s="436"/>
      <c r="H15" s="436"/>
      <c r="I15" s="436"/>
      <c r="J15" s="436"/>
      <c r="K15" s="436"/>
      <c r="L15" s="436"/>
      <c r="M15" s="436"/>
      <c r="N15" s="436"/>
      <c r="O15" s="436"/>
      <c r="P15" s="436"/>
      <c r="Q15" s="436"/>
      <c r="R15" s="436"/>
      <c r="S15" s="436"/>
      <c r="T15" s="436"/>
      <c r="U15" s="436"/>
      <c r="V15" s="436"/>
      <c r="W15" s="436"/>
      <c r="X15" s="436"/>
      <c r="Y15" s="437"/>
      <c r="Z15" s="436"/>
      <c r="AA15" s="436"/>
      <c r="AB15" s="436"/>
      <c r="AC15" s="436"/>
      <c r="AD15" s="419"/>
    </row>
    <row r="16" spans="1:30">
      <c r="A16" s="437"/>
      <c r="B16" s="439"/>
      <c r="C16" s="436"/>
      <c r="D16" s="436"/>
      <c r="E16" s="436"/>
      <c r="F16" s="436"/>
      <c r="G16" s="436"/>
      <c r="H16" s="436"/>
      <c r="I16" s="436"/>
      <c r="J16" s="436"/>
      <c r="K16" s="436"/>
      <c r="L16" s="436"/>
      <c r="M16" s="436"/>
      <c r="N16" s="436"/>
      <c r="O16" s="436"/>
      <c r="P16" s="436"/>
      <c r="Q16" s="436"/>
      <c r="R16" s="436"/>
      <c r="S16" s="436"/>
      <c r="T16" s="436"/>
      <c r="U16" s="436"/>
      <c r="V16" s="436"/>
      <c r="W16" s="436"/>
      <c r="X16" s="436"/>
      <c r="Y16" s="437"/>
      <c r="Z16" s="436"/>
      <c r="AA16" s="436"/>
      <c r="AB16" s="436"/>
      <c r="AC16" s="436"/>
      <c r="AD16" s="419"/>
    </row>
    <row r="17" spans="1:30">
      <c r="A17" s="436"/>
      <c r="B17" s="436"/>
      <c r="C17" s="436"/>
      <c r="D17" s="436"/>
      <c r="E17" s="436"/>
      <c r="F17" s="436"/>
      <c r="G17" s="436"/>
      <c r="H17" s="436"/>
      <c r="I17" s="436"/>
      <c r="J17" s="436"/>
      <c r="K17" s="436"/>
      <c r="L17" s="436"/>
      <c r="M17" s="436"/>
      <c r="N17" s="436"/>
      <c r="O17" s="436"/>
      <c r="P17" s="436"/>
      <c r="Q17" s="436"/>
      <c r="R17" s="436"/>
      <c r="S17" s="436"/>
      <c r="T17" s="436"/>
      <c r="U17" s="436"/>
      <c r="V17" s="436"/>
      <c r="W17" s="436"/>
      <c r="X17" s="436"/>
      <c r="Y17" s="437"/>
      <c r="Z17" s="436"/>
      <c r="AA17" s="436"/>
      <c r="AB17" s="436"/>
      <c r="AC17" s="436"/>
      <c r="AD17" s="419"/>
    </row>
    <row r="18" spans="1:30">
      <c r="A18" s="436"/>
      <c r="B18" s="436"/>
      <c r="C18" s="436"/>
      <c r="D18" s="436"/>
      <c r="E18" s="436"/>
      <c r="F18" s="436"/>
      <c r="G18" s="436"/>
      <c r="H18" s="436"/>
      <c r="I18" s="436"/>
      <c r="J18" s="436"/>
      <c r="K18" s="436"/>
      <c r="L18" s="436"/>
      <c r="M18" s="436"/>
      <c r="N18" s="436"/>
      <c r="O18" s="436"/>
      <c r="P18" s="436"/>
      <c r="Q18" s="436"/>
      <c r="R18" s="436"/>
      <c r="S18" s="436"/>
      <c r="T18" s="436"/>
      <c r="U18" s="436"/>
      <c r="V18" s="436"/>
      <c r="W18" s="436"/>
      <c r="X18" s="436"/>
      <c r="Y18" s="436"/>
      <c r="Z18" s="436"/>
      <c r="AA18" s="436"/>
      <c r="AB18" s="436"/>
      <c r="AC18" s="436"/>
      <c r="AD18" s="419"/>
    </row>
    <row r="19" spans="1:30">
      <c r="A19" s="436"/>
      <c r="B19" s="436"/>
      <c r="C19" s="436"/>
      <c r="D19" s="436"/>
      <c r="E19" s="436"/>
      <c r="F19" s="436"/>
      <c r="G19" s="436"/>
      <c r="H19" s="436"/>
      <c r="I19" s="436"/>
      <c r="J19" s="436"/>
      <c r="K19" s="436"/>
      <c r="L19" s="436"/>
      <c r="M19" s="436"/>
      <c r="N19" s="436"/>
      <c r="O19" s="436"/>
      <c r="P19" s="436"/>
      <c r="Q19" s="436"/>
      <c r="R19" s="436"/>
      <c r="S19" s="436"/>
      <c r="T19" s="436"/>
      <c r="U19" s="436"/>
      <c r="V19" s="436"/>
      <c r="W19" s="436"/>
      <c r="X19" s="436"/>
      <c r="Y19" s="436"/>
      <c r="Z19" s="436"/>
      <c r="AA19" s="436"/>
      <c r="AB19" s="436"/>
      <c r="AC19" s="436"/>
      <c r="AD19" s="419"/>
    </row>
    <row r="20" spans="1:30">
      <c r="A20" s="436"/>
      <c r="B20" s="436"/>
      <c r="C20" s="436"/>
      <c r="D20" s="436"/>
      <c r="E20" s="436"/>
      <c r="F20" s="436"/>
      <c r="G20" s="436"/>
      <c r="H20" s="436"/>
      <c r="I20" s="436"/>
      <c r="J20" s="436"/>
      <c r="K20" s="436"/>
      <c r="L20" s="436"/>
      <c r="M20" s="436"/>
      <c r="N20" s="436"/>
      <c r="O20" s="436"/>
      <c r="P20" s="436"/>
      <c r="Q20" s="436"/>
      <c r="R20" s="436"/>
      <c r="S20" s="436"/>
      <c r="T20" s="436"/>
      <c r="U20" s="436"/>
      <c r="V20" s="436"/>
      <c r="W20" s="436"/>
      <c r="X20" s="436"/>
      <c r="Y20" s="436"/>
      <c r="Z20" s="436"/>
      <c r="AA20" s="436"/>
      <c r="AB20" s="436"/>
      <c r="AC20" s="436"/>
      <c r="AD20" s="419"/>
    </row>
    <row r="21" spans="1:30">
      <c r="A21" s="436"/>
      <c r="B21" s="436"/>
      <c r="C21" s="436"/>
      <c r="D21" s="436"/>
      <c r="E21" s="436"/>
      <c r="F21" s="436"/>
      <c r="G21" s="436"/>
      <c r="H21" s="436"/>
      <c r="I21" s="436"/>
      <c r="J21" s="436"/>
      <c r="K21" s="436"/>
      <c r="L21" s="436"/>
      <c r="M21" s="436"/>
      <c r="N21" s="436"/>
      <c r="O21" s="436"/>
      <c r="P21" s="436"/>
      <c r="Q21" s="436"/>
      <c r="R21" s="436"/>
      <c r="S21" s="436"/>
      <c r="T21" s="436"/>
      <c r="U21" s="436"/>
      <c r="V21" s="436"/>
      <c r="W21" s="436"/>
      <c r="X21" s="436"/>
      <c r="Y21" s="436"/>
      <c r="Z21" s="436"/>
      <c r="AA21" s="436"/>
      <c r="AB21" s="436"/>
      <c r="AC21" s="436"/>
      <c r="AD21" s="419"/>
    </row>
    <row r="22" spans="1:30">
      <c r="A22" s="436"/>
      <c r="B22" s="436"/>
      <c r="C22" s="436"/>
      <c r="D22" s="436"/>
      <c r="E22" s="436"/>
      <c r="F22" s="436"/>
      <c r="G22" s="436"/>
      <c r="H22" s="436"/>
      <c r="I22" s="436"/>
      <c r="J22" s="436"/>
      <c r="K22" s="436"/>
      <c r="L22" s="436"/>
      <c r="M22" s="436"/>
      <c r="N22" s="436"/>
      <c r="O22" s="436"/>
      <c r="P22" s="436"/>
      <c r="Q22" s="436"/>
      <c r="R22" s="436"/>
      <c r="S22" s="436"/>
      <c r="T22" s="436"/>
      <c r="U22" s="436"/>
      <c r="V22" s="436"/>
      <c r="W22" s="436"/>
      <c r="X22" s="436"/>
      <c r="Y22" s="436"/>
      <c r="Z22" s="436"/>
      <c r="AA22" s="436"/>
      <c r="AB22" s="436"/>
      <c r="AC22" s="436"/>
      <c r="AD22" s="419"/>
    </row>
    <row r="23" spans="1:30">
      <c r="A23" s="436"/>
      <c r="B23" s="436"/>
      <c r="C23" s="436"/>
      <c r="D23" s="436"/>
      <c r="E23" s="436"/>
      <c r="F23" s="436"/>
      <c r="G23" s="436"/>
      <c r="H23" s="436"/>
      <c r="I23" s="436"/>
      <c r="J23" s="436"/>
      <c r="K23" s="436"/>
      <c r="L23" s="436"/>
      <c r="M23" s="436"/>
      <c r="N23" s="436"/>
      <c r="O23" s="436"/>
      <c r="P23" s="436"/>
      <c r="Q23" s="436"/>
      <c r="R23" s="436"/>
      <c r="S23" s="436"/>
      <c r="T23" s="436"/>
      <c r="U23" s="436"/>
      <c r="V23" s="436"/>
      <c r="W23" s="436"/>
      <c r="X23" s="436"/>
      <c r="Y23" s="436"/>
      <c r="Z23" s="436"/>
      <c r="AA23" s="436"/>
      <c r="AB23" s="436"/>
      <c r="AC23" s="436"/>
      <c r="AD23" s="419"/>
    </row>
    <row r="24" spans="1:30">
      <c r="A24" s="436"/>
      <c r="B24" s="436"/>
      <c r="C24" s="436"/>
      <c r="D24" s="436"/>
      <c r="E24" s="436"/>
      <c r="F24" s="436"/>
      <c r="G24" s="436"/>
      <c r="H24" s="436"/>
      <c r="I24" s="436"/>
      <c r="J24" s="436"/>
      <c r="K24" s="436"/>
      <c r="L24" s="436"/>
      <c r="M24" s="436"/>
      <c r="N24" s="436"/>
      <c r="O24" s="436"/>
      <c r="P24" s="436"/>
      <c r="Q24" s="436"/>
      <c r="R24" s="436"/>
      <c r="S24" s="436"/>
      <c r="T24" s="436"/>
      <c r="U24" s="436"/>
      <c r="V24" s="436"/>
      <c r="W24" s="436"/>
      <c r="X24" s="436"/>
      <c r="Y24" s="436"/>
      <c r="Z24" s="436"/>
      <c r="AA24" s="436"/>
      <c r="AB24" s="436"/>
      <c r="AC24" s="436"/>
      <c r="AD24" s="419"/>
    </row>
    <row r="25" spans="1:30">
      <c r="A25" s="436"/>
      <c r="B25" s="436"/>
      <c r="C25" s="436"/>
      <c r="D25" s="436"/>
      <c r="E25" s="436"/>
      <c r="F25" s="436"/>
      <c r="G25" s="436"/>
      <c r="H25" s="436"/>
      <c r="I25" s="436"/>
      <c r="J25" s="436"/>
      <c r="K25" s="436"/>
      <c r="L25" s="436"/>
      <c r="M25" s="436"/>
      <c r="N25" s="436"/>
      <c r="O25" s="436"/>
      <c r="P25" s="436"/>
      <c r="Q25" s="436"/>
      <c r="R25" s="436"/>
      <c r="S25" s="436"/>
      <c r="T25" s="436"/>
      <c r="U25" s="436"/>
      <c r="V25" s="436"/>
      <c r="W25" s="436"/>
      <c r="X25" s="436"/>
      <c r="Y25" s="436"/>
      <c r="Z25" s="436"/>
      <c r="AA25" s="436"/>
      <c r="AB25" s="436"/>
      <c r="AC25" s="436"/>
      <c r="AD25" s="419"/>
    </row>
    <row r="26" spans="1:30">
      <c r="A26" s="436"/>
      <c r="B26" s="436"/>
      <c r="C26" s="436"/>
      <c r="D26" s="436"/>
      <c r="E26" s="436"/>
      <c r="F26" s="436"/>
      <c r="G26" s="436"/>
      <c r="H26" s="436"/>
      <c r="I26" s="436"/>
      <c r="J26" s="436"/>
      <c r="K26" s="436"/>
      <c r="L26" s="436"/>
      <c r="M26" s="436"/>
      <c r="N26" s="436"/>
      <c r="O26" s="436"/>
      <c r="P26" s="436"/>
      <c r="Q26" s="436"/>
      <c r="R26" s="436"/>
      <c r="S26" s="436"/>
      <c r="T26" s="436"/>
      <c r="U26" s="436"/>
      <c r="V26" s="436"/>
      <c r="W26" s="436"/>
      <c r="X26" s="436"/>
      <c r="Y26" s="436"/>
      <c r="Z26" s="436"/>
      <c r="AA26" s="436"/>
      <c r="AB26" s="436"/>
      <c r="AC26" s="436"/>
      <c r="AD26" s="419"/>
    </row>
    <row r="27" spans="1:30">
      <c r="A27" s="436"/>
      <c r="B27" s="436"/>
      <c r="C27" s="436"/>
      <c r="D27" s="436"/>
      <c r="E27" s="436"/>
      <c r="F27" s="436"/>
      <c r="G27" s="436"/>
      <c r="H27" s="436"/>
      <c r="I27" s="436"/>
      <c r="J27" s="436"/>
      <c r="K27" s="436"/>
      <c r="L27" s="436"/>
      <c r="M27" s="436"/>
      <c r="N27" s="436"/>
      <c r="O27" s="436"/>
      <c r="P27" s="436"/>
      <c r="Q27" s="436"/>
      <c r="R27" s="436"/>
      <c r="S27" s="436"/>
      <c r="T27" s="436"/>
      <c r="U27" s="436"/>
      <c r="V27" s="436"/>
      <c r="W27" s="436"/>
      <c r="X27" s="436"/>
      <c r="Y27" s="436"/>
      <c r="Z27" s="436"/>
      <c r="AA27" s="436"/>
      <c r="AB27" s="436"/>
      <c r="AC27" s="436"/>
      <c r="AD27" s="419"/>
    </row>
    <row r="28" spans="1:30">
      <c r="A28" s="436"/>
      <c r="B28" s="436"/>
      <c r="C28" s="436"/>
      <c r="D28" s="436"/>
      <c r="E28" s="436"/>
      <c r="F28" s="436"/>
      <c r="G28" s="436"/>
      <c r="H28" s="436"/>
      <c r="I28" s="436"/>
      <c r="J28" s="436"/>
      <c r="K28" s="436"/>
      <c r="L28" s="436"/>
      <c r="M28" s="436"/>
      <c r="N28" s="436"/>
      <c r="O28" s="436"/>
      <c r="P28" s="436"/>
      <c r="Q28" s="436"/>
      <c r="R28" s="436"/>
      <c r="S28" s="436"/>
      <c r="T28" s="436"/>
      <c r="U28" s="436"/>
      <c r="V28" s="436"/>
      <c r="W28" s="436"/>
      <c r="X28" s="436"/>
      <c r="Y28" s="436"/>
      <c r="Z28" s="436"/>
      <c r="AA28" s="436"/>
      <c r="AB28" s="436"/>
      <c r="AC28" s="436"/>
      <c r="AD28" s="419"/>
    </row>
    <row r="29" spans="1:30">
      <c r="A29" s="436"/>
      <c r="B29" s="436"/>
      <c r="C29" s="436"/>
      <c r="D29" s="436"/>
      <c r="E29" s="436"/>
      <c r="F29" s="436"/>
      <c r="G29" s="436"/>
      <c r="H29" s="436"/>
      <c r="I29" s="436"/>
      <c r="J29" s="436"/>
      <c r="K29" s="436"/>
      <c r="L29" s="436"/>
      <c r="M29" s="436"/>
      <c r="N29" s="436"/>
      <c r="O29" s="436"/>
      <c r="P29" s="436"/>
      <c r="Q29" s="436"/>
      <c r="R29" s="436"/>
      <c r="S29" s="436"/>
      <c r="T29" s="436"/>
      <c r="U29" s="436"/>
      <c r="V29" s="436"/>
      <c r="W29" s="436"/>
      <c r="X29" s="436"/>
      <c r="Y29" s="436"/>
      <c r="Z29" s="436"/>
      <c r="AA29" s="436"/>
      <c r="AB29" s="436"/>
      <c r="AC29" s="436"/>
      <c r="AD29" s="419"/>
    </row>
    <row r="30" spans="1:30">
      <c r="A30" s="436"/>
      <c r="B30" s="436"/>
      <c r="C30" s="436"/>
      <c r="D30" s="436"/>
      <c r="E30" s="436"/>
      <c r="F30" s="436"/>
      <c r="G30" s="436"/>
      <c r="H30" s="436"/>
      <c r="I30" s="436"/>
      <c r="J30" s="436"/>
      <c r="K30" s="436"/>
      <c r="L30" s="436"/>
      <c r="M30" s="436"/>
      <c r="N30" s="436"/>
      <c r="O30" s="436"/>
      <c r="P30" s="436"/>
      <c r="Q30" s="436"/>
      <c r="R30" s="436"/>
      <c r="S30" s="436"/>
      <c r="T30" s="436"/>
      <c r="U30" s="436"/>
      <c r="V30" s="436"/>
      <c r="W30" s="436"/>
      <c r="X30" s="436"/>
      <c r="Y30" s="436"/>
      <c r="Z30" s="436"/>
      <c r="AA30" s="436"/>
      <c r="AB30" s="436"/>
      <c r="AC30" s="436"/>
      <c r="AD30" s="419"/>
    </row>
    <row r="31" spans="1:30">
      <c r="A31" s="436"/>
      <c r="B31" s="436"/>
      <c r="C31" s="436"/>
      <c r="D31" s="436"/>
      <c r="E31" s="436"/>
      <c r="F31" s="436"/>
      <c r="G31" s="436"/>
      <c r="H31" s="436"/>
      <c r="I31" s="436"/>
      <c r="J31" s="436"/>
      <c r="K31" s="436"/>
      <c r="L31" s="436"/>
      <c r="M31" s="436"/>
      <c r="N31" s="436"/>
      <c r="O31" s="436"/>
      <c r="P31" s="436"/>
      <c r="Q31" s="436"/>
      <c r="R31" s="436"/>
      <c r="S31" s="436"/>
      <c r="T31" s="436"/>
      <c r="U31" s="436"/>
      <c r="V31" s="436"/>
      <c r="W31" s="436"/>
      <c r="X31" s="436"/>
      <c r="Y31" s="436"/>
      <c r="Z31" s="436"/>
      <c r="AA31" s="436"/>
      <c r="AB31" s="436"/>
      <c r="AC31" s="436"/>
      <c r="AD31" s="419"/>
    </row>
    <row r="32" spans="1:30">
      <c r="A32" s="436"/>
      <c r="B32" s="436"/>
      <c r="C32" s="436"/>
      <c r="D32" s="436"/>
      <c r="E32" s="436"/>
      <c r="F32" s="436"/>
      <c r="G32" s="436"/>
      <c r="H32" s="436"/>
      <c r="I32" s="436"/>
      <c r="J32" s="436"/>
      <c r="K32" s="436"/>
      <c r="L32" s="436"/>
      <c r="M32" s="436"/>
      <c r="N32" s="436"/>
      <c r="O32" s="436"/>
      <c r="P32" s="436"/>
      <c r="Q32" s="436"/>
      <c r="R32" s="436"/>
      <c r="S32" s="436"/>
      <c r="T32" s="436"/>
      <c r="U32" s="436"/>
      <c r="V32" s="436"/>
      <c r="W32" s="436"/>
      <c r="X32" s="436"/>
      <c r="Y32" s="436"/>
      <c r="Z32" s="436"/>
      <c r="AA32" s="436"/>
      <c r="AB32" s="436"/>
      <c r="AC32" s="436"/>
      <c r="AD32" s="419"/>
    </row>
    <row r="33" spans="1:30">
      <c r="A33" s="436"/>
      <c r="B33" s="436"/>
      <c r="C33" s="436"/>
      <c r="D33" s="436"/>
      <c r="E33" s="436"/>
      <c r="F33" s="436"/>
      <c r="G33" s="436"/>
      <c r="H33" s="436"/>
      <c r="I33" s="436"/>
      <c r="J33" s="436"/>
      <c r="K33" s="436"/>
      <c r="L33" s="436"/>
      <c r="M33" s="436"/>
      <c r="N33" s="436"/>
      <c r="O33" s="436"/>
      <c r="P33" s="436"/>
      <c r="Q33" s="436"/>
      <c r="R33" s="436"/>
      <c r="S33" s="436"/>
      <c r="T33" s="436"/>
      <c r="U33" s="436"/>
      <c r="V33" s="436"/>
      <c r="W33" s="436"/>
      <c r="X33" s="436"/>
      <c r="Y33" s="436"/>
      <c r="Z33" s="436"/>
      <c r="AA33" s="436"/>
      <c r="AB33" s="436"/>
      <c r="AC33" s="436"/>
      <c r="AD33" s="419"/>
    </row>
    <row r="34" spans="1:30">
      <c r="A34" s="436"/>
      <c r="B34" s="436"/>
      <c r="C34" s="436"/>
      <c r="D34" s="436"/>
      <c r="E34" s="436"/>
      <c r="F34" s="436"/>
      <c r="G34" s="436"/>
      <c r="H34" s="436"/>
      <c r="I34" s="436"/>
      <c r="J34" s="436"/>
      <c r="K34" s="436"/>
      <c r="L34" s="436"/>
      <c r="M34" s="436"/>
      <c r="N34" s="436"/>
      <c r="O34" s="436"/>
      <c r="P34" s="436"/>
      <c r="Q34" s="436"/>
      <c r="R34" s="436"/>
      <c r="S34" s="436"/>
      <c r="T34" s="436"/>
      <c r="U34" s="436"/>
      <c r="V34" s="436"/>
      <c r="W34" s="436"/>
      <c r="X34" s="436"/>
      <c r="Y34" s="436"/>
      <c r="Z34" s="436"/>
      <c r="AA34" s="436"/>
      <c r="AB34" s="436"/>
      <c r="AC34" s="436"/>
      <c r="AD34" s="419"/>
    </row>
    <row r="35" spans="1:30">
      <c r="A35" s="436"/>
      <c r="B35" s="436"/>
      <c r="C35" s="436"/>
      <c r="D35" s="436"/>
      <c r="E35" s="436"/>
      <c r="F35" s="436"/>
      <c r="G35" s="436"/>
      <c r="H35" s="436"/>
      <c r="I35" s="436"/>
      <c r="J35" s="436"/>
      <c r="K35" s="436"/>
      <c r="L35" s="436"/>
      <c r="M35" s="436"/>
      <c r="N35" s="436"/>
      <c r="O35" s="436"/>
      <c r="P35" s="436"/>
      <c r="Q35" s="436"/>
      <c r="R35" s="436"/>
      <c r="S35" s="436"/>
      <c r="T35" s="436"/>
      <c r="U35" s="436"/>
      <c r="V35" s="436"/>
      <c r="W35" s="436"/>
      <c r="X35" s="436"/>
      <c r="Y35" s="436"/>
      <c r="Z35" s="436"/>
      <c r="AA35" s="436"/>
      <c r="AB35" s="436"/>
      <c r="AC35" s="436"/>
      <c r="AD35" s="419"/>
    </row>
    <row r="36" spans="1:30">
      <c r="A36" s="436"/>
      <c r="B36" s="436"/>
      <c r="C36" s="436"/>
      <c r="D36" s="436"/>
      <c r="E36" s="436"/>
      <c r="F36" s="436"/>
      <c r="G36" s="436"/>
      <c r="H36" s="436"/>
      <c r="I36" s="436"/>
      <c r="J36" s="436"/>
      <c r="K36" s="436"/>
      <c r="L36" s="436"/>
      <c r="M36" s="436"/>
      <c r="N36" s="436"/>
      <c r="O36" s="436"/>
      <c r="P36" s="436"/>
      <c r="Q36" s="436"/>
      <c r="R36" s="436"/>
      <c r="S36" s="436"/>
      <c r="T36" s="436"/>
      <c r="U36" s="436"/>
      <c r="V36" s="436"/>
      <c r="W36" s="436"/>
      <c r="X36" s="436"/>
      <c r="Y36" s="436"/>
      <c r="Z36" s="436"/>
      <c r="AA36" s="436"/>
      <c r="AB36" s="436"/>
      <c r="AC36" s="436"/>
      <c r="AD36" s="419"/>
    </row>
    <row r="37" spans="1:30">
      <c r="A37" s="436"/>
      <c r="B37" s="436"/>
      <c r="C37" s="436"/>
      <c r="D37" s="436"/>
      <c r="E37" s="436"/>
      <c r="F37" s="436"/>
      <c r="G37" s="436"/>
      <c r="H37" s="436"/>
      <c r="I37" s="436"/>
      <c r="J37" s="436"/>
      <c r="K37" s="436"/>
      <c r="L37" s="436"/>
      <c r="M37" s="436"/>
      <c r="N37" s="436"/>
      <c r="O37" s="436"/>
      <c r="P37" s="436"/>
      <c r="Q37" s="436"/>
      <c r="R37" s="436"/>
      <c r="S37" s="436"/>
      <c r="T37" s="436"/>
      <c r="U37" s="436"/>
      <c r="V37" s="436"/>
      <c r="W37" s="436"/>
      <c r="X37" s="436"/>
      <c r="Y37" s="436"/>
      <c r="Z37" s="436"/>
      <c r="AA37" s="436"/>
      <c r="AB37" s="436"/>
      <c r="AC37" s="436"/>
      <c r="AD37" s="419"/>
    </row>
    <row r="38" spans="1:30">
      <c r="A38" s="436"/>
      <c r="B38" s="436"/>
      <c r="C38" s="436"/>
      <c r="D38" s="436"/>
      <c r="E38" s="436"/>
      <c r="F38" s="436"/>
      <c r="G38" s="436"/>
      <c r="H38" s="436"/>
      <c r="I38" s="436"/>
      <c r="J38" s="436"/>
      <c r="K38" s="436"/>
      <c r="L38" s="436"/>
      <c r="M38" s="436"/>
      <c r="N38" s="436"/>
      <c r="O38" s="436"/>
      <c r="P38" s="436"/>
      <c r="Q38" s="436"/>
      <c r="R38" s="436"/>
      <c r="S38" s="436"/>
      <c r="T38" s="436"/>
      <c r="U38" s="436"/>
      <c r="V38" s="436"/>
      <c r="W38" s="436"/>
      <c r="X38" s="436"/>
      <c r="Y38" s="436"/>
      <c r="Z38" s="436"/>
      <c r="AA38" s="436"/>
      <c r="AB38" s="436"/>
      <c r="AC38" s="436"/>
      <c r="AD38" s="419"/>
    </row>
    <row r="39" spans="1:30">
      <c r="A39" s="436"/>
      <c r="B39" s="436"/>
      <c r="C39" s="436"/>
      <c r="D39" s="436"/>
      <c r="E39" s="436"/>
      <c r="F39" s="436"/>
      <c r="G39" s="436"/>
      <c r="H39" s="436"/>
      <c r="I39" s="436"/>
      <c r="J39" s="436"/>
      <c r="K39" s="436"/>
      <c r="L39" s="436"/>
      <c r="M39" s="436"/>
      <c r="N39" s="436"/>
      <c r="O39" s="436"/>
      <c r="P39" s="436"/>
      <c r="Q39" s="436"/>
      <c r="R39" s="436"/>
      <c r="S39" s="436"/>
      <c r="T39" s="436"/>
      <c r="U39" s="436"/>
      <c r="V39" s="436"/>
      <c r="W39" s="436"/>
      <c r="X39" s="436"/>
      <c r="Y39" s="436"/>
      <c r="Z39" s="436"/>
      <c r="AA39" s="436"/>
      <c r="AB39" s="436"/>
      <c r="AC39" s="436"/>
      <c r="AD39" s="419"/>
    </row>
    <row r="40" spans="1:30">
      <c r="A40" s="436"/>
      <c r="B40" s="436"/>
      <c r="C40" s="436"/>
      <c r="D40" s="436"/>
      <c r="E40" s="436"/>
      <c r="F40" s="436"/>
      <c r="G40" s="436"/>
      <c r="H40" s="436"/>
      <c r="I40" s="436"/>
      <c r="J40" s="436"/>
      <c r="K40" s="436"/>
      <c r="L40" s="436"/>
      <c r="M40" s="436"/>
      <c r="N40" s="436"/>
      <c r="O40" s="436"/>
      <c r="P40" s="436"/>
      <c r="Q40" s="436"/>
      <c r="R40" s="436"/>
      <c r="S40" s="436"/>
      <c r="T40" s="436"/>
      <c r="U40" s="436"/>
      <c r="V40" s="436"/>
      <c r="W40" s="436"/>
      <c r="X40" s="436"/>
      <c r="Y40" s="436"/>
      <c r="Z40" s="436"/>
      <c r="AA40" s="436"/>
      <c r="AB40" s="436"/>
      <c r="AC40" s="436"/>
      <c r="AD40" s="419"/>
    </row>
    <row r="41" spans="1:30">
      <c r="A41" s="436"/>
      <c r="B41" s="436"/>
      <c r="C41" s="436"/>
      <c r="D41" s="436"/>
      <c r="E41" s="436"/>
      <c r="F41" s="436"/>
      <c r="G41" s="436"/>
      <c r="H41" s="436"/>
      <c r="I41" s="436"/>
      <c r="J41" s="436"/>
      <c r="K41" s="436"/>
      <c r="L41" s="436"/>
      <c r="M41" s="436"/>
      <c r="N41" s="436"/>
      <c r="O41" s="436"/>
      <c r="P41" s="436"/>
      <c r="Q41" s="436"/>
      <c r="R41" s="436"/>
      <c r="S41" s="436"/>
      <c r="T41" s="436"/>
      <c r="U41" s="436"/>
      <c r="V41" s="436"/>
      <c r="W41" s="436"/>
      <c r="X41" s="436"/>
      <c r="Y41" s="436"/>
      <c r="Z41" s="436"/>
      <c r="AA41" s="436"/>
      <c r="AB41" s="436"/>
      <c r="AC41" s="436"/>
      <c r="AD41" s="419"/>
    </row>
    <row r="42" spans="1:30">
      <c r="A42" s="436"/>
      <c r="B42" s="436"/>
      <c r="C42" s="436"/>
      <c r="D42" s="436"/>
      <c r="E42" s="436"/>
      <c r="F42" s="436"/>
      <c r="G42" s="436"/>
      <c r="H42" s="436"/>
      <c r="I42" s="436"/>
      <c r="J42" s="436"/>
      <c r="K42" s="436"/>
      <c r="L42" s="436"/>
      <c r="M42" s="436"/>
      <c r="N42" s="436"/>
      <c r="O42" s="436"/>
      <c r="P42" s="436"/>
      <c r="Q42" s="436"/>
      <c r="R42" s="436"/>
      <c r="S42" s="436"/>
      <c r="T42" s="436"/>
      <c r="U42" s="436"/>
      <c r="V42" s="436"/>
      <c r="W42" s="436"/>
      <c r="X42" s="436"/>
      <c r="Y42" s="436"/>
      <c r="Z42" s="436"/>
      <c r="AA42" s="436"/>
      <c r="AB42" s="436"/>
      <c r="AC42" s="436"/>
      <c r="AD42" s="419"/>
    </row>
    <row r="43" spans="1:30">
      <c r="A43" s="436"/>
      <c r="B43" s="436"/>
      <c r="C43" s="436"/>
      <c r="D43" s="436"/>
      <c r="E43" s="436"/>
      <c r="F43" s="436"/>
      <c r="G43" s="436"/>
      <c r="H43" s="436"/>
      <c r="I43" s="436"/>
      <c r="J43" s="436"/>
      <c r="K43" s="436"/>
      <c r="L43" s="436"/>
      <c r="M43" s="436"/>
      <c r="N43" s="436"/>
      <c r="O43" s="436"/>
      <c r="P43" s="436"/>
      <c r="Q43" s="436"/>
      <c r="R43" s="436"/>
      <c r="S43" s="436"/>
      <c r="T43" s="436"/>
      <c r="U43" s="436"/>
      <c r="V43" s="436"/>
      <c r="W43" s="436"/>
      <c r="X43" s="436"/>
      <c r="Y43" s="436"/>
      <c r="Z43" s="436"/>
      <c r="AA43" s="436"/>
      <c r="AB43" s="436"/>
      <c r="AC43" s="436"/>
      <c r="AD43" s="419"/>
    </row>
    <row r="44" spans="1:30">
      <c r="A44" s="436"/>
      <c r="B44" s="436"/>
      <c r="C44" s="436"/>
      <c r="D44" s="436"/>
      <c r="E44" s="436"/>
      <c r="F44" s="436"/>
      <c r="G44" s="436"/>
      <c r="H44" s="436"/>
      <c r="I44" s="436"/>
      <c r="J44" s="436"/>
      <c r="K44" s="436"/>
      <c r="L44" s="436"/>
      <c r="M44" s="436"/>
      <c r="N44" s="436"/>
      <c r="O44" s="436"/>
      <c r="P44" s="436"/>
      <c r="Q44" s="436"/>
      <c r="R44" s="436"/>
      <c r="S44" s="436"/>
      <c r="T44" s="436"/>
      <c r="U44" s="436"/>
      <c r="V44" s="436"/>
      <c r="W44" s="436"/>
      <c r="X44" s="436"/>
      <c r="Y44" s="436"/>
      <c r="Z44" s="436"/>
      <c r="AA44" s="436"/>
      <c r="AB44" s="436"/>
      <c r="AC44" s="436"/>
      <c r="AD44" s="419"/>
    </row>
    <row r="45" spans="1:30">
      <c r="A45" s="436"/>
      <c r="B45" s="436"/>
      <c r="C45" s="436"/>
      <c r="D45" s="436"/>
      <c r="E45" s="436"/>
      <c r="F45" s="436"/>
      <c r="G45" s="436"/>
      <c r="H45" s="436"/>
      <c r="I45" s="436"/>
      <c r="J45" s="436"/>
      <c r="K45" s="436"/>
      <c r="L45" s="436"/>
      <c r="M45" s="436"/>
      <c r="N45" s="436"/>
      <c r="O45" s="436"/>
      <c r="P45" s="436"/>
      <c r="Q45" s="436"/>
      <c r="R45" s="436"/>
      <c r="S45" s="436"/>
      <c r="T45" s="436"/>
      <c r="U45" s="436"/>
      <c r="V45" s="436"/>
      <c r="W45" s="436"/>
      <c r="X45" s="436"/>
      <c r="Y45" s="436"/>
      <c r="Z45" s="436"/>
      <c r="AA45" s="436"/>
      <c r="AB45" s="436"/>
      <c r="AC45" s="436"/>
      <c r="AD45" s="419"/>
    </row>
    <row r="46" spans="1:30">
      <c r="A46" s="436"/>
      <c r="B46" s="436"/>
      <c r="C46" s="436"/>
      <c r="D46" s="436"/>
      <c r="E46" s="436"/>
      <c r="F46" s="436"/>
      <c r="G46" s="436"/>
      <c r="H46" s="436"/>
      <c r="I46" s="436"/>
      <c r="J46" s="436"/>
      <c r="K46" s="436"/>
      <c r="L46" s="436"/>
      <c r="M46" s="436"/>
      <c r="N46" s="436"/>
      <c r="O46" s="436"/>
      <c r="P46" s="436"/>
      <c r="Q46" s="436"/>
      <c r="R46" s="436"/>
      <c r="S46" s="436"/>
      <c r="T46" s="436"/>
      <c r="U46" s="436"/>
      <c r="V46" s="436"/>
      <c r="W46" s="436"/>
      <c r="X46" s="436"/>
      <c r="Y46" s="436"/>
      <c r="Z46" s="436"/>
      <c r="AA46" s="436"/>
      <c r="AB46" s="436"/>
      <c r="AC46" s="436"/>
      <c r="AD46" s="419"/>
    </row>
    <row r="47" spans="1:30">
      <c r="A47" s="436"/>
      <c r="B47" s="436"/>
      <c r="C47" s="436"/>
      <c r="D47" s="436"/>
      <c r="E47" s="436"/>
      <c r="F47" s="436"/>
      <c r="G47" s="436"/>
      <c r="H47" s="436"/>
      <c r="I47" s="436"/>
      <c r="J47" s="436"/>
      <c r="K47" s="436"/>
      <c r="L47" s="436"/>
      <c r="M47" s="436"/>
      <c r="N47" s="436"/>
      <c r="O47" s="436"/>
      <c r="P47" s="436"/>
      <c r="Q47" s="436"/>
      <c r="R47" s="436"/>
      <c r="S47" s="436"/>
      <c r="T47" s="436"/>
      <c r="U47" s="436"/>
      <c r="V47" s="436"/>
      <c r="W47" s="436"/>
      <c r="X47" s="436"/>
      <c r="Y47" s="436"/>
      <c r="Z47" s="436"/>
      <c r="AA47" s="436"/>
      <c r="AB47" s="436"/>
      <c r="AC47" s="436"/>
      <c r="AD47" s="419"/>
    </row>
    <row r="48" spans="1:30">
      <c r="A48" s="436"/>
      <c r="B48" s="436"/>
      <c r="C48" s="436"/>
      <c r="D48" s="436"/>
      <c r="E48" s="436"/>
      <c r="F48" s="436"/>
      <c r="G48" s="436"/>
      <c r="H48" s="436"/>
      <c r="I48" s="436"/>
      <c r="J48" s="436"/>
      <c r="K48" s="436"/>
      <c r="L48" s="436"/>
      <c r="M48" s="436"/>
      <c r="N48" s="436"/>
      <c r="O48" s="436"/>
      <c r="P48" s="436"/>
      <c r="Q48" s="436"/>
      <c r="R48" s="436"/>
      <c r="S48" s="436"/>
      <c r="T48" s="436"/>
      <c r="U48" s="436"/>
      <c r="V48" s="436"/>
      <c r="W48" s="436"/>
      <c r="X48" s="436"/>
      <c r="Y48" s="436"/>
      <c r="Z48" s="436"/>
      <c r="AA48" s="436"/>
      <c r="AB48" s="436"/>
      <c r="AC48" s="436"/>
      <c r="AD48" s="419"/>
    </row>
    <row r="49" spans="1:30">
      <c r="A49" s="436"/>
      <c r="B49" s="436"/>
      <c r="C49" s="436"/>
      <c r="D49" s="436"/>
      <c r="E49" s="436"/>
      <c r="F49" s="436"/>
      <c r="G49" s="436"/>
      <c r="H49" s="436"/>
      <c r="I49" s="436"/>
      <c r="J49" s="436"/>
      <c r="K49" s="436"/>
      <c r="L49" s="436"/>
      <c r="M49" s="436"/>
      <c r="N49" s="436"/>
      <c r="O49" s="436"/>
      <c r="P49" s="436"/>
      <c r="Q49" s="436"/>
      <c r="R49" s="436"/>
      <c r="S49" s="436"/>
      <c r="T49" s="436"/>
      <c r="U49" s="436"/>
      <c r="V49" s="436"/>
      <c r="W49" s="436"/>
      <c r="X49" s="436"/>
      <c r="Y49" s="436"/>
      <c r="Z49" s="436"/>
      <c r="AA49" s="436"/>
      <c r="AB49" s="436"/>
      <c r="AC49" s="436"/>
      <c r="AD49" s="419"/>
    </row>
    <row r="50" spans="1:30">
      <c r="A50" s="436"/>
      <c r="B50" s="436"/>
      <c r="C50" s="436"/>
      <c r="D50" s="436"/>
      <c r="E50" s="436"/>
      <c r="F50" s="436"/>
      <c r="G50" s="436"/>
      <c r="H50" s="436"/>
      <c r="I50" s="436"/>
      <c r="J50" s="436"/>
      <c r="K50" s="436"/>
      <c r="L50" s="436"/>
      <c r="M50" s="436"/>
      <c r="N50" s="436"/>
      <c r="O50" s="436"/>
      <c r="P50" s="436"/>
      <c r="Q50" s="436"/>
      <c r="R50" s="436"/>
      <c r="S50" s="436"/>
      <c r="T50" s="436"/>
      <c r="U50" s="436"/>
      <c r="V50" s="436"/>
      <c r="W50" s="436"/>
      <c r="X50" s="436"/>
      <c r="Y50" s="436"/>
      <c r="Z50" s="436"/>
      <c r="AA50" s="436"/>
      <c r="AB50" s="436"/>
      <c r="AC50" s="436"/>
      <c r="AD50" s="419"/>
    </row>
    <row r="51" spans="1:30">
      <c r="A51" s="436"/>
      <c r="B51" s="436"/>
      <c r="C51" s="436"/>
      <c r="D51" s="436"/>
      <c r="E51" s="436"/>
      <c r="F51" s="436"/>
      <c r="G51" s="436"/>
      <c r="H51" s="436"/>
      <c r="I51" s="436"/>
      <c r="J51" s="436"/>
      <c r="K51" s="436"/>
      <c r="L51" s="436"/>
      <c r="M51" s="436"/>
      <c r="N51" s="436"/>
      <c r="O51" s="436"/>
      <c r="P51" s="436"/>
      <c r="Q51" s="436"/>
      <c r="R51" s="436"/>
      <c r="S51" s="436"/>
      <c r="T51" s="436"/>
      <c r="U51" s="436"/>
      <c r="V51" s="436"/>
      <c r="W51" s="436"/>
      <c r="X51" s="436"/>
      <c r="Y51" s="436"/>
      <c r="Z51" s="436"/>
      <c r="AA51" s="436"/>
      <c r="AB51" s="436"/>
      <c r="AC51" s="436"/>
      <c r="AD51" s="419"/>
    </row>
    <row r="52" spans="1:30">
      <c r="A52" s="436"/>
      <c r="B52" s="436"/>
      <c r="C52" s="436"/>
      <c r="D52" s="436"/>
      <c r="E52" s="436"/>
      <c r="F52" s="436"/>
      <c r="G52" s="436"/>
      <c r="H52" s="436"/>
      <c r="I52" s="436"/>
      <c r="J52" s="436"/>
      <c r="K52" s="436"/>
      <c r="L52" s="436"/>
      <c r="M52" s="436"/>
      <c r="N52" s="436"/>
      <c r="O52" s="436"/>
      <c r="P52" s="436"/>
      <c r="Q52" s="436"/>
      <c r="R52" s="436"/>
      <c r="S52" s="436"/>
      <c r="T52" s="436"/>
      <c r="U52" s="436"/>
      <c r="V52" s="436"/>
      <c r="W52" s="436"/>
      <c r="X52" s="436"/>
      <c r="Y52" s="436"/>
      <c r="Z52" s="436"/>
      <c r="AA52" s="436"/>
      <c r="AB52" s="436"/>
      <c r="AC52" s="436"/>
      <c r="AD52" s="419"/>
    </row>
    <row r="53" spans="1:30">
      <c r="A53" s="436"/>
      <c r="B53" s="436"/>
      <c r="C53" s="436"/>
      <c r="D53" s="436"/>
      <c r="E53" s="436"/>
      <c r="F53" s="436"/>
      <c r="G53" s="436"/>
      <c r="H53" s="436"/>
      <c r="I53" s="436"/>
      <c r="J53" s="436"/>
      <c r="K53" s="436"/>
      <c r="L53" s="436"/>
      <c r="M53" s="436"/>
      <c r="N53" s="436"/>
      <c r="O53" s="436"/>
      <c r="P53" s="436"/>
      <c r="Q53" s="436"/>
      <c r="R53" s="436"/>
      <c r="S53" s="436"/>
      <c r="T53" s="436"/>
      <c r="U53" s="436"/>
      <c r="V53" s="436"/>
      <c r="W53" s="436"/>
      <c r="X53" s="436"/>
      <c r="Y53" s="436"/>
      <c r="Z53" s="436"/>
      <c r="AA53" s="436"/>
      <c r="AB53" s="436"/>
      <c r="AC53" s="436"/>
      <c r="AD53" s="419"/>
    </row>
    <row r="54" spans="1:30">
      <c r="A54" s="436"/>
      <c r="B54" s="436"/>
      <c r="C54" s="436"/>
      <c r="D54" s="436"/>
      <c r="E54" s="436"/>
      <c r="F54" s="436"/>
      <c r="G54" s="436"/>
      <c r="H54" s="436"/>
      <c r="I54" s="436"/>
      <c r="J54" s="436"/>
      <c r="K54" s="436"/>
      <c r="L54" s="436"/>
      <c r="M54" s="436"/>
      <c r="N54" s="436"/>
      <c r="O54" s="436"/>
      <c r="P54" s="436"/>
      <c r="Q54" s="436"/>
      <c r="R54" s="436"/>
      <c r="S54" s="436"/>
      <c r="T54" s="436"/>
      <c r="U54" s="436"/>
      <c r="V54" s="436"/>
      <c r="W54" s="436"/>
      <c r="X54" s="436"/>
      <c r="Y54" s="436"/>
      <c r="Z54" s="436"/>
      <c r="AA54" s="436"/>
      <c r="AB54" s="436"/>
      <c r="AC54" s="436"/>
      <c r="AD54" s="419"/>
    </row>
    <row r="55" spans="1:30">
      <c r="A55" s="436"/>
      <c r="B55" s="436"/>
      <c r="C55" s="436"/>
      <c r="D55" s="436"/>
      <c r="E55" s="436"/>
      <c r="F55" s="436"/>
      <c r="G55" s="436"/>
      <c r="H55" s="436"/>
      <c r="I55" s="436"/>
      <c r="J55" s="436"/>
      <c r="K55" s="436"/>
      <c r="L55" s="436"/>
      <c r="M55" s="436"/>
      <c r="N55" s="436"/>
      <c r="O55" s="436"/>
      <c r="P55" s="436"/>
      <c r="Q55" s="436"/>
      <c r="R55" s="436"/>
      <c r="S55" s="436"/>
      <c r="T55" s="436"/>
      <c r="U55" s="436"/>
      <c r="V55" s="436"/>
      <c r="W55" s="436"/>
      <c r="X55" s="436"/>
      <c r="Y55" s="436"/>
      <c r="Z55" s="436"/>
      <c r="AA55" s="436"/>
      <c r="AB55" s="436"/>
      <c r="AC55" s="436"/>
      <c r="AD55" s="419"/>
    </row>
    <row r="56" spans="1:30">
      <c r="A56" s="436"/>
      <c r="B56" s="436"/>
      <c r="C56" s="436"/>
      <c r="D56" s="436"/>
      <c r="E56" s="436"/>
      <c r="F56" s="436"/>
      <c r="G56" s="436"/>
      <c r="H56" s="436"/>
      <c r="I56" s="436"/>
      <c r="J56" s="436"/>
      <c r="K56" s="436"/>
      <c r="L56" s="436"/>
      <c r="M56" s="436"/>
      <c r="N56" s="436"/>
      <c r="O56" s="436"/>
      <c r="P56" s="436"/>
      <c r="Q56" s="436"/>
      <c r="R56" s="436"/>
      <c r="S56" s="436"/>
      <c r="T56" s="436"/>
      <c r="U56" s="436"/>
      <c r="V56" s="436"/>
      <c r="W56" s="436"/>
      <c r="X56" s="436"/>
      <c r="Y56" s="436"/>
      <c r="Z56" s="436"/>
      <c r="AA56" s="436"/>
      <c r="AB56" s="436"/>
      <c r="AC56" s="436"/>
      <c r="AD56" s="419"/>
    </row>
    <row r="57" spans="1:30">
      <c r="A57" s="436"/>
      <c r="B57" s="436"/>
      <c r="C57" s="436"/>
      <c r="D57" s="436"/>
      <c r="E57" s="436"/>
      <c r="F57" s="436"/>
      <c r="G57" s="436"/>
      <c r="H57" s="436"/>
      <c r="I57" s="436"/>
      <c r="J57" s="436"/>
      <c r="K57" s="436"/>
      <c r="L57" s="436"/>
      <c r="M57" s="436"/>
      <c r="N57" s="436"/>
      <c r="O57" s="436"/>
      <c r="P57" s="436"/>
      <c r="Q57" s="436"/>
      <c r="R57" s="436"/>
      <c r="S57" s="436"/>
      <c r="T57" s="436"/>
      <c r="U57" s="436"/>
      <c r="V57" s="436"/>
      <c r="W57" s="436"/>
      <c r="X57" s="436"/>
      <c r="Y57" s="436"/>
      <c r="Z57" s="436"/>
      <c r="AA57" s="436"/>
      <c r="AB57" s="436"/>
      <c r="AC57" s="436"/>
      <c r="AD57" s="419"/>
    </row>
    <row r="58" spans="1:30">
      <c r="A58" s="436"/>
      <c r="B58" s="436"/>
      <c r="C58" s="436"/>
      <c r="D58" s="436"/>
      <c r="E58" s="436"/>
      <c r="F58" s="436"/>
      <c r="G58" s="436"/>
      <c r="H58" s="436"/>
      <c r="I58" s="436"/>
      <c r="J58" s="436"/>
      <c r="K58" s="436"/>
      <c r="L58" s="436"/>
      <c r="M58" s="436"/>
      <c r="N58" s="436"/>
      <c r="O58" s="436"/>
      <c r="P58" s="436"/>
      <c r="Q58" s="436"/>
      <c r="R58" s="436"/>
      <c r="S58" s="436"/>
      <c r="T58" s="436"/>
      <c r="U58" s="436"/>
      <c r="V58" s="436"/>
      <c r="W58" s="436"/>
      <c r="X58" s="436"/>
      <c r="Y58" s="436"/>
      <c r="Z58" s="436"/>
      <c r="AA58" s="436"/>
      <c r="AB58" s="436"/>
      <c r="AC58" s="436"/>
      <c r="AD58" s="419"/>
    </row>
    <row r="59" spans="1:30">
      <c r="A59" s="436"/>
      <c r="B59" s="436"/>
      <c r="C59" s="436"/>
      <c r="D59" s="436"/>
      <c r="E59" s="436"/>
      <c r="F59" s="436"/>
      <c r="G59" s="436"/>
      <c r="H59" s="436"/>
      <c r="I59" s="436"/>
      <c r="J59" s="436"/>
      <c r="K59" s="436"/>
      <c r="L59" s="436"/>
      <c r="M59" s="436"/>
      <c r="N59" s="436"/>
      <c r="O59" s="436"/>
      <c r="P59" s="436"/>
      <c r="Q59" s="436"/>
      <c r="R59" s="436"/>
      <c r="S59" s="436"/>
      <c r="T59" s="436"/>
      <c r="U59" s="436"/>
      <c r="V59" s="436"/>
      <c r="W59" s="436"/>
      <c r="X59" s="436"/>
      <c r="Y59" s="436"/>
      <c r="Z59" s="436"/>
      <c r="AA59" s="436"/>
      <c r="AB59" s="436"/>
      <c r="AC59" s="436"/>
      <c r="AD59" s="419"/>
    </row>
    <row r="60" spans="1:30">
      <c r="A60" s="419"/>
      <c r="B60" s="419"/>
      <c r="C60" s="419"/>
      <c r="D60" s="419"/>
      <c r="E60" s="419"/>
      <c r="F60" s="419"/>
      <c r="G60" s="419"/>
      <c r="H60" s="419"/>
      <c r="I60" s="419"/>
      <c r="J60" s="419"/>
      <c r="K60" s="419"/>
      <c r="L60" s="419"/>
      <c r="M60" s="419"/>
      <c r="N60" s="419"/>
      <c r="O60" s="419"/>
      <c r="P60" s="419"/>
      <c r="Q60" s="419"/>
      <c r="R60" s="419"/>
      <c r="S60" s="419"/>
      <c r="T60" s="419"/>
      <c r="U60" s="419"/>
      <c r="V60" s="419"/>
      <c r="W60" s="419"/>
      <c r="X60" s="419"/>
      <c r="Y60" s="419"/>
      <c r="Z60" s="419"/>
      <c r="AA60" s="419"/>
      <c r="AB60" s="419"/>
      <c r="AC60" s="419"/>
      <c r="AD60" s="419"/>
    </row>
    <row r="61" spans="1:30">
      <c r="A61" s="419"/>
      <c r="B61" s="419"/>
      <c r="C61" s="419"/>
      <c r="D61" s="419"/>
      <c r="E61" s="419"/>
      <c r="F61" s="419"/>
      <c r="G61" s="419"/>
      <c r="H61" s="419"/>
      <c r="I61" s="419"/>
      <c r="J61" s="419"/>
      <c r="K61" s="419"/>
      <c r="L61" s="419"/>
      <c r="M61" s="419"/>
      <c r="N61" s="419"/>
      <c r="O61" s="419"/>
      <c r="P61" s="419"/>
      <c r="Q61" s="419"/>
      <c r="R61" s="419"/>
      <c r="S61" s="419"/>
      <c r="T61" s="419"/>
      <c r="U61" s="419"/>
      <c r="V61" s="419"/>
      <c r="W61" s="419"/>
      <c r="X61" s="419"/>
      <c r="Y61" s="419"/>
      <c r="Z61" s="419"/>
      <c r="AA61" s="419"/>
      <c r="AB61" s="419"/>
      <c r="AC61" s="419"/>
      <c r="AD61" s="419"/>
    </row>
    <row r="62" spans="1:30">
      <c r="A62" s="419"/>
      <c r="B62" s="419"/>
      <c r="C62" s="419"/>
      <c r="D62" s="419"/>
      <c r="E62" s="419"/>
      <c r="F62" s="419"/>
      <c r="G62" s="419"/>
      <c r="H62" s="419"/>
      <c r="I62" s="419"/>
      <c r="J62" s="419"/>
      <c r="K62" s="419"/>
      <c r="L62" s="419"/>
      <c r="M62" s="419"/>
      <c r="N62" s="419"/>
      <c r="O62" s="419"/>
      <c r="P62" s="419"/>
      <c r="Q62" s="419"/>
      <c r="R62" s="419"/>
      <c r="S62" s="419"/>
      <c r="T62" s="419"/>
      <c r="U62" s="419"/>
      <c r="V62" s="419"/>
      <c r="W62" s="419"/>
      <c r="X62" s="419"/>
      <c r="Y62" s="419"/>
      <c r="Z62" s="419"/>
      <c r="AA62" s="419"/>
      <c r="AB62" s="419"/>
      <c r="AC62" s="419"/>
      <c r="AD62" s="419"/>
    </row>
    <row r="63" spans="1:30">
      <c r="A63" s="419"/>
      <c r="B63" s="419"/>
      <c r="C63" s="419"/>
      <c r="D63" s="419"/>
      <c r="E63" s="419"/>
      <c r="F63" s="419"/>
      <c r="G63" s="419"/>
      <c r="H63" s="419"/>
      <c r="I63" s="419"/>
      <c r="J63" s="419"/>
      <c r="K63" s="419"/>
      <c r="L63" s="419"/>
      <c r="M63" s="419"/>
      <c r="N63" s="419"/>
      <c r="O63" s="419"/>
      <c r="P63" s="419"/>
      <c r="Q63" s="419"/>
      <c r="R63" s="419"/>
      <c r="S63" s="419"/>
      <c r="T63" s="419"/>
      <c r="U63" s="419"/>
      <c r="V63" s="419"/>
      <c r="W63" s="419"/>
      <c r="X63" s="419"/>
      <c r="Y63" s="419"/>
      <c r="Z63" s="419"/>
      <c r="AA63" s="419"/>
      <c r="AB63" s="419"/>
      <c r="AC63" s="419"/>
      <c r="AD63" s="419"/>
    </row>
    <row r="64" spans="1:30">
      <c r="A64" s="419"/>
      <c r="B64" s="419"/>
      <c r="C64" s="419"/>
      <c r="D64" s="419"/>
      <c r="E64" s="419"/>
      <c r="F64" s="419"/>
      <c r="G64" s="419"/>
      <c r="H64" s="419"/>
      <c r="I64" s="419"/>
      <c r="J64" s="419"/>
      <c r="K64" s="419"/>
      <c r="L64" s="419"/>
      <c r="M64" s="419"/>
      <c r="N64" s="419"/>
      <c r="O64" s="419"/>
      <c r="P64" s="419"/>
      <c r="Q64" s="419"/>
      <c r="R64" s="419"/>
      <c r="S64" s="419"/>
      <c r="T64" s="419"/>
      <c r="U64" s="419"/>
      <c r="V64" s="419"/>
      <c r="W64" s="419"/>
      <c r="X64" s="419"/>
      <c r="Y64" s="419"/>
      <c r="Z64" s="419"/>
      <c r="AA64" s="419"/>
      <c r="AB64" s="419"/>
      <c r="AC64" s="419"/>
      <c r="AD64" s="419"/>
    </row>
    <row r="65" spans="1:30">
      <c r="A65" s="419"/>
      <c r="B65" s="419"/>
      <c r="C65" s="419"/>
      <c r="D65" s="419"/>
      <c r="E65" s="419"/>
      <c r="F65" s="419"/>
      <c r="G65" s="419"/>
      <c r="H65" s="419"/>
      <c r="I65" s="419"/>
      <c r="J65" s="419"/>
      <c r="K65" s="419"/>
      <c r="L65" s="419"/>
      <c r="M65" s="419"/>
      <c r="N65" s="419"/>
      <c r="O65" s="419"/>
      <c r="P65" s="419"/>
      <c r="Q65" s="419"/>
      <c r="R65" s="419"/>
      <c r="S65" s="419"/>
      <c r="T65" s="419"/>
      <c r="U65" s="419"/>
      <c r="V65" s="419"/>
      <c r="W65" s="419"/>
      <c r="X65" s="419"/>
      <c r="Y65" s="419"/>
      <c r="Z65" s="419"/>
      <c r="AA65" s="419"/>
      <c r="AB65" s="419"/>
      <c r="AC65" s="419"/>
      <c r="AD65" s="419"/>
    </row>
    <row r="66" spans="1:30">
      <c r="A66" s="419"/>
      <c r="B66" s="419"/>
      <c r="C66" s="419"/>
      <c r="D66" s="419"/>
      <c r="E66" s="419"/>
      <c r="F66" s="419"/>
      <c r="G66" s="419"/>
      <c r="H66" s="419"/>
      <c r="I66" s="419"/>
      <c r="J66" s="419"/>
      <c r="K66" s="419"/>
      <c r="L66" s="419"/>
      <c r="M66" s="419"/>
      <c r="N66" s="419"/>
      <c r="O66" s="419"/>
      <c r="P66" s="419"/>
      <c r="Q66" s="419"/>
      <c r="R66" s="419"/>
      <c r="S66" s="419"/>
      <c r="T66" s="419"/>
      <c r="U66" s="419"/>
      <c r="V66" s="419"/>
      <c r="W66" s="419"/>
      <c r="X66" s="419"/>
      <c r="Y66" s="419"/>
      <c r="Z66" s="419"/>
      <c r="AA66" s="419"/>
      <c r="AB66" s="419"/>
      <c r="AC66" s="419"/>
      <c r="AD66" s="419"/>
    </row>
    <row r="67" spans="1:30">
      <c r="A67" s="419"/>
      <c r="B67" s="419"/>
      <c r="C67" s="419"/>
      <c r="D67" s="419"/>
      <c r="E67" s="419"/>
      <c r="F67" s="419"/>
      <c r="G67" s="419"/>
      <c r="H67" s="419"/>
      <c r="I67" s="419"/>
      <c r="J67" s="419"/>
      <c r="K67" s="419"/>
      <c r="L67" s="419"/>
      <c r="M67" s="419"/>
      <c r="N67" s="419"/>
      <c r="O67" s="419"/>
      <c r="P67" s="419"/>
      <c r="Q67" s="419"/>
      <c r="R67" s="419"/>
      <c r="S67" s="419"/>
      <c r="T67" s="419"/>
      <c r="U67" s="419"/>
      <c r="V67" s="419"/>
      <c r="W67" s="419"/>
      <c r="X67" s="419"/>
      <c r="Y67" s="419"/>
      <c r="Z67" s="419"/>
      <c r="AA67" s="419"/>
      <c r="AB67" s="419"/>
      <c r="AC67" s="419"/>
      <c r="AD67" s="419"/>
    </row>
    <row r="68" spans="1:30">
      <c r="A68" s="419"/>
      <c r="B68" s="419"/>
      <c r="C68" s="419"/>
      <c r="D68" s="419"/>
      <c r="E68" s="419"/>
      <c r="F68" s="419"/>
      <c r="G68" s="419"/>
      <c r="H68" s="419"/>
      <c r="I68" s="419"/>
      <c r="J68" s="419"/>
      <c r="K68" s="419"/>
      <c r="L68" s="419"/>
      <c r="M68" s="419"/>
      <c r="N68" s="419"/>
      <c r="O68" s="419"/>
      <c r="P68" s="419"/>
      <c r="Q68" s="419"/>
      <c r="R68" s="419"/>
      <c r="S68" s="419"/>
      <c r="T68" s="419"/>
      <c r="U68" s="419"/>
      <c r="V68" s="419"/>
      <c r="W68" s="419"/>
      <c r="X68" s="419"/>
      <c r="Y68" s="419"/>
      <c r="Z68" s="419"/>
      <c r="AA68" s="419"/>
      <c r="AB68" s="419"/>
      <c r="AC68" s="419"/>
      <c r="AD68" s="419"/>
    </row>
    <row r="69" spans="1:30">
      <c r="A69" s="419"/>
      <c r="B69" s="419"/>
      <c r="C69" s="419"/>
      <c r="D69" s="419"/>
      <c r="E69" s="419"/>
      <c r="F69" s="419"/>
      <c r="G69" s="419"/>
      <c r="H69" s="419"/>
      <c r="I69" s="419"/>
      <c r="J69" s="419"/>
      <c r="K69" s="419"/>
      <c r="L69" s="419"/>
      <c r="M69" s="419"/>
      <c r="N69" s="419"/>
      <c r="O69" s="419"/>
      <c r="P69" s="419"/>
      <c r="Q69" s="419"/>
      <c r="R69" s="419"/>
      <c r="S69" s="419"/>
      <c r="T69" s="419"/>
      <c r="U69" s="419"/>
      <c r="V69" s="419"/>
      <c r="W69" s="419"/>
      <c r="X69" s="419"/>
      <c r="Y69" s="419"/>
      <c r="Z69" s="419"/>
      <c r="AA69" s="419"/>
      <c r="AB69" s="419"/>
      <c r="AC69" s="419"/>
      <c r="AD69" s="419"/>
    </row>
    <row r="70" spans="1:30">
      <c r="A70" s="419"/>
      <c r="B70" s="419"/>
      <c r="C70" s="419"/>
      <c r="D70" s="419"/>
      <c r="E70" s="419"/>
      <c r="F70" s="419"/>
      <c r="G70" s="419"/>
      <c r="H70" s="419"/>
      <c r="I70" s="419"/>
      <c r="J70" s="419"/>
      <c r="K70" s="419"/>
      <c r="L70" s="419"/>
      <c r="M70" s="419"/>
      <c r="N70" s="419"/>
      <c r="O70" s="419"/>
      <c r="P70" s="419"/>
      <c r="Q70" s="419"/>
      <c r="R70" s="419"/>
      <c r="S70" s="419"/>
      <c r="T70" s="419"/>
      <c r="U70" s="419"/>
      <c r="V70" s="419"/>
      <c r="W70" s="419"/>
      <c r="X70" s="419"/>
      <c r="Y70" s="419"/>
      <c r="Z70" s="419"/>
      <c r="AA70" s="419"/>
      <c r="AB70" s="419"/>
      <c r="AC70" s="419"/>
      <c r="AD70" s="419"/>
    </row>
    <row r="71" spans="1:30">
      <c r="A71" s="419"/>
      <c r="B71" s="419"/>
      <c r="C71" s="419"/>
      <c r="D71" s="419"/>
      <c r="E71" s="419"/>
      <c r="F71" s="419"/>
      <c r="G71" s="419"/>
      <c r="H71" s="419"/>
      <c r="I71" s="419"/>
      <c r="J71" s="419"/>
      <c r="K71" s="419"/>
      <c r="L71" s="419"/>
      <c r="M71" s="419"/>
      <c r="N71" s="419"/>
      <c r="O71" s="419"/>
      <c r="P71" s="419"/>
      <c r="Q71" s="419"/>
      <c r="R71" s="419"/>
      <c r="S71" s="419"/>
      <c r="T71" s="419"/>
      <c r="U71" s="419"/>
      <c r="V71" s="419"/>
      <c r="W71" s="419"/>
      <c r="X71" s="419"/>
      <c r="Y71" s="419"/>
      <c r="Z71" s="419"/>
      <c r="AA71" s="419"/>
      <c r="AB71" s="419"/>
      <c r="AC71" s="419"/>
      <c r="AD71" s="419"/>
    </row>
    <row r="72" spans="1:30">
      <c r="A72" s="419"/>
      <c r="B72" s="419"/>
      <c r="C72" s="419"/>
      <c r="D72" s="419"/>
      <c r="E72" s="419"/>
      <c r="F72" s="419"/>
      <c r="G72" s="419"/>
      <c r="H72" s="419"/>
      <c r="I72" s="419"/>
      <c r="J72" s="419"/>
      <c r="K72" s="419"/>
      <c r="L72" s="419"/>
      <c r="M72" s="419"/>
      <c r="N72" s="419"/>
      <c r="O72" s="419"/>
      <c r="P72" s="419"/>
      <c r="Q72" s="419"/>
      <c r="R72" s="419"/>
      <c r="S72" s="419"/>
      <c r="T72" s="419"/>
      <c r="U72" s="419"/>
      <c r="V72" s="419"/>
      <c r="W72" s="419"/>
      <c r="X72" s="419"/>
      <c r="Y72" s="419"/>
      <c r="Z72" s="419"/>
      <c r="AA72" s="419"/>
      <c r="AB72" s="419"/>
      <c r="AC72" s="419"/>
      <c r="AD72" s="419"/>
    </row>
    <row r="73" spans="1:30">
      <c r="A73" s="419"/>
      <c r="B73" s="419"/>
      <c r="C73" s="419"/>
      <c r="D73" s="419"/>
      <c r="E73" s="419"/>
      <c r="F73" s="419"/>
      <c r="G73" s="419"/>
      <c r="H73" s="419"/>
      <c r="I73" s="419"/>
      <c r="J73" s="419"/>
      <c r="K73" s="419"/>
      <c r="L73" s="419"/>
      <c r="M73" s="419"/>
      <c r="N73" s="419"/>
      <c r="O73" s="419"/>
      <c r="P73" s="419"/>
      <c r="Q73" s="419"/>
      <c r="R73" s="419"/>
      <c r="S73" s="419"/>
      <c r="T73" s="419"/>
      <c r="U73" s="419"/>
      <c r="V73" s="419"/>
      <c r="W73" s="419"/>
      <c r="X73" s="419"/>
      <c r="Y73" s="419"/>
      <c r="Z73" s="419"/>
      <c r="AA73" s="419"/>
      <c r="AB73" s="419"/>
      <c r="AC73" s="419"/>
      <c r="AD73" s="419"/>
    </row>
    <row r="74" spans="1:30">
      <c r="A74" s="419"/>
      <c r="B74" s="419"/>
      <c r="C74" s="419"/>
      <c r="D74" s="419"/>
      <c r="E74" s="419"/>
      <c r="F74" s="419"/>
      <c r="G74" s="419"/>
      <c r="H74" s="419"/>
      <c r="I74" s="419"/>
      <c r="J74" s="419"/>
      <c r="K74" s="419"/>
      <c r="L74" s="419"/>
      <c r="M74" s="419"/>
      <c r="N74" s="419"/>
      <c r="O74" s="419"/>
      <c r="P74" s="419"/>
      <c r="Q74" s="419"/>
      <c r="R74" s="419"/>
      <c r="S74" s="419"/>
      <c r="T74" s="419"/>
      <c r="U74" s="419"/>
      <c r="V74" s="419"/>
      <c r="W74" s="419"/>
      <c r="X74" s="419"/>
      <c r="Y74" s="419"/>
      <c r="Z74" s="419"/>
      <c r="AA74" s="419"/>
      <c r="AB74" s="419"/>
      <c r="AC74" s="419"/>
      <c r="AD74" s="419"/>
    </row>
    <row r="75" spans="1:30">
      <c r="A75" s="419"/>
      <c r="B75" s="419"/>
      <c r="C75" s="419"/>
      <c r="D75" s="419"/>
      <c r="E75" s="419"/>
      <c r="F75" s="419"/>
      <c r="G75" s="419"/>
      <c r="H75" s="419"/>
      <c r="I75" s="419"/>
      <c r="J75" s="419"/>
      <c r="K75" s="419"/>
      <c r="L75" s="419"/>
      <c r="M75" s="419"/>
      <c r="N75" s="419"/>
      <c r="O75" s="419"/>
      <c r="P75" s="419"/>
      <c r="Q75" s="419"/>
      <c r="R75" s="419"/>
      <c r="S75" s="419"/>
      <c r="T75" s="419"/>
      <c r="U75" s="419"/>
      <c r="V75" s="419"/>
      <c r="W75" s="419"/>
      <c r="X75" s="419"/>
      <c r="Y75" s="419"/>
      <c r="Z75" s="419"/>
      <c r="AA75" s="419"/>
      <c r="AB75" s="419"/>
      <c r="AC75" s="419"/>
      <c r="AD75" s="419"/>
    </row>
    <row r="76" spans="1:30">
      <c r="A76" s="419"/>
      <c r="B76" s="419"/>
      <c r="C76" s="419"/>
      <c r="D76" s="419"/>
      <c r="E76" s="419"/>
      <c r="F76" s="419"/>
      <c r="G76" s="419"/>
      <c r="H76" s="419"/>
      <c r="I76" s="419"/>
      <c r="J76" s="419"/>
      <c r="K76" s="419"/>
      <c r="L76" s="419"/>
      <c r="M76" s="419"/>
      <c r="N76" s="419"/>
      <c r="O76" s="419"/>
      <c r="P76" s="419"/>
      <c r="Q76" s="419"/>
      <c r="R76" s="419"/>
      <c r="S76" s="419"/>
      <c r="T76" s="419"/>
      <c r="U76" s="419"/>
      <c r="V76" s="419"/>
      <c r="W76" s="419"/>
      <c r="X76" s="419"/>
      <c r="Y76" s="419"/>
      <c r="Z76" s="419"/>
      <c r="AA76" s="419"/>
      <c r="AB76" s="419"/>
      <c r="AC76" s="419"/>
      <c r="AD76" s="419"/>
    </row>
    <row r="77" spans="1:30">
      <c r="A77" s="419"/>
      <c r="B77" s="419"/>
      <c r="C77" s="419"/>
      <c r="D77" s="419"/>
      <c r="E77" s="419"/>
      <c r="F77" s="419"/>
      <c r="G77" s="419"/>
      <c r="H77" s="419"/>
      <c r="I77" s="419"/>
      <c r="J77" s="419"/>
      <c r="K77" s="419"/>
      <c r="L77" s="419"/>
      <c r="M77" s="419"/>
      <c r="N77" s="419"/>
      <c r="O77" s="419"/>
      <c r="P77" s="419"/>
      <c r="Q77" s="419"/>
      <c r="R77" s="419"/>
      <c r="S77" s="419"/>
      <c r="T77" s="419"/>
      <c r="U77" s="419"/>
      <c r="V77" s="419"/>
      <c r="W77" s="419"/>
      <c r="X77" s="419"/>
      <c r="Y77" s="419"/>
      <c r="Z77" s="419"/>
      <c r="AA77" s="419"/>
      <c r="AB77" s="419"/>
      <c r="AC77" s="419"/>
      <c r="AD77" s="419"/>
    </row>
    <row r="78" spans="1:30">
      <c r="A78" s="419"/>
      <c r="B78" s="419"/>
      <c r="C78" s="419"/>
      <c r="D78" s="419"/>
      <c r="E78" s="419"/>
      <c r="F78" s="419"/>
      <c r="G78" s="419"/>
      <c r="H78" s="419"/>
      <c r="I78" s="419"/>
      <c r="J78" s="419"/>
      <c r="K78" s="419"/>
      <c r="L78" s="419"/>
      <c r="M78" s="419"/>
      <c r="N78" s="419"/>
      <c r="O78" s="419"/>
      <c r="P78" s="419"/>
      <c r="Q78" s="419"/>
      <c r="R78" s="419"/>
      <c r="S78" s="419"/>
      <c r="T78" s="419"/>
      <c r="U78" s="419"/>
      <c r="V78" s="419"/>
      <c r="W78" s="419"/>
      <c r="X78" s="419"/>
      <c r="Y78" s="419"/>
      <c r="Z78" s="419"/>
      <c r="AA78" s="419"/>
      <c r="AB78" s="419"/>
      <c r="AC78" s="419"/>
      <c r="AD78" s="419"/>
    </row>
    <row r="79" spans="1:30">
      <c r="A79" s="419"/>
      <c r="B79" s="419"/>
      <c r="C79" s="419"/>
      <c r="D79" s="419"/>
      <c r="E79" s="419"/>
      <c r="F79" s="419"/>
      <c r="G79" s="419"/>
      <c r="H79" s="419"/>
      <c r="I79" s="419"/>
      <c r="J79" s="419"/>
      <c r="K79" s="419"/>
      <c r="L79" s="419"/>
      <c r="M79" s="419"/>
      <c r="N79" s="419"/>
      <c r="O79" s="419"/>
      <c r="P79" s="419"/>
      <c r="Q79" s="419"/>
      <c r="R79" s="419"/>
      <c r="S79" s="419"/>
      <c r="T79" s="419"/>
      <c r="U79" s="419"/>
      <c r="V79" s="419"/>
      <c r="W79" s="419"/>
      <c r="X79" s="419"/>
      <c r="Y79" s="419"/>
      <c r="Z79" s="419"/>
      <c r="AA79" s="419"/>
      <c r="AB79" s="419"/>
      <c r="AC79" s="419"/>
      <c r="AD79" s="419"/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1046"/>
  <sheetViews>
    <sheetView zoomScale="120" zoomScaleNormal="120" workbookViewId="0">
      <pane ySplit="1" topLeftCell="A53" activePane="bottomLeft" state="frozen"/>
      <selection pane="bottomLeft" activeCell="T71" sqref="T71"/>
    </sheetView>
  </sheetViews>
  <sheetFormatPr defaultColWidth="12.5703125" defaultRowHeight="12.75"/>
  <cols>
    <col min="1" max="1" width="12" style="30" bestFit="1" customWidth="1"/>
    <col min="2" max="2" width="19.140625" style="30" bestFit="1" customWidth="1"/>
    <col min="3" max="3" width="31.140625" style="31" customWidth="1"/>
    <col min="4" max="4" width="15.140625" style="30" customWidth="1"/>
    <col min="5" max="5" width="32.7109375" style="31" bestFit="1" customWidth="1"/>
    <col min="6" max="6" width="33.140625" style="31" bestFit="1" customWidth="1"/>
    <col min="7" max="7" width="19.140625" style="31" customWidth="1"/>
    <col min="8" max="8" width="21.7109375" style="31" customWidth="1"/>
    <col min="9" max="9" width="48.7109375" style="31" bestFit="1" customWidth="1"/>
    <col min="10" max="10" width="12" style="26" customWidth="1"/>
    <col min="11" max="11" width="13.28515625" style="26" customWidth="1"/>
    <col min="12" max="12" width="15.28515625" style="26" customWidth="1"/>
    <col min="13" max="13" width="13.85546875" style="26" bestFit="1" customWidth="1"/>
    <col min="14" max="14" width="18.7109375" style="26" customWidth="1"/>
    <col min="15" max="15" width="15.5703125" style="26" customWidth="1"/>
    <col min="16" max="16" width="13.5703125" style="26" customWidth="1"/>
    <col min="17" max="17" width="15.5703125" style="26" customWidth="1"/>
    <col min="18" max="18" width="18.7109375" style="30" customWidth="1"/>
    <col min="19" max="19" width="18.28515625" style="26" customWidth="1"/>
    <col min="20" max="20" width="15.140625" style="26" customWidth="1"/>
    <col min="21" max="21" width="13.28515625" style="26" bestFit="1" customWidth="1"/>
    <col min="22" max="22" width="18.85546875" style="160" customWidth="1"/>
    <col min="23" max="23" width="15.85546875" style="26" customWidth="1"/>
    <col min="24" max="24" width="17" style="26" customWidth="1"/>
    <col min="25" max="25" width="15.7109375" style="26" customWidth="1"/>
    <col min="26" max="26" width="17.85546875" style="26" hidden="1" customWidth="1"/>
    <col min="27" max="27" width="16" style="26" hidden="1" customWidth="1"/>
  </cols>
  <sheetData>
    <row r="1" spans="1:36" ht="13.5" thickBot="1">
      <c r="A1" s="131" t="s">
        <v>14</v>
      </c>
      <c r="B1" s="385" t="s">
        <v>15</v>
      </c>
      <c r="C1" s="281" t="s">
        <v>16</v>
      </c>
      <c r="D1" s="386" t="s">
        <v>17</v>
      </c>
      <c r="E1" s="132" t="s">
        <v>18</v>
      </c>
      <c r="F1" s="363" t="s">
        <v>19</v>
      </c>
      <c r="G1" s="281" t="s">
        <v>543</v>
      </c>
      <c r="H1" s="281" t="s">
        <v>526</v>
      </c>
      <c r="I1" s="387" t="s">
        <v>20</v>
      </c>
      <c r="J1" s="133" t="s">
        <v>21</v>
      </c>
      <c r="K1" s="133" t="s">
        <v>22</v>
      </c>
      <c r="L1" s="227" t="s">
        <v>449</v>
      </c>
      <c r="M1" s="133" t="s">
        <v>237</v>
      </c>
      <c r="N1" s="133" t="s">
        <v>167</v>
      </c>
      <c r="O1" s="133" t="s">
        <v>168</v>
      </c>
      <c r="P1" s="133" t="s">
        <v>169</v>
      </c>
      <c r="Q1" s="133" t="s">
        <v>24</v>
      </c>
      <c r="R1" s="192" t="s">
        <v>25</v>
      </c>
      <c r="S1" s="133" t="s">
        <v>26</v>
      </c>
      <c r="T1" s="133" t="s">
        <v>27</v>
      </c>
      <c r="U1" s="214" t="s">
        <v>459</v>
      </c>
      <c r="V1" s="227" t="s">
        <v>28</v>
      </c>
      <c r="W1" s="133" t="s">
        <v>29</v>
      </c>
      <c r="X1" s="133" t="s">
        <v>30</v>
      </c>
      <c r="Y1" s="133" t="s">
        <v>31</v>
      </c>
      <c r="Z1" s="134" t="s">
        <v>322</v>
      </c>
      <c r="AA1" s="134" t="s">
        <v>323</v>
      </c>
      <c r="AB1" s="22"/>
      <c r="AC1" s="22"/>
      <c r="AD1" s="9"/>
      <c r="AE1" s="9"/>
      <c r="AF1" s="9"/>
      <c r="AG1" s="9"/>
      <c r="AH1" s="9"/>
      <c r="AI1" s="9"/>
      <c r="AJ1" s="9"/>
    </row>
    <row r="2" spans="1:36">
      <c r="A2" s="126">
        <v>45323</v>
      </c>
      <c r="B2" s="338" t="s">
        <v>238</v>
      </c>
      <c r="C2" s="383" t="s">
        <v>239</v>
      </c>
      <c r="D2" s="295">
        <v>6282474052</v>
      </c>
      <c r="E2" s="296" t="s">
        <v>240</v>
      </c>
      <c r="F2" s="296" t="s">
        <v>241</v>
      </c>
      <c r="G2" s="296" t="s">
        <v>551</v>
      </c>
      <c r="H2" s="297" t="s">
        <v>527</v>
      </c>
      <c r="I2" s="297" t="s">
        <v>141</v>
      </c>
      <c r="J2" s="298">
        <v>1</v>
      </c>
      <c r="K2" s="250">
        <v>199</v>
      </c>
      <c r="L2" s="250">
        <v>142.15</v>
      </c>
      <c r="M2" s="250">
        <f>L2*J2</f>
        <v>142.15</v>
      </c>
      <c r="N2" s="299">
        <v>0</v>
      </c>
      <c r="O2" s="299">
        <v>0</v>
      </c>
      <c r="P2" s="343">
        <v>0</v>
      </c>
      <c r="Q2" s="289">
        <f>((K2-(K2*P2%))*J2)+N2+O2</f>
        <v>199</v>
      </c>
      <c r="R2" s="295" t="s">
        <v>50</v>
      </c>
      <c r="S2" s="296" t="s">
        <v>192</v>
      </c>
      <c r="T2" s="301">
        <v>59</v>
      </c>
      <c r="U2" s="301">
        <v>59</v>
      </c>
      <c r="V2" s="302">
        <v>14344940262865</v>
      </c>
      <c r="W2" s="303">
        <v>45328</v>
      </c>
      <c r="X2" s="295" t="s">
        <v>40</v>
      </c>
      <c r="Y2" s="300">
        <f>W2-A2</f>
        <v>5</v>
      </c>
      <c r="Z2" s="304"/>
      <c r="AA2" s="304"/>
      <c r="AB2" s="23"/>
      <c r="AC2" s="23"/>
    </row>
    <row r="3" spans="1:36">
      <c r="A3" s="126">
        <v>45324</v>
      </c>
      <c r="B3" s="336" t="s">
        <v>462</v>
      </c>
      <c r="C3" s="336" t="s">
        <v>463</v>
      </c>
      <c r="D3" s="37">
        <v>9998912715</v>
      </c>
      <c r="E3" s="98" t="s">
        <v>464</v>
      </c>
      <c r="F3" s="98" t="s">
        <v>471</v>
      </c>
      <c r="G3" s="372" t="s">
        <v>548</v>
      </c>
      <c r="H3" s="98" t="s">
        <v>529</v>
      </c>
      <c r="I3" s="40" t="s">
        <v>465</v>
      </c>
      <c r="J3" s="32">
        <v>1</v>
      </c>
      <c r="K3" s="47">
        <v>210</v>
      </c>
      <c r="L3" s="285" t="s">
        <v>486</v>
      </c>
      <c r="M3" s="285" t="s">
        <v>486</v>
      </c>
      <c r="N3" s="265">
        <v>0</v>
      </c>
      <c r="O3" s="265">
        <v>29</v>
      </c>
      <c r="P3" s="344">
        <v>0</v>
      </c>
      <c r="Q3" s="330">
        <f>((K3-(K3*P3%))*J3)+N3+O3</f>
        <v>239</v>
      </c>
      <c r="R3" s="193" t="s">
        <v>37</v>
      </c>
      <c r="S3" s="38" t="s">
        <v>192</v>
      </c>
      <c r="T3" s="265">
        <v>32</v>
      </c>
      <c r="U3" s="265">
        <v>0</v>
      </c>
      <c r="V3" s="388">
        <v>14345181484576</v>
      </c>
      <c r="W3" s="331" t="s">
        <v>311</v>
      </c>
      <c r="X3" s="36" t="s">
        <v>466</v>
      </c>
      <c r="Y3" s="226" t="s">
        <v>311</v>
      </c>
      <c r="Z3" s="51"/>
      <c r="AA3" s="51"/>
      <c r="AB3" s="23"/>
      <c r="AC3" s="23"/>
    </row>
    <row r="4" spans="1:36">
      <c r="A4" s="27">
        <v>45325</v>
      </c>
      <c r="B4" s="338" t="s">
        <v>242</v>
      </c>
      <c r="C4" s="296" t="s">
        <v>243</v>
      </c>
      <c r="D4" s="295">
        <v>9199809994</v>
      </c>
      <c r="E4" s="318" t="s">
        <v>244</v>
      </c>
      <c r="F4" s="296" t="s">
        <v>245</v>
      </c>
      <c r="G4" s="296" t="s">
        <v>545</v>
      </c>
      <c r="H4" s="297" t="s">
        <v>528</v>
      </c>
      <c r="I4" s="297" t="s">
        <v>448</v>
      </c>
      <c r="J4" s="298">
        <v>4</v>
      </c>
      <c r="K4" s="250">
        <v>165</v>
      </c>
      <c r="L4" s="250">
        <v>117.85</v>
      </c>
      <c r="M4" s="250">
        <f t="shared" ref="M4:M66" si="0">L4*J4</f>
        <v>471.4</v>
      </c>
      <c r="N4" s="299">
        <v>0</v>
      </c>
      <c r="O4" s="299">
        <v>29</v>
      </c>
      <c r="P4" s="345">
        <v>4.5</v>
      </c>
      <c r="Q4" s="289">
        <f t="shared" ref="Q4:Q66" si="1">((K4-(K4*P4%))*J4)+N4+O4</f>
        <v>659.3</v>
      </c>
      <c r="R4" s="295" t="s">
        <v>37</v>
      </c>
      <c r="S4" s="296" t="s">
        <v>192</v>
      </c>
      <c r="T4" s="301">
        <v>79</v>
      </c>
      <c r="U4" s="319">
        <f>T4+O4</f>
        <v>108</v>
      </c>
      <c r="V4" s="150">
        <v>14344940283649</v>
      </c>
      <c r="W4" s="303">
        <v>45331</v>
      </c>
      <c r="X4" s="320" t="s">
        <v>40</v>
      </c>
      <c r="Y4" s="300">
        <f>W4-A4</f>
        <v>6</v>
      </c>
      <c r="Z4" s="412"/>
      <c r="AA4" s="304"/>
      <c r="AB4" s="23"/>
      <c r="AC4" s="23"/>
    </row>
    <row r="5" spans="1:36">
      <c r="A5" s="27">
        <v>45325</v>
      </c>
      <c r="B5" s="336" t="s">
        <v>467</v>
      </c>
      <c r="C5" s="336" t="s">
        <v>468</v>
      </c>
      <c r="D5" s="33">
        <v>7465072915</v>
      </c>
      <c r="E5" s="98" t="s">
        <v>469</v>
      </c>
      <c r="F5" s="98" t="s">
        <v>470</v>
      </c>
      <c r="G5" s="372" t="s">
        <v>559</v>
      </c>
      <c r="H5" s="98" t="s">
        <v>528</v>
      </c>
      <c r="I5" s="40" t="s">
        <v>448</v>
      </c>
      <c r="J5" s="32">
        <v>8</v>
      </c>
      <c r="K5" s="47">
        <v>165</v>
      </c>
      <c r="L5" s="285" t="s">
        <v>486</v>
      </c>
      <c r="M5" s="285" t="s">
        <v>486</v>
      </c>
      <c r="N5" s="265">
        <v>0</v>
      </c>
      <c r="O5" s="265">
        <v>29</v>
      </c>
      <c r="P5" s="346">
        <v>0</v>
      </c>
      <c r="Q5" s="330">
        <f>((K5-(K5*P5%))*J5)+N5+O5</f>
        <v>1349</v>
      </c>
      <c r="R5" s="36" t="s">
        <v>37</v>
      </c>
      <c r="S5" s="38" t="s">
        <v>192</v>
      </c>
      <c r="T5" s="265">
        <v>0</v>
      </c>
      <c r="U5" s="286">
        <v>0</v>
      </c>
      <c r="V5" s="107" t="s">
        <v>486</v>
      </c>
      <c r="W5" s="331" t="s">
        <v>311</v>
      </c>
      <c r="X5" s="193" t="s">
        <v>466</v>
      </c>
      <c r="Y5" s="226" t="s">
        <v>311</v>
      </c>
      <c r="Z5" s="51"/>
      <c r="AA5" s="51"/>
      <c r="AB5" s="23"/>
      <c r="AC5" s="23"/>
    </row>
    <row r="6" spans="1:36">
      <c r="A6" s="27">
        <v>45325</v>
      </c>
      <c r="B6" s="127" t="s">
        <v>246</v>
      </c>
      <c r="C6" s="127" t="s">
        <v>204</v>
      </c>
      <c r="D6" s="56">
        <v>9726828555</v>
      </c>
      <c r="E6" s="127" t="s">
        <v>205</v>
      </c>
      <c r="F6" s="127" t="s">
        <v>247</v>
      </c>
      <c r="G6" s="374" t="s">
        <v>560</v>
      </c>
      <c r="H6" s="191" t="s">
        <v>528</v>
      </c>
      <c r="I6" s="127" t="s">
        <v>207</v>
      </c>
      <c r="J6" s="128">
        <v>3</v>
      </c>
      <c r="K6" s="129">
        <v>60</v>
      </c>
      <c r="L6" s="129">
        <v>44.64</v>
      </c>
      <c r="M6" s="129">
        <f t="shared" si="0"/>
        <v>133.92000000000002</v>
      </c>
      <c r="N6" s="264">
        <v>0</v>
      </c>
      <c r="O6" s="264">
        <v>29</v>
      </c>
      <c r="P6" s="242">
        <v>0</v>
      </c>
      <c r="Q6" s="282">
        <f t="shared" si="1"/>
        <v>209</v>
      </c>
      <c r="R6" s="56" t="s">
        <v>37</v>
      </c>
      <c r="S6" s="127" t="s">
        <v>76</v>
      </c>
      <c r="T6" s="264">
        <v>48.38</v>
      </c>
      <c r="U6" s="321">
        <f>T6+O6</f>
        <v>77.38</v>
      </c>
      <c r="V6" s="151" t="s">
        <v>248</v>
      </c>
      <c r="W6" s="240">
        <v>45332</v>
      </c>
      <c r="X6" s="225" t="s">
        <v>40</v>
      </c>
      <c r="Y6" s="130">
        <f t="shared" ref="Y6:Y11" si="2">W6-A6</f>
        <v>7</v>
      </c>
      <c r="Z6" s="53"/>
      <c r="AA6" s="53"/>
      <c r="AB6" s="23"/>
      <c r="AC6" s="23"/>
    </row>
    <row r="7" spans="1:36">
      <c r="A7" s="27">
        <v>45325</v>
      </c>
      <c r="B7" s="38" t="s">
        <v>249</v>
      </c>
      <c r="C7" s="38" t="s">
        <v>250</v>
      </c>
      <c r="D7" s="36">
        <v>8396006699</v>
      </c>
      <c r="E7" s="38" t="s">
        <v>251</v>
      </c>
      <c r="F7" s="38" t="s">
        <v>252</v>
      </c>
      <c r="G7" s="372" t="s">
        <v>549</v>
      </c>
      <c r="H7" s="40" t="s">
        <v>529</v>
      </c>
      <c r="I7" s="38" t="s">
        <v>191</v>
      </c>
      <c r="J7" s="35">
        <v>1</v>
      </c>
      <c r="K7" s="47">
        <v>595</v>
      </c>
      <c r="L7" s="47">
        <v>442.71</v>
      </c>
      <c r="M7" s="129">
        <f t="shared" si="0"/>
        <v>442.71</v>
      </c>
      <c r="N7" s="265">
        <v>0</v>
      </c>
      <c r="O7" s="265">
        <v>29</v>
      </c>
      <c r="P7" s="344">
        <v>25</v>
      </c>
      <c r="Q7" s="282">
        <f t="shared" si="1"/>
        <v>475.25</v>
      </c>
      <c r="R7" s="36" t="s">
        <v>37</v>
      </c>
      <c r="S7" s="38" t="s">
        <v>192</v>
      </c>
      <c r="T7" s="270">
        <v>79</v>
      </c>
      <c r="U7" s="275">
        <f>T7+O7</f>
        <v>108</v>
      </c>
      <c r="V7" s="150">
        <v>14344940285903</v>
      </c>
      <c r="W7" s="277">
        <v>45332</v>
      </c>
      <c r="X7" s="193" t="s">
        <v>40</v>
      </c>
      <c r="Y7" s="52">
        <f t="shared" si="2"/>
        <v>7</v>
      </c>
      <c r="Z7" s="51"/>
      <c r="AA7" s="51"/>
      <c r="AB7" s="23"/>
      <c r="AC7" s="23"/>
    </row>
    <row r="8" spans="1:36">
      <c r="A8" s="27">
        <v>45326</v>
      </c>
      <c r="B8" s="38" t="s">
        <v>253</v>
      </c>
      <c r="C8" s="38" t="s">
        <v>254</v>
      </c>
      <c r="D8" s="42">
        <v>6353499902</v>
      </c>
      <c r="E8" s="179" t="s">
        <v>255</v>
      </c>
      <c r="F8" s="38" t="s">
        <v>256</v>
      </c>
      <c r="G8" s="318" t="s">
        <v>548</v>
      </c>
      <c r="H8" s="40" t="s">
        <v>530</v>
      </c>
      <c r="I8" s="359" t="s">
        <v>257</v>
      </c>
      <c r="J8" s="32">
        <v>1</v>
      </c>
      <c r="K8" s="47">
        <v>148</v>
      </c>
      <c r="L8" s="47">
        <v>110.11</v>
      </c>
      <c r="M8" s="129">
        <f t="shared" si="0"/>
        <v>110.11</v>
      </c>
      <c r="N8" s="265">
        <v>0</v>
      </c>
      <c r="O8" s="265">
        <v>29</v>
      </c>
      <c r="P8" s="346">
        <v>0</v>
      </c>
      <c r="Q8" s="282">
        <f t="shared" si="1"/>
        <v>177</v>
      </c>
      <c r="R8" s="36" t="s">
        <v>37</v>
      </c>
      <c r="S8" s="38" t="s">
        <v>192</v>
      </c>
      <c r="T8" s="270">
        <v>61</v>
      </c>
      <c r="U8" s="275">
        <f>T8+O8</f>
        <v>90</v>
      </c>
      <c r="V8" s="152">
        <v>14344940287052</v>
      </c>
      <c r="W8" s="277">
        <v>45331</v>
      </c>
      <c r="X8" s="193" t="s">
        <v>40</v>
      </c>
      <c r="Y8" s="52">
        <f t="shared" si="2"/>
        <v>5</v>
      </c>
      <c r="Z8" s="51"/>
      <c r="AA8" s="51"/>
      <c r="AB8" s="23"/>
      <c r="AC8" s="23"/>
    </row>
    <row r="9" spans="1:36">
      <c r="A9" s="27">
        <v>45327</v>
      </c>
      <c r="B9" s="38" t="s">
        <v>258</v>
      </c>
      <c r="C9" s="38" t="s">
        <v>259</v>
      </c>
      <c r="D9" s="42">
        <v>9967761283</v>
      </c>
      <c r="E9" s="179" t="s">
        <v>260</v>
      </c>
      <c r="F9" s="38" t="s">
        <v>261</v>
      </c>
      <c r="G9" s="372" t="s">
        <v>553</v>
      </c>
      <c r="H9" s="40" t="s">
        <v>531</v>
      </c>
      <c r="I9" s="38" t="s">
        <v>262</v>
      </c>
      <c r="J9" s="32">
        <v>1</v>
      </c>
      <c r="K9" s="47">
        <v>270</v>
      </c>
      <c r="L9" s="47">
        <v>192.86</v>
      </c>
      <c r="M9" s="129">
        <f t="shared" si="0"/>
        <v>192.86</v>
      </c>
      <c r="N9" s="265">
        <v>0</v>
      </c>
      <c r="O9" s="265">
        <v>0</v>
      </c>
      <c r="P9" s="346">
        <v>0</v>
      </c>
      <c r="Q9" s="282">
        <f t="shared" si="1"/>
        <v>270</v>
      </c>
      <c r="R9" s="36" t="s">
        <v>50</v>
      </c>
      <c r="S9" s="38" t="s">
        <v>175</v>
      </c>
      <c r="T9" s="265">
        <v>25</v>
      </c>
      <c r="U9" s="265">
        <v>25</v>
      </c>
      <c r="V9" s="153">
        <v>102800311833</v>
      </c>
      <c r="W9" s="278">
        <v>45332</v>
      </c>
      <c r="X9" s="193" t="s">
        <v>40</v>
      </c>
      <c r="Y9" s="52">
        <f t="shared" si="2"/>
        <v>5</v>
      </c>
      <c r="Z9" s="51"/>
      <c r="AA9" s="51"/>
      <c r="AB9" s="23"/>
      <c r="AC9" s="23"/>
    </row>
    <row r="10" spans="1:36">
      <c r="A10" s="27">
        <v>45328</v>
      </c>
      <c r="B10" s="38" t="s">
        <v>263</v>
      </c>
      <c r="C10" s="38" t="s">
        <v>264</v>
      </c>
      <c r="D10" s="42">
        <v>9427005920</v>
      </c>
      <c r="E10" s="179" t="s">
        <v>265</v>
      </c>
      <c r="F10" s="38" t="s">
        <v>44</v>
      </c>
      <c r="G10" s="372" t="s">
        <v>548</v>
      </c>
      <c r="H10" s="40" t="s">
        <v>529</v>
      </c>
      <c r="I10" s="38" t="s">
        <v>266</v>
      </c>
      <c r="J10" s="32">
        <v>3</v>
      </c>
      <c r="K10" s="47">
        <v>110</v>
      </c>
      <c r="L10" s="47">
        <v>87.3</v>
      </c>
      <c r="M10" s="129">
        <f t="shared" si="0"/>
        <v>261.89999999999998</v>
      </c>
      <c r="N10" s="265">
        <v>0</v>
      </c>
      <c r="O10" s="265">
        <v>29</v>
      </c>
      <c r="P10" s="344">
        <v>0</v>
      </c>
      <c r="Q10" s="282">
        <f t="shared" si="1"/>
        <v>359</v>
      </c>
      <c r="R10" s="36" t="s">
        <v>37</v>
      </c>
      <c r="S10" s="38" t="s">
        <v>192</v>
      </c>
      <c r="T10" s="270">
        <v>61</v>
      </c>
      <c r="U10" s="275">
        <f t="shared" ref="U10:U16" si="3">T10+O10</f>
        <v>90</v>
      </c>
      <c r="V10" s="154">
        <v>14344940308678</v>
      </c>
      <c r="W10" s="277">
        <v>45331</v>
      </c>
      <c r="X10" s="193" t="s">
        <v>40</v>
      </c>
      <c r="Y10" s="52">
        <f t="shared" si="2"/>
        <v>3</v>
      </c>
      <c r="Z10" s="51"/>
      <c r="AA10" s="51"/>
      <c r="AB10" s="23"/>
      <c r="AC10" s="23"/>
    </row>
    <row r="11" spans="1:36">
      <c r="A11" s="27">
        <v>45328</v>
      </c>
      <c r="B11" s="294" t="s">
        <v>267</v>
      </c>
      <c r="C11" s="294" t="s">
        <v>268</v>
      </c>
      <c r="D11" s="311">
        <v>6394391882</v>
      </c>
      <c r="E11" s="312" t="s">
        <v>269</v>
      </c>
      <c r="F11" s="294" t="s">
        <v>212</v>
      </c>
      <c r="G11" s="294" t="s">
        <v>559</v>
      </c>
      <c r="H11" s="287" t="s">
        <v>537</v>
      </c>
      <c r="I11" s="287" t="s">
        <v>452</v>
      </c>
      <c r="J11" s="306">
        <v>2</v>
      </c>
      <c r="K11" s="256">
        <v>85</v>
      </c>
      <c r="L11" s="256">
        <v>60.71</v>
      </c>
      <c r="M11" s="250">
        <f t="shared" si="0"/>
        <v>121.42</v>
      </c>
      <c r="N11" s="307">
        <v>0</v>
      </c>
      <c r="O11" s="307">
        <v>29</v>
      </c>
      <c r="P11" s="241">
        <v>0</v>
      </c>
      <c r="Q11" s="289">
        <f t="shared" si="1"/>
        <v>199</v>
      </c>
      <c r="R11" s="305" t="s">
        <v>37</v>
      </c>
      <c r="S11" s="287" t="s">
        <v>192</v>
      </c>
      <c r="T11" s="308">
        <v>79</v>
      </c>
      <c r="U11" s="309">
        <f t="shared" si="3"/>
        <v>108</v>
      </c>
      <c r="V11" s="313">
        <v>14344940310991</v>
      </c>
      <c r="W11" s="291">
        <v>45333</v>
      </c>
      <c r="X11" s="310" t="s">
        <v>40</v>
      </c>
      <c r="Y11" s="292">
        <f t="shared" si="2"/>
        <v>5</v>
      </c>
      <c r="Z11" s="34"/>
      <c r="AA11" s="34"/>
      <c r="AB11" s="23"/>
      <c r="AC11" s="23"/>
    </row>
    <row r="12" spans="1:36">
      <c r="A12" s="27">
        <v>45330</v>
      </c>
      <c r="B12" s="336" t="s">
        <v>482</v>
      </c>
      <c r="C12" s="336" t="s">
        <v>483</v>
      </c>
      <c r="D12" s="33">
        <v>7383187303</v>
      </c>
      <c r="E12" s="98" t="s">
        <v>484</v>
      </c>
      <c r="F12" s="98" t="s">
        <v>59</v>
      </c>
      <c r="G12" s="372" t="s">
        <v>548</v>
      </c>
      <c r="H12" s="40" t="s">
        <v>533</v>
      </c>
      <c r="I12" s="40" t="s">
        <v>485</v>
      </c>
      <c r="J12" s="32">
        <v>1</v>
      </c>
      <c r="K12" s="47">
        <v>120</v>
      </c>
      <c r="L12" s="285" t="s">
        <v>486</v>
      </c>
      <c r="M12" s="285" t="s">
        <v>486</v>
      </c>
      <c r="N12" s="286" t="s">
        <v>486</v>
      </c>
      <c r="O12" s="286" t="s">
        <v>486</v>
      </c>
      <c r="P12" s="347" t="s">
        <v>486</v>
      </c>
      <c r="Q12" s="332">
        <v>120</v>
      </c>
      <c r="R12" s="193" t="s">
        <v>174</v>
      </c>
      <c r="S12" s="40" t="s">
        <v>83</v>
      </c>
      <c r="T12" s="286" t="s">
        <v>486</v>
      </c>
      <c r="U12" s="286" t="s">
        <v>486</v>
      </c>
      <c r="V12" s="155" t="s">
        <v>486</v>
      </c>
      <c r="W12" s="333" t="s">
        <v>486</v>
      </c>
      <c r="X12" s="193" t="s">
        <v>466</v>
      </c>
      <c r="Y12" s="226" t="s">
        <v>311</v>
      </c>
      <c r="Z12" s="51"/>
      <c r="AA12" s="51"/>
      <c r="AB12" s="23"/>
      <c r="AC12" s="23"/>
    </row>
    <row r="13" spans="1:36">
      <c r="A13" s="27">
        <v>45330</v>
      </c>
      <c r="B13" s="237" t="s">
        <v>271</v>
      </c>
      <c r="C13" s="236" t="s">
        <v>270</v>
      </c>
      <c r="D13" s="233">
        <v>9811753582</v>
      </c>
      <c r="E13" s="237" t="s">
        <v>272</v>
      </c>
      <c r="F13" s="237" t="s">
        <v>541</v>
      </c>
      <c r="G13" s="372" t="s">
        <v>549</v>
      </c>
      <c r="H13" s="40" t="s">
        <v>529</v>
      </c>
      <c r="I13" s="239" t="s">
        <v>273</v>
      </c>
      <c r="J13" s="46">
        <v>2</v>
      </c>
      <c r="K13" s="129">
        <v>237.65</v>
      </c>
      <c r="L13" s="129">
        <v>191.89</v>
      </c>
      <c r="M13" s="129">
        <f t="shared" si="0"/>
        <v>383.78</v>
      </c>
      <c r="N13" s="264">
        <v>0</v>
      </c>
      <c r="O13" s="264">
        <v>29</v>
      </c>
      <c r="P13" s="242">
        <v>0</v>
      </c>
      <c r="Q13" s="282">
        <f t="shared" si="1"/>
        <v>504.3</v>
      </c>
      <c r="R13" s="56" t="s">
        <v>37</v>
      </c>
      <c r="S13" s="191" t="s">
        <v>192</v>
      </c>
      <c r="T13" s="274">
        <v>86</v>
      </c>
      <c r="U13" s="321">
        <f t="shared" si="3"/>
        <v>115</v>
      </c>
      <c r="V13" s="322">
        <v>152489840023591</v>
      </c>
      <c r="W13" s="276">
        <v>45333</v>
      </c>
      <c r="X13" s="225" t="s">
        <v>40</v>
      </c>
      <c r="Y13" s="130">
        <f>W13-A13</f>
        <v>3</v>
      </c>
      <c r="Z13" s="53"/>
      <c r="AA13" s="53"/>
      <c r="AB13" s="23"/>
      <c r="AC13" s="23"/>
    </row>
    <row r="14" spans="1:36">
      <c r="A14" s="27">
        <v>45331</v>
      </c>
      <c r="B14" s="339" t="s">
        <v>274</v>
      </c>
      <c r="C14" s="40" t="s">
        <v>275</v>
      </c>
      <c r="D14" s="37">
        <v>9925771733</v>
      </c>
      <c r="E14" s="41" t="s">
        <v>276</v>
      </c>
      <c r="F14" s="41" t="s">
        <v>344</v>
      </c>
      <c r="G14" s="372" t="s">
        <v>548</v>
      </c>
      <c r="H14" s="40" t="s">
        <v>531</v>
      </c>
      <c r="I14" s="135" t="s">
        <v>277</v>
      </c>
      <c r="J14" s="44">
        <v>1</v>
      </c>
      <c r="K14" s="47">
        <v>100</v>
      </c>
      <c r="L14" s="47">
        <v>74.400000000000006</v>
      </c>
      <c r="M14" s="129">
        <f t="shared" si="0"/>
        <v>74.400000000000006</v>
      </c>
      <c r="N14" s="265">
        <v>0</v>
      </c>
      <c r="O14" s="265">
        <v>29</v>
      </c>
      <c r="P14" s="344">
        <v>0</v>
      </c>
      <c r="Q14" s="282">
        <f t="shared" si="1"/>
        <v>129</v>
      </c>
      <c r="R14" s="193" t="s">
        <v>37</v>
      </c>
      <c r="S14" s="40" t="s">
        <v>192</v>
      </c>
      <c r="T14" s="271">
        <v>32</v>
      </c>
      <c r="U14" s="275">
        <f t="shared" si="3"/>
        <v>61</v>
      </c>
      <c r="V14" s="155">
        <v>14344940337460</v>
      </c>
      <c r="W14" s="277">
        <v>45333</v>
      </c>
      <c r="X14" s="193" t="s">
        <v>40</v>
      </c>
      <c r="Y14" s="52">
        <f>W14-A14</f>
        <v>2</v>
      </c>
      <c r="Z14" s="51"/>
      <c r="AA14" s="51"/>
      <c r="AB14" s="23"/>
      <c r="AC14" s="23"/>
    </row>
    <row r="15" spans="1:36">
      <c r="A15" s="27">
        <v>45332</v>
      </c>
      <c r="B15" s="39" t="s">
        <v>279</v>
      </c>
      <c r="C15" s="39" t="s">
        <v>278</v>
      </c>
      <c r="D15" s="37">
        <v>8796601768</v>
      </c>
      <c r="E15" s="41" t="s">
        <v>280</v>
      </c>
      <c r="F15" s="41" t="s">
        <v>281</v>
      </c>
      <c r="G15" s="372" t="s">
        <v>553</v>
      </c>
      <c r="H15" s="40" t="s">
        <v>535</v>
      </c>
      <c r="I15" s="135" t="s">
        <v>282</v>
      </c>
      <c r="J15" s="44">
        <v>1</v>
      </c>
      <c r="K15" s="47">
        <v>170</v>
      </c>
      <c r="L15" s="47">
        <v>119</v>
      </c>
      <c r="M15" s="129">
        <f t="shared" si="0"/>
        <v>119</v>
      </c>
      <c r="N15" s="265">
        <v>0</v>
      </c>
      <c r="O15" s="265">
        <v>29</v>
      </c>
      <c r="P15" s="344">
        <v>0</v>
      </c>
      <c r="Q15" s="282">
        <f t="shared" si="1"/>
        <v>199</v>
      </c>
      <c r="R15" s="193" t="s">
        <v>37</v>
      </c>
      <c r="S15" s="40" t="s">
        <v>192</v>
      </c>
      <c r="T15" s="271">
        <v>32</v>
      </c>
      <c r="U15" s="275">
        <f t="shared" si="3"/>
        <v>61</v>
      </c>
      <c r="V15" s="155">
        <v>14344940343803</v>
      </c>
      <c r="W15" s="277">
        <v>45335</v>
      </c>
      <c r="X15" s="193" t="s">
        <v>40</v>
      </c>
      <c r="Y15" s="52">
        <f>W15-A15</f>
        <v>3</v>
      </c>
      <c r="Z15" s="51"/>
      <c r="AA15" s="51"/>
      <c r="AB15" s="23"/>
      <c r="AC15" s="23"/>
    </row>
    <row r="16" spans="1:36">
      <c r="A16" s="28">
        <v>45332</v>
      </c>
      <c r="B16" s="339" t="s">
        <v>283</v>
      </c>
      <c r="C16" s="40" t="s">
        <v>284</v>
      </c>
      <c r="D16" s="37">
        <v>9721454006</v>
      </c>
      <c r="E16" s="41" t="s">
        <v>285</v>
      </c>
      <c r="F16" s="41" t="s">
        <v>286</v>
      </c>
      <c r="G16" s="372" t="s">
        <v>559</v>
      </c>
      <c r="H16" s="40" t="s">
        <v>529</v>
      </c>
      <c r="I16" s="174" t="s">
        <v>287</v>
      </c>
      <c r="J16" s="44">
        <v>1</v>
      </c>
      <c r="K16" s="48">
        <v>425</v>
      </c>
      <c r="L16" s="48">
        <v>361.39</v>
      </c>
      <c r="M16" s="47">
        <f t="shared" si="0"/>
        <v>361.39</v>
      </c>
      <c r="N16" s="266">
        <v>0</v>
      </c>
      <c r="O16" s="266">
        <v>29</v>
      </c>
      <c r="P16" s="349">
        <v>0</v>
      </c>
      <c r="Q16" s="332">
        <f t="shared" si="1"/>
        <v>454</v>
      </c>
      <c r="R16" s="194" t="s">
        <v>37</v>
      </c>
      <c r="S16" s="135" t="s">
        <v>192</v>
      </c>
      <c r="T16" s="290">
        <v>95</v>
      </c>
      <c r="U16" s="309">
        <f t="shared" si="3"/>
        <v>124</v>
      </c>
      <c r="V16" s="230">
        <v>14344940353228</v>
      </c>
      <c r="W16" s="291">
        <v>45339</v>
      </c>
      <c r="X16" s="228" t="s">
        <v>40</v>
      </c>
      <c r="Y16" s="292">
        <f>W16-A16</f>
        <v>7</v>
      </c>
      <c r="Z16" s="34"/>
      <c r="AA16" s="34"/>
      <c r="AB16" s="23"/>
      <c r="AC16" s="23"/>
    </row>
    <row r="17" spans="1:29">
      <c r="A17" s="28">
        <v>45333</v>
      </c>
      <c r="B17" s="366" t="s">
        <v>487</v>
      </c>
      <c r="C17" s="366" t="s">
        <v>275</v>
      </c>
      <c r="D17" s="367">
        <v>9925771733</v>
      </c>
      <c r="E17" s="368" t="s">
        <v>276</v>
      </c>
      <c r="F17" s="368" t="s">
        <v>344</v>
      </c>
      <c r="G17" s="374" t="s">
        <v>548</v>
      </c>
      <c r="H17" s="245" t="s">
        <v>531</v>
      </c>
      <c r="I17" s="176" t="s">
        <v>277</v>
      </c>
      <c r="J17" s="46">
        <v>1</v>
      </c>
      <c r="K17" s="50">
        <v>100</v>
      </c>
      <c r="L17" s="50" t="s">
        <v>486</v>
      </c>
      <c r="M17" s="369" t="s">
        <v>486</v>
      </c>
      <c r="N17" s="268">
        <v>0</v>
      </c>
      <c r="O17" s="268">
        <v>29</v>
      </c>
      <c r="P17" s="352">
        <v>0</v>
      </c>
      <c r="Q17" s="283">
        <f t="shared" si="1"/>
        <v>129</v>
      </c>
      <c r="R17" s="243" t="s">
        <v>37</v>
      </c>
      <c r="S17" s="244" t="s">
        <v>192</v>
      </c>
      <c r="T17" s="293" t="s">
        <v>486</v>
      </c>
      <c r="U17" s="286" t="s">
        <v>486</v>
      </c>
      <c r="V17" s="154" t="s">
        <v>486</v>
      </c>
      <c r="W17" s="334" t="s">
        <v>311</v>
      </c>
      <c r="X17" s="194" t="s">
        <v>466</v>
      </c>
      <c r="Y17" s="226" t="s">
        <v>311</v>
      </c>
      <c r="Z17" s="51"/>
      <c r="AA17" s="51"/>
      <c r="AB17" s="23"/>
      <c r="AC17" s="23"/>
    </row>
    <row r="18" spans="1:29">
      <c r="A18" s="28">
        <v>45333</v>
      </c>
      <c r="B18" s="341" t="s">
        <v>288</v>
      </c>
      <c r="C18" s="297" t="s">
        <v>289</v>
      </c>
      <c r="D18" s="323">
        <v>7327080461</v>
      </c>
      <c r="E18" s="324" t="s">
        <v>290</v>
      </c>
      <c r="F18" s="324" t="s">
        <v>291</v>
      </c>
      <c r="G18" s="296" t="s">
        <v>554</v>
      </c>
      <c r="H18" s="297" t="s">
        <v>529</v>
      </c>
      <c r="I18" s="246" t="s">
        <v>292</v>
      </c>
      <c r="J18" s="269">
        <v>1</v>
      </c>
      <c r="K18" s="263">
        <v>297</v>
      </c>
      <c r="L18" s="263">
        <v>225.41</v>
      </c>
      <c r="M18" s="250">
        <f t="shared" si="0"/>
        <v>225.41</v>
      </c>
      <c r="N18" s="315">
        <v>0</v>
      </c>
      <c r="O18" s="315">
        <v>0</v>
      </c>
      <c r="P18" s="350">
        <v>0</v>
      </c>
      <c r="Q18" s="289">
        <f t="shared" si="1"/>
        <v>297</v>
      </c>
      <c r="R18" s="316" t="s">
        <v>174</v>
      </c>
      <c r="S18" s="317" t="s">
        <v>192</v>
      </c>
      <c r="T18" s="325">
        <v>50</v>
      </c>
      <c r="U18" s="325">
        <v>50</v>
      </c>
      <c r="V18" s="314">
        <v>14344940354852</v>
      </c>
      <c r="W18" s="303">
        <v>45339</v>
      </c>
      <c r="X18" s="316" t="s">
        <v>40</v>
      </c>
      <c r="Y18" s="300">
        <f>W18-A18</f>
        <v>6</v>
      </c>
      <c r="Z18" s="304"/>
      <c r="AA18" s="304"/>
      <c r="AB18" s="23"/>
      <c r="AC18" s="23"/>
    </row>
    <row r="19" spans="1:29">
      <c r="A19" s="28">
        <v>45334</v>
      </c>
      <c r="B19" s="336" t="s">
        <v>488</v>
      </c>
      <c r="C19" s="336" t="s">
        <v>294</v>
      </c>
      <c r="D19" s="37">
        <v>8800959770</v>
      </c>
      <c r="E19" s="41" t="s">
        <v>295</v>
      </c>
      <c r="F19" s="41" t="s">
        <v>296</v>
      </c>
      <c r="G19" s="372" t="s">
        <v>547</v>
      </c>
      <c r="H19" s="40" t="s">
        <v>532</v>
      </c>
      <c r="I19" s="174" t="s">
        <v>524</v>
      </c>
      <c r="J19" s="44">
        <v>1</v>
      </c>
      <c r="K19" s="48">
        <v>450</v>
      </c>
      <c r="L19" s="48" t="s">
        <v>486</v>
      </c>
      <c r="M19" s="285" t="s">
        <v>486</v>
      </c>
      <c r="N19" s="266">
        <v>0</v>
      </c>
      <c r="O19" s="266">
        <v>0</v>
      </c>
      <c r="P19" s="349">
        <v>0</v>
      </c>
      <c r="Q19" s="332">
        <f t="shared" si="1"/>
        <v>450</v>
      </c>
      <c r="R19" s="194" t="s">
        <v>174</v>
      </c>
      <c r="S19" s="135" t="s">
        <v>83</v>
      </c>
      <c r="T19" s="293" t="s">
        <v>486</v>
      </c>
      <c r="U19" s="293" t="s">
        <v>486</v>
      </c>
      <c r="V19" s="154" t="s">
        <v>486</v>
      </c>
      <c r="W19" s="333" t="s">
        <v>311</v>
      </c>
      <c r="X19" s="193" t="s">
        <v>466</v>
      </c>
      <c r="Y19" s="226" t="s">
        <v>311</v>
      </c>
      <c r="Z19" s="51"/>
      <c r="AA19" s="51"/>
      <c r="AB19" s="23"/>
      <c r="AC19" s="23"/>
    </row>
    <row r="20" spans="1:29">
      <c r="A20" s="28">
        <v>45334</v>
      </c>
      <c r="B20" s="342" t="s">
        <v>293</v>
      </c>
      <c r="C20" s="297" t="s">
        <v>294</v>
      </c>
      <c r="D20" s="323">
        <v>8800959770</v>
      </c>
      <c r="E20" s="324" t="s">
        <v>295</v>
      </c>
      <c r="F20" s="324" t="s">
        <v>296</v>
      </c>
      <c r="G20" s="372" t="s">
        <v>547</v>
      </c>
      <c r="H20" s="40" t="s">
        <v>532</v>
      </c>
      <c r="I20" s="246" t="s">
        <v>525</v>
      </c>
      <c r="J20" s="269">
        <v>1</v>
      </c>
      <c r="K20" s="263">
        <v>270</v>
      </c>
      <c r="L20" s="263">
        <f>72+74.25+74.25</f>
        <v>220.5</v>
      </c>
      <c r="M20" s="250">
        <f t="shared" si="0"/>
        <v>220.5</v>
      </c>
      <c r="N20" s="315">
        <v>0</v>
      </c>
      <c r="O20" s="315">
        <v>0</v>
      </c>
      <c r="P20" s="350">
        <v>18.5</v>
      </c>
      <c r="Q20" s="289">
        <f t="shared" si="1"/>
        <v>220.05</v>
      </c>
      <c r="R20" s="316" t="s">
        <v>174</v>
      </c>
      <c r="S20" s="317" t="s">
        <v>297</v>
      </c>
      <c r="T20" s="326">
        <v>40</v>
      </c>
      <c r="U20" s="326">
        <v>40</v>
      </c>
      <c r="V20" s="357">
        <v>412590132</v>
      </c>
      <c r="W20" s="327">
        <v>45338</v>
      </c>
      <c r="X20" s="316" t="s">
        <v>40</v>
      </c>
      <c r="Y20" s="300">
        <f>W20-A20</f>
        <v>4</v>
      </c>
      <c r="Z20" s="304"/>
      <c r="AA20" s="304"/>
      <c r="AB20" s="23"/>
      <c r="AC20" s="23"/>
    </row>
    <row r="21" spans="1:29">
      <c r="A21" s="28">
        <v>45335</v>
      </c>
      <c r="B21" s="336" t="s">
        <v>489</v>
      </c>
      <c r="C21" s="336" t="s">
        <v>490</v>
      </c>
      <c r="D21" s="33">
        <v>9352252791</v>
      </c>
      <c r="E21" s="98" t="s">
        <v>491</v>
      </c>
      <c r="F21" s="98" t="s">
        <v>492</v>
      </c>
      <c r="G21" s="372" t="s">
        <v>552</v>
      </c>
      <c r="H21" s="40" t="s">
        <v>527</v>
      </c>
      <c r="I21" s="174" t="s">
        <v>493</v>
      </c>
      <c r="J21" s="44">
        <v>1</v>
      </c>
      <c r="K21" s="48">
        <v>110</v>
      </c>
      <c r="L21" s="48" t="s">
        <v>486</v>
      </c>
      <c r="M21" s="285" t="s">
        <v>486</v>
      </c>
      <c r="N21" s="266">
        <v>0</v>
      </c>
      <c r="O21" s="266">
        <v>0</v>
      </c>
      <c r="P21" s="349">
        <v>0</v>
      </c>
      <c r="Q21" s="332">
        <f t="shared" si="1"/>
        <v>110</v>
      </c>
      <c r="R21" s="194" t="s">
        <v>174</v>
      </c>
      <c r="S21" s="135" t="s">
        <v>83</v>
      </c>
      <c r="T21" s="293" t="s">
        <v>486</v>
      </c>
      <c r="U21" s="293" t="s">
        <v>486</v>
      </c>
      <c r="V21" s="154" t="s">
        <v>486</v>
      </c>
      <c r="W21" s="333" t="s">
        <v>311</v>
      </c>
      <c r="X21" s="193" t="s">
        <v>466</v>
      </c>
      <c r="Y21" s="226" t="s">
        <v>311</v>
      </c>
      <c r="Z21" s="51"/>
      <c r="AA21" s="51"/>
      <c r="AB21" s="23"/>
      <c r="AC21" s="23"/>
    </row>
    <row r="22" spans="1:29">
      <c r="A22" s="28">
        <v>45335</v>
      </c>
      <c r="B22" s="236" t="s">
        <v>298</v>
      </c>
      <c r="C22" s="236" t="s">
        <v>299</v>
      </c>
      <c r="D22" s="233">
        <v>9879284980</v>
      </c>
      <c r="E22" s="237" t="s">
        <v>300</v>
      </c>
      <c r="F22" s="237" t="s">
        <v>301</v>
      </c>
      <c r="G22" s="374" t="s">
        <v>548</v>
      </c>
      <c r="H22" s="191" t="s">
        <v>534</v>
      </c>
      <c r="I22" s="176" t="s">
        <v>302</v>
      </c>
      <c r="J22" s="46">
        <v>4</v>
      </c>
      <c r="K22" s="50">
        <v>120</v>
      </c>
      <c r="L22" s="50">
        <v>90.8</v>
      </c>
      <c r="M22" s="129">
        <f t="shared" si="0"/>
        <v>363.2</v>
      </c>
      <c r="N22" s="268">
        <v>0</v>
      </c>
      <c r="O22" s="268">
        <v>29</v>
      </c>
      <c r="P22" s="351">
        <v>0</v>
      </c>
      <c r="Q22" s="282">
        <f t="shared" si="1"/>
        <v>509</v>
      </c>
      <c r="R22" s="229" t="s">
        <v>37</v>
      </c>
      <c r="S22" s="239" t="s">
        <v>192</v>
      </c>
      <c r="T22" s="274">
        <v>94</v>
      </c>
      <c r="U22" s="321">
        <f>T22+O22</f>
        <v>123</v>
      </c>
      <c r="V22" s="328">
        <v>14344940375961</v>
      </c>
      <c r="W22" s="276">
        <v>45338</v>
      </c>
      <c r="X22" s="229" t="s">
        <v>40</v>
      </c>
      <c r="Y22" s="130">
        <f>W22-A22</f>
        <v>3</v>
      </c>
      <c r="Z22" s="53"/>
      <c r="AA22" s="53"/>
      <c r="AB22" s="23"/>
      <c r="AC22" s="23"/>
    </row>
    <row r="23" spans="1:29">
      <c r="A23" s="28">
        <v>45335</v>
      </c>
      <c r="B23" s="39" t="s">
        <v>303</v>
      </c>
      <c r="C23" s="39" t="s">
        <v>304</v>
      </c>
      <c r="D23" s="37">
        <v>9522846806</v>
      </c>
      <c r="E23" s="41" t="s">
        <v>305</v>
      </c>
      <c r="F23" s="41" t="s">
        <v>306</v>
      </c>
      <c r="G23" s="372" t="s">
        <v>549</v>
      </c>
      <c r="H23" s="41" t="s">
        <v>537</v>
      </c>
      <c r="I23" s="174" t="s">
        <v>307</v>
      </c>
      <c r="J23" s="44">
        <v>1</v>
      </c>
      <c r="K23" s="48">
        <v>1100</v>
      </c>
      <c r="L23" s="48">
        <v>818.45</v>
      </c>
      <c r="M23" s="129">
        <f t="shared" si="0"/>
        <v>818.45</v>
      </c>
      <c r="N23" s="266">
        <v>0</v>
      </c>
      <c r="O23" s="266">
        <v>29</v>
      </c>
      <c r="P23" s="349">
        <v>0</v>
      </c>
      <c r="Q23" s="282">
        <f t="shared" si="1"/>
        <v>1129</v>
      </c>
      <c r="R23" s="194" t="s">
        <v>37</v>
      </c>
      <c r="S23" s="135" t="s">
        <v>192</v>
      </c>
      <c r="T23" s="271">
        <v>50</v>
      </c>
      <c r="U23" s="275">
        <f>T23+O23</f>
        <v>79</v>
      </c>
      <c r="V23" s="154">
        <v>14344940377729</v>
      </c>
      <c r="W23" s="277">
        <v>45343</v>
      </c>
      <c r="X23" s="194" t="s">
        <v>40</v>
      </c>
      <c r="Y23" s="52">
        <f>W23-A23</f>
        <v>8</v>
      </c>
      <c r="Z23" s="51"/>
      <c r="AA23" s="51"/>
      <c r="AB23" s="23"/>
      <c r="AC23" s="23"/>
    </row>
    <row r="24" spans="1:29">
      <c r="A24" s="28">
        <v>45335</v>
      </c>
      <c r="B24" s="39" t="s">
        <v>308</v>
      </c>
      <c r="C24" s="39" t="s">
        <v>309</v>
      </c>
      <c r="D24" s="37">
        <v>9729272110</v>
      </c>
      <c r="E24" s="41" t="s">
        <v>310</v>
      </c>
      <c r="F24" s="41" t="s">
        <v>35</v>
      </c>
      <c r="G24" s="318" t="s">
        <v>548</v>
      </c>
      <c r="H24" s="40" t="s">
        <v>529</v>
      </c>
      <c r="I24" s="107" t="s">
        <v>450</v>
      </c>
      <c r="J24" s="44">
        <v>1</v>
      </c>
      <c r="K24" s="48">
        <v>419</v>
      </c>
      <c r="L24" s="48">
        <v>364.2</v>
      </c>
      <c r="M24" s="129">
        <f t="shared" si="0"/>
        <v>364.2</v>
      </c>
      <c r="N24" s="266">
        <v>0</v>
      </c>
      <c r="O24" s="266">
        <v>0</v>
      </c>
      <c r="P24" s="349">
        <v>0</v>
      </c>
      <c r="Q24" s="282">
        <f t="shared" si="1"/>
        <v>419</v>
      </c>
      <c r="R24" s="194" t="s">
        <v>174</v>
      </c>
      <c r="S24" s="135" t="s">
        <v>311</v>
      </c>
      <c r="T24" s="272">
        <v>0</v>
      </c>
      <c r="U24" s="272">
        <v>0</v>
      </c>
      <c r="V24" s="157" t="s">
        <v>311</v>
      </c>
      <c r="W24" s="278">
        <v>45339</v>
      </c>
      <c r="X24" s="194" t="s">
        <v>40</v>
      </c>
      <c r="Y24" s="52">
        <f>W24-A24</f>
        <v>4</v>
      </c>
      <c r="Z24" s="51"/>
      <c r="AA24" s="51"/>
      <c r="AB24" s="23"/>
      <c r="AC24" s="23"/>
    </row>
    <row r="25" spans="1:29">
      <c r="A25" s="28">
        <v>45336</v>
      </c>
      <c r="B25" s="339" t="s">
        <v>312</v>
      </c>
      <c r="C25" s="40" t="s">
        <v>313</v>
      </c>
      <c r="D25" s="37">
        <v>9516805479</v>
      </c>
      <c r="E25" s="41" t="s">
        <v>314</v>
      </c>
      <c r="F25" s="41" t="s">
        <v>315</v>
      </c>
      <c r="G25" s="372" t="s">
        <v>548</v>
      </c>
      <c r="H25" s="40" t="s">
        <v>536</v>
      </c>
      <c r="I25" s="174" t="s">
        <v>316</v>
      </c>
      <c r="J25" s="44">
        <v>1</v>
      </c>
      <c r="K25" s="48">
        <v>180</v>
      </c>
      <c r="L25" s="48">
        <v>131.13999999999999</v>
      </c>
      <c r="M25" s="129">
        <f t="shared" si="0"/>
        <v>131.13999999999999</v>
      </c>
      <c r="N25" s="266">
        <v>0</v>
      </c>
      <c r="O25" s="266">
        <v>0</v>
      </c>
      <c r="P25" s="349">
        <v>0</v>
      </c>
      <c r="Q25" s="282">
        <f t="shared" si="1"/>
        <v>180</v>
      </c>
      <c r="R25" s="194" t="s">
        <v>174</v>
      </c>
      <c r="S25" s="135" t="s">
        <v>175</v>
      </c>
      <c r="T25" s="272">
        <v>25</v>
      </c>
      <c r="U25" s="272">
        <v>25</v>
      </c>
      <c r="V25" s="154">
        <v>4091200018602</v>
      </c>
      <c r="W25" s="278">
        <v>45340</v>
      </c>
      <c r="X25" s="194" t="s">
        <v>40</v>
      </c>
      <c r="Y25" s="52">
        <f>W25-A25</f>
        <v>4</v>
      </c>
      <c r="Z25" s="51"/>
      <c r="AA25" s="51"/>
      <c r="AB25" s="23"/>
      <c r="AC25" s="23"/>
    </row>
    <row r="26" spans="1:29" ht="13.5" customHeight="1">
      <c r="A26" s="28">
        <v>45336</v>
      </c>
      <c r="B26" s="340" t="s">
        <v>317</v>
      </c>
      <c r="C26" s="287" t="s">
        <v>318</v>
      </c>
      <c r="D26" s="232">
        <v>8185987107</v>
      </c>
      <c r="E26" s="235" t="s">
        <v>319</v>
      </c>
      <c r="F26" s="235" t="s">
        <v>320</v>
      </c>
      <c r="G26" s="294" t="s">
        <v>558</v>
      </c>
      <c r="H26" s="287" t="s">
        <v>528</v>
      </c>
      <c r="I26" s="175" t="s">
        <v>321</v>
      </c>
      <c r="J26" s="45">
        <v>2</v>
      </c>
      <c r="K26" s="49">
        <v>50</v>
      </c>
      <c r="L26" s="49">
        <v>37.200000000000003</v>
      </c>
      <c r="M26" s="250">
        <f t="shared" si="0"/>
        <v>74.400000000000006</v>
      </c>
      <c r="N26" s="267">
        <v>0</v>
      </c>
      <c r="O26" s="267">
        <v>0</v>
      </c>
      <c r="P26" s="348">
        <v>0</v>
      </c>
      <c r="Q26" s="289">
        <f t="shared" si="1"/>
        <v>100</v>
      </c>
      <c r="R26" s="228" t="s">
        <v>174</v>
      </c>
      <c r="S26" s="238" t="s">
        <v>192</v>
      </c>
      <c r="T26" s="290">
        <v>50</v>
      </c>
      <c r="U26" s="290">
        <v>50</v>
      </c>
      <c r="V26" s="230">
        <v>14344940391035</v>
      </c>
      <c r="W26" s="291">
        <v>45340</v>
      </c>
      <c r="X26" s="228" t="s">
        <v>40</v>
      </c>
      <c r="Y26" s="292">
        <f>W26-A26</f>
        <v>4</v>
      </c>
      <c r="Z26" s="34"/>
      <c r="AA26" s="34"/>
      <c r="AB26" s="23"/>
      <c r="AC26" s="23"/>
    </row>
    <row r="27" spans="1:29" ht="13.5" customHeight="1">
      <c r="A27" s="188">
        <v>45338</v>
      </c>
      <c r="B27" s="336" t="s">
        <v>498</v>
      </c>
      <c r="C27" s="336" t="s">
        <v>499</v>
      </c>
      <c r="D27" s="33">
        <v>7788831424</v>
      </c>
      <c r="E27" s="98" t="s">
        <v>500</v>
      </c>
      <c r="F27" s="98" t="s">
        <v>501</v>
      </c>
      <c r="G27" s="372" t="s">
        <v>100</v>
      </c>
      <c r="H27" s="40" t="s">
        <v>529</v>
      </c>
      <c r="I27" s="174" t="s">
        <v>412</v>
      </c>
      <c r="J27" s="44">
        <v>1</v>
      </c>
      <c r="K27" s="48">
        <v>112</v>
      </c>
      <c r="L27" s="48" t="s">
        <v>486</v>
      </c>
      <c r="M27" s="285" t="s">
        <v>486</v>
      </c>
      <c r="N27" s="266">
        <v>0</v>
      </c>
      <c r="O27" s="266">
        <v>0</v>
      </c>
      <c r="P27" s="349">
        <v>0</v>
      </c>
      <c r="Q27" s="332">
        <f t="shared" si="1"/>
        <v>112</v>
      </c>
      <c r="R27" s="194" t="s">
        <v>50</v>
      </c>
      <c r="S27" s="135" t="s">
        <v>83</v>
      </c>
      <c r="T27" s="293" t="s">
        <v>486</v>
      </c>
      <c r="U27" s="293" t="s">
        <v>486</v>
      </c>
      <c r="V27" s="154" t="s">
        <v>486</v>
      </c>
      <c r="W27" s="334" t="s">
        <v>311</v>
      </c>
      <c r="X27" s="194" t="s">
        <v>466</v>
      </c>
      <c r="Y27" s="226" t="s">
        <v>311</v>
      </c>
      <c r="Z27" s="51"/>
      <c r="AA27" s="51"/>
      <c r="AB27" s="23"/>
      <c r="AC27" s="23"/>
    </row>
    <row r="28" spans="1:29" ht="13.5" customHeight="1">
      <c r="A28" s="188">
        <v>45338</v>
      </c>
      <c r="B28" s="336" t="s">
        <v>494</v>
      </c>
      <c r="C28" s="336" t="s">
        <v>495</v>
      </c>
      <c r="D28" s="33">
        <v>8624004860</v>
      </c>
      <c r="E28" s="98" t="s">
        <v>496</v>
      </c>
      <c r="F28" s="98" t="s">
        <v>380</v>
      </c>
      <c r="G28" s="372" t="s">
        <v>550</v>
      </c>
      <c r="H28" s="40" t="s">
        <v>528</v>
      </c>
      <c r="I28" s="335" t="s">
        <v>497</v>
      </c>
      <c r="J28" s="44">
        <v>1</v>
      </c>
      <c r="K28" s="48">
        <v>45</v>
      </c>
      <c r="L28" s="48" t="s">
        <v>486</v>
      </c>
      <c r="M28" s="285" t="s">
        <v>486</v>
      </c>
      <c r="N28" s="266">
        <v>50</v>
      </c>
      <c r="O28" s="266">
        <v>29</v>
      </c>
      <c r="P28" s="349">
        <v>0</v>
      </c>
      <c r="Q28" s="332">
        <f t="shared" si="1"/>
        <v>124</v>
      </c>
      <c r="R28" s="194" t="s">
        <v>37</v>
      </c>
      <c r="S28" s="135" t="s">
        <v>83</v>
      </c>
      <c r="T28" s="293" t="s">
        <v>486</v>
      </c>
      <c r="U28" s="293" t="s">
        <v>486</v>
      </c>
      <c r="V28" s="154" t="s">
        <v>486</v>
      </c>
      <c r="W28" s="334" t="s">
        <v>311</v>
      </c>
      <c r="X28" s="194" t="s">
        <v>466</v>
      </c>
      <c r="Y28" s="226" t="s">
        <v>311</v>
      </c>
      <c r="Z28" s="51"/>
      <c r="AA28" s="51"/>
      <c r="AB28" s="23"/>
      <c r="AC28" s="23"/>
    </row>
    <row r="29" spans="1:29">
      <c r="A29" s="777">
        <v>45338</v>
      </c>
      <c r="B29" s="765" t="s">
        <v>324</v>
      </c>
      <c r="C29" s="781" t="s">
        <v>325</v>
      </c>
      <c r="D29" s="780">
        <v>9102827298</v>
      </c>
      <c r="E29" s="779" t="s">
        <v>326</v>
      </c>
      <c r="F29" s="779" t="s">
        <v>327</v>
      </c>
      <c r="G29" s="767" t="s">
        <v>559</v>
      </c>
      <c r="H29" s="41" t="s">
        <v>536</v>
      </c>
      <c r="I29" s="174" t="s">
        <v>473</v>
      </c>
      <c r="J29" s="44">
        <v>1</v>
      </c>
      <c r="K29" s="48">
        <v>340</v>
      </c>
      <c r="L29" s="48">
        <v>247.71</v>
      </c>
      <c r="M29" s="47">
        <f t="shared" si="0"/>
        <v>247.71</v>
      </c>
      <c r="N29" s="783">
        <v>0</v>
      </c>
      <c r="O29" s="783">
        <v>29</v>
      </c>
      <c r="P29" s="784">
        <v>0</v>
      </c>
      <c r="Q29" s="760">
        <f>SUM(K29:K30)+N29+O29-(SUM(K29:K30)*P29%)</f>
        <v>439</v>
      </c>
      <c r="R29" s="774" t="s">
        <v>174</v>
      </c>
      <c r="S29" s="782" t="s">
        <v>192</v>
      </c>
      <c r="T29" s="725">
        <v>50</v>
      </c>
      <c r="U29" s="725">
        <v>50</v>
      </c>
      <c r="V29" s="717">
        <v>14344940423306</v>
      </c>
      <c r="W29" s="720">
        <v>45346</v>
      </c>
      <c r="X29" s="723" t="s">
        <v>40</v>
      </c>
      <c r="Y29" s="775">
        <f>W29-A29</f>
        <v>8</v>
      </c>
      <c r="Z29" s="53"/>
      <c r="AA29" s="53"/>
      <c r="AB29" s="23"/>
      <c r="AC29" s="23"/>
    </row>
    <row r="30" spans="1:29">
      <c r="A30" s="778"/>
      <c r="B30" s="766"/>
      <c r="C30" s="755"/>
      <c r="D30" s="758"/>
      <c r="E30" s="731"/>
      <c r="F30" s="733"/>
      <c r="G30" s="769"/>
      <c r="H30" s="361" t="s">
        <v>528</v>
      </c>
      <c r="I30" s="248" t="s">
        <v>472</v>
      </c>
      <c r="J30" s="253">
        <v>1</v>
      </c>
      <c r="K30" s="262">
        <v>70</v>
      </c>
      <c r="L30" s="50">
        <v>54.68</v>
      </c>
      <c r="M30" s="255">
        <f>L30*J30</f>
        <v>54.68</v>
      </c>
      <c r="N30" s="735"/>
      <c r="O30" s="737"/>
      <c r="P30" s="739"/>
      <c r="Q30" s="745"/>
      <c r="R30" s="724"/>
      <c r="S30" s="747"/>
      <c r="T30" s="713"/>
      <c r="U30" s="713"/>
      <c r="V30" s="718"/>
      <c r="W30" s="721"/>
      <c r="X30" s="724"/>
      <c r="Y30" s="776"/>
      <c r="Z30" s="51"/>
      <c r="AA30" s="51"/>
      <c r="AB30" s="23"/>
      <c r="AC30" s="23"/>
    </row>
    <row r="31" spans="1:29">
      <c r="A31" s="188">
        <v>45338</v>
      </c>
      <c r="B31" s="339" t="s">
        <v>328</v>
      </c>
      <c r="C31" s="39" t="s">
        <v>329</v>
      </c>
      <c r="D31" s="37">
        <v>9818518438</v>
      </c>
      <c r="E31" s="41" t="s">
        <v>330</v>
      </c>
      <c r="F31" s="41" t="s">
        <v>185</v>
      </c>
      <c r="G31" s="372" t="s">
        <v>559</v>
      </c>
      <c r="H31" s="41" t="s">
        <v>528</v>
      </c>
      <c r="I31" s="174" t="s">
        <v>207</v>
      </c>
      <c r="J31" s="44">
        <v>3</v>
      </c>
      <c r="K31" s="48">
        <v>60</v>
      </c>
      <c r="L31" s="48">
        <v>44.64</v>
      </c>
      <c r="M31" s="47">
        <f t="shared" si="0"/>
        <v>133.92000000000002</v>
      </c>
      <c r="N31" s="266">
        <v>0</v>
      </c>
      <c r="O31" s="266">
        <v>29</v>
      </c>
      <c r="P31" s="349">
        <v>0</v>
      </c>
      <c r="Q31" s="332">
        <f t="shared" si="1"/>
        <v>209</v>
      </c>
      <c r="R31" s="194" t="s">
        <v>37</v>
      </c>
      <c r="S31" s="135" t="s">
        <v>192</v>
      </c>
      <c r="T31" s="271">
        <v>50</v>
      </c>
      <c r="U31" s="275">
        <f t="shared" ref="U31:U36" si="4">T31+O31</f>
        <v>79</v>
      </c>
      <c r="V31" s="156">
        <v>14344940407739</v>
      </c>
      <c r="W31" s="277">
        <v>45343</v>
      </c>
      <c r="X31" s="194" t="s">
        <v>40</v>
      </c>
      <c r="Y31" s="52">
        <f>W31-A31</f>
        <v>5</v>
      </c>
      <c r="Z31" s="51"/>
      <c r="AA31" s="51"/>
      <c r="AB31" s="23"/>
      <c r="AC31" s="23"/>
    </row>
    <row r="32" spans="1:29">
      <c r="A32" s="750">
        <v>45338</v>
      </c>
      <c r="B32" s="770" t="s">
        <v>331</v>
      </c>
      <c r="C32" s="772" t="s">
        <v>332</v>
      </c>
      <c r="D32" s="757">
        <v>9560974313</v>
      </c>
      <c r="E32" s="761" t="s">
        <v>333</v>
      </c>
      <c r="F32" s="761" t="s">
        <v>426</v>
      </c>
      <c r="G32" s="767" t="s">
        <v>547</v>
      </c>
      <c r="H32" s="360" t="s">
        <v>537</v>
      </c>
      <c r="I32" s="370" t="s">
        <v>474</v>
      </c>
      <c r="J32" s="258">
        <v>1</v>
      </c>
      <c r="K32" s="263">
        <v>149</v>
      </c>
      <c r="L32" s="141">
        <v>118.26</v>
      </c>
      <c r="M32" s="250">
        <f t="shared" si="0"/>
        <v>118.26</v>
      </c>
      <c r="N32" s="763">
        <v>0</v>
      </c>
      <c r="O32" s="764">
        <v>29</v>
      </c>
      <c r="P32" s="759">
        <v>0</v>
      </c>
      <c r="Q32" s="748">
        <f>SUM(K32:K33)+N32+O32-(SUM(K32:K33)*P33%)</f>
        <v>498</v>
      </c>
      <c r="R32" s="723" t="s">
        <v>37</v>
      </c>
      <c r="S32" s="749" t="s">
        <v>192</v>
      </c>
      <c r="T32" s="712">
        <v>50</v>
      </c>
      <c r="U32" s="714">
        <f t="shared" si="4"/>
        <v>79</v>
      </c>
      <c r="V32" s="716">
        <v>14344940410953</v>
      </c>
      <c r="W32" s="719">
        <v>45343</v>
      </c>
      <c r="X32" s="722" t="s">
        <v>40</v>
      </c>
      <c r="Y32" s="785">
        <f>W32-A32</f>
        <v>5</v>
      </c>
      <c r="Z32" s="51"/>
      <c r="AA32" s="51"/>
      <c r="AB32" s="23"/>
      <c r="AC32" s="23"/>
    </row>
    <row r="33" spans="1:29">
      <c r="A33" s="752"/>
      <c r="B33" s="771"/>
      <c r="C33" s="773"/>
      <c r="D33" s="758"/>
      <c r="E33" s="731"/>
      <c r="F33" s="731"/>
      <c r="G33" s="769"/>
      <c r="H33" s="361" t="s">
        <v>538</v>
      </c>
      <c r="I33" s="249" t="s">
        <v>475</v>
      </c>
      <c r="J33" s="253">
        <v>1</v>
      </c>
      <c r="K33" s="50">
        <v>320</v>
      </c>
      <c r="L33" s="254">
        <v>253.97</v>
      </c>
      <c r="M33" s="129">
        <f>L33*J33</f>
        <v>253.97</v>
      </c>
      <c r="N33" s="735"/>
      <c r="O33" s="737"/>
      <c r="P33" s="739"/>
      <c r="Q33" s="745"/>
      <c r="R33" s="724"/>
      <c r="S33" s="747"/>
      <c r="T33" s="713"/>
      <c r="U33" s="715"/>
      <c r="V33" s="718"/>
      <c r="W33" s="721"/>
      <c r="X33" s="724"/>
      <c r="Y33" s="776"/>
      <c r="Z33" s="51"/>
      <c r="AA33" s="51"/>
      <c r="AB33" s="23"/>
      <c r="AC33" s="23"/>
    </row>
    <row r="34" spans="1:29">
      <c r="A34" s="28">
        <v>45338</v>
      </c>
      <c r="B34" s="234" t="s">
        <v>334</v>
      </c>
      <c r="C34" s="234" t="s">
        <v>335</v>
      </c>
      <c r="D34" s="232">
        <v>8879572523</v>
      </c>
      <c r="E34" s="235" t="s">
        <v>336</v>
      </c>
      <c r="F34" s="235" t="s">
        <v>337</v>
      </c>
      <c r="G34" s="294" t="s">
        <v>553</v>
      </c>
      <c r="H34" s="235" t="s">
        <v>536</v>
      </c>
      <c r="I34" s="175" t="s">
        <v>451</v>
      </c>
      <c r="J34" s="269">
        <v>1</v>
      </c>
      <c r="K34" s="263">
        <v>340</v>
      </c>
      <c r="L34" s="263">
        <v>247.71</v>
      </c>
      <c r="M34" s="250">
        <f t="shared" si="0"/>
        <v>247.71</v>
      </c>
      <c r="N34" s="267">
        <v>0</v>
      </c>
      <c r="O34" s="267">
        <v>29</v>
      </c>
      <c r="P34" s="348">
        <v>0</v>
      </c>
      <c r="Q34" s="289">
        <f t="shared" si="1"/>
        <v>369</v>
      </c>
      <c r="R34" s="228" t="s">
        <v>37</v>
      </c>
      <c r="S34" s="238" t="s">
        <v>192</v>
      </c>
      <c r="T34" s="290">
        <v>32</v>
      </c>
      <c r="U34" s="309">
        <f t="shared" si="4"/>
        <v>61</v>
      </c>
      <c r="V34" s="230">
        <v>14344940410912</v>
      </c>
      <c r="W34" s="291">
        <v>45342</v>
      </c>
      <c r="X34" s="228" t="s">
        <v>40</v>
      </c>
      <c r="Y34" s="292">
        <f>W34-A34</f>
        <v>4</v>
      </c>
      <c r="Z34" s="34"/>
      <c r="AA34" s="34"/>
      <c r="AB34" s="23"/>
      <c r="AC34" s="23"/>
    </row>
    <row r="35" spans="1:29">
      <c r="A35" s="28">
        <v>45339</v>
      </c>
      <c r="B35" s="336" t="s">
        <v>502</v>
      </c>
      <c r="C35" s="336" t="s">
        <v>503</v>
      </c>
      <c r="D35" s="33">
        <v>9811019659</v>
      </c>
      <c r="E35" s="98" t="s">
        <v>504</v>
      </c>
      <c r="F35" s="98" t="s">
        <v>505</v>
      </c>
      <c r="G35" s="372" t="s">
        <v>547</v>
      </c>
      <c r="H35" s="98" t="s">
        <v>527</v>
      </c>
      <c r="I35" s="174" t="s">
        <v>141</v>
      </c>
      <c r="J35" s="44">
        <v>1</v>
      </c>
      <c r="K35" s="48">
        <v>199</v>
      </c>
      <c r="L35" s="48" t="s">
        <v>486</v>
      </c>
      <c r="M35" s="285" t="s">
        <v>486</v>
      </c>
      <c r="N35" s="266">
        <v>0</v>
      </c>
      <c r="O35" s="266">
        <v>0</v>
      </c>
      <c r="P35" s="349">
        <v>0</v>
      </c>
      <c r="Q35" s="332">
        <f t="shared" si="1"/>
        <v>199</v>
      </c>
      <c r="R35" s="194" t="s">
        <v>174</v>
      </c>
      <c r="S35" s="135" t="s">
        <v>83</v>
      </c>
      <c r="T35" s="293" t="s">
        <v>486</v>
      </c>
      <c r="U35" s="286" t="s">
        <v>486</v>
      </c>
      <c r="V35" s="154" t="s">
        <v>486</v>
      </c>
      <c r="W35" s="334" t="s">
        <v>311</v>
      </c>
      <c r="X35" s="193" t="s">
        <v>466</v>
      </c>
      <c r="Y35" s="52"/>
      <c r="Z35" s="51"/>
      <c r="AA35" s="51"/>
      <c r="AB35" s="23"/>
      <c r="AC35" s="23"/>
    </row>
    <row r="36" spans="1:29">
      <c r="A36" s="28">
        <v>45339</v>
      </c>
      <c r="B36" s="236" t="s">
        <v>338</v>
      </c>
      <c r="C36" s="236" t="s">
        <v>339</v>
      </c>
      <c r="D36" s="233">
        <v>6353499902</v>
      </c>
      <c r="E36" s="237" t="s">
        <v>340</v>
      </c>
      <c r="F36" s="237" t="s">
        <v>256</v>
      </c>
      <c r="G36" s="374" t="s">
        <v>548</v>
      </c>
      <c r="H36" s="237" t="s">
        <v>530</v>
      </c>
      <c r="I36" s="176" t="s">
        <v>257</v>
      </c>
      <c r="J36" s="46">
        <v>3</v>
      </c>
      <c r="K36" s="50">
        <v>148</v>
      </c>
      <c r="L36" s="50">
        <v>110.11</v>
      </c>
      <c r="M36" s="129">
        <f t="shared" si="0"/>
        <v>330.33</v>
      </c>
      <c r="N36" s="268">
        <v>0</v>
      </c>
      <c r="O36" s="268">
        <v>29</v>
      </c>
      <c r="P36" s="351">
        <v>0</v>
      </c>
      <c r="Q36" s="282">
        <f t="shared" si="1"/>
        <v>473</v>
      </c>
      <c r="R36" s="229" t="s">
        <v>37</v>
      </c>
      <c r="S36" s="239" t="s">
        <v>192</v>
      </c>
      <c r="T36" s="274">
        <v>32</v>
      </c>
      <c r="U36" s="321">
        <f t="shared" si="4"/>
        <v>61</v>
      </c>
      <c r="V36" s="231">
        <v>14344940410963</v>
      </c>
      <c r="W36" s="276">
        <v>45342</v>
      </c>
      <c r="X36" s="229" t="s">
        <v>40</v>
      </c>
      <c r="Y36" s="130">
        <f>W36-A36</f>
        <v>3</v>
      </c>
      <c r="Z36" s="53"/>
      <c r="AA36" s="53"/>
      <c r="AB36" s="23"/>
      <c r="AC36" s="23"/>
    </row>
    <row r="37" spans="1:29">
      <c r="A37" s="29">
        <v>45339</v>
      </c>
      <c r="B37" s="39" t="s">
        <v>341</v>
      </c>
      <c r="C37" s="39" t="s">
        <v>342</v>
      </c>
      <c r="D37" s="37">
        <v>8055541031</v>
      </c>
      <c r="E37" s="41" t="s">
        <v>343</v>
      </c>
      <c r="F37" s="41" t="s">
        <v>344</v>
      </c>
      <c r="G37" s="372" t="s">
        <v>548</v>
      </c>
      <c r="H37" s="41" t="s">
        <v>532</v>
      </c>
      <c r="I37" s="174" t="s">
        <v>524</v>
      </c>
      <c r="J37" s="44">
        <v>1</v>
      </c>
      <c r="K37" s="48">
        <v>180</v>
      </c>
      <c r="L37" s="48">
        <f>74.25+74.25</f>
        <v>148.5</v>
      </c>
      <c r="M37" s="47">
        <f t="shared" si="0"/>
        <v>148.5</v>
      </c>
      <c r="N37" s="266">
        <v>0</v>
      </c>
      <c r="O37" s="266">
        <v>0</v>
      </c>
      <c r="P37" s="349">
        <v>0</v>
      </c>
      <c r="Q37" s="332">
        <f t="shared" si="1"/>
        <v>180</v>
      </c>
      <c r="R37" s="194" t="s">
        <v>50</v>
      </c>
      <c r="S37" s="135" t="s">
        <v>175</v>
      </c>
      <c r="T37" s="272">
        <v>25</v>
      </c>
      <c r="U37" s="272">
        <v>25</v>
      </c>
      <c r="V37" s="159">
        <v>4091200018606</v>
      </c>
      <c r="W37" s="278">
        <v>45343</v>
      </c>
      <c r="X37" s="194" t="s">
        <v>40</v>
      </c>
      <c r="Y37" s="52">
        <f>W37-A37</f>
        <v>4</v>
      </c>
      <c r="Z37" s="51"/>
      <c r="AA37" s="51"/>
      <c r="AB37" s="24"/>
      <c r="AC37" s="24"/>
    </row>
    <row r="38" spans="1:29">
      <c r="A38" s="29">
        <v>45341</v>
      </c>
      <c r="B38" s="336" t="s">
        <v>506</v>
      </c>
      <c r="C38" s="336" t="s">
        <v>507</v>
      </c>
      <c r="D38" s="33">
        <v>9900699890</v>
      </c>
      <c r="E38" s="98" t="s">
        <v>508</v>
      </c>
      <c r="F38" s="98" t="s">
        <v>509</v>
      </c>
      <c r="G38" s="372" t="s">
        <v>554</v>
      </c>
      <c r="H38" s="98" t="s">
        <v>528</v>
      </c>
      <c r="I38" s="335" t="s">
        <v>510</v>
      </c>
      <c r="J38" s="44">
        <v>1</v>
      </c>
      <c r="K38" s="48">
        <v>165</v>
      </c>
      <c r="L38" s="48" t="s">
        <v>486</v>
      </c>
      <c r="M38" s="285" t="s">
        <v>486</v>
      </c>
      <c r="N38" s="266">
        <v>0</v>
      </c>
      <c r="O38" s="266">
        <v>0</v>
      </c>
      <c r="P38" s="349">
        <v>0</v>
      </c>
      <c r="Q38" s="332">
        <f t="shared" si="1"/>
        <v>165</v>
      </c>
      <c r="R38" s="194" t="s">
        <v>50</v>
      </c>
      <c r="S38" s="135" t="s">
        <v>83</v>
      </c>
      <c r="T38" s="293" t="s">
        <v>486</v>
      </c>
      <c r="U38" s="293" t="s">
        <v>486</v>
      </c>
      <c r="V38" s="159" t="s">
        <v>486</v>
      </c>
      <c r="W38" s="334" t="s">
        <v>311</v>
      </c>
      <c r="X38" s="194" t="s">
        <v>466</v>
      </c>
      <c r="Y38" s="52"/>
      <c r="Z38" s="51"/>
      <c r="AA38" s="51"/>
      <c r="AB38" s="24"/>
      <c r="AC38" s="24"/>
    </row>
    <row r="39" spans="1:29" s="102" customFormat="1">
      <c r="A39" s="28">
        <v>45342</v>
      </c>
      <c r="B39" s="342" t="s">
        <v>345</v>
      </c>
      <c r="C39" s="324" t="s">
        <v>346</v>
      </c>
      <c r="D39" s="323">
        <v>9741982264</v>
      </c>
      <c r="E39" s="324" t="s">
        <v>347</v>
      </c>
      <c r="F39" s="43" t="s">
        <v>348</v>
      </c>
      <c r="G39" s="372" t="s">
        <v>550</v>
      </c>
      <c r="H39" s="41" t="s">
        <v>537</v>
      </c>
      <c r="I39" s="176" t="s">
        <v>349</v>
      </c>
      <c r="J39" s="46">
        <v>2</v>
      </c>
      <c r="K39" s="50">
        <v>70</v>
      </c>
      <c r="L39" s="50">
        <v>56</v>
      </c>
      <c r="M39" s="129">
        <f t="shared" si="0"/>
        <v>112</v>
      </c>
      <c r="N39" s="268">
        <v>0</v>
      </c>
      <c r="O39" s="268">
        <v>29</v>
      </c>
      <c r="P39" s="351">
        <v>0</v>
      </c>
      <c r="Q39" s="282">
        <f t="shared" si="1"/>
        <v>169</v>
      </c>
      <c r="R39" s="229" t="s">
        <v>37</v>
      </c>
      <c r="S39" s="239" t="s">
        <v>192</v>
      </c>
      <c r="T39" s="274">
        <v>50</v>
      </c>
      <c r="U39" s="321">
        <f>T39+O39</f>
        <v>79</v>
      </c>
      <c r="V39" s="231">
        <v>14344940432199</v>
      </c>
      <c r="W39" s="276">
        <v>45349</v>
      </c>
      <c r="X39" s="229" t="s">
        <v>40</v>
      </c>
      <c r="Y39" s="130">
        <f>W39-A39</f>
        <v>7</v>
      </c>
      <c r="Z39" s="53"/>
      <c r="AA39" s="53"/>
      <c r="AB39" s="23"/>
      <c r="AC39" s="23"/>
    </row>
    <row r="40" spans="1:29">
      <c r="A40" s="28">
        <v>45343</v>
      </c>
      <c r="B40" s="234" t="s">
        <v>350</v>
      </c>
      <c r="C40" s="234" t="s">
        <v>278</v>
      </c>
      <c r="D40" s="232">
        <v>8796601768</v>
      </c>
      <c r="E40" s="235" t="s">
        <v>280</v>
      </c>
      <c r="F40" s="235" t="s">
        <v>281</v>
      </c>
      <c r="G40" s="296" t="s">
        <v>553</v>
      </c>
      <c r="H40" s="324" t="s">
        <v>535</v>
      </c>
      <c r="I40" s="246" t="s">
        <v>282</v>
      </c>
      <c r="J40" s="269">
        <v>1</v>
      </c>
      <c r="K40" s="263">
        <v>400</v>
      </c>
      <c r="L40" s="263">
        <v>280</v>
      </c>
      <c r="M40" s="250">
        <f t="shared" si="0"/>
        <v>280</v>
      </c>
      <c r="N40" s="315">
        <v>0</v>
      </c>
      <c r="O40" s="315">
        <v>29</v>
      </c>
      <c r="P40" s="350">
        <v>0</v>
      </c>
      <c r="Q40" s="289">
        <f t="shared" si="1"/>
        <v>429</v>
      </c>
      <c r="R40" s="316" t="s">
        <v>37</v>
      </c>
      <c r="S40" s="317" t="s">
        <v>192</v>
      </c>
      <c r="T40" s="290">
        <v>32</v>
      </c>
      <c r="U40" s="309">
        <f>T40+O40</f>
        <v>61</v>
      </c>
      <c r="V40" s="230">
        <v>14344940458270</v>
      </c>
      <c r="W40" s="276">
        <v>45352</v>
      </c>
      <c r="X40" s="316" t="s">
        <v>40</v>
      </c>
      <c r="Y40" s="612">
        <f>W40-A40</f>
        <v>9</v>
      </c>
      <c r="Z40" s="304"/>
      <c r="AA40" s="304"/>
      <c r="AB40" s="25"/>
      <c r="AC40" s="25"/>
    </row>
    <row r="41" spans="1:29">
      <c r="A41" s="28">
        <v>45344</v>
      </c>
      <c r="B41" s="336" t="s">
        <v>511</v>
      </c>
      <c r="C41" s="336" t="s">
        <v>512</v>
      </c>
      <c r="D41" s="33">
        <v>8765148275</v>
      </c>
      <c r="E41" s="98" t="s">
        <v>513</v>
      </c>
      <c r="F41" s="98" t="s">
        <v>514</v>
      </c>
      <c r="G41" s="372" t="s">
        <v>559</v>
      </c>
      <c r="H41" s="98" t="s">
        <v>529</v>
      </c>
      <c r="I41" s="174" t="s">
        <v>515</v>
      </c>
      <c r="J41" s="44">
        <v>1</v>
      </c>
      <c r="K41" s="48">
        <v>375</v>
      </c>
      <c r="L41" s="48" t="s">
        <v>486</v>
      </c>
      <c r="M41" s="285" t="s">
        <v>486</v>
      </c>
      <c r="N41" s="266">
        <v>0</v>
      </c>
      <c r="O41" s="266">
        <v>0</v>
      </c>
      <c r="P41" s="349">
        <v>0</v>
      </c>
      <c r="Q41" s="332">
        <f t="shared" si="1"/>
        <v>375</v>
      </c>
      <c r="R41" s="194" t="s">
        <v>174</v>
      </c>
      <c r="S41" s="135" t="s">
        <v>83</v>
      </c>
      <c r="T41" s="293" t="s">
        <v>486</v>
      </c>
      <c r="U41" s="286" t="s">
        <v>486</v>
      </c>
      <c r="V41" s="154" t="s">
        <v>486</v>
      </c>
      <c r="W41" s="353" t="s">
        <v>311</v>
      </c>
      <c r="X41" s="194" t="s">
        <v>466</v>
      </c>
      <c r="Y41" s="226" t="s">
        <v>311</v>
      </c>
      <c r="Z41" s="51"/>
      <c r="AA41" s="51"/>
      <c r="AB41" s="25"/>
      <c r="AC41" s="25"/>
    </row>
    <row r="42" spans="1:29">
      <c r="A42" s="28">
        <v>45344</v>
      </c>
      <c r="B42" s="39" t="s">
        <v>351</v>
      </c>
      <c r="C42" s="39" t="s">
        <v>352</v>
      </c>
      <c r="D42" s="37">
        <v>7628925410</v>
      </c>
      <c r="E42" s="41" t="s">
        <v>353</v>
      </c>
      <c r="F42" s="41" t="s">
        <v>354</v>
      </c>
      <c r="G42" s="372" t="s">
        <v>544</v>
      </c>
      <c r="H42" s="41" t="s">
        <v>532</v>
      </c>
      <c r="I42" s="174" t="s">
        <v>524</v>
      </c>
      <c r="J42" s="44">
        <v>1</v>
      </c>
      <c r="K42" s="48">
        <v>90</v>
      </c>
      <c r="L42" s="48">
        <v>74.25</v>
      </c>
      <c r="M42" s="47">
        <f t="shared" si="0"/>
        <v>74.25</v>
      </c>
      <c r="N42" s="266">
        <v>50</v>
      </c>
      <c r="O42" s="266">
        <v>0</v>
      </c>
      <c r="P42" s="349">
        <v>0</v>
      </c>
      <c r="Q42" s="332">
        <f t="shared" si="1"/>
        <v>140</v>
      </c>
      <c r="R42" s="194" t="s">
        <v>174</v>
      </c>
      <c r="S42" s="135" t="s">
        <v>192</v>
      </c>
      <c r="T42" s="272">
        <v>59</v>
      </c>
      <c r="U42" s="272">
        <v>59</v>
      </c>
      <c r="V42" s="154">
        <v>14344940465475</v>
      </c>
      <c r="W42" s="278">
        <v>45352</v>
      </c>
      <c r="X42" s="194" t="s">
        <v>40</v>
      </c>
      <c r="Y42" s="52">
        <f>W42-A42</f>
        <v>8</v>
      </c>
      <c r="Z42" s="51"/>
      <c r="AA42" s="51"/>
      <c r="AB42" s="23"/>
      <c r="AC42" s="23"/>
    </row>
    <row r="43" spans="1:29">
      <c r="A43" s="28">
        <v>45344</v>
      </c>
      <c r="B43" s="39" t="s">
        <v>356</v>
      </c>
      <c r="C43" s="39" t="s">
        <v>355</v>
      </c>
      <c r="D43" s="37">
        <v>9664462699</v>
      </c>
      <c r="E43" s="41" t="s">
        <v>357</v>
      </c>
      <c r="F43" s="41" t="s">
        <v>358</v>
      </c>
      <c r="G43" s="372" t="s">
        <v>556</v>
      </c>
      <c r="H43" s="41" t="s">
        <v>532</v>
      </c>
      <c r="I43" s="174" t="s">
        <v>524</v>
      </c>
      <c r="J43" s="44">
        <v>2</v>
      </c>
      <c r="K43" s="48">
        <v>90</v>
      </c>
      <c r="L43" s="48">
        <v>74.25</v>
      </c>
      <c r="M43" s="129">
        <f t="shared" si="0"/>
        <v>148.5</v>
      </c>
      <c r="N43" s="266">
        <v>0</v>
      </c>
      <c r="O43" s="266">
        <v>29</v>
      </c>
      <c r="P43" s="349">
        <v>0</v>
      </c>
      <c r="Q43" s="282">
        <f t="shared" si="1"/>
        <v>209</v>
      </c>
      <c r="R43" s="194" t="s">
        <v>37</v>
      </c>
      <c r="S43" s="135" t="s">
        <v>192</v>
      </c>
      <c r="T43" s="271">
        <v>50</v>
      </c>
      <c r="U43" s="275">
        <f>T43+O43</f>
        <v>79</v>
      </c>
      <c r="V43" s="154">
        <v>14344940460768</v>
      </c>
      <c r="W43" s="277">
        <v>45349</v>
      </c>
      <c r="X43" s="194" t="s">
        <v>40</v>
      </c>
      <c r="Y43" s="52">
        <f>W43-A43</f>
        <v>5</v>
      </c>
      <c r="Z43" s="51"/>
      <c r="AA43" s="51"/>
      <c r="AB43" s="23"/>
      <c r="AC43" s="23"/>
    </row>
    <row r="44" spans="1:29">
      <c r="A44" s="28">
        <v>45344</v>
      </c>
      <c r="B44" s="39" t="s">
        <v>359</v>
      </c>
      <c r="C44" s="39" t="s">
        <v>360</v>
      </c>
      <c r="D44" s="37">
        <v>7017128369</v>
      </c>
      <c r="E44" s="41" t="s">
        <v>361</v>
      </c>
      <c r="F44" s="41" t="s">
        <v>362</v>
      </c>
      <c r="G44" s="372" t="s">
        <v>553</v>
      </c>
      <c r="H44" s="41" t="s">
        <v>531</v>
      </c>
      <c r="I44" s="174" t="s">
        <v>363</v>
      </c>
      <c r="J44" s="44">
        <v>2</v>
      </c>
      <c r="K44" s="48">
        <v>189</v>
      </c>
      <c r="L44" s="48">
        <v>135.13</v>
      </c>
      <c r="M44" s="129">
        <f t="shared" si="0"/>
        <v>270.26</v>
      </c>
      <c r="N44" s="266">
        <v>0</v>
      </c>
      <c r="O44" s="266">
        <v>0</v>
      </c>
      <c r="P44" s="349">
        <v>0</v>
      </c>
      <c r="Q44" s="282">
        <f t="shared" si="1"/>
        <v>378</v>
      </c>
      <c r="R44" s="194" t="s">
        <v>174</v>
      </c>
      <c r="S44" s="135" t="s">
        <v>192</v>
      </c>
      <c r="T44" s="271">
        <v>32</v>
      </c>
      <c r="U44" s="271">
        <v>32</v>
      </c>
      <c r="V44" s="158">
        <v>14344940491693</v>
      </c>
      <c r="W44" s="277">
        <v>45351</v>
      </c>
      <c r="X44" s="194" t="s">
        <v>40</v>
      </c>
      <c r="Y44" s="52"/>
      <c r="Z44" s="51"/>
      <c r="AA44" s="51"/>
      <c r="AB44" s="23"/>
      <c r="AC44" s="23"/>
    </row>
    <row r="45" spans="1:29">
      <c r="A45" s="28">
        <v>45344</v>
      </c>
      <c r="B45" s="39" t="s">
        <v>364</v>
      </c>
      <c r="C45" s="39" t="s">
        <v>365</v>
      </c>
      <c r="D45" s="37">
        <v>9891150090</v>
      </c>
      <c r="E45" s="41" t="s">
        <v>366</v>
      </c>
      <c r="F45" s="41" t="s">
        <v>426</v>
      </c>
      <c r="G45" s="372" t="s">
        <v>547</v>
      </c>
      <c r="H45" s="41" t="s">
        <v>530</v>
      </c>
      <c r="I45" s="174" t="s">
        <v>367</v>
      </c>
      <c r="J45" s="44">
        <v>1</v>
      </c>
      <c r="K45" s="48">
        <v>320</v>
      </c>
      <c r="L45" s="48">
        <v>228.8</v>
      </c>
      <c r="M45" s="129">
        <f t="shared" si="0"/>
        <v>228.8</v>
      </c>
      <c r="N45" s="266">
        <v>0</v>
      </c>
      <c r="O45" s="266">
        <v>29</v>
      </c>
      <c r="P45" s="349">
        <v>0</v>
      </c>
      <c r="Q45" s="282">
        <f t="shared" si="1"/>
        <v>349</v>
      </c>
      <c r="R45" s="194" t="s">
        <v>37</v>
      </c>
      <c r="S45" s="135" t="s">
        <v>192</v>
      </c>
      <c r="T45" s="271">
        <v>50</v>
      </c>
      <c r="U45" s="275">
        <f>T45+O45</f>
        <v>79</v>
      </c>
      <c r="V45" s="154">
        <v>14344940465527</v>
      </c>
      <c r="W45" s="277">
        <v>45348</v>
      </c>
      <c r="X45" s="194" t="s">
        <v>40</v>
      </c>
      <c r="Y45" s="52">
        <f>W45-A45</f>
        <v>4</v>
      </c>
      <c r="Z45" s="51"/>
      <c r="AA45" s="51"/>
      <c r="AB45" s="23"/>
      <c r="AC45" s="23"/>
    </row>
    <row r="46" spans="1:29">
      <c r="A46" s="28">
        <v>45344</v>
      </c>
      <c r="B46" s="39" t="s">
        <v>368</v>
      </c>
      <c r="C46" s="39" t="s">
        <v>369</v>
      </c>
      <c r="D46" s="37">
        <v>9437223811</v>
      </c>
      <c r="E46" s="41" t="s">
        <v>370</v>
      </c>
      <c r="F46" s="41" t="s">
        <v>371</v>
      </c>
      <c r="G46" s="372" t="s">
        <v>554</v>
      </c>
      <c r="H46" s="41" t="s">
        <v>535</v>
      </c>
      <c r="I46" s="174" t="s">
        <v>372</v>
      </c>
      <c r="J46" s="44">
        <v>1</v>
      </c>
      <c r="K46" s="48">
        <v>200</v>
      </c>
      <c r="L46" s="48">
        <v>148.80000000000001</v>
      </c>
      <c r="M46" s="129">
        <f t="shared" si="0"/>
        <v>148.80000000000001</v>
      </c>
      <c r="N46" s="266">
        <v>0</v>
      </c>
      <c r="O46" s="266">
        <v>0</v>
      </c>
      <c r="P46" s="349">
        <v>0</v>
      </c>
      <c r="Q46" s="282">
        <f t="shared" si="1"/>
        <v>200</v>
      </c>
      <c r="R46" s="194" t="s">
        <v>174</v>
      </c>
      <c r="S46" s="135" t="s">
        <v>192</v>
      </c>
      <c r="T46" s="271">
        <v>50</v>
      </c>
      <c r="U46" s="271">
        <v>50</v>
      </c>
      <c r="V46" s="154">
        <v>14344940465540</v>
      </c>
      <c r="W46" s="277">
        <v>45350</v>
      </c>
      <c r="X46" s="194" t="s">
        <v>40</v>
      </c>
      <c r="Y46" s="52">
        <f>W46-A46</f>
        <v>6</v>
      </c>
      <c r="Z46" s="51"/>
      <c r="AA46" s="51"/>
      <c r="AB46" s="23"/>
      <c r="AC46" s="23"/>
    </row>
    <row r="47" spans="1:29">
      <c r="A47" s="28">
        <v>45344</v>
      </c>
      <c r="B47" s="39" t="s">
        <v>373</v>
      </c>
      <c r="C47" s="39" t="s">
        <v>374</v>
      </c>
      <c r="D47" s="37">
        <v>9270481439</v>
      </c>
      <c r="E47" s="41" t="s">
        <v>375</v>
      </c>
      <c r="F47" s="41" t="s">
        <v>376</v>
      </c>
      <c r="G47" s="372" t="s">
        <v>553</v>
      </c>
      <c r="H47" s="41" t="s">
        <v>532</v>
      </c>
      <c r="I47" s="174" t="s">
        <v>524</v>
      </c>
      <c r="J47" s="45">
        <v>2</v>
      </c>
      <c r="K47" s="49">
        <v>90</v>
      </c>
      <c r="L47" s="49">
        <v>74.25</v>
      </c>
      <c r="M47" s="250">
        <f t="shared" si="0"/>
        <v>148.5</v>
      </c>
      <c r="N47" s="266">
        <v>0</v>
      </c>
      <c r="O47" s="266">
        <v>29</v>
      </c>
      <c r="P47" s="349">
        <v>0</v>
      </c>
      <c r="Q47" s="282">
        <f t="shared" si="1"/>
        <v>209</v>
      </c>
      <c r="R47" s="194" t="s">
        <v>37</v>
      </c>
      <c r="S47" s="135" t="s">
        <v>192</v>
      </c>
      <c r="T47" s="271">
        <v>32</v>
      </c>
      <c r="U47" s="275">
        <f t="shared" ref="U47:U63" si="5">T47+O47</f>
        <v>61</v>
      </c>
      <c r="V47" s="154">
        <v>14344940465591</v>
      </c>
      <c r="W47" s="277">
        <v>45348</v>
      </c>
      <c r="X47" s="194" t="s">
        <v>40</v>
      </c>
      <c r="Y47" s="52">
        <f>W47-A47</f>
        <v>4</v>
      </c>
      <c r="Z47" s="51"/>
      <c r="AA47" s="51"/>
      <c r="AB47" s="23"/>
      <c r="AC47" s="23"/>
    </row>
    <row r="48" spans="1:29">
      <c r="A48" s="750">
        <v>45345</v>
      </c>
      <c r="B48" s="753" t="s">
        <v>377</v>
      </c>
      <c r="C48" s="753" t="s">
        <v>378</v>
      </c>
      <c r="D48" s="756">
        <v>9886063632</v>
      </c>
      <c r="E48" s="730" t="s">
        <v>379</v>
      </c>
      <c r="F48" s="732" t="s">
        <v>380</v>
      </c>
      <c r="G48" s="767" t="s">
        <v>550</v>
      </c>
      <c r="H48" s="288" t="s">
        <v>531</v>
      </c>
      <c r="I48" s="247" t="s">
        <v>476</v>
      </c>
      <c r="J48" s="251">
        <v>1</v>
      </c>
      <c r="K48" s="260">
        <v>40</v>
      </c>
      <c r="L48" s="49">
        <v>28.57</v>
      </c>
      <c r="M48" s="252">
        <f t="shared" si="0"/>
        <v>28.57</v>
      </c>
      <c r="N48" s="734">
        <v>0</v>
      </c>
      <c r="O48" s="736">
        <v>29</v>
      </c>
      <c r="P48" s="738">
        <v>0</v>
      </c>
      <c r="Q48" s="744">
        <f>SUM(K48:K50)+N48+O48-(SUM(K48:K50)*P48%)</f>
        <v>189</v>
      </c>
      <c r="R48" s="722" t="s">
        <v>37</v>
      </c>
      <c r="S48" s="746" t="s">
        <v>192</v>
      </c>
      <c r="T48" s="712">
        <v>50</v>
      </c>
      <c r="U48" s="714">
        <f t="shared" si="5"/>
        <v>79</v>
      </c>
      <c r="V48" s="716">
        <v>14344940465635</v>
      </c>
      <c r="W48" s="719">
        <v>45349</v>
      </c>
      <c r="X48" s="722" t="s">
        <v>40</v>
      </c>
      <c r="Y48" s="727">
        <f>W48-A48</f>
        <v>4</v>
      </c>
      <c r="Z48" s="51"/>
      <c r="AA48" s="51"/>
      <c r="AB48" s="23"/>
      <c r="AC48" s="23"/>
    </row>
    <row r="49" spans="1:29">
      <c r="A49" s="751"/>
      <c r="B49" s="754"/>
      <c r="C49" s="754"/>
      <c r="D49" s="757"/>
      <c r="E49" s="761"/>
      <c r="F49" s="762"/>
      <c r="G49" s="768"/>
      <c r="H49" s="360" t="s">
        <v>531</v>
      </c>
      <c r="I49" s="257" t="s">
        <v>477</v>
      </c>
      <c r="J49" s="258">
        <v>1</v>
      </c>
      <c r="K49" s="261">
        <v>60</v>
      </c>
      <c r="L49" s="263">
        <v>44.64</v>
      </c>
      <c r="M49" s="259">
        <f t="shared" si="0"/>
        <v>44.64</v>
      </c>
      <c r="N49" s="763"/>
      <c r="O49" s="764"/>
      <c r="P49" s="759"/>
      <c r="Q49" s="748"/>
      <c r="R49" s="723"/>
      <c r="S49" s="749"/>
      <c r="T49" s="725"/>
      <c r="U49" s="726"/>
      <c r="V49" s="717"/>
      <c r="W49" s="720"/>
      <c r="X49" s="723"/>
      <c r="Y49" s="728"/>
      <c r="Z49" s="51"/>
      <c r="AA49" s="51"/>
      <c r="AB49" s="23"/>
      <c r="AC49" s="23"/>
    </row>
    <row r="50" spans="1:29">
      <c r="A50" s="752"/>
      <c r="B50" s="755"/>
      <c r="C50" s="755"/>
      <c r="D50" s="758"/>
      <c r="E50" s="731"/>
      <c r="F50" s="733"/>
      <c r="G50" s="769"/>
      <c r="H50" s="361" t="s">
        <v>531</v>
      </c>
      <c r="I50" s="248" t="s">
        <v>478</v>
      </c>
      <c r="J50" s="253">
        <v>1</v>
      </c>
      <c r="K50" s="262">
        <v>60</v>
      </c>
      <c r="L50" s="50">
        <v>44.65</v>
      </c>
      <c r="M50" s="255">
        <f t="shared" si="0"/>
        <v>44.65</v>
      </c>
      <c r="N50" s="735"/>
      <c r="O50" s="737"/>
      <c r="P50" s="739"/>
      <c r="Q50" s="745"/>
      <c r="R50" s="724"/>
      <c r="S50" s="747"/>
      <c r="T50" s="713"/>
      <c r="U50" s="715"/>
      <c r="V50" s="718"/>
      <c r="W50" s="721"/>
      <c r="X50" s="724"/>
      <c r="Y50" s="729"/>
      <c r="Z50" s="51"/>
      <c r="AA50" s="51"/>
      <c r="AB50" s="23"/>
      <c r="AC50" s="23"/>
    </row>
    <row r="51" spans="1:29">
      <c r="A51" s="28">
        <v>45345</v>
      </c>
      <c r="B51" s="39" t="s">
        <v>381</v>
      </c>
      <c r="C51" s="39" t="s">
        <v>382</v>
      </c>
      <c r="D51" s="37">
        <v>9930516263</v>
      </c>
      <c r="E51" s="41" t="s">
        <v>383</v>
      </c>
      <c r="F51" s="41" t="s">
        <v>337</v>
      </c>
      <c r="G51" s="374" t="s">
        <v>553</v>
      </c>
      <c r="H51" s="237" t="s">
        <v>528</v>
      </c>
      <c r="I51" s="176" t="s">
        <v>384</v>
      </c>
      <c r="J51" s="46">
        <v>1</v>
      </c>
      <c r="K51" s="50">
        <v>140</v>
      </c>
      <c r="L51" s="50">
        <v>106.66</v>
      </c>
      <c r="M51" s="129">
        <f t="shared" si="0"/>
        <v>106.66</v>
      </c>
      <c r="N51" s="266">
        <v>0</v>
      </c>
      <c r="O51" s="266">
        <v>29</v>
      </c>
      <c r="P51" s="349">
        <v>0</v>
      </c>
      <c r="Q51" s="282">
        <f t="shared" si="1"/>
        <v>169</v>
      </c>
      <c r="R51" s="194" t="s">
        <v>37</v>
      </c>
      <c r="S51" s="135" t="s">
        <v>192</v>
      </c>
      <c r="T51" s="271">
        <v>32</v>
      </c>
      <c r="U51" s="275">
        <f t="shared" si="5"/>
        <v>61</v>
      </c>
      <c r="V51" s="154">
        <v>14344940462989</v>
      </c>
      <c r="W51" s="277">
        <v>45349</v>
      </c>
      <c r="X51" s="194" t="s">
        <v>40</v>
      </c>
      <c r="Y51" s="52"/>
      <c r="Z51" s="51"/>
      <c r="AA51" s="51"/>
      <c r="AB51" s="23"/>
      <c r="AC51" s="23"/>
    </row>
    <row r="52" spans="1:29">
      <c r="A52" s="28">
        <v>45345</v>
      </c>
      <c r="B52" s="39" t="s">
        <v>385</v>
      </c>
      <c r="C52" s="39" t="s">
        <v>386</v>
      </c>
      <c r="D52" s="37">
        <v>8082694744</v>
      </c>
      <c r="E52" s="41" t="s">
        <v>387</v>
      </c>
      <c r="F52" s="41" t="s">
        <v>337</v>
      </c>
      <c r="G52" s="372" t="s">
        <v>553</v>
      </c>
      <c r="H52" s="41" t="s">
        <v>532</v>
      </c>
      <c r="I52" s="174" t="s">
        <v>524</v>
      </c>
      <c r="J52" s="44">
        <v>1</v>
      </c>
      <c r="K52" s="48">
        <v>90</v>
      </c>
      <c r="L52" s="48">
        <v>74.25</v>
      </c>
      <c r="M52" s="129">
        <f t="shared" si="0"/>
        <v>74.25</v>
      </c>
      <c r="N52" s="266">
        <v>50</v>
      </c>
      <c r="O52" s="266">
        <v>29</v>
      </c>
      <c r="P52" s="349">
        <v>0</v>
      </c>
      <c r="Q52" s="282">
        <f t="shared" si="1"/>
        <v>169</v>
      </c>
      <c r="R52" s="194" t="s">
        <v>37</v>
      </c>
      <c r="S52" s="135" t="s">
        <v>192</v>
      </c>
      <c r="T52" s="271">
        <v>32</v>
      </c>
      <c r="U52" s="275">
        <f t="shared" si="5"/>
        <v>61</v>
      </c>
      <c r="V52" s="154">
        <v>14344940468462</v>
      </c>
      <c r="W52" s="277">
        <v>45348</v>
      </c>
      <c r="X52" s="194" t="s">
        <v>40</v>
      </c>
      <c r="Y52" s="52">
        <f>W52-A52</f>
        <v>3</v>
      </c>
      <c r="Z52" s="51"/>
      <c r="AA52" s="51"/>
      <c r="AB52" s="23"/>
      <c r="AC52" s="23"/>
    </row>
    <row r="53" spans="1:29">
      <c r="A53" s="28">
        <v>45346</v>
      </c>
      <c r="B53" s="39" t="s">
        <v>388</v>
      </c>
      <c r="C53" s="39" t="s">
        <v>389</v>
      </c>
      <c r="D53" s="37">
        <v>9000040540</v>
      </c>
      <c r="E53" s="41" t="s">
        <v>390</v>
      </c>
      <c r="F53" s="41" t="s">
        <v>320</v>
      </c>
      <c r="G53" s="372" t="s">
        <v>558</v>
      </c>
      <c r="H53" s="41" t="s">
        <v>539</v>
      </c>
      <c r="I53" s="174" t="s">
        <v>391</v>
      </c>
      <c r="J53" s="44">
        <v>1</v>
      </c>
      <c r="K53" s="48">
        <v>285</v>
      </c>
      <c r="L53" s="48">
        <v>203.57</v>
      </c>
      <c r="M53" s="129">
        <f t="shared" si="0"/>
        <v>203.57</v>
      </c>
      <c r="N53" s="266">
        <v>0</v>
      </c>
      <c r="O53" s="266">
        <v>29</v>
      </c>
      <c r="P53" s="349">
        <v>0</v>
      </c>
      <c r="Q53" s="282">
        <f t="shared" si="1"/>
        <v>314</v>
      </c>
      <c r="R53" s="194" t="s">
        <v>37</v>
      </c>
      <c r="S53" s="135" t="s">
        <v>192</v>
      </c>
      <c r="T53" s="271">
        <v>50</v>
      </c>
      <c r="U53" s="275">
        <f t="shared" si="5"/>
        <v>79</v>
      </c>
      <c r="V53" s="154">
        <v>14344940473714</v>
      </c>
      <c r="W53" s="277">
        <v>45349</v>
      </c>
      <c r="X53" s="194" t="s">
        <v>40</v>
      </c>
      <c r="Y53" s="52">
        <f>W53-A53</f>
        <v>3</v>
      </c>
      <c r="Z53" s="51"/>
      <c r="AA53" s="51"/>
      <c r="AB53" s="23"/>
      <c r="AC53" s="23"/>
    </row>
    <row r="54" spans="1:29">
      <c r="A54" s="28">
        <v>45346</v>
      </c>
      <c r="B54" s="39" t="s">
        <v>392</v>
      </c>
      <c r="C54" s="39" t="s">
        <v>393</v>
      </c>
      <c r="D54" s="37">
        <v>9894047782</v>
      </c>
      <c r="E54" s="41" t="s">
        <v>394</v>
      </c>
      <c r="F54" s="41" t="s">
        <v>395</v>
      </c>
      <c r="G54" s="372" t="s">
        <v>557</v>
      </c>
      <c r="H54" s="40" t="s">
        <v>529</v>
      </c>
      <c r="I54" s="174" t="s">
        <v>396</v>
      </c>
      <c r="J54" s="44">
        <v>1</v>
      </c>
      <c r="K54" s="48">
        <v>223</v>
      </c>
      <c r="L54" s="48">
        <v>174.83</v>
      </c>
      <c r="M54" s="129">
        <f t="shared" si="0"/>
        <v>174.83</v>
      </c>
      <c r="N54" s="266">
        <v>0</v>
      </c>
      <c r="O54" s="266">
        <v>29</v>
      </c>
      <c r="P54" s="349">
        <v>0</v>
      </c>
      <c r="Q54" s="282">
        <f t="shared" si="1"/>
        <v>252</v>
      </c>
      <c r="R54" s="194" t="s">
        <v>37</v>
      </c>
      <c r="S54" s="135" t="s">
        <v>192</v>
      </c>
      <c r="T54" s="271">
        <v>95</v>
      </c>
      <c r="U54" s="275">
        <f t="shared" si="5"/>
        <v>124</v>
      </c>
      <c r="V54" s="158">
        <v>14344940474771</v>
      </c>
      <c r="W54" s="277">
        <v>45352</v>
      </c>
      <c r="X54" s="194" t="s">
        <v>40</v>
      </c>
      <c r="Y54" s="52">
        <f>W54-A54</f>
        <v>6</v>
      </c>
      <c r="Z54" s="51"/>
      <c r="AA54" s="51"/>
      <c r="AB54" s="23"/>
      <c r="AC54" s="23"/>
    </row>
    <row r="55" spans="1:29">
      <c r="A55" s="28">
        <v>45346</v>
      </c>
      <c r="B55" s="234" t="s">
        <v>397</v>
      </c>
      <c r="C55" s="234" t="s">
        <v>398</v>
      </c>
      <c r="D55" s="232">
        <v>7348050936</v>
      </c>
      <c r="E55" s="235" t="s">
        <v>399</v>
      </c>
      <c r="F55" s="235" t="s">
        <v>400</v>
      </c>
      <c r="G55" s="372" t="s">
        <v>559</v>
      </c>
      <c r="H55" s="40" t="s">
        <v>529</v>
      </c>
      <c r="I55" s="175" t="s">
        <v>453</v>
      </c>
      <c r="J55" s="45">
        <v>1</v>
      </c>
      <c r="K55" s="49">
        <v>375</v>
      </c>
      <c r="L55" s="49">
        <v>287</v>
      </c>
      <c r="M55" s="250">
        <f t="shared" si="0"/>
        <v>287</v>
      </c>
      <c r="N55" s="267">
        <v>0</v>
      </c>
      <c r="O55" s="267">
        <v>29</v>
      </c>
      <c r="P55" s="348">
        <v>0</v>
      </c>
      <c r="Q55" s="289">
        <f t="shared" si="1"/>
        <v>404</v>
      </c>
      <c r="R55" s="228" t="s">
        <v>37</v>
      </c>
      <c r="S55" s="238" t="s">
        <v>76</v>
      </c>
      <c r="T55" s="273">
        <v>86</v>
      </c>
      <c r="U55" s="309">
        <f t="shared" si="5"/>
        <v>115</v>
      </c>
      <c r="V55" s="314" t="s">
        <v>401</v>
      </c>
      <c r="W55" s="353" t="s">
        <v>311</v>
      </c>
      <c r="X55" s="228" t="s">
        <v>466</v>
      </c>
      <c r="Y55" s="292"/>
      <c r="Z55" s="34"/>
      <c r="AA55" s="34"/>
      <c r="AB55" s="23"/>
      <c r="AC55" s="23"/>
    </row>
    <row r="56" spans="1:29">
      <c r="A56" s="28">
        <v>45347</v>
      </c>
      <c r="B56" s="336" t="s">
        <v>516</v>
      </c>
      <c r="C56" s="336" t="s">
        <v>517</v>
      </c>
      <c r="D56" s="33">
        <v>9076853788</v>
      </c>
      <c r="E56" s="98" t="s">
        <v>518</v>
      </c>
      <c r="F56" s="98" t="s">
        <v>519</v>
      </c>
      <c r="G56" s="372" t="s">
        <v>559</v>
      </c>
      <c r="H56" s="41" t="s">
        <v>529</v>
      </c>
      <c r="I56" s="335" t="s">
        <v>412</v>
      </c>
      <c r="J56" s="44">
        <v>1</v>
      </c>
      <c r="K56" s="48">
        <v>108</v>
      </c>
      <c r="L56" s="48" t="s">
        <v>486</v>
      </c>
      <c r="M56" s="285" t="s">
        <v>486</v>
      </c>
      <c r="N56" s="266">
        <v>0</v>
      </c>
      <c r="O56" s="266">
        <v>0</v>
      </c>
      <c r="P56" s="349">
        <v>0</v>
      </c>
      <c r="Q56" s="332">
        <f t="shared" si="1"/>
        <v>108</v>
      </c>
      <c r="R56" s="194" t="s">
        <v>50</v>
      </c>
      <c r="S56" s="135" t="s">
        <v>83</v>
      </c>
      <c r="T56" s="293" t="s">
        <v>486</v>
      </c>
      <c r="U56" s="286" t="s">
        <v>486</v>
      </c>
      <c r="V56" s="154" t="s">
        <v>486</v>
      </c>
      <c r="W56" s="353" t="s">
        <v>311</v>
      </c>
      <c r="X56" s="194" t="s">
        <v>466</v>
      </c>
      <c r="Y56" s="226" t="s">
        <v>311</v>
      </c>
      <c r="Z56" s="51"/>
      <c r="AA56" s="51"/>
      <c r="AB56" s="23"/>
      <c r="AC56" s="23"/>
    </row>
    <row r="57" spans="1:29">
      <c r="A57" s="28">
        <v>45348</v>
      </c>
      <c r="B57" s="336" t="s">
        <v>520</v>
      </c>
      <c r="C57" s="336" t="s">
        <v>521</v>
      </c>
      <c r="D57" s="33">
        <v>8748899046</v>
      </c>
      <c r="E57" s="98" t="s">
        <v>522</v>
      </c>
      <c r="F57" s="98" t="s">
        <v>380</v>
      </c>
      <c r="G57" s="372" t="s">
        <v>550</v>
      </c>
      <c r="H57" s="41" t="s">
        <v>527</v>
      </c>
      <c r="I57" s="335" t="s">
        <v>523</v>
      </c>
      <c r="J57" s="44">
        <v>1</v>
      </c>
      <c r="K57" s="48">
        <v>287</v>
      </c>
      <c r="L57" s="48" t="s">
        <v>486</v>
      </c>
      <c r="M57" s="285" t="s">
        <v>486</v>
      </c>
      <c r="N57" s="266">
        <v>0</v>
      </c>
      <c r="O57" s="266">
        <v>29</v>
      </c>
      <c r="P57" s="349">
        <v>0</v>
      </c>
      <c r="Q57" s="332">
        <f t="shared" si="1"/>
        <v>316</v>
      </c>
      <c r="R57" s="194" t="s">
        <v>37</v>
      </c>
      <c r="S57" s="135" t="s">
        <v>83</v>
      </c>
      <c r="T57" s="293" t="s">
        <v>486</v>
      </c>
      <c r="U57" s="286" t="s">
        <v>486</v>
      </c>
      <c r="V57" s="154" t="s">
        <v>486</v>
      </c>
      <c r="W57" s="353" t="s">
        <v>311</v>
      </c>
      <c r="X57" s="194" t="s">
        <v>466</v>
      </c>
      <c r="Y57" s="226" t="s">
        <v>311</v>
      </c>
      <c r="Z57" s="51"/>
      <c r="AA57" s="51"/>
      <c r="AB57" s="23"/>
      <c r="AC57" s="23"/>
    </row>
    <row r="58" spans="1:29">
      <c r="A58" s="28">
        <v>45348</v>
      </c>
      <c r="B58" s="236" t="s">
        <v>403</v>
      </c>
      <c r="C58" s="236" t="s">
        <v>404</v>
      </c>
      <c r="D58" s="233">
        <v>7398244487</v>
      </c>
      <c r="E58" s="237" t="s">
        <v>405</v>
      </c>
      <c r="F58" s="237" t="s">
        <v>406</v>
      </c>
      <c r="G58" s="374" t="s">
        <v>559</v>
      </c>
      <c r="H58" s="237" t="s">
        <v>530</v>
      </c>
      <c r="I58" s="176" t="s">
        <v>407</v>
      </c>
      <c r="J58" s="46">
        <v>1</v>
      </c>
      <c r="K58" s="50">
        <v>225</v>
      </c>
      <c r="L58" s="50">
        <v>170.75</v>
      </c>
      <c r="M58" s="129">
        <f t="shared" si="0"/>
        <v>170.75</v>
      </c>
      <c r="N58" s="268">
        <v>0</v>
      </c>
      <c r="O58" s="268">
        <v>29</v>
      </c>
      <c r="P58" s="351">
        <v>0</v>
      </c>
      <c r="Q58" s="282">
        <f t="shared" si="1"/>
        <v>254</v>
      </c>
      <c r="R58" s="229" t="s">
        <v>37</v>
      </c>
      <c r="S58" s="239" t="s">
        <v>76</v>
      </c>
      <c r="T58" s="329">
        <v>48</v>
      </c>
      <c r="U58" s="321">
        <f t="shared" si="5"/>
        <v>77</v>
      </c>
      <c r="V58" s="231" t="s">
        <v>408</v>
      </c>
      <c r="W58" s="353" t="s">
        <v>311</v>
      </c>
      <c r="X58" s="229" t="s">
        <v>466</v>
      </c>
      <c r="Y58" s="226" t="s">
        <v>311</v>
      </c>
      <c r="Z58" s="53"/>
      <c r="AA58" s="53"/>
      <c r="AB58" s="23"/>
      <c r="AC58" s="23"/>
    </row>
    <row r="59" spans="1:29">
      <c r="A59" s="28">
        <v>45348</v>
      </c>
      <c r="B59" s="39" t="s">
        <v>409</v>
      </c>
      <c r="C59" s="39" t="s">
        <v>410</v>
      </c>
      <c r="D59" s="37">
        <v>9112182400</v>
      </c>
      <c r="E59" s="41" t="s">
        <v>411</v>
      </c>
      <c r="F59" s="41" t="s">
        <v>542</v>
      </c>
      <c r="G59" s="294" t="s">
        <v>553</v>
      </c>
      <c r="H59" s="235" t="s">
        <v>529</v>
      </c>
      <c r="I59" s="175" t="s">
        <v>412</v>
      </c>
      <c r="J59" s="45">
        <v>1</v>
      </c>
      <c r="K59" s="49">
        <v>108</v>
      </c>
      <c r="L59" s="49">
        <v>90.18</v>
      </c>
      <c r="M59" s="250">
        <f t="shared" si="0"/>
        <v>90.18</v>
      </c>
      <c r="N59" s="266">
        <v>50</v>
      </c>
      <c r="O59" s="266">
        <v>29</v>
      </c>
      <c r="P59" s="349">
        <v>0</v>
      </c>
      <c r="Q59" s="282">
        <f t="shared" si="1"/>
        <v>187</v>
      </c>
      <c r="R59" s="194" t="s">
        <v>37</v>
      </c>
      <c r="S59" s="135" t="s">
        <v>192</v>
      </c>
      <c r="T59" s="271">
        <v>32</v>
      </c>
      <c r="U59" s="275">
        <f t="shared" si="5"/>
        <v>61</v>
      </c>
      <c r="V59" s="156">
        <v>14344940504613</v>
      </c>
      <c r="W59" s="422">
        <v>45354</v>
      </c>
      <c r="X59" s="194" t="s">
        <v>40</v>
      </c>
      <c r="Y59" s="52">
        <f>W59-A59</f>
        <v>6</v>
      </c>
      <c r="Z59" s="51"/>
      <c r="AA59" s="51"/>
      <c r="AB59" s="23"/>
      <c r="AC59" s="23"/>
    </row>
    <row r="60" spans="1:29">
      <c r="A60" s="750">
        <v>45349</v>
      </c>
      <c r="B60" s="753" t="s">
        <v>413</v>
      </c>
      <c r="C60" s="730" t="s">
        <v>414</v>
      </c>
      <c r="D60" s="756">
        <v>9901967071</v>
      </c>
      <c r="E60" s="730" t="s">
        <v>415</v>
      </c>
      <c r="F60" s="732" t="s">
        <v>380</v>
      </c>
      <c r="G60" s="767" t="s">
        <v>550</v>
      </c>
      <c r="H60" s="288" t="s">
        <v>528</v>
      </c>
      <c r="I60" s="247" t="s">
        <v>479</v>
      </c>
      <c r="J60" s="251">
        <v>1</v>
      </c>
      <c r="K60" s="260">
        <v>154</v>
      </c>
      <c r="L60" s="260">
        <v>110</v>
      </c>
      <c r="M60" s="256">
        <f t="shared" si="0"/>
        <v>110</v>
      </c>
      <c r="N60" s="734">
        <v>0</v>
      </c>
      <c r="O60" s="736">
        <v>29</v>
      </c>
      <c r="P60" s="738">
        <v>0</v>
      </c>
      <c r="Q60" s="744">
        <f>(K61*J61)+(K60*J60) + N60+O60-(((K61*J61)+(K60*J60))*P60%)</f>
        <v>693</v>
      </c>
      <c r="R60" s="722" t="s">
        <v>37</v>
      </c>
      <c r="S60" s="746" t="s">
        <v>192</v>
      </c>
      <c r="T60" s="712">
        <v>50</v>
      </c>
      <c r="U60" s="714">
        <f t="shared" si="5"/>
        <v>79</v>
      </c>
      <c r="V60" s="716">
        <v>14344940498771</v>
      </c>
      <c r="W60" s="740">
        <v>45352</v>
      </c>
      <c r="X60" s="722" t="s">
        <v>40</v>
      </c>
      <c r="Y60" s="742">
        <f>W60-A60</f>
        <v>3</v>
      </c>
      <c r="Z60" s="51"/>
      <c r="AA60" s="51"/>
      <c r="AB60" s="23"/>
      <c r="AC60" s="23"/>
    </row>
    <row r="61" spans="1:29">
      <c r="A61" s="752"/>
      <c r="B61" s="755"/>
      <c r="C61" s="731"/>
      <c r="D61" s="758"/>
      <c r="E61" s="731"/>
      <c r="F61" s="733"/>
      <c r="G61" s="769"/>
      <c r="H61" s="361" t="s">
        <v>530</v>
      </c>
      <c r="I61" s="248" t="s">
        <v>480</v>
      </c>
      <c r="J61" s="253">
        <v>2</v>
      </c>
      <c r="K61" s="262">
        <v>255</v>
      </c>
      <c r="L61" s="262">
        <v>189.73</v>
      </c>
      <c r="M61" s="129">
        <f t="shared" si="0"/>
        <v>379.46</v>
      </c>
      <c r="N61" s="735"/>
      <c r="O61" s="737"/>
      <c r="P61" s="739"/>
      <c r="Q61" s="745"/>
      <c r="R61" s="724"/>
      <c r="S61" s="747"/>
      <c r="T61" s="713"/>
      <c r="U61" s="715"/>
      <c r="V61" s="718"/>
      <c r="W61" s="741"/>
      <c r="X61" s="724"/>
      <c r="Y61" s="743"/>
      <c r="Z61" s="51"/>
      <c r="AA61" s="51"/>
      <c r="AB61" s="23"/>
      <c r="AC61" s="23"/>
    </row>
    <row r="62" spans="1:29">
      <c r="A62" s="28">
        <v>45349</v>
      </c>
      <c r="B62" s="336" t="s">
        <v>428</v>
      </c>
      <c r="C62" s="336" t="s">
        <v>429</v>
      </c>
      <c r="D62" s="33">
        <v>9041929415</v>
      </c>
      <c r="E62" s="146" t="s">
        <v>430</v>
      </c>
      <c r="F62" s="146" t="s">
        <v>431</v>
      </c>
      <c r="G62" s="374" t="s">
        <v>555</v>
      </c>
      <c r="H62" s="362" t="s">
        <v>528</v>
      </c>
      <c r="I62" s="176" t="s">
        <v>432</v>
      </c>
      <c r="J62" s="46">
        <v>1</v>
      </c>
      <c r="K62" s="50">
        <v>330</v>
      </c>
      <c r="L62" s="50">
        <v>257.7</v>
      </c>
      <c r="M62" s="129">
        <f t="shared" si="0"/>
        <v>257.7</v>
      </c>
      <c r="N62" s="266">
        <v>0</v>
      </c>
      <c r="O62" s="266">
        <v>29</v>
      </c>
      <c r="P62" s="349">
        <v>0</v>
      </c>
      <c r="Q62" s="282">
        <f>((K62-(K62*P62%))*J62)+N62+O62</f>
        <v>359</v>
      </c>
      <c r="R62" s="194" t="s">
        <v>37</v>
      </c>
      <c r="S62" s="135" t="s">
        <v>192</v>
      </c>
      <c r="T62" s="272">
        <v>50</v>
      </c>
      <c r="U62" s="275">
        <f t="shared" si="5"/>
        <v>79</v>
      </c>
      <c r="V62" s="189">
        <v>14344940508295</v>
      </c>
      <c r="W62" s="521">
        <v>45364</v>
      </c>
      <c r="X62" s="194" t="s">
        <v>40</v>
      </c>
      <c r="Y62" s="613">
        <f>W62-A62</f>
        <v>15</v>
      </c>
      <c r="Z62" s="51"/>
      <c r="AA62" s="51"/>
      <c r="AB62" s="23"/>
      <c r="AC62" s="23"/>
    </row>
    <row r="63" spans="1:29">
      <c r="A63" s="28">
        <v>45350</v>
      </c>
      <c r="B63" s="336" t="s">
        <v>433</v>
      </c>
      <c r="C63" s="336" t="s">
        <v>434</v>
      </c>
      <c r="D63" s="33">
        <v>8658333385</v>
      </c>
      <c r="E63" s="146" t="s">
        <v>435</v>
      </c>
      <c r="F63" s="146" t="s">
        <v>436</v>
      </c>
      <c r="G63" s="372" t="s">
        <v>554</v>
      </c>
      <c r="H63" s="146" t="s">
        <v>530</v>
      </c>
      <c r="I63" s="174" t="s">
        <v>407</v>
      </c>
      <c r="J63" s="44">
        <v>1</v>
      </c>
      <c r="K63" s="48">
        <v>225</v>
      </c>
      <c r="L63" s="48">
        <v>170.75</v>
      </c>
      <c r="M63" s="129">
        <f t="shared" si="0"/>
        <v>170.75</v>
      </c>
      <c r="N63" s="266">
        <v>0</v>
      </c>
      <c r="O63" s="266">
        <v>29</v>
      </c>
      <c r="P63" s="349">
        <v>0</v>
      </c>
      <c r="Q63" s="282">
        <f t="shared" si="1"/>
        <v>254</v>
      </c>
      <c r="R63" s="194" t="s">
        <v>37</v>
      </c>
      <c r="S63" s="135" t="s">
        <v>76</v>
      </c>
      <c r="T63" s="272">
        <v>48</v>
      </c>
      <c r="U63" s="275">
        <f t="shared" si="5"/>
        <v>77</v>
      </c>
      <c r="V63" s="189" t="s">
        <v>590</v>
      </c>
      <c r="W63" s="521">
        <v>45364</v>
      </c>
      <c r="X63" s="194" t="s">
        <v>40</v>
      </c>
      <c r="Y63" s="613">
        <f>W63-A63</f>
        <v>14</v>
      </c>
      <c r="Z63" s="51"/>
      <c r="AA63" s="51"/>
      <c r="AB63" s="23"/>
      <c r="AC63" s="23"/>
    </row>
    <row r="64" spans="1:29">
      <c r="A64" s="28">
        <v>45350</v>
      </c>
      <c r="B64" s="336" t="s">
        <v>437</v>
      </c>
      <c r="C64" s="336" t="s">
        <v>438</v>
      </c>
      <c r="D64" s="33">
        <v>9601587842</v>
      </c>
      <c r="E64" s="146" t="s">
        <v>439</v>
      </c>
      <c r="F64" s="450" t="s">
        <v>949</v>
      </c>
      <c r="G64" s="372" t="s">
        <v>548</v>
      </c>
      <c r="H64" s="146" t="s">
        <v>527</v>
      </c>
      <c r="I64" s="174" t="s">
        <v>141</v>
      </c>
      <c r="J64" s="44">
        <v>1</v>
      </c>
      <c r="K64" s="48">
        <v>199</v>
      </c>
      <c r="L64" s="48">
        <v>142.15</v>
      </c>
      <c r="M64" s="129">
        <f t="shared" si="0"/>
        <v>142.15</v>
      </c>
      <c r="N64" s="266">
        <v>0</v>
      </c>
      <c r="O64" s="266">
        <v>0</v>
      </c>
      <c r="P64" s="349">
        <v>0</v>
      </c>
      <c r="Q64" s="282">
        <f t="shared" si="1"/>
        <v>199</v>
      </c>
      <c r="R64" s="194" t="s">
        <v>174</v>
      </c>
      <c r="S64" s="135" t="s">
        <v>192</v>
      </c>
      <c r="T64" s="272">
        <v>32</v>
      </c>
      <c r="U64" s="272">
        <v>32</v>
      </c>
      <c r="V64" s="189">
        <v>14344940516955</v>
      </c>
      <c r="W64" s="277">
        <v>45355</v>
      </c>
      <c r="X64" s="194" t="s">
        <v>40</v>
      </c>
      <c r="Y64" s="421">
        <f>W64-A64</f>
        <v>5</v>
      </c>
      <c r="Z64" s="51"/>
      <c r="AA64" s="51"/>
      <c r="AB64" s="23"/>
      <c r="AC64" s="23"/>
    </row>
    <row r="65" spans="1:29">
      <c r="A65" s="29">
        <v>45351</v>
      </c>
      <c r="B65" s="337" t="s">
        <v>440</v>
      </c>
      <c r="C65" s="337" t="s">
        <v>441</v>
      </c>
      <c r="D65" s="186">
        <v>9998223100</v>
      </c>
      <c r="E65" s="187" t="s">
        <v>442</v>
      </c>
      <c r="F65" s="187" t="s">
        <v>344</v>
      </c>
      <c r="G65" s="294" t="s">
        <v>548</v>
      </c>
      <c r="H65" s="187" t="s">
        <v>532</v>
      </c>
      <c r="I65" s="175" t="s">
        <v>524</v>
      </c>
      <c r="J65" s="45">
        <v>1</v>
      </c>
      <c r="K65" s="49">
        <v>270</v>
      </c>
      <c r="L65" s="49">
        <f>74.25*3</f>
        <v>222.75</v>
      </c>
      <c r="M65" s="129">
        <f>L65*J65</f>
        <v>222.75</v>
      </c>
      <c r="N65" s="267">
        <v>0</v>
      </c>
      <c r="O65" s="267">
        <v>29</v>
      </c>
      <c r="P65" s="348">
        <v>0</v>
      </c>
      <c r="Q65" s="282">
        <f t="shared" si="1"/>
        <v>299</v>
      </c>
      <c r="R65" s="195" t="s">
        <v>37</v>
      </c>
      <c r="S65" s="238" t="s">
        <v>192</v>
      </c>
      <c r="T65" s="273">
        <v>32</v>
      </c>
      <c r="U65" s="275">
        <f>T65+O65</f>
        <v>61</v>
      </c>
      <c r="V65" s="190">
        <v>14344940525319</v>
      </c>
      <c r="W65" s="277">
        <v>45353</v>
      </c>
      <c r="X65" s="228" t="s">
        <v>40</v>
      </c>
      <c r="Y65" s="395">
        <f>W65-A65</f>
        <v>2</v>
      </c>
      <c r="Z65" s="34"/>
      <c r="AA65" s="34"/>
      <c r="AB65" s="24"/>
      <c r="AC65" s="24"/>
    </row>
    <row r="66" spans="1:29" s="102" customFormat="1">
      <c r="A66" s="28">
        <v>45351</v>
      </c>
      <c r="B66" s="336" t="s">
        <v>444</v>
      </c>
      <c r="C66" s="336" t="s">
        <v>445</v>
      </c>
      <c r="D66" s="33">
        <v>9685294301</v>
      </c>
      <c r="E66" s="98" t="s">
        <v>446</v>
      </c>
      <c r="F66" s="98" t="s">
        <v>447</v>
      </c>
      <c r="G66" s="372" t="s">
        <v>546</v>
      </c>
      <c r="H66" s="98" t="s">
        <v>528</v>
      </c>
      <c r="I66" s="174" t="s">
        <v>448</v>
      </c>
      <c r="J66" s="44">
        <v>1</v>
      </c>
      <c r="K66" s="48">
        <v>165</v>
      </c>
      <c r="L66" s="48">
        <v>117.85</v>
      </c>
      <c r="M66" s="47">
        <f t="shared" si="0"/>
        <v>117.85</v>
      </c>
      <c r="N66" s="376">
        <v>50</v>
      </c>
      <c r="O66" s="376">
        <v>29</v>
      </c>
      <c r="P66" s="377">
        <v>0</v>
      </c>
      <c r="Q66" s="371">
        <f t="shared" si="1"/>
        <v>244</v>
      </c>
      <c r="R66" s="373" t="s">
        <v>37</v>
      </c>
      <c r="S66" s="375" t="s">
        <v>192</v>
      </c>
      <c r="T66" s="272">
        <v>50</v>
      </c>
      <c r="U66" s="286">
        <f>T66+O66</f>
        <v>79</v>
      </c>
      <c r="V66" s="611">
        <v>14344940529935</v>
      </c>
      <c r="W66" s="277">
        <v>45362</v>
      </c>
      <c r="X66" s="373" t="s">
        <v>40</v>
      </c>
      <c r="Y66" s="421">
        <f>W66-A66</f>
        <v>11</v>
      </c>
      <c r="Z66" s="51"/>
      <c r="AA66" s="51"/>
      <c r="AB66" s="23"/>
      <c r="AC66" s="23"/>
    </row>
    <row r="67" spans="1:29">
      <c r="A67" s="138"/>
      <c r="B67" s="427"/>
      <c r="C67" s="428"/>
      <c r="D67" s="378"/>
      <c r="E67" s="139"/>
      <c r="F67" s="139"/>
      <c r="G67" s="139"/>
      <c r="H67" s="139"/>
      <c r="I67" s="177"/>
      <c r="J67" s="140"/>
      <c r="K67" s="141"/>
      <c r="L67" s="141"/>
      <c r="M67" s="425"/>
      <c r="N67" s="141"/>
      <c r="O67" s="379"/>
      <c r="P67" s="380"/>
      <c r="Q67" s="381"/>
      <c r="R67" s="196"/>
      <c r="S67" s="382"/>
      <c r="T67" s="423"/>
      <c r="U67" s="423"/>
      <c r="W67" s="423"/>
      <c r="X67" s="196"/>
      <c r="Y67" s="424"/>
      <c r="Z67" s="80"/>
      <c r="AA67" s="80"/>
      <c r="AB67" s="102"/>
      <c r="AC67" s="102"/>
    </row>
    <row r="68" spans="1:29">
      <c r="A68" s="138"/>
      <c r="B68" s="427"/>
      <c r="C68" s="428"/>
      <c r="D68" s="378"/>
      <c r="E68" s="139"/>
      <c r="F68" s="139"/>
      <c r="G68" s="139"/>
      <c r="H68" s="139"/>
      <c r="I68" s="177"/>
      <c r="J68" s="140"/>
      <c r="K68" s="141"/>
      <c r="L68" s="141"/>
      <c r="M68" s="425"/>
      <c r="N68" s="141"/>
      <c r="O68" s="379"/>
      <c r="P68" s="380"/>
      <c r="Q68" s="381"/>
      <c r="R68" s="196"/>
      <c r="S68" s="382"/>
      <c r="T68" s="423"/>
      <c r="U68" s="423"/>
      <c r="W68" s="423"/>
      <c r="X68" s="196"/>
      <c r="Y68" s="424"/>
      <c r="Z68" s="80"/>
      <c r="AA68" s="80"/>
      <c r="AB68" s="102"/>
      <c r="AC68" s="102"/>
    </row>
    <row r="69" spans="1:29">
      <c r="A69" s="138"/>
      <c r="B69" s="427"/>
      <c r="C69" s="428"/>
      <c r="D69" s="378"/>
      <c r="E69" s="139"/>
      <c r="F69" s="139"/>
      <c r="G69" s="139"/>
      <c r="H69" s="139"/>
      <c r="I69" s="177"/>
      <c r="J69" s="140"/>
      <c r="K69" s="141"/>
      <c r="L69" s="141"/>
      <c r="M69" s="425"/>
      <c r="N69" s="141"/>
      <c r="O69" s="379"/>
      <c r="P69" s="380"/>
      <c r="Q69" s="381"/>
      <c r="R69" s="196"/>
      <c r="S69" s="382"/>
      <c r="T69" s="423"/>
      <c r="U69" s="423"/>
      <c r="W69" s="423"/>
      <c r="X69" s="196"/>
      <c r="Y69" s="424"/>
      <c r="Z69" s="80"/>
      <c r="AA69" s="80"/>
      <c r="AB69" s="102"/>
      <c r="AC69" s="102"/>
    </row>
    <row r="70" spans="1:29">
      <c r="A70" s="138"/>
      <c r="B70" s="427"/>
      <c r="C70" s="428"/>
      <c r="D70" s="378"/>
      <c r="E70" s="139"/>
      <c r="F70" s="139"/>
      <c r="G70" s="139"/>
      <c r="H70" s="139"/>
      <c r="I70" s="177"/>
      <c r="J70" s="140"/>
      <c r="K70" s="141"/>
      <c r="L70" s="141"/>
      <c r="M70" s="425"/>
      <c r="N70" s="141"/>
      <c r="O70" s="379"/>
      <c r="P70" s="380"/>
      <c r="Q70" s="381"/>
      <c r="R70" s="196"/>
      <c r="S70" s="382"/>
      <c r="T70" s="423"/>
      <c r="U70" s="423"/>
      <c r="W70" s="423"/>
      <c r="X70" s="196"/>
      <c r="Y70" s="424"/>
      <c r="Z70" s="80"/>
      <c r="AA70" s="80"/>
      <c r="AB70" s="102"/>
      <c r="AC70" s="102"/>
    </row>
    <row r="71" spans="1:29">
      <c r="A71" s="138"/>
      <c r="B71" s="427"/>
      <c r="C71" s="428"/>
      <c r="D71" s="378"/>
      <c r="E71" s="139"/>
      <c r="F71" s="139"/>
      <c r="G71" s="139"/>
      <c r="H71" s="139"/>
      <c r="I71" s="177"/>
      <c r="J71" s="140"/>
      <c r="K71" s="141"/>
      <c r="L71" s="141"/>
      <c r="M71" s="425"/>
      <c r="N71" s="141"/>
      <c r="O71" s="379"/>
      <c r="P71" s="380"/>
      <c r="Q71" s="381"/>
      <c r="R71" s="196"/>
      <c r="S71" s="382"/>
      <c r="T71" s="423"/>
      <c r="U71" s="423"/>
      <c r="W71" s="423"/>
      <c r="X71" s="196"/>
      <c r="Y71" s="424"/>
      <c r="Z71" s="80"/>
      <c r="AA71" s="80"/>
      <c r="AB71" s="102"/>
      <c r="AC71" s="102"/>
    </row>
    <row r="72" spans="1:29">
      <c r="A72" s="138"/>
      <c r="B72" s="427"/>
      <c r="C72" s="428"/>
      <c r="D72" s="378"/>
      <c r="E72" s="139"/>
      <c r="F72" s="139"/>
      <c r="G72" s="139"/>
      <c r="H72" s="139"/>
      <c r="I72" s="177"/>
      <c r="J72" s="140"/>
      <c r="K72" s="141"/>
      <c r="L72" s="141"/>
      <c r="M72" s="425"/>
      <c r="N72" s="141"/>
      <c r="O72" s="379"/>
      <c r="P72" s="380"/>
      <c r="Q72" s="381"/>
      <c r="R72" s="196"/>
      <c r="S72" s="382"/>
      <c r="T72" s="423"/>
      <c r="U72" s="423"/>
      <c r="W72" s="423"/>
      <c r="X72" s="196"/>
      <c r="Y72" s="424"/>
      <c r="Z72" s="80"/>
      <c r="AA72" s="80"/>
      <c r="AB72" s="102"/>
      <c r="AC72" s="102"/>
    </row>
    <row r="73" spans="1:29" s="102" customFormat="1" ht="13.5" thickBot="1">
      <c r="A73" s="138"/>
      <c r="B73" s="140"/>
      <c r="C73" s="429"/>
      <c r="D73" s="145"/>
      <c r="E73" s="180"/>
      <c r="F73" s="139"/>
      <c r="G73" s="139"/>
      <c r="H73" s="139"/>
      <c r="I73" s="177"/>
      <c r="J73" s="140"/>
      <c r="K73" s="141"/>
      <c r="L73" s="141"/>
      <c r="M73" s="426"/>
      <c r="N73" s="141"/>
      <c r="O73" s="141"/>
      <c r="P73" s="142"/>
      <c r="Q73" s="143"/>
      <c r="R73" s="196"/>
      <c r="S73" s="140"/>
      <c r="T73" s="424"/>
      <c r="U73" s="424"/>
      <c r="V73" s="160"/>
      <c r="W73" s="80"/>
      <c r="X73" s="140"/>
      <c r="Y73" s="144"/>
      <c r="Z73" s="80"/>
      <c r="AA73" s="80"/>
    </row>
    <row r="74" spans="1:29" ht="15">
      <c r="A74" s="430"/>
      <c r="B74" s="430"/>
      <c r="C74" s="431" t="s">
        <v>1</v>
      </c>
      <c r="D74" s="432"/>
      <c r="E74" s="433">
        <f>SUM(Q2:Q66)</f>
        <v>18720.900000000001</v>
      </c>
      <c r="G74" s="410" t="s">
        <v>588</v>
      </c>
      <c r="H74" s="411">
        <f>SUM(Q2:Q66) / COUNTA(Q2:Q66)</f>
        <v>312.01500000000004</v>
      </c>
      <c r="T74" s="54"/>
      <c r="U74" s="54"/>
      <c r="Y74" s="55"/>
    </row>
    <row r="75" spans="1:29" ht="15">
      <c r="A75" s="430"/>
      <c r="B75" s="430"/>
      <c r="C75" s="136" t="s">
        <v>2</v>
      </c>
      <c r="D75" s="137"/>
      <c r="E75" s="178">
        <f>SUM(M2:M66)</f>
        <v>10584.289999999999</v>
      </c>
      <c r="G75" s="414" t="s">
        <v>589</v>
      </c>
      <c r="H75" s="415">
        <f>AVERAGE(Y2:Y66)</f>
        <v>5.4651162790697674</v>
      </c>
      <c r="P75" s="218"/>
      <c r="Q75" s="219"/>
      <c r="T75" s="54"/>
      <c r="U75" s="54"/>
      <c r="Y75" s="224"/>
    </row>
    <row r="76" spans="1:29" ht="15.75" thickBot="1">
      <c r="A76" s="430"/>
      <c r="B76" s="430"/>
      <c r="C76" s="182" t="s">
        <v>481</v>
      </c>
      <c r="D76" s="183"/>
      <c r="E76" s="284">
        <f>Q3+Q5+Q12+Q17+Q19+Q21+Q27+Q28+Q35+Q38+Q41+Q56+Q57+Q55</f>
        <v>4200</v>
      </c>
      <c r="G76" s="413" t="s">
        <v>619</v>
      </c>
      <c r="H76" s="416">
        <f>COUNTA(B2:B66) / 29</f>
        <v>2.0689655172413794</v>
      </c>
      <c r="P76" s="218"/>
      <c r="Q76" s="219"/>
      <c r="T76" s="54"/>
      <c r="U76" s="54"/>
      <c r="Y76" s="224"/>
    </row>
    <row r="77" spans="1:29" ht="15.75" thickBot="1">
      <c r="A77" s="430"/>
      <c r="B77" s="430"/>
      <c r="C77" s="182" t="s">
        <v>461</v>
      </c>
      <c r="D77" s="183"/>
      <c r="E77" s="184">
        <f>SUM(U2:U66)</f>
        <v>3312.38</v>
      </c>
      <c r="I77" s="43"/>
      <c r="T77" s="54"/>
      <c r="U77" s="54"/>
      <c r="Y77" s="55"/>
    </row>
    <row r="78" spans="1:29" ht="15.75" thickBot="1">
      <c r="A78" s="430"/>
      <c r="B78" s="430"/>
      <c r="C78" s="215" t="s">
        <v>460</v>
      </c>
      <c r="D78" s="216"/>
      <c r="E78" s="217">
        <f>E74-E75-E76</f>
        <v>3936.6100000000024</v>
      </c>
      <c r="R78" s="223"/>
      <c r="T78" s="54"/>
      <c r="U78" s="54"/>
      <c r="Y78" s="55"/>
    </row>
    <row r="79" spans="1:29" ht="15.75" thickBot="1">
      <c r="A79" s="430"/>
      <c r="B79" s="430"/>
      <c r="C79" s="402" t="s">
        <v>5</v>
      </c>
      <c r="D79" s="434"/>
      <c r="E79" s="435">
        <f>E78-E77</f>
        <v>624.23000000000229</v>
      </c>
      <c r="T79" s="54"/>
      <c r="U79" s="54"/>
      <c r="Y79" s="55"/>
    </row>
    <row r="80" spans="1:29" ht="13.5" thickBot="1">
      <c r="T80" s="54"/>
      <c r="U80" s="54"/>
      <c r="Y80" s="55"/>
    </row>
    <row r="81" spans="3:25" ht="15.75" thickBot="1">
      <c r="C81" s="147" t="s">
        <v>427</v>
      </c>
      <c r="D81" s="149">
        <f>COUNTA(A2:A66)</f>
        <v>60</v>
      </c>
      <c r="T81" s="54"/>
      <c r="U81" s="54"/>
      <c r="Y81" s="55"/>
    </row>
    <row r="82" spans="3:25">
      <c r="E82" s="43"/>
      <c r="J82" s="82"/>
      <c r="T82" s="54"/>
      <c r="U82" s="54"/>
      <c r="Y82" s="55"/>
    </row>
    <row r="83" spans="3:25" ht="13.5" customHeight="1">
      <c r="L83" s="221"/>
      <c r="M83" s="222"/>
      <c r="T83" s="54"/>
      <c r="U83" s="54"/>
      <c r="Y83" s="55"/>
    </row>
    <row r="84" spans="3:25" ht="23.25">
      <c r="L84" s="221"/>
      <c r="M84" s="222"/>
      <c r="N84" s="220"/>
      <c r="T84" s="54"/>
      <c r="U84" s="54"/>
      <c r="Y84" s="55"/>
    </row>
    <row r="85" spans="3:25">
      <c r="F85" s="81"/>
      <c r="G85" s="81"/>
      <c r="H85" s="81"/>
      <c r="T85" s="54"/>
      <c r="U85" s="54"/>
      <c r="Y85" s="55"/>
    </row>
    <row r="86" spans="3:25">
      <c r="T86" s="54"/>
      <c r="U86" s="54"/>
      <c r="Y86" s="55"/>
    </row>
    <row r="87" spans="3:25" ht="14.25">
      <c r="C87" s="356"/>
      <c r="D87" s="356"/>
      <c r="E87" s="355"/>
      <c r="T87" s="54"/>
      <c r="U87" s="54"/>
      <c r="Y87" s="55"/>
    </row>
    <row r="88" spans="3:25" ht="14.25">
      <c r="C88" s="356"/>
      <c r="D88" s="356"/>
      <c r="E88" s="355"/>
      <c r="T88" s="54"/>
      <c r="U88" s="54"/>
      <c r="Y88" s="55"/>
    </row>
    <row r="89" spans="3:25" ht="14.25">
      <c r="C89" s="356"/>
      <c r="D89" s="356"/>
      <c r="E89" s="355"/>
      <c r="T89" s="54"/>
      <c r="U89" s="54"/>
      <c r="Y89" s="55"/>
    </row>
    <row r="90" spans="3:25" ht="14.25">
      <c r="C90" s="356"/>
      <c r="D90" s="356"/>
      <c r="E90" s="355"/>
      <c r="T90" s="54"/>
      <c r="U90" s="54"/>
      <c r="Y90" s="55"/>
    </row>
    <row r="91" spans="3:25" ht="14.25">
      <c r="C91" s="356"/>
      <c r="D91" s="356"/>
      <c r="E91" s="355"/>
      <c r="T91" s="54"/>
      <c r="U91" s="54"/>
      <c r="Y91" s="55"/>
    </row>
    <row r="92" spans="3:25">
      <c r="T92" s="54"/>
      <c r="U92" s="54"/>
      <c r="Y92" s="55"/>
    </row>
    <row r="93" spans="3:25">
      <c r="T93" s="54"/>
      <c r="U93" s="54"/>
      <c r="Y93" s="55"/>
    </row>
    <row r="94" spans="3:25">
      <c r="T94" s="54"/>
      <c r="U94" s="54"/>
      <c r="Y94" s="55"/>
    </row>
    <row r="95" spans="3:25">
      <c r="T95" s="54"/>
      <c r="U95" s="54"/>
      <c r="Y95" s="55"/>
    </row>
    <row r="96" spans="3:25">
      <c r="T96" s="54"/>
      <c r="U96" s="54"/>
      <c r="Y96" s="55"/>
    </row>
    <row r="97" spans="20:25">
      <c r="T97" s="54"/>
      <c r="U97" s="54"/>
      <c r="Y97" s="55"/>
    </row>
    <row r="98" spans="20:25">
      <c r="T98" s="54"/>
      <c r="U98" s="54"/>
      <c r="Y98" s="55"/>
    </row>
    <row r="99" spans="20:25">
      <c r="T99" s="54"/>
      <c r="U99" s="54"/>
      <c r="Y99" s="55"/>
    </row>
    <row r="100" spans="20:25">
      <c r="T100" s="54"/>
      <c r="U100" s="54"/>
      <c r="Y100" s="55"/>
    </row>
    <row r="101" spans="20:25">
      <c r="T101" s="54"/>
      <c r="U101" s="54"/>
      <c r="Y101" s="55"/>
    </row>
    <row r="102" spans="20:25">
      <c r="T102" s="54"/>
      <c r="U102" s="54"/>
      <c r="Y102" s="55"/>
    </row>
    <row r="103" spans="20:25">
      <c r="T103" s="54"/>
      <c r="U103" s="54"/>
      <c r="Y103" s="55"/>
    </row>
    <row r="104" spans="20:25">
      <c r="T104" s="54"/>
      <c r="U104" s="54"/>
      <c r="Y104" s="55"/>
    </row>
    <row r="105" spans="20:25">
      <c r="T105" s="54"/>
      <c r="U105" s="54"/>
      <c r="Y105" s="55"/>
    </row>
    <row r="106" spans="20:25">
      <c r="T106" s="54"/>
      <c r="U106" s="54"/>
      <c r="Y106" s="55"/>
    </row>
    <row r="107" spans="20:25">
      <c r="T107" s="54"/>
      <c r="U107" s="54"/>
      <c r="Y107" s="55"/>
    </row>
    <row r="108" spans="20:25">
      <c r="T108" s="54"/>
      <c r="U108" s="54"/>
      <c r="Y108" s="55"/>
    </row>
    <row r="109" spans="20:25">
      <c r="T109" s="54"/>
      <c r="U109" s="54"/>
      <c r="Y109" s="55"/>
    </row>
    <row r="110" spans="20:25">
      <c r="T110" s="54"/>
      <c r="U110" s="54"/>
      <c r="Y110" s="55"/>
    </row>
    <row r="111" spans="20:25">
      <c r="T111" s="54"/>
      <c r="U111" s="54"/>
      <c r="Y111" s="55"/>
    </row>
    <row r="112" spans="20:25">
      <c r="T112" s="54"/>
      <c r="U112" s="54"/>
      <c r="Y112" s="55"/>
    </row>
    <row r="113" spans="20:25">
      <c r="T113" s="54"/>
      <c r="U113" s="54"/>
      <c r="Y113" s="55"/>
    </row>
    <row r="114" spans="20:25">
      <c r="T114" s="54"/>
      <c r="U114" s="54"/>
      <c r="Y114" s="55"/>
    </row>
    <row r="115" spans="20:25">
      <c r="T115" s="54"/>
      <c r="U115" s="54"/>
      <c r="Y115" s="55"/>
    </row>
    <row r="116" spans="20:25">
      <c r="T116" s="54"/>
      <c r="U116" s="54"/>
      <c r="Y116" s="55"/>
    </row>
    <row r="117" spans="20:25">
      <c r="T117" s="54"/>
      <c r="U117" s="54"/>
      <c r="Y117" s="55"/>
    </row>
    <row r="118" spans="20:25">
      <c r="T118" s="54"/>
      <c r="U118" s="54"/>
      <c r="Y118" s="55"/>
    </row>
    <row r="119" spans="20:25">
      <c r="T119" s="54"/>
      <c r="U119" s="54"/>
      <c r="Y119" s="55"/>
    </row>
    <row r="120" spans="20:25">
      <c r="T120" s="54"/>
      <c r="U120" s="54"/>
      <c r="Y120" s="55"/>
    </row>
    <row r="121" spans="20:25">
      <c r="T121" s="54"/>
      <c r="U121" s="54"/>
      <c r="Y121" s="55"/>
    </row>
    <row r="122" spans="20:25">
      <c r="T122" s="54"/>
      <c r="U122" s="54"/>
      <c r="Y122" s="55"/>
    </row>
    <row r="123" spans="20:25">
      <c r="T123" s="54"/>
      <c r="U123" s="54"/>
      <c r="Y123" s="55"/>
    </row>
    <row r="124" spans="20:25">
      <c r="T124" s="54"/>
      <c r="U124" s="54"/>
      <c r="Y124" s="55"/>
    </row>
    <row r="125" spans="20:25">
      <c r="T125" s="54"/>
      <c r="U125" s="54"/>
      <c r="Y125" s="55"/>
    </row>
    <row r="126" spans="20:25">
      <c r="T126" s="54"/>
      <c r="U126" s="54"/>
      <c r="Y126" s="55"/>
    </row>
    <row r="127" spans="20:25">
      <c r="T127" s="54"/>
      <c r="U127" s="54"/>
      <c r="Y127" s="55"/>
    </row>
    <row r="128" spans="20:25">
      <c r="T128" s="54"/>
      <c r="U128" s="54"/>
      <c r="Y128" s="55"/>
    </row>
    <row r="129" spans="20:25">
      <c r="T129" s="54"/>
      <c r="U129" s="54"/>
      <c r="Y129" s="55"/>
    </row>
    <row r="130" spans="20:25">
      <c r="T130" s="54"/>
      <c r="U130" s="54"/>
      <c r="Y130" s="55"/>
    </row>
    <row r="131" spans="20:25">
      <c r="T131" s="54"/>
      <c r="U131" s="54"/>
      <c r="Y131" s="55"/>
    </row>
    <row r="132" spans="20:25">
      <c r="T132" s="54"/>
      <c r="U132" s="54"/>
      <c r="Y132" s="55"/>
    </row>
    <row r="133" spans="20:25">
      <c r="T133" s="54"/>
      <c r="U133" s="54"/>
      <c r="Y133" s="55"/>
    </row>
    <row r="134" spans="20:25">
      <c r="T134" s="54"/>
      <c r="U134" s="54"/>
      <c r="Y134" s="55"/>
    </row>
    <row r="135" spans="20:25">
      <c r="T135" s="54"/>
      <c r="U135" s="54"/>
      <c r="Y135" s="55"/>
    </row>
    <row r="136" spans="20:25">
      <c r="T136" s="54"/>
      <c r="U136" s="54"/>
      <c r="Y136" s="55"/>
    </row>
    <row r="137" spans="20:25">
      <c r="T137" s="54"/>
      <c r="U137" s="54"/>
      <c r="Y137" s="55"/>
    </row>
    <row r="138" spans="20:25">
      <c r="T138" s="54"/>
      <c r="U138" s="54"/>
      <c r="Y138" s="55"/>
    </row>
    <row r="139" spans="20:25">
      <c r="T139" s="54"/>
      <c r="U139" s="54"/>
      <c r="Y139" s="55"/>
    </row>
    <row r="140" spans="20:25">
      <c r="T140" s="54"/>
      <c r="U140" s="54"/>
      <c r="Y140" s="55"/>
    </row>
    <row r="141" spans="20:25">
      <c r="T141" s="54"/>
      <c r="U141" s="54"/>
      <c r="Y141" s="55"/>
    </row>
    <row r="142" spans="20:25">
      <c r="T142" s="54"/>
      <c r="U142" s="54"/>
      <c r="Y142" s="55"/>
    </row>
    <row r="143" spans="20:25">
      <c r="T143" s="54"/>
      <c r="U143" s="54"/>
      <c r="Y143" s="55"/>
    </row>
    <row r="144" spans="20:25">
      <c r="T144" s="54"/>
      <c r="U144" s="54"/>
      <c r="Y144" s="55"/>
    </row>
    <row r="145" spans="20:25">
      <c r="T145" s="54"/>
      <c r="U145" s="54"/>
      <c r="Y145" s="55"/>
    </row>
    <row r="146" spans="20:25">
      <c r="T146" s="54"/>
      <c r="U146" s="54"/>
      <c r="Y146" s="55"/>
    </row>
    <row r="147" spans="20:25">
      <c r="T147" s="54"/>
      <c r="U147" s="54"/>
      <c r="Y147" s="55"/>
    </row>
    <row r="148" spans="20:25">
      <c r="T148" s="54"/>
      <c r="U148" s="54"/>
      <c r="Y148" s="55"/>
    </row>
    <row r="149" spans="20:25">
      <c r="T149" s="54"/>
      <c r="U149" s="54"/>
      <c r="Y149" s="55"/>
    </row>
    <row r="150" spans="20:25">
      <c r="T150" s="54"/>
      <c r="U150" s="54"/>
      <c r="Y150" s="55"/>
    </row>
    <row r="151" spans="20:25">
      <c r="T151" s="54"/>
      <c r="U151" s="54"/>
      <c r="Y151" s="55"/>
    </row>
    <row r="152" spans="20:25">
      <c r="T152" s="54"/>
      <c r="U152" s="54"/>
      <c r="Y152" s="55"/>
    </row>
    <row r="153" spans="20:25">
      <c r="T153" s="54"/>
      <c r="U153" s="54"/>
      <c r="Y153" s="55"/>
    </row>
    <row r="154" spans="20:25">
      <c r="T154" s="54"/>
      <c r="U154" s="54"/>
      <c r="Y154" s="55"/>
    </row>
    <row r="155" spans="20:25">
      <c r="T155" s="54"/>
      <c r="U155" s="54"/>
      <c r="Y155" s="55"/>
    </row>
    <row r="156" spans="20:25">
      <c r="T156" s="54"/>
      <c r="U156" s="54"/>
      <c r="Y156" s="55"/>
    </row>
    <row r="157" spans="20:25">
      <c r="T157" s="54"/>
      <c r="U157" s="54"/>
      <c r="Y157" s="55"/>
    </row>
    <row r="158" spans="20:25">
      <c r="T158" s="54"/>
      <c r="U158" s="54"/>
      <c r="Y158" s="55"/>
    </row>
    <row r="159" spans="20:25">
      <c r="T159" s="54"/>
      <c r="U159" s="54"/>
      <c r="Y159" s="55"/>
    </row>
    <row r="160" spans="20:25">
      <c r="T160" s="54"/>
      <c r="U160" s="54"/>
      <c r="Y160" s="55"/>
    </row>
    <row r="161" spans="20:25">
      <c r="T161" s="54"/>
      <c r="U161" s="54"/>
      <c r="Y161" s="55"/>
    </row>
    <row r="162" spans="20:25">
      <c r="T162" s="54"/>
      <c r="U162" s="54"/>
      <c r="Y162" s="55"/>
    </row>
    <row r="163" spans="20:25">
      <c r="T163" s="54"/>
      <c r="U163" s="54"/>
      <c r="Y163" s="55"/>
    </row>
    <row r="164" spans="20:25">
      <c r="T164" s="54"/>
      <c r="U164" s="54"/>
      <c r="Y164" s="55"/>
    </row>
    <row r="165" spans="20:25">
      <c r="T165" s="54"/>
      <c r="U165" s="54"/>
      <c r="Y165" s="55"/>
    </row>
    <row r="166" spans="20:25">
      <c r="T166" s="54"/>
      <c r="U166" s="54"/>
      <c r="Y166" s="55"/>
    </row>
    <row r="167" spans="20:25">
      <c r="T167" s="54"/>
      <c r="U167" s="54"/>
      <c r="Y167" s="55"/>
    </row>
    <row r="168" spans="20:25">
      <c r="T168" s="54"/>
      <c r="U168" s="54"/>
      <c r="Y168" s="55"/>
    </row>
    <row r="169" spans="20:25">
      <c r="T169" s="54"/>
      <c r="U169" s="54"/>
      <c r="Y169" s="55"/>
    </row>
    <row r="170" spans="20:25">
      <c r="T170" s="54"/>
      <c r="U170" s="54"/>
      <c r="Y170" s="55"/>
    </row>
    <row r="171" spans="20:25">
      <c r="T171" s="54"/>
      <c r="U171" s="54"/>
      <c r="Y171" s="55"/>
    </row>
    <row r="172" spans="20:25">
      <c r="T172" s="54"/>
      <c r="U172" s="54"/>
      <c r="Y172" s="55"/>
    </row>
    <row r="173" spans="20:25">
      <c r="T173" s="54"/>
      <c r="U173" s="54"/>
      <c r="Y173" s="55"/>
    </row>
    <row r="174" spans="20:25">
      <c r="T174" s="54"/>
      <c r="U174" s="54"/>
      <c r="Y174" s="55"/>
    </row>
    <row r="175" spans="20:25">
      <c r="T175" s="54"/>
      <c r="U175" s="54"/>
      <c r="Y175" s="55"/>
    </row>
    <row r="176" spans="20:25">
      <c r="T176" s="54"/>
      <c r="U176" s="54"/>
      <c r="Y176" s="55"/>
    </row>
    <row r="177" spans="20:25">
      <c r="T177" s="54"/>
      <c r="U177" s="54"/>
      <c r="Y177" s="55"/>
    </row>
    <row r="178" spans="20:25">
      <c r="T178" s="54"/>
      <c r="U178" s="54"/>
      <c r="Y178" s="55"/>
    </row>
    <row r="179" spans="20:25">
      <c r="T179" s="54"/>
      <c r="U179" s="54"/>
      <c r="Y179" s="55"/>
    </row>
    <row r="180" spans="20:25">
      <c r="T180" s="54"/>
      <c r="U180" s="54"/>
      <c r="Y180" s="55"/>
    </row>
    <row r="181" spans="20:25">
      <c r="T181" s="54"/>
      <c r="U181" s="54"/>
      <c r="Y181" s="55"/>
    </row>
    <row r="182" spans="20:25">
      <c r="T182" s="54"/>
      <c r="U182" s="54"/>
      <c r="Y182" s="55"/>
    </row>
    <row r="183" spans="20:25">
      <c r="T183" s="54"/>
      <c r="U183" s="54"/>
      <c r="Y183" s="55"/>
    </row>
    <row r="184" spans="20:25">
      <c r="T184" s="54"/>
      <c r="U184" s="54"/>
      <c r="Y184" s="55"/>
    </row>
    <row r="185" spans="20:25">
      <c r="T185" s="54"/>
      <c r="U185" s="54"/>
      <c r="Y185" s="55"/>
    </row>
    <row r="186" spans="20:25">
      <c r="T186" s="54"/>
      <c r="U186" s="54"/>
      <c r="Y186" s="55"/>
    </row>
    <row r="187" spans="20:25">
      <c r="T187" s="54"/>
      <c r="U187" s="54"/>
      <c r="Y187" s="55"/>
    </row>
    <row r="188" spans="20:25">
      <c r="T188" s="54"/>
      <c r="U188" s="54"/>
      <c r="Y188" s="55"/>
    </row>
    <row r="189" spans="20:25">
      <c r="T189" s="54"/>
      <c r="U189" s="54"/>
      <c r="Y189" s="55"/>
    </row>
    <row r="190" spans="20:25">
      <c r="T190" s="54"/>
      <c r="U190" s="54"/>
      <c r="Y190" s="55"/>
    </row>
    <row r="191" spans="20:25">
      <c r="T191" s="54"/>
      <c r="U191" s="54"/>
      <c r="Y191" s="55"/>
    </row>
    <row r="192" spans="20:25">
      <c r="T192" s="54"/>
      <c r="U192" s="54"/>
      <c r="Y192" s="55"/>
    </row>
    <row r="193" spans="20:25">
      <c r="T193" s="54"/>
      <c r="U193" s="54"/>
      <c r="Y193" s="55"/>
    </row>
    <row r="194" spans="20:25">
      <c r="T194" s="54"/>
      <c r="U194" s="54"/>
      <c r="Y194" s="55"/>
    </row>
    <row r="195" spans="20:25">
      <c r="T195" s="54"/>
      <c r="U195" s="54"/>
      <c r="Y195" s="55"/>
    </row>
    <row r="196" spans="20:25">
      <c r="T196" s="54"/>
      <c r="U196" s="54"/>
      <c r="Y196" s="55"/>
    </row>
    <row r="197" spans="20:25">
      <c r="T197" s="54"/>
      <c r="U197" s="54"/>
      <c r="Y197" s="55"/>
    </row>
    <row r="198" spans="20:25">
      <c r="T198" s="54"/>
      <c r="U198" s="54"/>
      <c r="Y198" s="55"/>
    </row>
    <row r="199" spans="20:25">
      <c r="T199" s="54"/>
      <c r="U199" s="54"/>
      <c r="Y199" s="55"/>
    </row>
    <row r="200" spans="20:25">
      <c r="T200" s="54"/>
      <c r="U200" s="54"/>
      <c r="Y200" s="55"/>
    </row>
    <row r="201" spans="20:25">
      <c r="T201" s="54"/>
      <c r="U201" s="54"/>
      <c r="Y201" s="55"/>
    </row>
    <row r="202" spans="20:25">
      <c r="T202" s="54"/>
      <c r="U202" s="54"/>
      <c r="Y202" s="55"/>
    </row>
    <row r="203" spans="20:25">
      <c r="T203" s="54"/>
      <c r="U203" s="54"/>
      <c r="Y203" s="55"/>
    </row>
    <row r="204" spans="20:25">
      <c r="T204" s="54"/>
      <c r="U204" s="54"/>
      <c r="Y204" s="55"/>
    </row>
    <row r="205" spans="20:25">
      <c r="T205" s="54"/>
      <c r="U205" s="54"/>
      <c r="Y205" s="55"/>
    </row>
    <row r="206" spans="20:25">
      <c r="T206" s="54"/>
      <c r="U206" s="54"/>
      <c r="Y206" s="55"/>
    </row>
    <row r="207" spans="20:25">
      <c r="T207" s="54"/>
      <c r="U207" s="54"/>
      <c r="Y207" s="55"/>
    </row>
    <row r="208" spans="20:25">
      <c r="T208" s="54"/>
      <c r="U208" s="54"/>
      <c r="Y208" s="55"/>
    </row>
    <row r="209" spans="20:25">
      <c r="T209" s="54"/>
      <c r="U209" s="54"/>
      <c r="Y209" s="55"/>
    </row>
    <row r="210" spans="20:25">
      <c r="T210" s="54"/>
      <c r="U210" s="54"/>
      <c r="Y210" s="55"/>
    </row>
    <row r="211" spans="20:25">
      <c r="T211" s="54"/>
      <c r="U211" s="54"/>
      <c r="Y211" s="55"/>
    </row>
    <row r="212" spans="20:25">
      <c r="T212" s="54"/>
      <c r="U212" s="54"/>
      <c r="Y212" s="55"/>
    </row>
    <row r="213" spans="20:25">
      <c r="T213" s="54"/>
      <c r="U213" s="54"/>
      <c r="Y213" s="55"/>
    </row>
    <row r="214" spans="20:25">
      <c r="T214" s="54"/>
      <c r="U214" s="54"/>
      <c r="Y214" s="55"/>
    </row>
    <row r="215" spans="20:25">
      <c r="T215" s="54"/>
      <c r="U215" s="54"/>
      <c r="Y215" s="55"/>
    </row>
    <row r="216" spans="20:25">
      <c r="T216" s="54"/>
      <c r="U216" s="54"/>
      <c r="Y216" s="55"/>
    </row>
    <row r="217" spans="20:25">
      <c r="T217" s="54"/>
      <c r="U217" s="54"/>
      <c r="Y217" s="55"/>
    </row>
    <row r="218" spans="20:25">
      <c r="T218" s="54"/>
      <c r="U218" s="54"/>
      <c r="Y218" s="55"/>
    </row>
    <row r="219" spans="20:25">
      <c r="T219" s="54"/>
      <c r="U219" s="54"/>
      <c r="Y219" s="55"/>
    </row>
    <row r="220" spans="20:25">
      <c r="T220" s="54"/>
      <c r="U220" s="54"/>
      <c r="Y220" s="55"/>
    </row>
    <row r="221" spans="20:25">
      <c r="T221" s="54"/>
      <c r="U221" s="54"/>
      <c r="Y221" s="55"/>
    </row>
    <row r="222" spans="20:25">
      <c r="T222" s="54"/>
      <c r="U222" s="54"/>
      <c r="Y222" s="55"/>
    </row>
    <row r="223" spans="20:25">
      <c r="T223" s="54"/>
      <c r="U223" s="54"/>
      <c r="Y223" s="55"/>
    </row>
    <row r="224" spans="20:25">
      <c r="T224" s="54"/>
      <c r="U224" s="54"/>
      <c r="Y224" s="55"/>
    </row>
    <row r="225" spans="20:25">
      <c r="T225" s="54"/>
      <c r="U225" s="54"/>
      <c r="Y225" s="55"/>
    </row>
    <row r="226" spans="20:25">
      <c r="T226" s="54"/>
      <c r="U226" s="54"/>
      <c r="Y226" s="55"/>
    </row>
    <row r="227" spans="20:25">
      <c r="T227" s="54"/>
      <c r="U227" s="54"/>
      <c r="Y227" s="55"/>
    </row>
    <row r="228" spans="20:25">
      <c r="T228" s="54"/>
      <c r="U228" s="54"/>
      <c r="Y228" s="55"/>
    </row>
    <row r="229" spans="20:25">
      <c r="T229" s="54"/>
      <c r="U229" s="54"/>
      <c r="Y229" s="55"/>
    </row>
    <row r="230" spans="20:25">
      <c r="T230" s="54"/>
      <c r="U230" s="54"/>
      <c r="Y230" s="55"/>
    </row>
    <row r="231" spans="20:25">
      <c r="T231" s="54"/>
      <c r="U231" s="54"/>
      <c r="Y231" s="55"/>
    </row>
    <row r="232" spans="20:25">
      <c r="T232" s="54"/>
      <c r="U232" s="54"/>
      <c r="Y232" s="55"/>
    </row>
    <row r="233" spans="20:25">
      <c r="T233" s="54"/>
      <c r="U233" s="54"/>
      <c r="Y233" s="55"/>
    </row>
    <row r="234" spans="20:25">
      <c r="T234" s="54"/>
      <c r="U234" s="54"/>
      <c r="Y234" s="55"/>
    </row>
    <row r="235" spans="20:25">
      <c r="T235" s="54"/>
      <c r="U235" s="54"/>
      <c r="Y235" s="55"/>
    </row>
    <row r="236" spans="20:25">
      <c r="T236" s="54"/>
      <c r="U236" s="54"/>
      <c r="Y236" s="55"/>
    </row>
    <row r="237" spans="20:25">
      <c r="T237" s="54"/>
      <c r="U237" s="54"/>
      <c r="Y237" s="55"/>
    </row>
    <row r="238" spans="20:25">
      <c r="T238" s="54"/>
      <c r="U238" s="54"/>
      <c r="Y238" s="55"/>
    </row>
    <row r="239" spans="20:25">
      <c r="T239" s="54"/>
      <c r="U239" s="54"/>
      <c r="Y239" s="55"/>
    </row>
    <row r="240" spans="20:25">
      <c r="T240" s="54"/>
      <c r="U240" s="54"/>
      <c r="Y240" s="55"/>
    </row>
    <row r="241" spans="20:25">
      <c r="T241" s="54"/>
      <c r="U241" s="54"/>
      <c r="Y241" s="55"/>
    </row>
    <row r="242" spans="20:25">
      <c r="T242" s="54"/>
      <c r="U242" s="54"/>
      <c r="Y242" s="55"/>
    </row>
    <row r="243" spans="20:25">
      <c r="T243" s="54"/>
      <c r="U243" s="54"/>
      <c r="Y243" s="55"/>
    </row>
    <row r="244" spans="20:25">
      <c r="T244" s="54"/>
      <c r="U244" s="54"/>
      <c r="Y244" s="55"/>
    </row>
    <row r="245" spans="20:25">
      <c r="T245" s="54"/>
      <c r="U245" s="54"/>
      <c r="Y245" s="55"/>
    </row>
    <row r="246" spans="20:25">
      <c r="T246" s="54"/>
      <c r="U246" s="54"/>
      <c r="Y246" s="55"/>
    </row>
    <row r="247" spans="20:25">
      <c r="T247" s="54"/>
      <c r="U247" s="54"/>
      <c r="Y247" s="55"/>
    </row>
    <row r="248" spans="20:25">
      <c r="T248" s="54"/>
      <c r="U248" s="54"/>
      <c r="Y248" s="55"/>
    </row>
    <row r="249" spans="20:25">
      <c r="T249" s="54"/>
      <c r="U249" s="54"/>
      <c r="Y249" s="55"/>
    </row>
    <row r="250" spans="20:25">
      <c r="T250" s="54"/>
      <c r="U250" s="54"/>
      <c r="Y250" s="55"/>
    </row>
    <row r="251" spans="20:25">
      <c r="T251" s="54"/>
      <c r="U251" s="54"/>
      <c r="Y251" s="55"/>
    </row>
    <row r="252" spans="20:25">
      <c r="T252" s="54"/>
      <c r="U252" s="54"/>
      <c r="Y252" s="55"/>
    </row>
    <row r="253" spans="20:25">
      <c r="T253" s="54"/>
      <c r="U253" s="54"/>
      <c r="Y253" s="55"/>
    </row>
    <row r="254" spans="20:25">
      <c r="T254" s="54"/>
      <c r="U254" s="54"/>
      <c r="Y254" s="55"/>
    </row>
    <row r="255" spans="20:25">
      <c r="T255" s="54"/>
      <c r="U255" s="54"/>
      <c r="Y255" s="55"/>
    </row>
    <row r="256" spans="20:25">
      <c r="T256" s="54"/>
      <c r="U256" s="54"/>
      <c r="Y256" s="55"/>
    </row>
    <row r="257" spans="20:25">
      <c r="T257" s="54"/>
      <c r="U257" s="54"/>
      <c r="Y257" s="55"/>
    </row>
    <row r="258" spans="20:25">
      <c r="T258" s="54"/>
      <c r="U258" s="54"/>
      <c r="Y258" s="55"/>
    </row>
    <row r="259" spans="20:25">
      <c r="T259" s="54"/>
      <c r="U259" s="54"/>
      <c r="Y259" s="55"/>
    </row>
    <row r="260" spans="20:25">
      <c r="T260" s="54"/>
      <c r="U260" s="54"/>
      <c r="Y260" s="55"/>
    </row>
    <row r="261" spans="20:25">
      <c r="T261" s="54"/>
      <c r="U261" s="54"/>
      <c r="Y261" s="55"/>
    </row>
    <row r="262" spans="20:25">
      <c r="T262" s="54"/>
      <c r="U262" s="54"/>
      <c r="Y262" s="55"/>
    </row>
    <row r="263" spans="20:25">
      <c r="T263" s="54"/>
      <c r="U263" s="54"/>
      <c r="Y263" s="55"/>
    </row>
    <row r="264" spans="20:25">
      <c r="T264" s="54"/>
      <c r="U264" s="54"/>
      <c r="Y264" s="55"/>
    </row>
    <row r="265" spans="20:25">
      <c r="T265" s="54"/>
      <c r="U265" s="54"/>
      <c r="Y265" s="55"/>
    </row>
    <row r="266" spans="20:25">
      <c r="T266" s="54"/>
      <c r="U266" s="54"/>
      <c r="Y266" s="55"/>
    </row>
    <row r="267" spans="20:25">
      <c r="T267" s="54"/>
      <c r="U267" s="54"/>
      <c r="Y267" s="55"/>
    </row>
    <row r="268" spans="20:25">
      <c r="T268" s="54"/>
      <c r="U268" s="54"/>
      <c r="Y268" s="55"/>
    </row>
    <row r="269" spans="20:25">
      <c r="T269" s="54"/>
      <c r="U269" s="54"/>
      <c r="Y269" s="55"/>
    </row>
    <row r="270" spans="20:25">
      <c r="T270" s="54"/>
      <c r="U270" s="54"/>
      <c r="Y270" s="55"/>
    </row>
    <row r="271" spans="20:25">
      <c r="T271" s="54"/>
      <c r="U271" s="54"/>
      <c r="Y271" s="55"/>
    </row>
    <row r="272" spans="20:25">
      <c r="T272" s="54"/>
      <c r="U272" s="54"/>
      <c r="Y272" s="55"/>
    </row>
    <row r="273" spans="20:25">
      <c r="T273" s="54"/>
      <c r="U273" s="54"/>
      <c r="Y273" s="55"/>
    </row>
    <row r="274" spans="20:25">
      <c r="T274" s="54"/>
      <c r="U274" s="54"/>
      <c r="Y274" s="55"/>
    </row>
    <row r="275" spans="20:25">
      <c r="T275" s="54"/>
      <c r="U275" s="54"/>
      <c r="Y275" s="55"/>
    </row>
    <row r="276" spans="20:25">
      <c r="T276" s="54"/>
      <c r="U276" s="54"/>
      <c r="Y276" s="55"/>
    </row>
    <row r="277" spans="20:25">
      <c r="T277" s="54"/>
      <c r="U277" s="54"/>
      <c r="Y277" s="55"/>
    </row>
    <row r="278" spans="20:25">
      <c r="T278" s="54"/>
      <c r="U278" s="54"/>
      <c r="Y278" s="55"/>
    </row>
    <row r="279" spans="20:25">
      <c r="T279" s="54"/>
      <c r="U279" s="54"/>
      <c r="Y279" s="55"/>
    </row>
    <row r="280" spans="20:25">
      <c r="T280" s="54"/>
      <c r="U280" s="54"/>
      <c r="Y280" s="55"/>
    </row>
    <row r="281" spans="20:25">
      <c r="T281" s="54"/>
      <c r="U281" s="54"/>
      <c r="Y281" s="55"/>
    </row>
    <row r="282" spans="20:25">
      <c r="T282" s="54"/>
      <c r="U282" s="54"/>
      <c r="Y282" s="55"/>
    </row>
    <row r="283" spans="20:25">
      <c r="T283" s="54"/>
      <c r="U283" s="54"/>
      <c r="Y283" s="55"/>
    </row>
    <row r="284" spans="20:25">
      <c r="T284" s="54"/>
      <c r="U284" s="54"/>
      <c r="Y284" s="55"/>
    </row>
    <row r="285" spans="20:25">
      <c r="T285" s="54"/>
      <c r="U285" s="54"/>
      <c r="Y285" s="55"/>
    </row>
    <row r="286" spans="20:25">
      <c r="T286" s="54"/>
      <c r="U286" s="54"/>
      <c r="Y286" s="55"/>
    </row>
    <row r="287" spans="20:25">
      <c r="T287" s="54"/>
      <c r="U287" s="54"/>
      <c r="Y287" s="55"/>
    </row>
    <row r="288" spans="20:25">
      <c r="T288" s="54"/>
      <c r="U288" s="54"/>
      <c r="Y288" s="55"/>
    </row>
    <row r="289" spans="20:25">
      <c r="T289" s="54"/>
      <c r="U289" s="54"/>
      <c r="Y289" s="55"/>
    </row>
    <row r="290" spans="20:25">
      <c r="T290" s="54"/>
      <c r="U290" s="54"/>
      <c r="Y290" s="55"/>
    </row>
    <row r="291" spans="20:25">
      <c r="T291" s="54"/>
      <c r="U291" s="54"/>
      <c r="Y291" s="55"/>
    </row>
    <row r="292" spans="20:25">
      <c r="T292" s="54"/>
      <c r="U292" s="54"/>
      <c r="Y292" s="55"/>
    </row>
    <row r="293" spans="20:25">
      <c r="T293" s="54"/>
      <c r="U293" s="54"/>
      <c r="Y293" s="55"/>
    </row>
    <row r="294" spans="20:25">
      <c r="T294" s="54"/>
      <c r="U294" s="54"/>
      <c r="Y294" s="55"/>
    </row>
    <row r="295" spans="20:25">
      <c r="T295" s="54"/>
      <c r="U295" s="54"/>
      <c r="Y295" s="55"/>
    </row>
    <row r="296" spans="20:25">
      <c r="T296" s="54"/>
      <c r="U296" s="54"/>
      <c r="Y296" s="55"/>
    </row>
    <row r="297" spans="20:25">
      <c r="T297" s="54"/>
      <c r="U297" s="54"/>
      <c r="Y297" s="55"/>
    </row>
    <row r="298" spans="20:25">
      <c r="T298" s="54"/>
      <c r="U298" s="54"/>
      <c r="Y298" s="55"/>
    </row>
    <row r="299" spans="20:25">
      <c r="T299" s="54"/>
      <c r="U299" s="54"/>
      <c r="Y299" s="55"/>
    </row>
    <row r="300" spans="20:25">
      <c r="T300" s="54"/>
      <c r="U300" s="54"/>
      <c r="Y300" s="55"/>
    </row>
    <row r="301" spans="20:25">
      <c r="T301" s="54"/>
      <c r="U301" s="54"/>
      <c r="Y301" s="55"/>
    </row>
    <row r="302" spans="20:25">
      <c r="T302" s="54"/>
      <c r="U302" s="54"/>
      <c r="Y302" s="55"/>
    </row>
    <row r="303" spans="20:25">
      <c r="T303" s="54"/>
      <c r="U303" s="54"/>
      <c r="Y303" s="55"/>
    </row>
    <row r="304" spans="20:25">
      <c r="T304" s="54"/>
      <c r="U304" s="54"/>
      <c r="Y304" s="55"/>
    </row>
    <row r="305" spans="20:25">
      <c r="T305" s="54"/>
      <c r="U305" s="54"/>
      <c r="Y305" s="55"/>
    </row>
    <row r="306" spans="20:25">
      <c r="T306" s="54"/>
      <c r="U306" s="54"/>
      <c r="Y306" s="55"/>
    </row>
    <row r="307" spans="20:25">
      <c r="T307" s="54"/>
      <c r="U307" s="54"/>
      <c r="Y307" s="55"/>
    </row>
    <row r="308" spans="20:25">
      <c r="T308" s="54"/>
      <c r="U308" s="54"/>
      <c r="Y308" s="55"/>
    </row>
    <row r="309" spans="20:25">
      <c r="T309" s="54"/>
      <c r="U309" s="54"/>
      <c r="Y309" s="55"/>
    </row>
    <row r="310" spans="20:25">
      <c r="T310" s="54"/>
      <c r="U310" s="54"/>
      <c r="Y310" s="55"/>
    </row>
    <row r="311" spans="20:25">
      <c r="T311" s="54"/>
      <c r="U311" s="54"/>
      <c r="Y311" s="55"/>
    </row>
    <row r="312" spans="20:25">
      <c r="T312" s="54"/>
      <c r="U312" s="54"/>
      <c r="Y312" s="55"/>
    </row>
    <row r="313" spans="20:25">
      <c r="T313" s="54"/>
      <c r="U313" s="54"/>
      <c r="Y313" s="55"/>
    </row>
    <row r="314" spans="20:25">
      <c r="T314" s="54"/>
      <c r="U314" s="54"/>
      <c r="Y314" s="55"/>
    </row>
    <row r="315" spans="20:25">
      <c r="T315" s="54"/>
      <c r="U315" s="54"/>
      <c r="Y315" s="55"/>
    </row>
    <row r="316" spans="20:25">
      <c r="T316" s="54"/>
      <c r="U316" s="54"/>
      <c r="Y316" s="55"/>
    </row>
    <row r="317" spans="20:25">
      <c r="T317" s="54"/>
      <c r="U317" s="54"/>
      <c r="Y317" s="55"/>
    </row>
    <row r="318" spans="20:25">
      <c r="T318" s="54"/>
      <c r="U318" s="54"/>
      <c r="Y318" s="55"/>
    </row>
    <row r="319" spans="20:25">
      <c r="T319" s="54"/>
      <c r="U319" s="54"/>
      <c r="Y319" s="55"/>
    </row>
    <row r="320" spans="20:25">
      <c r="T320" s="54"/>
      <c r="U320" s="54"/>
      <c r="Y320" s="55"/>
    </row>
    <row r="321" spans="20:25">
      <c r="T321" s="54"/>
      <c r="U321" s="54"/>
      <c r="Y321" s="55"/>
    </row>
    <row r="322" spans="20:25">
      <c r="T322" s="54"/>
      <c r="U322" s="54"/>
      <c r="Y322" s="55"/>
    </row>
    <row r="323" spans="20:25">
      <c r="T323" s="54"/>
      <c r="U323" s="54"/>
      <c r="Y323" s="55"/>
    </row>
    <row r="324" spans="20:25">
      <c r="T324" s="54"/>
      <c r="U324" s="54"/>
      <c r="Y324" s="55"/>
    </row>
    <row r="325" spans="20:25">
      <c r="T325" s="54"/>
      <c r="U325" s="54"/>
      <c r="Y325" s="55"/>
    </row>
    <row r="326" spans="20:25">
      <c r="T326" s="54"/>
      <c r="U326" s="54"/>
      <c r="Y326" s="55"/>
    </row>
    <row r="327" spans="20:25">
      <c r="T327" s="54"/>
      <c r="U327" s="54"/>
      <c r="Y327" s="55"/>
    </row>
    <row r="328" spans="20:25">
      <c r="T328" s="54"/>
      <c r="U328" s="54"/>
      <c r="Y328" s="55"/>
    </row>
    <row r="329" spans="20:25">
      <c r="T329" s="54"/>
      <c r="U329" s="54"/>
      <c r="Y329" s="55"/>
    </row>
    <row r="330" spans="20:25">
      <c r="T330" s="54"/>
      <c r="U330" s="54"/>
      <c r="Y330" s="55"/>
    </row>
    <row r="331" spans="20:25">
      <c r="T331" s="54"/>
      <c r="U331" s="54"/>
      <c r="Y331" s="55"/>
    </row>
    <row r="332" spans="20:25">
      <c r="T332" s="54"/>
      <c r="U332" s="54"/>
      <c r="Y332" s="55"/>
    </row>
    <row r="333" spans="20:25">
      <c r="T333" s="54"/>
      <c r="U333" s="54"/>
      <c r="Y333" s="55"/>
    </row>
    <row r="334" spans="20:25">
      <c r="T334" s="54"/>
      <c r="U334" s="54"/>
      <c r="Y334" s="55"/>
    </row>
    <row r="335" spans="20:25">
      <c r="T335" s="54"/>
      <c r="U335" s="54"/>
      <c r="Y335" s="55"/>
    </row>
    <row r="336" spans="20:25">
      <c r="T336" s="54"/>
      <c r="U336" s="54"/>
      <c r="Y336" s="55"/>
    </row>
    <row r="337" spans="20:25">
      <c r="T337" s="54"/>
      <c r="U337" s="54"/>
      <c r="Y337" s="55"/>
    </row>
    <row r="338" spans="20:25">
      <c r="T338" s="54"/>
      <c r="U338" s="54"/>
      <c r="Y338" s="55"/>
    </row>
    <row r="339" spans="20:25">
      <c r="T339" s="54"/>
      <c r="U339" s="54"/>
      <c r="Y339" s="55"/>
    </row>
    <row r="340" spans="20:25">
      <c r="T340" s="54"/>
      <c r="U340" s="54"/>
      <c r="Y340" s="55"/>
    </row>
    <row r="341" spans="20:25">
      <c r="T341" s="54"/>
      <c r="U341" s="54"/>
      <c r="Y341" s="55"/>
    </row>
    <row r="342" spans="20:25">
      <c r="T342" s="54"/>
      <c r="U342" s="54"/>
      <c r="Y342" s="55"/>
    </row>
    <row r="343" spans="20:25">
      <c r="T343" s="54"/>
      <c r="U343" s="54"/>
      <c r="Y343" s="55"/>
    </row>
    <row r="344" spans="20:25">
      <c r="T344" s="54"/>
      <c r="U344" s="54"/>
      <c r="Y344" s="55"/>
    </row>
    <row r="345" spans="20:25">
      <c r="T345" s="54"/>
      <c r="U345" s="54"/>
      <c r="Y345" s="55"/>
    </row>
    <row r="346" spans="20:25">
      <c r="T346" s="54"/>
      <c r="U346" s="54"/>
      <c r="Y346" s="55"/>
    </row>
    <row r="347" spans="20:25">
      <c r="T347" s="54"/>
      <c r="U347" s="54"/>
      <c r="Y347" s="55"/>
    </row>
    <row r="348" spans="20:25">
      <c r="T348" s="54"/>
      <c r="U348" s="54"/>
      <c r="Y348" s="55"/>
    </row>
    <row r="349" spans="20:25">
      <c r="T349" s="54"/>
      <c r="U349" s="54"/>
      <c r="Y349" s="55"/>
    </row>
    <row r="350" spans="20:25">
      <c r="T350" s="54"/>
      <c r="U350" s="54"/>
      <c r="Y350" s="55"/>
    </row>
    <row r="351" spans="20:25">
      <c r="T351" s="54"/>
      <c r="U351" s="54"/>
      <c r="Y351" s="55"/>
    </row>
    <row r="352" spans="20:25">
      <c r="T352" s="54"/>
      <c r="U352" s="54"/>
      <c r="Y352" s="55"/>
    </row>
    <row r="353" spans="20:25">
      <c r="T353" s="54"/>
      <c r="U353" s="54"/>
      <c r="Y353" s="55"/>
    </row>
    <row r="354" spans="20:25">
      <c r="T354" s="54"/>
      <c r="U354" s="54"/>
      <c r="Y354" s="55"/>
    </row>
    <row r="355" spans="20:25">
      <c r="T355" s="54"/>
      <c r="U355" s="54"/>
      <c r="Y355" s="55"/>
    </row>
    <row r="356" spans="20:25">
      <c r="T356" s="54"/>
      <c r="U356" s="54"/>
      <c r="Y356" s="55"/>
    </row>
    <row r="357" spans="20:25">
      <c r="T357" s="54"/>
      <c r="U357" s="54"/>
      <c r="Y357" s="55"/>
    </row>
    <row r="358" spans="20:25">
      <c r="T358" s="54"/>
      <c r="U358" s="54"/>
      <c r="Y358" s="55"/>
    </row>
    <row r="359" spans="20:25">
      <c r="T359" s="54"/>
      <c r="U359" s="54"/>
      <c r="Y359" s="55"/>
    </row>
    <row r="360" spans="20:25">
      <c r="T360" s="54"/>
      <c r="U360" s="54"/>
      <c r="Y360" s="55"/>
    </row>
    <row r="361" spans="20:25">
      <c r="T361" s="54"/>
      <c r="U361" s="54"/>
      <c r="Y361" s="55"/>
    </row>
    <row r="362" spans="20:25">
      <c r="T362" s="54"/>
      <c r="U362" s="54"/>
      <c r="Y362" s="55"/>
    </row>
    <row r="363" spans="20:25">
      <c r="T363" s="54"/>
      <c r="U363" s="54"/>
      <c r="Y363" s="55"/>
    </row>
    <row r="364" spans="20:25">
      <c r="T364" s="54"/>
      <c r="U364" s="54"/>
      <c r="Y364" s="55"/>
    </row>
    <row r="365" spans="20:25">
      <c r="T365" s="54"/>
      <c r="U365" s="54"/>
      <c r="Y365" s="55"/>
    </row>
    <row r="366" spans="20:25">
      <c r="T366" s="54"/>
      <c r="U366" s="54"/>
      <c r="Y366" s="55"/>
    </row>
    <row r="367" spans="20:25">
      <c r="T367" s="54"/>
      <c r="U367" s="54"/>
      <c r="Y367" s="55"/>
    </row>
    <row r="368" spans="20:25">
      <c r="T368" s="54"/>
      <c r="U368" s="54"/>
      <c r="Y368" s="55"/>
    </row>
    <row r="369" spans="20:25">
      <c r="T369" s="54"/>
      <c r="U369" s="54"/>
      <c r="Y369" s="55"/>
    </row>
    <row r="370" spans="20:25">
      <c r="T370" s="54"/>
      <c r="U370" s="54"/>
      <c r="Y370" s="55"/>
    </row>
    <row r="371" spans="20:25">
      <c r="T371" s="54"/>
      <c r="U371" s="54"/>
      <c r="Y371" s="55"/>
    </row>
    <row r="372" spans="20:25">
      <c r="T372" s="54"/>
      <c r="U372" s="54"/>
      <c r="Y372" s="55"/>
    </row>
    <row r="373" spans="20:25">
      <c r="T373" s="54"/>
      <c r="U373" s="54"/>
      <c r="Y373" s="55"/>
    </row>
    <row r="374" spans="20:25">
      <c r="T374" s="54"/>
      <c r="U374" s="54"/>
      <c r="Y374" s="55"/>
    </row>
    <row r="375" spans="20:25">
      <c r="T375" s="54"/>
      <c r="U375" s="54"/>
      <c r="Y375" s="55"/>
    </row>
    <row r="376" spans="20:25">
      <c r="T376" s="54"/>
      <c r="U376" s="54"/>
      <c r="Y376" s="55"/>
    </row>
    <row r="377" spans="20:25">
      <c r="T377" s="54"/>
      <c r="U377" s="54"/>
      <c r="Y377" s="55"/>
    </row>
    <row r="378" spans="20:25">
      <c r="T378" s="54"/>
      <c r="U378" s="54"/>
      <c r="Y378" s="55"/>
    </row>
    <row r="379" spans="20:25">
      <c r="T379" s="54"/>
      <c r="U379" s="54"/>
      <c r="Y379" s="55"/>
    </row>
    <row r="380" spans="20:25">
      <c r="T380" s="54"/>
      <c r="U380" s="54"/>
      <c r="Y380" s="55"/>
    </row>
    <row r="381" spans="20:25">
      <c r="T381" s="54"/>
      <c r="U381" s="54"/>
      <c r="Y381" s="55"/>
    </row>
    <row r="382" spans="20:25">
      <c r="T382" s="54"/>
      <c r="U382" s="54"/>
      <c r="Y382" s="55"/>
    </row>
    <row r="383" spans="20:25">
      <c r="T383" s="54"/>
      <c r="U383" s="54"/>
      <c r="Y383" s="55"/>
    </row>
    <row r="384" spans="20:25">
      <c r="T384" s="54"/>
      <c r="U384" s="54"/>
      <c r="Y384" s="55"/>
    </row>
    <row r="385" spans="20:25">
      <c r="T385" s="54"/>
      <c r="U385" s="54"/>
      <c r="Y385" s="55"/>
    </row>
    <row r="386" spans="20:25">
      <c r="T386" s="54"/>
      <c r="U386" s="54"/>
      <c r="Y386" s="55"/>
    </row>
    <row r="387" spans="20:25">
      <c r="T387" s="54"/>
      <c r="U387" s="54"/>
      <c r="Y387" s="55"/>
    </row>
    <row r="388" spans="20:25">
      <c r="T388" s="54"/>
      <c r="U388" s="54"/>
      <c r="Y388" s="55"/>
    </row>
    <row r="389" spans="20:25">
      <c r="T389" s="54"/>
      <c r="U389" s="54"/>
      <c r="Y389" s="55"/>
    </row>
    <row r="390" spans="20:25">
      <c r="T390" s="54"/>
      <c r="U390" s="54"/>
      <c r="Y390" s="55"/>
    </row>
    <row r="391" spans="20:25">
      <c r="T391" s="54"/>
      <c r="U391" s="54"/>
      <c r="Y391" s="55"/>
    </row>
    <row r="392" spans="20:25">
      <c r="T392" s="54"/>
      <c r="U392" s="54"/>
      <c r="Y392" s="55"/>
    </row>
    <row r="393" spans="20:25">
      <c r="T393" s="54"/>
      <c r="U393" s="54"/>
      <c r="Y393" s="55"/>
    </row>
    <row r="394" spans="20:25">
      <c r="T394" s="54"/>
      <c r="U394" s="54"/>
      <c r="Y394" s="55"/>
    </row>
    <row r="395" spans="20:25">
      <c r="T395" s="54"/>
      <c r="U395" s="54"/>
      <c r="Y395" s="55"/>
    </row>
    <row r="396" spans="20:25">
      <c r="T396" s="54"/>
      <c r="U396" s="54"/>
      <c r="Y396" s="55"/>
    </row>
    <row r="397" spans="20:25">
      <c r="T397" s="54"/>
      <c r="U397" s="54"/>
      <c r="Y397" s="55"/>
    </row>
    <row r="398" spans="20:25">
      <c r="T398" s="54"/>
      <c r="U398" s="54"/>
      <c r="Y398" s="55"/>
    </row>
    <row r="399" spans="20:25">
      <c r="T399" s="54"/>
      <c r="U399" s="54"/>
      <c r="Y399" s="55"/>
    </row>
    <row r="400" spans="20:25">
      <c r="T400" s="54"/>
      <c r="U400" s="54"/>
      <c r="Y400" s="55"/>
    </row>
    <row r="401" spans="20:25">
      <c r="T401" s="54"/>
      <c r="U401" s="54"/>
      <c r="Y401" s="55"/>
    </row>
    <row r="402" spans="20:25">
      <c r="T402" s="54"/>
      <c r="U402" s="54"/>
      <c r="Y402" s="55"/>
    </row>
    <row r="403" spans="20:25">
      <c r="T403" s="54"/>
      <c r="U403" s="54"/>
      <c r="Y403" s="55"/>
    </row>
    <row r="404" spans="20:25">
      <c r="T404" s="54"/>
      <c r="U404" s="54"/>
      <c r="Y404" s="55"/>
    </row>
    <row r="405" spans="20:25">
      <c r="T405" s="54"/>
      <c r="U405" s="54"/>
      <c r="Y405" s="55"/>
    </row>
    <row r="406" spans="20:25">
      <c r="T406" s="54"/>
      <c r="U406" s="54"/>
      <c r="Y406" s="55"/>
    </row>
    <row r="407" spans="20:25">
      <c r="T407" s="54"/>
      <c r="U407" s="54"/>
      <c r="Y407" s="55"/>
    </row>
    <row r="408" spans="20:25">
      <c r="T408" s="54"/>
      <c r="U408" s="54"/>
      <c r="Y408" s="55"/>
    </row>
    <row r="409" spans="20:25">
      <c r="T409" s="54"/>
      <c r="U409" s="54"/>
      <c r="Y409" s="55"/>
    </row>
    <row r="410" spans="20:25">
      <c r="T410" s="54"/>
      <c r="U410" s="54"/>
      <c r="Y410" s="55"/>
    </row>
    <row r="411" spans="20:25">
      <c r="T411" s="54"/>
      <c r="U411" s="54"/>
      <c r="Y411" s="55"/>
    </row>
    <row r="412" spans="20:25">
      <c r="T412" s="54"/>
      <c r="U412" s="54"/>
      <c r="Y412" s="55"/>
    </row>
    <row r="413" spans="20:25">
      <c r="T413" s="54"/>
      <c r="U413" s="54"/>
      <c r="Y413" s="55"/>
    </row>
    <row r="414" spans="20:25">
      <c r="T414" s="54"/>
      <c r="U414" s="54"/>
      <c r="Y414" s="55"/>
    </row>
    <row r="415" spans="20:25">
      <c r="T415" s="54"/>
      <c r="U415" s="54"/>
      <c r="Y415" s="55"/>
    </row>
    <row r="416" spans="20:25">
      <c r="T416" s="54"/>
      <c r="U416" s="54"/>
      <c r="Y416" s="55"/>
    </row>
    <row r="417" spans="20:25">
      <c r="T417" s="54"/>
      <c r="U417" s="54"/>
      <c r="Y417" s="55"/>
    </row>
    <row r="418" spans="20:25">
      <c r="T418" s="54"/>
      <c r="U418" s="54"/>
      <c r="Y418" s="55"/>
    </row>
    <row r="419" spans="20:25">
      <c r="T419" s="54"/>
      <c r="U419" s="54"/>
      <c r="Y419" s="55"/>
    </row>
    <row r="420" spans="20:25">
      <c r="T420" s="54"/>
      <c r="U420" s="54"/>
      <c r="Y420" s="55"/>
    </row>
    <row r="421" spans="20:25">
      <c r="T421" s="54"/>
      <c r="U421" s="54"/>
      <c r="Y421" s="55"/>
    </row>
    <row r="422" spans="20:25">
      <c r="T422" s="54"/>
      <c r="U422" s="54"/>
      <c r="Y422" s="55"/>
    </row>
    <row r="423" spans="20:25">
      <c r="T423" s="54"/>
      <c r="U423" s="54"/>
      <c r="Y423" s="55"/>
    </row>
    <row r="424" spans="20:25">
      <c r="T424" s="54"/>
      <c r="U424" s="54"/>
      <c r="Y424" s="55"/>
    </row>
    <row r="425" spans="20:25">
      <c r="T425" s="54"/>
      <c r="U425" s="54"/>
      <c r="Y425" s="55"/>
    </row>
    <row r="426" spans="20:25">
      <c r="T426" s="54"/>
      <c r="U426" s="54"/>
      <c r="Y426" s="55"/>
    </row>
    <row r="427" spans="20:25">
      <c r="T427" s="54"/>
      <c r="U427" s="54"/>
      <c r="Y427" s="55"/>
    </row>
    <row r="428" spans="20:25">
      <c r="T428" s="54"/>
      <c r="U428" s="54"/>
      <c r="Y428" s="55"/>
    </row>
    <row r="429" spans="20:25">
      <c r="T429" s="54"/>
      <c r="U429" s="54"/>
      <c r="Y429" s="55"/>
    </row>
    <row r="430" spans="20:25">
      <c r="T430" s="54"/>
      <c r="U430" s="54"/>
      <c r="Y430" s="55"/>
    </row>
    <row r="431" spans="20:25">
      <c r="T431" s="54"/>
      <c r="U431" s="54"/>
      <c r="Y431" s="55"/>
    </row>
    <row r="432" spans="20:25">
      <c r="T432" s="54"/>
      <c r="U432" s="54"/>
      <c r="Y432" s="55"/>
    </row>
    <row r="433" spans="20:25">
      <c r="T433" s="54"/>
      <c r="U433" s="54"/>
      <c r="Y433" s="55"/>
    </row>
    <row r="434" spans="20:25">
      <c r="T434" s="54"/>
      <c r="U434" s="54"/>
      <c r="Y434" s="55"/>
    </row>
    <row r="435" spans="20:25">
      <c r="T435" s="54"/>
      <c r="U435" s="54"/>
      <c r="Y435" s="55"/>
    </row>
    <row r="436" spans="20:25">
      <c r="T436" s="54"/>
      <c r="U436" s="54"/>
      <c r="Y436" s="55"/>
    </row>
    <row r="437" spans="20:25">
      <c r="T437" s="54"/>
      <c r="U437" s="54"/>
      <c r="Y437" s="55"/>
    </row>
    <row r="438" spans="20:25">
      <c r="T438" s="54"/>
      <c r="U438" s="54"/>
      <c r="Y438" s="55"/>
    </row>
    <row r="439" spans="20:25">
      <c r="T439" s="54"/>
      <c r="U439" s="54"/>
      <c r="Y439" s="55"/>
    </row>
    <row r="440" spans="20:25">
      <c r="T440" s="54"/>
      <c r="U440" s="54"/>
      <c r="Y440" s="55"/>
    </row>
    <row r="441" spans="20:25">
      <c r="T441" s="54"/>
      <c r="U441" s="54"/>
      <c r="Y441" s="55"/>
    </row>
    <row r="442" spans="20:25">
      <c r="T442" s="54"/>
      <c r="U442" s="54"/>
      <c r="Y442" s="55"/>
    </row>
    <row r="443" spans="20:25">
      <c r="T443" s="54"/>
      <c r="U443" s="54"/>
      <c r="Y443" s="55"/>
    </row>
    <row r="444" spans="20:25">
      <c r="T444" s="54"/>
      <c r="U444" s="54"/>
      <c r="Y444" s="55"/>
    </row>
    <row r="445" spans="20:25">
      <c r="T445" s="54"/>
      <c r="U445" s="54"/>
      <c r="Y445" s="55"/>
    </row>
    <row r="446" spans="20:25">
      <c r="T446" s="54"/>
      <c r="U446" s="54"/>
      <c r="Y446" s="55"/>
    </row>
    <row r="447" spans="20:25">
      <c r="T447" s="54"/>
      <c r="U447" s="54"/>
      <c r="Y447" s="55"/>
    </row>
    <row r="448" spans="20:25">
      <c r="T448" s="54"/>
      <c r="U448" s="54"/>
      <c r="Y448" s="55"/>
    </row>
    <row r="449" spans="20:25">
      <c r="T449" s="54"/>
      <c r="U449" s="54"/>
      <c r="Y449" s="55"/>
    </row>
    <row r="450" spans="20:25">
      <c r="T450" s="54"/>
      <c r="U450" s="54"/>
      <c r="Y450" s="55"/>
    </row>
    <row r="451" spans="20:25">
      <c r="T451" s="54"/>
      <c r="U451" s="54"/>
      <c r="Y451" s="55"/>
    </row>
    <row r="452" spans="20:25">
      <c r="T452" s="54"/>
      <c r="U452" s="54"/>
      <c r="Y452" s="55"/>
    </row>
    <row r="453" spans="20:25">
      <c r="T453" s="54"/>
      <c r="U453" s="54"/>
      <c r="Y453" s="55"/>
    </row>
    <row r="454" spans="20:25">
      <c r="T454" s="54"/>
      <c r="U454" s="54"/>
      <c r="Y454" s="55"/>
    </row>
    <row r="455" spans="20:25">
      <c r="T455" s="54"/>
      <c r="U455" s="54"/>
      <c r="Y455" s="55"/>
    </row>
    <row r="456" spans="20:25">
      <c r="T456" s="54"/>
      <c r="U456" s="54"/>
      <c r="Y456" s="55"/>
    </row>
    <row r="457" spans="20:25">
      <c r="T457" s="54"/>
      <c r="U457" s="54"/>
      <c r="Y457" s="55"/>
    </row>
    <row r="458" spans="20:25">
      <c r="T458" s="54"/>
      <c r="U458" s="54"/>
      <c r="Y458" s="55"/>
    </row>
    <row r="459" spans="20:25">
      <c r="T459" s="54"/>
      <c r="U459" s="54"/>
      <c r="Y459" s="55"/>
    </row>
    <row r="460" spans="20:25">
      <c r="T460" s="54"/>
      <c r="U460" s="54"/>
      <c r="Y460" s="55"/>
    </row>
    <row r="461" spans="20:25">
      <c r="T461" s="54"/>
      <c r="U461" s="54"/>
      <c r="Y461" s="55"/>
    </row>
    <row r="462" spans="20:25">
      <c r="T462" s="54"/>
      <c r="U462" s="54"/>
      <c r="Y462" s="55"/>
    </row>
    <row r="463" spans="20:25">
      <c r="T463" s="54"/>
      <c r="U463" s="54"/>
      <c r="Y463" s="55"/>
    </row>
    <row r="464" spans="20:25">
      <c r="T464" s="54"/>
      <c r="U464" s="54"/>
      <c r="Y464" s="55"/>
    </row>
    <row r="465" spans="20:25">
      <c r="T465" s="54"/>
      <c r="U465" s="54"/>
      <c r="Y465" s="55"/>
    </row>
    <row r="466" spans="20:25">
      <c r="T466" s="54"/>
      <c r="U466" s="54"/>
      <c r="Y466" s="55"/>
    </row>
    <row r="467" spans="20:25">
      <c r="T467" s="54"/>
      <c r="U467" s="54"/>
      <c r="Y467" s="55"/>
    </row>
    <row r="468" spans="20:25">
      <c r="T468" s="54"/>
      <c r="U468" s="54"/>
      <c r="Y468" s="55"/>
    </row>
    <row r="469" spans="20:25">
      <c r="T469" s="54"/>
      <c r="U469" s="54"/>
      <c r="Y469" s="55"/>
    </row>
    <row r="470" spans="20:25">
      <c r="T470" s="54"/>
      <c r="U470" s="54"/>
      <c r="Y470" s="55"/>
    </row>
    <row r="471" spans="20:25">
      <c r="T471" s="54"/>
      <c r="U471" s="54"/>
      <c r="Y471" s="55"/>
    </row>
    <row r="472" spans="20:25">
      <c r="T472" s="54"/>
      <c r="U472" s="54"/>
      <c r="Y472" s="55"/>
    </row>
    <row r="473" spans="20:25">
      <c r="T473" s="54"/>
      <c r="U473" s="54"/>
      <c r="Y473" s="55"/>
    </row>
    <row r="474" spans="20:25">
      <c r="T474" s="54"/>
      <c r="U474" s="54"/>
      <c r="Y474" s="55"/>
    </row>
    <row r="475" spans="20:25">
      <c r="T475" s="54"/>
      <c r="U475" s="54"/>
      <c r="Y475" s="55"/>
    </row>
    <row r="476" spans="20:25">
      <c r="T476" s="54"/>
      <c r="U476" s="54"/>
      <c r="Y476" s="55"/>
    </row>
    <row r="477" spans="20:25">
      <c r="T477" s="54"/>
      <c r="U477" s="54"/>
      <c r="Y477" s="55"/>
    </row>
    <row r="478" spans="20:25">
      <c r="T478" s="54"/>
      <c r="U478" s="54"/>
      <c r="Y478" s="55"/>
    </row>
    <row r="479" spans="20:25">
      <c r="T479" s="54"/>
      <c r="U479" s="54"/>
      <c r="Y479" s="55"/>
    </row>
    <row r="480" spans="20:25">
      <c r="T480" s="54"/>
      <c r="U480" s="54"/>
      <c r="Y480" s="55"/>
    </row>
    <row r="481" spans="20:25">
      <c r="T481" s="54"/>
      <c r="U481" s="54"/>
      <c r="Y481" s="55"/>
    </row>
    <row r="482" spans="20:25">
      <c r="T482" s="54"/>
      <c r="U482" s="54"/>
      <c r="Y482" s="55"/>
    </row>
    <row r="483" spans="20:25">
      <c r="T483" s="54"/>
      <c r="U483" s="54"/>
      <c r="Y483" s="55"/>
    </row>
    <row r="484" spans="20:25">
      <c r="T484" s="54"/>
      <c r="U484" s="54"/>
      <c r="Y484" s="55"/>
    </row>
    <row r="485" spans="20:25">
      <c r="T485" s="54"/>
      <c r="U485" s="54"/>
      <c r="Y485" s="55"/>
    </row>
    <row r="486" spans="20:25">
      <c r="T486" s="54"/>
      <c r="U486" s="54"/>
      <c r="Y486" s="55"/>
    </row>
    <row r="487" spans="20:25">
      <c r="T487" s="54"/>
      <c r="U487" s="54"/>
      <c r="Y487" s="55"/>
    </row>
    <row r="488" spans="20:25">
      <c r="T488" s="54"/>
      <c r="U488" s="54"/>
      <c r="Y488" s="55"/>
    </row>
    <row r="489" spans="20:25">
      <c r="T489" s="54"/>
      <c r="U489" s="54"/>
      <c r="Y489" s="55"/>
    </row>
    <row r="490" spans="20:25">
      <c r="T490" s="54"/>
      <c r="U490" s="54"/>
      <c r="Y490" s="55"/>
    </row>
    <row r="491" spans="20:25">
      <c r="T491" s="54"/>
      <c r="U491" s="54"/>
      <c r="Y491" s="55"/>
    </row>
    <row r="492" spans="20:25">
      <c r="T492" s="54"/>
      <c r="U492" s="54"/>
      <c r="Y492" s="55"/>
    </row>
    <row r="493" spans="20:25">
      <c r="T493" s="54"/>
      <c r="U493" s="54"/>
      <c r="Y493" s="55"/>
    </row>
    <row r="494" spans="20:25">
      <c r="T494" s="54"/>
      <c r="U494" s="54"/>
      <c r="Y494" s="55"/>
    </row>
    <row r="495" spans="20:25">
      <c r="T495" s="54"/>
      <c r="U495" s="54"/>
      <c r="Y495" s="55"/>
    </row>
    <row r="496" spans="20:25">
      <c r="T496" s="54"/>
      <c r="U496" s="54"/>
      <c r="Y496" s="55"/>
    </row>
    <row r="497" spans="20:25">
      <c r="T497" s="54"/>
      <c r="U497" s="54"/>
      <c r="Y497" s="55"/>
    </row>
    <row r="498" spans="20:25">
      <c r="T498" s="54"/>
      <c r="U498" s="54"/>
      <c r="Y498" s="55"/>
    </row>
    <row r="499" spans="20:25">
      <c r="T499" s="54"/>
      <c r="U499" s="54"/>
      <c r="Y499" s="55"/>
    </row>
    <row r="500" spans="20:25">
      <c r="T500" s="54"/>
      <c r="U500" s="54"/>
      <c r="Y500" s="55"/>
    </row>
    <row r="501" spans="20:25">
      <c r="T501" s="54"/>
      <c r="U501" s="54"/>
      <c r="Y501" s="55"/>
    </row>
    <row r="502" spans="20:25">
      <c r="T502" s="54"/>
      <c r="U502" s="54"/>
      <c r="Y502" s="55"/>
    </row>
    <row r="503" spans="20:25">
      <c r="T503" s="54"/>
      <c r="U503" s="54"/>
      <c r="Y503" s="55"/>
    </row>
    <row r="504" spans="20:25">
      <c r="T504" s="54"/>
      <c r="U504" s="54"/>
      <c r="Y504" s="55"/>
    </row>
    <row r="505" spans="20:25">
      <c r="T505" s="54"/>
      <c r="U505" s="54"/>
      <c r="Y505" s="55"/>
    </row>
    <row r="506" spans="20:25">
      <c r="T506" s="54"/>
      <c r="U506" s="54"/>
      <c r="Y506" s="55"/>
    </row>
    <row r="507" spans="20:25">
      <c r="T507" s="54"/>
      <c r="U507" s="54"/>
      <c r="Y507" s="55"/>
    </row>
    <row r="508" spans="20:25">
      <c r="T508" s="54"/>
      <c r="U508" s="54"/>
      <c r="Y508" s="55"/>
    </row>
    <row r="509" spans="20:25">
      <c r="T509" s="54"/>
      <c r="U509" s="54"/>
      <c r="Y509" s="55"/>
    </row>
    <row r="510" spans="20:25">
      <c r="T510" s="54"/>
      <c r="U510" s="54"/>
      <c r="Y510" s="55"/>
    </row>
    <row r="511" spans="20:25">
      <c r="T511" s="54"/>
      <c r="U511" s="54"/>
      <c r="Y511" s="55"/>
    </row>
    <row r="512" spans="20:25">
      <c r="T512" s="54"/>
      <c r="U512" s="54"/>
      <c r="Y512" s="55"/>
    </row>
    <row r="513" spans="20:25">
      <c r="T513" s="54"/>
      <c r="U513" s="54"/>
      <c r="Y513" s="55"/>
    </row>
    <row r="514" spans="20:25">
      <c r="T514" s="54"/>
      <c r="U514" s="54"/>
      <c r="Y514" s="55"/>
    </row>
    <row r="515" spans="20:25">
      <c r="T515" s="54"/>
      <c r="U515" s="54"/>
      <c r="Y515" s="55"/>
    </row>
    <row r="516" spans="20:25">
      <c r="T516" s="54"/>
      <c r="U516" s="54"/>
      <c r="Y516" s="55"/>
    </row>
    <row r="517" spans="20:25">
      <c r="T517" s="54"/>
      <c r="U517" s="54"/>
      <c r="Y517" s="55"/>
    </row>
    <row r="518" spans="20:25">
      <c r="T518" s="54"/>
      <c r="U518" s="54"/>
      <c r="Y518" s="55"/>
    </row>
    <row r="519" spans="20:25">
      <c r="T519" s="54"/>
      <c r="U519" s="54"/>
      <c r="Y519" s="55"/>
    </row>
    <row r="520" spans="20:25">
      <c r="T520" s="54"/>
      <c r="U520" s="54"/>
      <c r="Y520" s="55"/>
    </row>
    <row r="521" spans="20:25">
      <c r="T521" s="54"/>
      <c r="U521" s="54"/>
      <c r="Y521" s="55"/>
    </row>
    <row r="522" spans="20:25">
      <c r="T522" s="54"/>
      <c r="U522" s="54"/>
      <c r="Y522" s="55"/>
    </row>
    <row r="523" spans="20:25">
      <c r="T523" s="54"/>
      <c r="U523" s="54"/>
      <c r="Y523" s="55"/>
    </row>
    <row r="524" spans="20:25">
      <c r="T524" s="54"/>
      <c r="U524" s="54"/>
      <c r="Y524" s="55"/>
    </row>
    <row r="525" spans="20:25">
      <c r="T525" s="54"/>
      <c r="U525" s="54"/>
      <c r="Y525" s="55"/>
    </row>
    <row r="526" spans="20:25">
      <c r="T526" s="54"/>
      <c r="U526" s="54"/>
      <c r="Y526" s="55"/>
    </row>
    <row r="527" spans="20:25">
      <c r="T527" s="54"/>
      <c r="U527" s="54"/>
      <c r="Y527" s="55"/>
    </row>
    <row r="528" spans="20:25">
      <c r="T528" s="54"/>
      <c r="U528" s="54"/>
      <c r="Y528" s="55"/>
    </row>
    <row r="529" spans="20:25">
      <c r="T529" s="54"/>
      <c r="U529" s="54"/>
      <c r="Y529" s="55"/>
    </row>
    <row r="530" spans="20:25">
      <c r="T530" s="54"/>
      <c r="U530" s="54"/>
      <c r="Y530" s="55"/>
    </row>
    <row r="531" spans="20:25">
      <c r="T531" s="54"/>
      <c r="U531" s="54"/>
      <c r="Y531" s="55"/>
    </row>
    <row r="532" spans="20:25">
      <c r="T532" s="54"/>
      <c r="U532" s="54"/>
      <c r="Y532" s="55"/>
    </row>
    <row r="533" spans="20:25">
      <c r="T533" s="54"/>
      <c r="U533" s="54"/>
      <c r="Y533" s="55"/>
    </row>
    <row r="534" spans="20:25">
      <c r="T534" s="54"/>
      <c r="U534" s="54"/>
      <c r="Y534" s="55"/>
    </row>
    <row r="535" spans="20:25">
      <c r="T535" s="54"/>
      <c r="U535" s="54"/>
      <c r="Y535" s="55"/>
    </row>
    <row r="536" spans="20:25">
      <c r="T536" s="54"/>
      <c r="U536" s="54"/>
      <c r="Y536" s="55"/>
    </row>
    <row r="537" spans="20:25">
      <c r="T537" s="54"/>
      <c r="U537" s="54"/>
      <c r="Y537" s="55"/>
    </row>
    <row r="538" spans="20:25">
      <c r="T538" s="54"/>
      <c r="U538" s="54"/>
      <c r="Y538" s="55"/>
    </row>
    <row r="539" spans="20:25">
      <c r="T539" s="54"/>
      <c r="U539" s="54"/>
      <c r="Y539" s="55"/>
    </row>
    <row r="540" spans="20:25">
      <c r="T540" s="54"/>
      <c r="U540" s="54"/>
      <c r="Y540" s="55"/>
    </row>
    <row r="541" spans="20:25">
      <c r="T541" s="54"/>
      <c r="U541" s="54"/>
      <c r="Y541" s="55"/>
    </row>
    <row r="542" spans="20:25">
      <c r="T542" s="54"/>
      <c r="U542" s="54"/>
      <c r="Y542" s="55"/>
    </row>
    <row r="543" spans="20:25">
      <c r="T543" s="54"/>
      <c r="U543" s="54"/>
      <c r="Y543" s="55"/>
    </row>
    <row r="544" spans="20:25">
      <c r="T544" s="54"/>
      <c r="U544" s="54"/>
      <c r="Y544" s="55"/>
    </row>
    <row r="545" spans="20:25">
      <c r="T545" s="54"/>
      <c r="U545" s="54"/>
      <c r="Y545" s="55"/>
    </row>
    <row r="546" spans="20:25">
      <c r="T546" s="54"/>
      <c r="U546" s="54"/>
      <c r="Y546" s="55"/>
    </row>
    <row r="547" spans="20:25">
      <c r="T547" s="54"/>
      <c r="U547" s="54"/>
      <c r="Y547" s="55"/>
    </row>
    <row r="548" spans="20:25">
      <c r="T548" s="54"/>
      <c r="U548" s="54"/>
      <c r="Y548" s="55"/>
    </row>
    <row r="549" spans="20:25">
      <c r="T549" s="54"/>
      <c r="U549" s="54"/>
      <c r="Y549" s="55"/>
    </row>
    <row r="550" spans="20:25">
      <c r="T550" s="54"/>
      <c r="U550" s="54"/>
      <c r="Y550" s="55"/>
    </row>
    <row r="551" spans="20:25">
      <c r="T551" s="54"/>
      <c r="U551" s="54"/>
      <c r="Y551" s="55"/>
    </row>
    <row r="552" spans="20:25">
      <c r="T552" s="54"/>
      <c r="U552" s="54"/>
      <c r="Y552" s="55"/>
    </row>
    <row r="553" spans="20:25">
      <c r="T553" s="54"/>
      <c r="U553" s="54"/>
      <c r="Y553" s="55"/>
    </row>
    <row r="554" spans="20:25">
      <c r="T554" s="54"/>
      <c r="U554" s="54"/>
      <c r="Y554" s="55"/>
    </row>
    <row r="555" spans="20:25">
      <c r="T555" s="54"/>
      <c r="U555" s="54"/>
      <c r="Y555" s="55"/>
    </row>
    <row r="556" spans="20:25">
      <c r="T556" s="54"/>
      <c r="U556" s="54"/>
      <c r="Y556" s="55"/>
    </row>
    <row r="557" spans="20:25">
      <c r="T557" s="54"/>
      <c r="U557" s="54"/>
      <c r="Y557" s="55"/>
    </row>
    <row r="558" spans="20:25">
      <c r="T558" s="54"/>
      <c r="U558" s="54"/>
      <c r="Y558" s="55"/>
    </row>
    <row r="559" spans="20:25">
      <c r="T559" s="54"/>
      <c r="U559" s="54"/>
      <c r="Y559" s="55"/>
    </row>
    <row r="560" spans="20:25">
      <c r="T560" s="54"/>
      <c r="U560" s="54"/>
      <c r="Y560" s="55"/>
    </row>
    <row r="561" spans="20:25">
      <c r="T561" s="54"/>
      <c r="U561" s="54"/>
      <c r="Y561" s="55"/>
    </row>
    <row r="562" spans="20:25">
      <c r="T562" s="54"/>
      <c r="U562" s="54"/>
      <c r="Y562" s="55"/>
    </row>
    <row r="563" spans="20:25">
      <c r="T563" s="54"/>
      <c r="U563" s="54"/>
      <c r="Y563" s="55"/>
    </row>
    <row r="564" spans="20:25">
      <c r="T564" s="54"/>
      <c r="U564" s="54"/>
      <c r="Y564" s="55"/>
    </row>
    <row r="565" spans="20:25">
      <c r="T565" s="54"/>
      <c r="U565" s="54"/>
      <c r="Y565" s="55"/>
    </row>
    <row r="566" spans="20:25">
      <c r="T566" s="54"/>
      <c r="U566" s="54"/>
      <c r="Y566" s="55"/>
    </row>
    <row r="567" spans="20:25">
      <c r="T567" s="54"/>
      <c r="U567" s="54"/>
      <c r="Y567" s="55"/>
    </row>
    <row r="568" spans="20:25">
      <c r="T568" s="54"/>
      <c r="U568" s="54"/>
      <c r="Y568" s="55"/>
    </row>
    <row r="569" spans="20:25">
      <c r="T569" s="54"/>
      <c r="U569" s="54"/>
      <c r="Y569" s="55"/>
    </row>
    <row r="570" spans="20:25">
      <c r="T570" s="54"/>
      <c r="U570" s="54"/>
      <c r="Y570" s="55"/>
    </row>
    <row r="571" spans="20:25">
      <c r="T571" s="54"/>
      <c r="U571" s="54"/>
      <c r="Y571" s="55"/>
    </row>
    <row r="572" spans="20:25">
      <c r="T572" s="54"/>
      <c r="U572" s="54"/>
      <c r="Y572" s="55"/>
    </row>
    <row r="573" spans="20:25">
      <c r="T573" s="54"/>
      <c r="U573" s="54"/>
      <c r="Y573" s="55"/>
    </row>
    <row r="574" spans="20:25">
      <c r="T574" s="54"/>
      <c r="U574" s="54"/>
      <c r="Y574" s="55"/>
    </row>
    <row r="575" spans="20:25">
      <c r="T575" s="54"/>
      <c r="U575" s="54"/>
      <c r="Y575" s="55"/>
    </row>
    <row r="576" spans="20:25">
      <c r="T576" s="54"/>
      <c r="U576" s="54"/>
      <c r="Y576" s="55"/>
    </row>
    <row r="577" spans="20:25">
      <c r="T577" s="54"/>
      <c r="U577" s="54"/>
      <c r="Y577" s="55"/>
    </row>
    <row r="578" spans="20:25">
      <c r="T578" s="54"/>
      <c r="U578" s="54"/>
      <c r="Y578" s="55"/>
    </row>
    <row r="579" spans="20:25">
      <c r="T579" s="54"/>
      <c r="U579" s="54"/>
      <c r="Y579" s="55"/>
    </row>
    <row r="580" spans="20:25">
      <c r="T580" s="54"/>
      <c r="U580" s="54"/>
      <c r="Y580" s="55"/>
    </row>
    <row r="581" spans="20:25">
      <c r="T581" s="54"/>
      <c r="U581" s="54"/>
      <c r="Y581" s="55"/>
    </row>
    <row r="582" spans="20:25">
      <c r="T582" s="54"/>
      <c r="U582" s="54"/>
      <c r="Y582" s="55"/>
    </row>
    <row r="583" spans="20:25">
      <c r="T583" s="54"/>
      <c r="U583" s="54"/>
      <c r="Y583" s="55"/>
    </row>
    <row r="584" spans="20:25">
      <c r="T584" s="54"/>
      <c r="U584" s="54"/>
      <c r="Y584" s="55"/>
    </row>
    <row r="585" spans="20:25">
      <c r="T585" s="54"/>
      <c r="U585" s="54"/>
      <c r="Y585" s="55"/>
    </row>
    <row r="586" spans="20:25">
      <c r="T586" s="54"/>
      <c r="U586" s="54"/>
      <c r="Y586" s="55"/>
    </row>
    <row r="587" spans="20:25">
      <c r="T587" s="54"/>
      <c r="U587" s="54"/>
      <c r="Y587" s="55"/>
    </row>
    <row r="588" spans="20:25">
      <c r="T588" s="54"/>
      <c r="U588" s="54"/>
      <c r="Y588" s="55"/>
    </row>
    <row r="589" spans="20:25">
      <c r="T589" s="54"/>
      <c r="U589" s="54"/>
      <c r="Y589" s="55"/>
    </row>
    <row r="590" spans="20:25">
      <c r="T590" s="54"/>
      <c r="U590" s="54"/>
      <c r="Y590" s="55"/>
    </row>
    <row r="591" spans="20:25">
      <c r="T591" s="54"/>
      <c r="U591" s="54"/>
      <c r="Y591" s="55"/>
    </row>
    <row r="592" spans="20:25">
      <c r="T592" s="54"/>
      <c r="U592" s="54"/>
      <c r="Y592" s="55"/>
    </row>
    <row r="593" spans="20:25">
      <c r="T593" s="54"/>
      <c r="U593" s="54"/>
      <c r="Y593" s="55"/>
    </row>
    <row r="594" spans="20:25">
      <c r="T594" s="54"/>
      <c r="U594" s="54"/>
      <c r="Y594" s="55"/>
    </row>
    <row r="595" spans="20:25">
      <c r="T595" s="54"/>
      <c r="U595" s="54"/>
      <c r="Y595" s="55"/>
    </row>
    <row r="596" spans="20:25">
      <c r="T596" s="54"/>
      <c r="U596" s="54"/>
      <c r="Y596" s="55"/>
    </row>
    <row r="597" spans="20:25">
      <c r="T597" s="54"/>
      <c r="U597" s="54"/>
      <c r="Y597" s="55"/>
    </row>
    <row r="598" spans="20:25">
      <c r="T598" s="54"/>
      <c r="U598" s="54"/>
      <c r="Y598" s="55"/>
    </row>
    <row r="599" spans="20:25">
      <c r="T599" s="54"/>
      <c r="U599" s="54"/>
      <c r="Y599" s="55"/>
    </row>
    <row r="600" spans="20:25">
      <c r="T600" s="54"/>
      <c r="U600" s="54"/>
      <c r="Y600" s="55"/>
    </row>
    <row r="601" spans="20:25">
      <c r="T601" s="54"/>
      <c r="U601" s="54"/>
      <c r="Y601" s="55"/>
    </row>
    <row r="602" spans="20:25">
      <c r="T602" s="54"/>
      <c r="U602" s="54"/>
      <c r="Y602" s="55"/>
    </row>
    <row r="603" spans="20:25">
      <c r="T603" s="54"/>
      <c r="U603" s="54"/>
      <c r="Y603" s="55"/>
    </row>
    <row r="604" spans="20:25">
      <c r="T604" s="54"/>
      <c r="U604" s="54"/>
      <c r="Y604" s="55"/>
    </row>
    <row r="605" spans="20:25">
      <c r="T605" s="54"/>
      <c r="U605" s="54"/>
      <c r="Y605" s="55"/>
    </row>
    <row r="606" spans="20:25">
      <c r="T606" s="54"/>
      <c r="U606" s="54"/>
      <c r="Y606" s="55"/>
    </row>
    <row r="607" spans="20:25">
      <c r="T607" s="54"/>
      <c r="U607" s="54"/>
      <c r="Y607" s="55"/>
    </row>
    <row r="608" spans="20:25">
      <c r="T608" s="54"/>
      <c r="U608" s="54"/>
      <c r="Y608" s="55"/>
    </row>
    <row r="609" spans="20:25">
      <c r="T609" s="54"/>
      <c r="U609" s="54"/>
      <c r="Y609" s="55"/>
    </row>
    <row r="610" spans="20:25">
      <c r="T610" s="54"/>
      <c r="U610" s="54"/>
      <c r="Y610" s="55"/>
    </row>
    <row r="611" spans="20:25">
      <c r="T611" s="54"/>
      <c r="U611" s="54"/>
      <c r="Y611" s="55"/>
    </row>
    <row r="612" spans="20:25">
      <c r="T612" s="54"/>
      <c r="U612" s="54"/>
      <c r="Y612" s="55"/>
    </row>
    <row r="613" spans="20:25">
      <c r="T613" s="54"/>
      <c r="U613" s="54"/>
      <c r="Y613" s="55"/>
    </row>
    <row r="614" spans="20:25">
      <c r="T614" s="54"/>
      <c r="U614" s="54"/>
      <c r="Y614" s="55"/>
    </row>
    <row r="615" spans="20:25">
      <c r="T615" s="54"/>
      <c r="U615" s="54"/>
      <c r="Y615" s="55"/>
    </row>
    <row r="616" spans="20:25">
      <c r="T616" s="54"/>
      <c r="U616" s="54"/>
      <c r="Y616" s="55"/>
    </row>
    <row r="617" spans="20:25">
      <c r="T617" s="54"/>
      <c r="U617" s="54"/>
      <c r="Y617" s="55"/>
    </row>
    <row r="618" spans="20:25">
      <c r="T618" s="54"/>
      <c r="U618" s="54"/>
      <c r="Y618" s="55"/>
    </row>
    <row r="619" spans="20:25">
      <c r="T619" s="54"/>
      <c r="U619" s="54"/>
      <c r="Y619" s="55"/>
    </row>
    <row r="620" spans="20:25">
      <c r="T620" s="54"/>
      <c r="U620" s="54"/>
      <c r="Y620" s="55"/>
    </row>
    <row r="621" spans="20:25">
      <c r="T621" s="54"/>
      <c r="U621" s="54"/>
      <c r="Y621" s="55"/>
    </row>
    <row r="622" spans="20:25">
      <c r="T622" s="54"/>
      <c r="U622" s="54"/>
      <c r="Y622" s="55"/>
    </row>
    <row r="623" spans="20:25">
      <c r="T623" s="54"/>
      <c r="U623" s="54"/>
      <c r="Y623" s="55"/>
    </row>
    <row r="624" spans="20:25">
      <c r="T624" s="54"/>
      <c r="U624" s="54"/>
      <c r="Y624" s="55"/>
    </row>
    <row r="625" spans="20:25">
      <c r="T625" s="54"/>
      <c r="U625" s="54"/>
      <c r="Y625" s="55"/>
    </row>
    <row r="626" spans="20:25">
      <c r="T626" s="54"/>
      <c r="U626" s="54"/>
      <c r="Y626" s="55"/>
    </row>
    <row r="627" spans="20:25">
      <c r="T627" s="54"/>
      <c r="U627" s="54"/>
      <c r="Y627" s="55"/>
    </row>
    <row r="628" spans="20:25">
      <c r="T628" s="54"/>
      <c r="U628" s="54"/>
      <c r="Y628" s="55"/>
    </row>
    <row r="629" spans="20:25">
      <c r="T629" s="54"/>
      <c r="U629" s="54"/>
      <c r="Y629" s="55"/>
    </row>
    <row r="630" spans="20:25">
      <c r="T630" s="54"/>
      <c r="U630" s="54"/>
      <c r="Y630" s="55"/>
    </row>
    <row r="631" spans="20:25">
      <c r="T631" s="54"/>
      <c r="U631" s="54"/>
      <c r="Y631" s="55"/>
    </row>
    <row r="632" spans="20:25">
      <c r="T632" s="54"/>
      <c r="U632" s="54"/>
      <c r="Y632" s="55"/>
    </row>
    <row r="633" spans="20:25">
      <c r="T633" s="54"/>
      <c r="U633" s="54"/>
      <c r="Y633" s="55"/>
    </row>
    <row r="634" spans="20:25">
      <c r="T634" s="54"/>
      <c r="U634" s="54"/>
      <c r="Y634" s="55"/>
    </row>
    <row r="635" spans="20:25">
      <c r="T635" s="54"/>
      <c r="U635" s="54"/>
      <c r="Y635" s="55"/>
    </row>
    <row r="636" spans="20:25">
      <c r="T636" s="54"/>
      <c r="U636" s="54"/>
      <c r="Y636" s="55"/>
    </row>
    <row r="637" spans="20:25">
      <c r="T637" s="54"/>
      <c r="U637" s="54"/>
      <c r="Y637" s="55"/>
    </row>
    <row r="638" spans="20:25">
      <c r="T638" s="54"/>
      <c r="U638" s="54"/>
      <c r="Y638" s="55"/>
    </row>
    <row r="639" spans="20:25">
      <c r="T639" s="54"/>
      <c r="U639" s="54"/>
      <c r="Y639" s="55"/>
    </row>
    <row r="640" spans="20:25">
      <c r="T640" s="54"/>
      <c r="U640" s="54"/>
      <c r="Y640" s="55"/>
    </row>
    <row r="641" spans="20:25">
      <c r="T641" s="54"/>
      <c r="U641" s="54"/>
      <c r="Y641" s="55"/>
    </row>
    <row r="642" spans="20:25">
      <c r="T642" s="54"/>
      <c r="U642" s="54"/>
      <c r="Y642" s="55"/>
    </row>
    <row r="643" spans="20:25">
      <c r="T643" s="54"/>
      <c r="U643" s="54"/>
      <c r="Y643" s="55"/>
    </row>
    <row r="644" spans="20:25">
      <c r="T644" s="54"/>
      <c r="U644" s="54"/>
      <c r="Y644" s="55"/>
    </row>
    <row r="645" spans="20:25">
      <c r="T645" s="54"/>
      <c r="U645" s="54"/>
      <c r="Y645" s="55"/>
    </row>
    <row r="646" spans="20:25">
      <c r="T646" s="54"/>
      <c r="U646" s="54"/>
      <c r="Y646" s="55"/>
    </row>
    <row r="647" spans="20:25">
      <c r="T647" s="54"/>
      <c r="U647" s="54"/>
      <c r="Y647" s="55"/>
    </row>
    <row r="648" spans="20:25">
      <c r="T648" s="54"/>
      <c r="U648" s="54"/>
      <c r="Y648" s="55"/>
    </row>
    <row r="649" spans="20:25">
      <c r="T649" s="54"/>
      <c r="U649" s="54"/>
      <c r="Y649" s="55"/>
    </row>
    <row r="650" spans="20:25">
      <c r="T650" s="54"/>
      <c r="U650" s="54"/>
      <c r="Y650" s="55"/>
    </row>
    <row r="651" spans="20:25">
      <c r="T651" s="54"/>
      <c r="U651" s="54"/>
      <c r="Y651" s="55"/>
    </row>
    <row r="652" spans="20:25">
      <c r="T652" s="54"/>
      <c r="U652" s="54"/>
      <c r="Y652" s="55"/>
    </row>
    <row r="653" spans="20:25">
      <c r="T653" s="54"/>
      <c r="U653" s="54"/>
      <c r="Y653" s="55"/>
    </row>
    <row r="654" spans="20:25">
      <c r="T654" s="54"/>
      <c r="U654" s="54"/>
      <c r="Y654" s="55"/>
    </row>
    <row r="655" spans="20:25">
      <c r="T655" s="54"/>
      <c r="U655" s="54"/>
      <c r="Y655" s="55"/>
    </row>
    <row r="656" spans="20:25">
      <c r="T656" s="54"/>
      <c r="U656" s="54"/>
      <c r="Y656" s="55"/>
    </row>
    <row r="657" spans="20:25">
      <c r="T657" s="54"/>
      <c r="U657" s="54"/>
      <c r="Y657" s="55"/>
    </row>
    <row r="658" spans="20:25">
      <c r="T658" s="54"/>
      <c r="U658" s="54"/>
      <c r="Y658" s="55"/>
    </row>
    <row r="659" spans="20:25">
      <c r="T659" s="54"/>
      <c r="U659" s="54"/>
      <c r="Y659" s="55"/>
    </row>
    <row r="660" spans="20:25">
      <c r="T660" s="54"/>
      <c r="U660" s="54"/>
      <c r="Y660" s="55"/>
    </row>
    <row r="661" spans="20:25">
      <c r="T661" s="54"/>
      <c r="U661" s="54"/>
      <c r="Y661" s="55"/>
    </row>
    <row r="662" spans="20:25">
      <c r="T662" s="54"/>
      <c r="U662" s="54"/>
      <c r="Y662" s="55"/>
    </row>
    <row r="663" spans="20:25">
      <c r="T663" s="54"/>
      <c r="U663" s="54"/>
      <c r="Y663" s="55"/>
    </row>
    <row r="664" spans="20:25">
      <c r="T664" s="54"/>
      <c r="U664" s="54"/>
      <c r="Y664" s="55"/>
    </row>
    <row r="665" spans="20:25">
      <c r="T665" s="54"/>
      <c r="U665" s="54"/>
      <c r="Y665" s="55"/>
    </row>
    <row r="666" spans="20:25">
      <c r="T666" s="54"/>
      <c r="U666" s="54"/>
      <c r="Y666" s="55"/>
    </row>
    <row r="667" spans="20:25">
      <c r="T667" s="54"/>
      <c r="U667" s="54"/>
      <c r="Y667" s="55"/>
    </row>
    <row r="668" spans="20:25">
      <c r="T668" s="54"/>
      <c r="U668" s="54"/>
      <c r="Y668" s="55"/>
    </row>
    <row r="669" spans="20:25">
      <c r="T669" s="54"/>
      <c r="U669" s="54"/>
      <c r="Y669" s="55"/>
    </row>
    <row r="670" spans="20:25">
      <c r="T670" s="54"/>
      <c r="U670" s="54"/>
      <c r="Y670" s="55"/>
    </row>
    <row r="671" spans="20:25">
      <c r="T671" s="54"/>
      <c r="U671" s="54"/>
      <c r="Y671" s="55"/>
    </row>
    <row r="672" spans="20:25">
      <c r="T672" s="54"/>
      <c r="U672" s="54"/>
      <c r="Y672" s="55"/>
    </row>
    <row r="673" spans="20:25">
      <c r="T673" s="54"/>
      <c r="U673" s="54"/>
      <c r="Y673" s="55"/>
    </row>
    <row r="674" spans="20:25">
      <c r="T674" s="54"/>
      <c r="U674" s="54"/>
      <c r="Y674" s="55"/>
    </row>
    <row r="675" spans="20:25">
      <c r="T675" s="54"/>
      <c r="U675" s="54"/>
      <c r="Y675" s="55"/>
    </row>
    <row r="676" spans="20:25">
      <c r="T676" s="54"/>
      <c r="U676" s="54"/>
      <c r="Y676" s="55"/>
    </row>
    <row r="677" spans="20:25">
      <c r="T677" s="54"/>
      <c r="U677" s="54"/>
      <c r="Y677" s="55"/>
    </row>
    <row r="678" spans="20:25">
      <c r="T678" s="54"/>
      <c r="U678" s="54"/>
      <c r="Y678" s="55"/>
    </row>
    <row r="679" spans="20:25">
      <c r="T679" s="54"/>
      <c r="U679" s="54"/>
      <c r="Y679" s="55"/>
    </row>
    <row r="680" spans="20:25">
      <c r="T680" s="54"/>
      <c r="U680" s="54"/>
      <c r="Y680" s="55"/>
    </row>
    <row r="681" spans="20:25">
      <c r="T681" s="54"/>
      <c r="U681" s="54"/>
      <c r="Y681" s="55"/>
    </row>
    <row r="682" spans="20:25">
      <c r="T682" s="54"/>
      <c r="U682" s="54"/>
      <c r="Y682" s="55"/>
    </row>
    <row r="683" spans="20:25">
      <c r="T683" s="54"/>
      <c r="U683" s="54"/>
      <c r="Y683" s="55"/>
    </row>
    <row r="684" spans="20:25">
      <c r="T684" s="54"/>
      <c r="U684" s="54"/>
      <c r="Y684" s="55"/>
    </row>
    <row r="685" spans="20:25">
      <c r="T685" s="54"/>
      <c r="U685" s="54"/>
      <c r="Y685" s="55"/>
    </row>
    <row r="686" spans="20:25">
      <c r="T686" s="54"/>
      <c r="U686" s="54"/>
      <c r="Y686" s="55"/>
    </row>
    <row r="687" spans="20:25">
      <c r="T687" s="54"/>
      <c r="U687" s="54"/>
      <c r="Y687" s="55"/>
    </row>
    <row r="688" spans="20:25">
      <c r="T688" s="54"/>
      <c r="U688" s="54"/>
      <c r="Y688" s="55"/>
    </row>
    <row r="689" spans="20:25">
      <c r="T689" s="54"/>
      <c r="U689" s="54"/>
      <c r="Y689" s="55"/>
    </row>
    <row r="690" spans="20:25">
      <c r="T690" s="54"/>
      <c r="U690" s="54"/>
      <c r="Y690" s="55"/>
    </row>
    <row r="691" spans="20:25">
      <c r="T691" s="54"/>
      <c r="U691" s="54"/>
      <c r="Y691" s="55"/>
    </row>
    <row r="692" spans="20:25">
      <c r="T692" s="54"/>
      <c r="U692" s="54"/>
      <c r="Y692" s="55"/>
    </row>
    <row r="693" spans="20:25">
      <c r="T693" s="54"/>
      <c r="U693" s="54"/>
      <c r="Y693" s="55"/>
    </row>
    <row r="694" spans="20:25">
      <c r="T694" s="54"/>
      <c r="U694" s="54"/>
      <c r="Y694" s="55"/>
    </row>
    <row r="695" spans="20:25">
      <c r="T695" s="54"/>
      <c r="U695" s="54"/>
      <c r="Y695" s="55"/>
    </row>
    <row r="696" spans="20:25">
      <c r="T696" s="54"/>
      <c r="U696" s="54"/>
      <c r="Y696" s="55"/>
    </row>
    <row r="697" spans="20:25">
      <c r="T697" s="54"/>
      <c r="U697" s="54"/>
      <c r="Y697" s="55"/>
    </row>
    <row r="698" spans="20:25">
      <c r="T698" s="54"/>
      <c r="U698" s="54"/>
      <c r="Y698" s="55"/>
    </row>
    <row r="699" spans="20:25">
      <c r="T699" s="54"/>
      <c r="U699" s="54"/>
      <c r="Y699" s="55"/>
    </row>
    <row r="700" spans="20:25">
      <c r="T700" s="54"/>
      <c r="U700" s="54"/>
      <c r="Y700" s="55"/>
    </row>
    <row r="701" spans="20:25">
      <c r="T701" s="54"/>
      <c r="U701" s="54"/>
      <c r="Y701" s="55"/>
    </row>
    <row r="702" spans="20:25">
      <c r="T702" s="54"/>
      <c r="U702" s="54"/>
      <c r="Y702" s="55"/>
    </row>
    <row r="703" spans="20:25">
      <c r="T703" s="54"/>
      <c r="U703" s="54"/>
      <c r="Y703" s="55"/>
    </row>
    <row r="704" spans="20:25">
      <c r="T704" s="54"/>
      <c r="U704" s="54"/>
      <c r="Y704" s="55"/>
    </row>
    <row r="705" spans="20:25">
      <c r="T705" s="54"/>
      <c r="U705" s="54"/>
      <c r="Y705" s="55"/>
    </row>
    <row r="706" spans="20:25">
      <c r="T706" s="54"/>
      <c r="U706" s="54"/>
      <c r="Y706" s="55"/>
    </row>
    <row r="707" spans="20:25">
      <c r="T707" s="54"/>
      <c r="U707" s="54"/>
      <c r="Y707" s="55"/>
    </row>
    <row r="708" spans="20:25">
      <c r="T708" s="54"/>
      <c r="U708" s="54"/>
      <c r="Y708" s="55"/>
    </row>
    <row r="709" spans="20:25">
      <c r="T709" s="54"/>
      <c r="U709" s="54"/>
      <c r="Y709" s="55"/>
    </row>
    <row r="710" spans="20:25">
      <c r="T710" s="54"/>
      <c r="U710" s="54"/>
      <c r="Y710" s="55"/>
    </row>
    <row r="711" spans="20:25">
      <c r="T711" s="54"/>
      <c r="U711" s="54"/>
      <c r="Y711" s="55"/>
    </row>
    <row r="712" spans="20:25">
      <c r="T712" s="54"/>
      <c r="U712" s="54"/>
      <c r="Y712" s="55"/>
    </row>
    <row r="713" spans="20:25">
      <c r="T713" s="54"/>
      <c r="U713" s="54"/>
      <c r="Y713" s="55"/>
    </row>
    <row r="714" spans="20:25">
      <c r="T714" s="54"/>
      <c r="U714" s="54"/>
      <c r="Y714" s="55"/>
    </row>
    <row r="715" spans="20:25">
      <c r="T715" s="54"/>
      <c r="U715" s="54"/>
      <c r="Y715" s="55"/>
    </row>
    <row r="716" spans="20:25">
      <c r="T716" s="54"/>
      <c r="U716" s="54"/>
      <c r="Y716" s="55"/>
    </row>
    <row r="717" spans="20:25">
      <c r="T717" s="54"/>
      <c r="U717" s="54"/>
      <c r="Y717" s="55"/>
    </row>
    <row r="718" spans="20:25">
      <c r="T718" s="54"/>
      <c r="U718" s="54"/>
      <c r="Y718" s="55"/>
    </row>
    <row r="719" spans="20:25">
      <c r="T719" s="54"/>
      <c r="U719" s="54"/>
      <c r="Y719" s="55"/>
    </row>
    <row r="720" spans="20:25">
      <c r="T720" s="54"/>
      <c r="U720" s="54"/>
      <c r="Y720" s="55"/>
    </row>
    <row r="721" spans="20:25">
      <c r="T721" s="54"/>
      <c r="U721" s="54"/>
      <c r="Y721" s="55"/>
    </row>
    <row r="722" spans="20:25">
      <c r="T722" s="54"/>
      <c r="U722" s="54"/>
      <c r="Y722" s="55"/>
    </row>
    <row r="723" spans="20:25">
      <c r="T723" s="54"/>
      <c r="U723" s="54"/>
      <c r="Y723" s="55"/>
    </row>
    <row r="724" spans="20:25">
      <c r="T724" s="54"/>
      <c r="U724" s="54"/>
      <c r="Y724" s="55"/>
    </row>
    <row r="725" spans="20:25">
      <c r="T725" s="54"/>
      <c r="U725" s="54"/>
      <c r="Y725" s="55"/>
    </row>
    <row r="726" spans="20:25">
      <c r="T726" s="54"/>
      <c r="U726" s="54"/>
      <c r="Y726" s="55"/>
    </row>
    <row r="727" spans="20:25">
      <c r="T727" s="54"/>
      <c r="U727" s="54"/>
      <c r="Y727" s="55"/>
    </row>
    <row r="728" spans="20:25">
      <c r="T728" s="54"/>
      <c r="U728" s="54"/>
      <c r="Y728" s="55"/>
    </row>
    <row r="729" spans="20:25">
      <c r="T729" s="54"/>
      <c r="U729" s="54"/>
      <c r="Y729" s="55"/>
    </row>
    <row r="730" spans="20:25">
      <c r="T730" s="54"/>
      <c r="U730" s="54"/>
      <c r="Y730" s="55"/>
    </row>
    <row r="731" spans="20:25">
      <c r="T731" s="54"/>
      <c r="U731" s="54"/>
      <c r="Y731" s="55"/>
    </row>
    <row r="732" spans="20:25">
      <c r="T732" s="54"/>
      <c r="U732" s="54"/>
      <c r="Y732" s="55"/>
    </row>
    <row r="733" spans="20:25">
      <c r="T733" s="54"/>
      <c r="U733" s="54"/>
      <c r="Y733" s="55"/>
    </row>
    <row r="734" spans="20:25">
      <c r="T734" s="54"/>
      <c r="U734" s="54"/>
      <c r="Y734" s="55"/>
    </row>
    <row r="735" spans="20:25">
      <c r="T735" s="54"/>
      <c r="U735" s="54"/>
      <c r="Y735" s="55"/>
    </row>
    <row r="736" spans="20:25">
      <c r="T736" s="54"/>
      <c r="U736" s="54"/>
      <c r="Y736" s="55"/>
    </row>
    <row r="737" spans="20:25">
      <c r="T737" s="54"/>
      <c r="U737" s="54"/>
      <c r="Y737" s="55"/>
    </row>
    <row r="738" spans="20:25">
      <c r="T738" s="54"/>
      <c r="U738" s="54"/>
      <c r="Y738" s="55"/>
    </row>
    <row r="739" spans="20:25">
      <c r="T739" s="54"/>
      <c r="U739" s="54"/>
      <c r="Y739" s="55"/>
    </row>
    <row r="740" spans="20:25">
      <c r="T740" s="54"/>
      <c r="U740" s="54"/>
      <c r="Y740" s="55"/>
    </row>
    <row r="741" spans="20:25">
      <c r="T741" s="54"/>
      <c r="U741" s="54"/>
      <c r="Y741" s="55"/>
    </row>
    <row r="742" spans="20:25">
      <c r="T742" s="54"/>
      <c r="U742" s="54"/>
      <c r="Y742" s="55"/>
    </row>
    <row r="743" spans="20:25">
      <c r="T743" s="54"/>
      <c r="U743" s="54"/>
      <c r="Y743" s="55"/>
    </row>
    <row r="744" spans="20:25">
      <c r="T744" s="54"/>
      <c r="U744" s="54"/>
      <c r="Y744" s="55"/>
    </row>
    <row r="745" spans="20:25">
      <c r="T745" s="54"/>
      <c r="U745" s="54"/>
      <c r="Y745" s="55"/>
    </row>
    <row r="746" spans="20:25">
      <c r="T746" s="54"/>
      <c r="U746" s="54"/>
      <c r="Y746" s="55"/>
    </row>
    <row r="747" spans="20:25">
      <c r="T747" s="54"/>
      <c r="U747" s="54"/>
      <c r="Y747" s="55"/>
    </row>
    <row r="748" spans="20:25">
      <c r="T748" s="54"/>
      <c r="U748" s="54"/>
      <c r="Y748" s="55"/>
    </row>
    <row r="749" spans="20:25">
      <c r="T749" s="54"/>
      <c r="U749" s="54"/>
      <c r="Y749" s="55"/>
    </row>
    <row r="750" spans="20:25">
      <c r="T750" s="54"/>
      <c r="U750" s="54"/>
      <c r="Y750" s="55"/>
    </row>
    <row r="751" spans="20:25">
      <c r="T751" s="54"/>
      <c r="U751" s="54"/>
      <c r="Y751" s="55"/>
    </row>
    <row r="752" spans="20:25">
      <c r="T752" s="54"/>
      <c r="U752" s="54"/>
      <c r="Y752" s="55"/>
    </row>
    <row r="753" spans="20:25">
      <c r="T753" s="54"/>
      <c r="U753" s="54"/>
      <c r="Y753" s="55"/>
    </row>
    <row r="754" spans="20:25">
      <c r="T754" s="54"/>
      <c r="U754" s="54"/>
      <c r="Y754" s="55"/>
    </row>
    <row r="755" spans="20:25">
      <c r="T755" s="54"/>
      <c r="U755" s="54"/>
      <c r="Y755" s="55"/>
    </row>
    <row r="756" spans="20:25">
      <c r="T756" s="54"/>
      <c r="U756" s="54"/>
      <c r="Y756" s="55"/>
    </row>
    <row r="757" spans="20:25">
      <c r="T757" s="54"/>
      <c r="U757" s="54"/>
      <c r="Y757" s="55"/>
    </row>
    <row r="758" spans="20:25">
      <c r="T758" s="54"/>
      <c r="U758" s="54"/>
      <c r="Y758" s="55"/>
    </row>
    <row r="759" spans="20:25">
      <c r="T759" s="54"/>
      <c r="U759" s="54"/>
      <c r="Y759" s="55"/>
    </row>
    <row r="760" spans="20:25">
      <c r="T760" s="54"/>
      <c r="U760" s="54"/>
      <c r="Y760" s="55"/>
    </row>
    <row r="761" spans="20:25">
      <c r="T761" s="54"/>
      <c r="U761" s="54"/>
      <c r="Y761" s="55"/>
    </row>
    <row r="762" spans="20:25">
      <c r="T762" s="54"/>
      <c r="U762" s="54"/>
      <c r="Y762" s="55"/>
    </row>
    <row r="763" spans="20:25">
      <c r="T763" s="54"/>
      <c r="U763" s="54"/>
      <c r="Y763" s="55"/>
    </row>
    <row r="764" spans="20:25">
      <c r="T764" s="54"/>
      <c r="U764" s="54"/>
      <c r="Y764" s="55"/>
    </row>
    <row r="765" spans="20:25">
      <c r="T765" s="54"/>
      <c r="U765" s="54"/>
      <c r="Y765" s="55"/>
    </row>
    <row r="766" spans="20:25">
      <c r="T766" s="54"/>
      <c r="U766" s="54"/>
      <c r="Y766" s="55"/>
    </row>
    <row r="767" spans="20:25">
      <c r="T767" s="54"/>
      <c r="U767" s="54"/>
      <c r="Y767" s="55"/>
    </row>
    <row r="768" spans="20:25">
      <c r="T768" s="54"/>
      <c r="U768" s="54"/>
      <c r="Y768" s="55"/>
    </row>
    <row r="769" spans="20:25">
      <c r="T769" s="54"/>
      <c r="U769" s="54"/>
      <c r="Y769" s="55"/>
    </row>
    <row r="770" spans="20:25">
      <c r="T770" s="54"/>
      <c r="U770" s="54"/>
      <c r="Y770" s="55"/>
    </row>
    <row r="771" spans="20:25">
      <c r="T771" s="54"/>
      <c r="U771" s="54"/>
      <c r="Y771" s="55"/>
    </row>
    <row r="772" spans="20:25">
      <c r="T772" s="54"/>
      <c r="U772" s="54"/>
      <c r="Y772" s="55"/>
    </row>
    <row r="773" spans="20:25">
      <c r="T773" s="54"/>
      <c r="U773" s="54"/>
      <c r="Y773" s="55"/>
    </row>
    <row r="774" spans="20:25">
      <c r="T774" s="54"/>
      <c r="U774" s="54"/>
      <c r="Y774" s="55"/>
    </row>
    <row r="775" spans="20:25">
      <c r="T775" s="54"/>
      <c r="U775" s="54"/>
      <c r="Y775" s="55"/>
    </row>
    <row r="776" spans="20:25">
      <c r="T776" s="54"/>
      <c r="U776" s="54"/>
      <c r="Y776" s="55"/>
    </row>
    <row r="777" spans="20:25">
      <c r="T777" s="54"/>
      <c r="U777" s="54"/>
      <c r="Y777" s="55"/>
    </row>
    <row r="778" spans="20:25">
      <c r="T778" s="54"/>
      <c r="U778" s="54"/>
      <c r="Y778" s="55"/>
    </row>
    <row r="779" spans="20:25">
      <c r="T779" s="54"/>
      <c r="U779" s="54"/>
      <c r="Y779" s="55"/>
    </row>
    <row r="780" spans="20:25">
      <c r="T780" s="54"/>
      <c r="U780" s="54"/>
      <c r="Y780" s="55"/>
    </row>
    <row r="781" spans="20:25">
      <c r="T781" s="54"/>
      <c r="U781" s="54"/>
      <c r="Y781" s="55"/>
    </row>
    <row r="782" spans="20:25">
      <c r="T782" s="54"/>
      <c r="U782" s="54"/>
      <c r="Y782" s="55"/>
    </row>
    <row r="783" spans="20:25">
      <c r="T783" s="54"/>
      <c r="U783" s="54"/>
      <c r="Y783" s="55"/>
    </row>
    <row r="784" spans="20:25">
      <c r="T784" s="54"/>
      <c r="U784" s="54"/>
      <c r="Y784" s="55"/>
    </row>
    <row r="785" spans="20:25">
      <c r="T785" s="54"/>
      <c r="U785" s="54"/>
      <c r="Y785" s="55"/>
    </row>
    <row r="786" spans="20:25">
      <c r="T786" s="54"/>
      <c r="U786" s="54"/>
      <c r="Y786" s="55"/>
    </row>
    <row r="787" spans="20:25">
      <c r="T787" s="54"/>
      <c r="U787" s="54"/>
      <c r="Y787" s="55"/>
    </row>
    <row r="788" spans="20:25">
      <c r="T788" s="54"/>
      <c r="U788" s="54"/>
      <c r="Y788" s="55"/>
    </row>
    <row r="789" spans="20:25">
      <c r="T789" s="54"/>
      <c r="U789" s="54"/>
      <c r="Y789" s="55"/>
    </row>
    <row r="790" spans="20:25">
      <c r="T790" s="54"/>
      <c r="U790" s="54"/>
      <c r="Y790" s="55"/>
    </row>
    <row r="791" spans="20:25">
      <c r="T791" s="54"/>
      <c r="U791" s="54"/>
      <c r="Y791" s="55"/>
    </row>
    <row r="792" spans="20:25">
      <c r="T792" s="54"/>
      <c r="U792" s="54"/>
      <c r="Y792" s="55"/>
    </row>
    <row r="793" spans="20:25">
      <c r="T793" s="54"/>
      <c r="U793" s="54"/>
      <c r="Y793" s="55"/>
    </row>
    <row r="794" spans="20:25">
      <c r="T794" s="54"/>
      <c r="U794" s="54"/>
      <c r="Y794" s="55"/>
    </row>
    <row r="795" spans="20:25">
      <c r="T795" s="54"/>
      <c r="U795" s="54"/>
      <c r="Y795" s="55"/>
    </row>
    <row r="796" spans="20:25">
      <c r="T796" s="54"/>
      <c r="U796" s="54"/>
      <c r="Y796" s="55"/>
    </row>
    <row r="797" spans="20:25">
      <c r="T797" s="54"/>
      <c r="U797" s="54"/>
      <c r="Y797" s="55"/>
    </row>
    <row r="798" spans="20:25">
      <c r="T798" s="54"/>
      <c r="U798" s="54"/>
      <c r="Y798" s="55"/>
    </row>
    <row r="799" spans="20:25">
      <c r="T799" s="54"/>
      <c r="U799" s="54"/>
      <c r="Y799" s="55"/>
    </row>
    <row r="800" spans="20:25">
      <c r="T800" s="54"/>
      <c r="U800" s="54"/>
      <c r="Y800" s="55"/>
    </row>
    <row r="801" spans="20:25">
      <c r="T801" s="54"/>
      <c r="U801" s="54"/>
      <c r="Y801" s="55"/>
    </row>
    <row r="802" spans="20:25">
      <c r="T802" s="54"/>
      <c r="U802" s="54"/>
      <c r="Y802" s="55"/>
    </row>
    <row r="803" spans="20:25">
      <c r="T803" s="54"/>
      <c r="U803" s="54"/>
      <c r="Y803" s="55"/>
    </row>
    <row r="804" spans="20:25">
      <c r="T804" s="54"/>
      <c r="U804" s="54"/>
      <c r="Y804" s="55"/>
    </row>
    <row r="805" spans="20:25">
      <c r="T805" s="54"/>
      <c r="U805" s="54"/>
      <c r="Y805" s="55"/>
    </row>
    <row r="806" spans="20:25">
      <c r="T806" s="54"/>
      <c r="U806" s="54"/>
      <c r="Y806" s="55"/>
    </row>
    <row r="807" spans="20:25">
      <c r="T807" s="54"/>
      <c r="U807" s="54"/>
      <c r="Y807" s="55"/>
    </row>
    <row r="808" spans="20:25">
      <c r="T808" s="54"/>
      <c r="U808" s="54"/>
      <c r="Y808" s="55"/>
    </row>
    <row r="809" spans="20:25">
      <c r="T809" s="54"/>
      <c r="U809" s="54"/>
      <c r="Y809" s="55"/>
    </row>
    <row r="810" spans="20:25">
      <c r="T810" s="54"/>
      <c r="U810" s="54"/>
      <c r="Y810" s="55"/>
    </row>
    <row r="811" spans="20:25">
      <c r="T811" s="54"/>
      <c r="U811" s="54"/>
      <c r="Y811" s="55"/>
    </row>
    <row r="812" spans="20:25">
      <c r="T812" s="54"/>
      <c r="U812" s="54"/>
      <c r="Y812" s="55"/>
    </row>
    <row r="813" spans="20:25">
      <c r="T813" s="54"/>
      <c r="U813" s="54"/>
      <c r="Y813" s="55"/>
    </row>
    <row r="814" spans="20:25">
      <c r="T814" s="54"/>
      <c r="U814" s="54"/>
      <c r="Y814" s="55"/>
    </row>
    <row r="815" spans="20:25">
      <c r="T815" s="54"/>
      <c r="U815" s="54"/>
      <c r="Y815" s="55"/>
    </row>
    <row r="816" spans="20:25">
      <c r="T816" s="54"/>
      <c r="U816" s="54"/>
      <c r="Y816" s="55"/>
    </row>
    <row r="817" spans="20:25">
      <c r="T817" s="54"/>
      <c r="U817" s="54"/>
      <c r="Y817" s="55"/>
    </row>
    <row r="818" spans="20:25">
      <c r="T818" s="54"/>
      <c r="U818" s="54"/>
      <c r="Y818" s="55"/>
    </row>
    <row r="819" spans="20:25">
      <c r="T819" s="54"/>
      <c r="U819" s="54"/>
      <c r="Y819" s="55"/>
    </row>
    <row r="820" spans="20:25">
      <c r="T820" s="54"/>
      <c r="U820" s="54"/>
      <c r="Y820" s="55"/>
    </row>
    <row r="821" spans="20:25">
      <c r="T821" s="54"/>
      <c r="U821" s="54"/>
      <c r="Y821" s="55"/>
    </row>
    <row r="822" spans="20:25">
      <c r="T822" s="54"/>
      <c r="U822" s="54"/>
      <c r="Y822" s="55"/>
    </row>
    <row r="823" spans="20:25">
      <c r="T823" s="54"/>
      <c r="U823" s="54"/>
      <c r="Y823" s="55"/>
    </row>
    <row r="824" spans="20:25">
      <c r="T824" s="54"/>
      <c r="U824" s="54"/>
      <c r="Y824" s="55"/>
    </row>
    <row r="825" spans="20:25">
      <c r="T825" s="54"/>
      <c r="U825" s="54"/>
      <c r="Y825" s="55"/>
    </row>
    <row r="826" spans="20:25">
      <c r="T826" s="54"/>
      <c r="U826" s="54"/>
      <c r="Y826" s="55"/>
    </row>
    <row r="827" spans="20:25">
      <c r="T827" s="54"/>
      <c r="U827" s="54"/>
      <c r="Y827" s="55"/>
    </row>
    <row r="828" spans="20:25">
      <c r="T828" s="54"/>
      <c r="U828" s="54"/>
      <c r="Y828" s="55"/>
    </row>
    <row r="829" spans="20:25">
      <c r="T829" s="54"/>
      <c r="U829" s="54"/>
      <c r="Y829" s="55"/>
    </row>
    <row r="830" spans="20:25">
      <c r="T830" s="54"/>
      <c r="U830" s="54"/>
      <c r="Y830" s="55"/>
    </row>
    <row r="831" spans="20:25">
      <c r="T831" s="54"/>
      <c r="U831" s="54"/>
      <c r="Y831" s="55"/>
    </row>
    <row r="832" spans="20:25">
      <c r="T832" s="54"/>
      <c r="U832" s="54"/>
      <c r="Y832" s="55"/>
    </row>
    <row r="833" spans="20:25">
      <c r="T833" s="54"/>
      <c r="U833" s="54"/>
      <c r="Y833" s="55"/>
    </row>
    <row r="834" spans="20:25">
      <c r="T834" s="54"/>
      <c r="U834" s="54"/>
      <c r="Y834" s="55"/>
    </row>
    <row r="835" spans="20:25">
      <c r="T835" s="54"/>
      <c r="U835" s="54"/>
      <c r="Y835" s="55"/>
    </row>
    <row r="836" spans="20:25">
      <c r="T836" s="54"/>
      <c r="U836" s="54"/>
      <c r="Y836" s="55"/>
    </row>
    <row r="837" spans="20:25">
      <c r="T837" s="54"/>
      <c r="U837" s="54"/>
      <c r="Y837" s="55"/>
    </row>
    <row r="838" spans="20:25">
      <c r="T838" s="54"/>
      <c r="U838" s="54"/>
      <c r="Y838" s="55"/>
    </row>
    <row r="839" spans="20:25">
      <c r="T839" s="54"/>
      <c r="U839" s="54"/>
      <c r="Y839" s="55"/>
    </row>
    <row r="840" spans="20:25">
      <c r="T840" s="54"/>
      <c r="U840" s="54"/>
      <c r="Y840" s="55"/>
    </row>
    <row r="841" spans="20:25">
      <c r="T841" s="54"/>
      <c r="U841" s="54"/>
      <c r="Y841" s="55"/>
    </row>
    <row r="842" spans="20:25">
      <c r="T842" s="54"/>
      <c r="U842" s="54"/>
      <c r="Y842" s="55"/>
    </row>
    <row r="843" spans="20:25">
      <c r="T843" s="54"/>
      <c r="U843" s="54"/>
      <c r="Y843" s="55"/>
    </row>
    <row r="844" spans="20:25">
      <c r="T844" s="54"/>
      <c r="U844" s="54"/>
      <c r="Y844" s="55"/>
    </row>
    <row r="845" spans="20:25">
      <c r="T845" s="54"/>
      <c r="U845" s="54"/>
      <c r="Y845" s="55"/>
    </row>
    <row r="846" spans="20:25">
      <c r="T846" s="54"/>
      <c r="U846" s="54"/>
      <c r="Y846" s="55"/>
    </row>
    <row r="847" spans="20:25">
      <c r="T847" s="54"/>
      <c r="U847" s="54"/>
      <c r="Y847" s="55"/>
    </row>
    <row r="848" spans="20:25">
      <c r="T848" s="54"/>
      <c r="U848" s="54"/>
      <c r="Y848" s="55"/>
    </row>
    <row r="849" spans="20:25">
      <c r="T849" s="54"/>
      <c r="U849" s="54"/>
      <c r="Y849" s="55"/>
    </row>
    <row r="850" spans="20:25">
      <c r="T850" s="54"/>
      <c r="U850" s="54"/>
      <c r="Y850" s="55"/>
    </row>
    <row r="851" spans="20:25">
      <c r="T851" s="54"/>
      <c r="U851" s="54"/>
      <c r="Y851" s="55"/>
    </row>
    <row r="852" spans="20:25">
      <c r="T852" s="54"/>
      <c r="U852" s="54"/>
      <c r="Y852" s="55"/>
    </row>
    <row r="853" spans="20:25">
      <c r="T853" s="54"/>
      <c r="U853" s="54"/>
      <c r="Y853" s="55"/>
    </row>
    <row r="854" spans="20:25">
      <c r="T854" s="54"/>
      <c r="U854" s="54"/>
      <c r="Y854" s="55"/>
    </row>
    <row r="855" spans="20:25">
      <c r="T855" s="54"/>
      <c r="U855" s="54"/>
      <c r="Y855" s="55"/>
    </row>
    <row r="856" spans="20:25">
      <c r="T856" s="54"/>
      <c r="U856" s="54"/>
      <c r="Y856" s="55"/>
    </row>
    <row r="857" spans="20:25">
      <c r="T857" s="54"/>
      <c r="U857" s="54"/>
      <c r="Y857" s="55"/>
    </row>
    <row r="858" spans="20:25">
      <c r="T858" s="54"/>
      <c r="U858" s="54"/>
      <c r="Y858" s="55"/>
    </row>
    <row r="859" spans="20:25">
      <c r="T859" s="54"/>
      <c r="U859" s="54"/>
      <c r="Y859" s="55"/>
    </row>
    <row r="860" spans="20:25">
      <c r="T860" s="54"/>
      <c r="U860" s="54"/>
      <c r="Y860" s="55"/>
    </row>
    <row r="861" spans="20:25">
      <c r="T861" s="54"/>
      <c r="U861" s="54"/>
      <c r="Y861" s="55"/>
    </row>
    <row r="862" spans="20:25">
      <c r="T862" s="54"/>
      <c r="U862" s="54"/>
      <c r="Y862" s="55"/>
    </row>
    <row r="863" spans="20:25">
      <c r="T863" s="54"/>
      <c r="U863" s="54"/>
      <c r="Y863" s="55"/>
    </row>
    <row r="864" spans="20:25">
      <c r="T864" s="54"/>
      <c r="U864" s="54"/>
      <c r="Y864" s="55"/>
    </row>
    <row r="865" spans="20:25">
      <c r="T865" s="54"/>
      <c r="U865" s="54"/>
      <c r="Y865" s="55"/>
    </row>
    <row r="866" spans="20:25">
      <c r="T866" s="54"/>
      <c r="U866" s="54"/>
      <c r="Y866" s="55"/>
    </row>
    <row r="867" spans="20:25">
      <c r="T867" s="54"/>
      <c r="U867" s="54"/>
      <c r="Y867" s="55"/>
    </row>
    <row r="868" spans="20:25">
      <c r="T868" s="54"/>
      <c r="U868" s="54"/>
      <c r="Y868" s="55"/>
    </row>
    <row r="869" spans="20:25">
      <c r="T869" s="54"/>
      <c r="U869" s="54"/>
      <c r="Y869" s="55"/>
    </row>
    <row r="870" spans="20:25">
      <c r="T870" s="54"/>
      <c r="U870" s="54"/>
      <c r="Y870" s="55"/>
    </row>
    <row r="871" spans="20:25">
      <c r="T871" s="54"/>
      <c r="U871" s="54"/>
      <c r="Y871" s="55"/>
    </row>
    <row r="872" spans="20:25">
      <c r="T872" s="54"/>
      <c r="U872" s="54"/>
      <c r="Y872" s="55"/>
    </row>
    <row r="873" spans="20:25">
      <c r="T873" s="54"/>
      <c r="U873" s="54"/>
      <c r="Y873" s="55"/>
    </row>
    <row r="874" spans="20:25">
      <c r="T874" s="54"/>
      <c r="U874" s="54"/>
      <c r="Y874" s="55"/>
    </row>
    <row r="875" spans="20:25">
      <c r="T875" s="54"/>
      <c r="U875" s="54"/>
      <c r="Y875" s="55"/>
    </row>
    <row r="876" spans="20:25">
      <c r="T876" s="54"/>
      <c r="U876" s="54"/>
      <c r="Y876" s="55"/>
    </row>
    <row r="877" spans="20:25">
      <c r="T877" s="54"/>
      <c r="U877" s="54"/>
      <c r="Y877" s="55"/>
    </row>
    <row r="878" spans="20:25">
      <c r="T878" s="54"/>
      <c r="U878" s="54"/>
      <c r="Y878" s="55"/>
    </row>
    <row r="879" spans="20:25">
      <c r="T879" s="54"/>
      <c r="U879" s="54"/>
      <c r="Y879" s="55"/>
    </row>
    <row r="880" spans="20:25">
      <c r="T880" s="54"/>
      <c r="U880" s="54"/>
      <c r="Y880" s="55"/>
    </row>
    <row r="881" spans="20:25">
      <c r="T881" s="54"/>
      <c r="U881" s="54"/>
      <c r="Y881" s="55"/>
    </row>
    <row r="882" spans="20:25">
      <c r="T882" s="54"/>
      <c r="U882" s="54"/>
      <c r="Y882" s="55"/>
    </row>
    <row r="883" spans="20:25">
      <c r="T883" s="54"/>
      <c r="U883" s="54"/>
      <c r="Y883" s="55"/>
    </row>
    <row r="884" spans="20:25">
      <c r="T884" s="54"/>
      <c r="U884" s="54"/>
      <c r="Y884" s="55"/>
    </row>
    <row r="885" spans="20:25">
      <c r="T885" s="54"/>
      <c r="U885" s="54"/>
      <c r="Y885" s="55"/>
    </row>
    <row r="886" spans="20:25">
      <c r="T886" s="54"/>
      <c r="U886" s="54"/>
      <c r="Y886" s="55"/>
    </row>
    <row r="887" spans="20:25">
      <c r="T887" s="54"/>
      <c r="U887" s="54"/>
      <c r="Y887" s="55"/>
    </row>
    <row r="888" spans="20:25">
      <c r="T888" s="54"/>
      <c r="U888" s="54"/>
      <c r="Y888" s="55"/>
    </row>
    <row r="889" spans="20:25">
      <c r="T889" s="54"/>
      <c r="U889" s="54"/>
      <c r="Y889" s="55"/>
    </row>
    <row r="890" spans="20:25">
      <c r="T890" s="54"/>
      <c r="U890" s="54"/>
      <c r="Y890" s="55"/>
    </row>
    <row r="891" spans="20:25">
      <c r="T891" s="54"/>
      <c r="U891" s="54"/>
      <c r="Y891" s="55"/>
    </row>
    <row r="892" spans="20:25">
      <c r="T892" s="54"/>
      <c r="U892" s="54"/>
      <c r="Y892" s="55"/>
    </row>
    <row r="893" spans="20:25">
      <c r="T893" s="54"/>
      <c r="U893" s="54"/>
      <c r="Y893" s="55"/>
    </row>
    <row r="894" spans="20:25">
      <c r="T894" s="54"/>
      <c r="U894" s="54"/>
      <c r="Y894" s="55"/>
    </row>
    <row r="895" spans="20:25">
      <c r="T895" s="54"/>
      <c r="U895" s="54"/>
      <c r="Y895" s="55"/>
    </row>
    <row r="896" spans="20:25">
      <c r="T896" s="54"/>
      <c r="U896" s="54"/>
      <c r="Y896" s="55"/>
    </row>
    <row r="897" spans="20:25">
      <c r="T897" s="54"/>
      <c r="U897" s="54"/>
      <c r="Y897" s="55"/>
    </row>
    <row r="898" spans="20:25">
      <c r="T898" s="54"/>
      <c r="U898" s="54"/>
      <c r="Y898" s="55"/>
    </row>
    <row r="899" spans="20:25">
      <c r="T899" s="54"/>
      <c r="U899" s="54"/>
      <c r="Y899" s="55"/>
    </row>
    <row r="900" spans="20:25">
      <c r="T900" s="54"/>
      <c r="U900" s="54"/>
      <c r="Y900" s="55"/>
    </row>
    <row r="901" spans="20:25">
      <c r="T901" s="54"/>
      <c r="U901" s="54"/>
      <c r="Y901" s="55"/>
    </row>
    <row r="902" spans="20:25">
      <c r="T902" s="54"/>
      <c r="U902" s="54"/>
      <c r="Y902" s="55"/>
    </row>
    <row r="903" spans="20:25">
      <c r="T903" s="54"/>
      <c r="U903" s="54"/>
      <c r="Y903" s="55"/>
    </row>
    <row r="904" spans="20:25">
      <c r="T904" s="54"/>
      <c r="U904" s="54"/>
      <c r="Y904" s="55"/>
    </row>
    <row r="905" spans="20:25">
      <c r="T905" s="54"/>
      <c r="U905" s="54"/>
      <c r="Y905" s="55"/>
    </row>
    <row r="906" spans="20:25">
      <c r="T906" s="54"/>
      <c r="U906" s="54"/>
      <c r="Y906" s="55"/>
    </row>
    <row r="907" spans="20:25">
      <c r="T907" s="54"/>
      <c r="U907" s="54"/>
      <c r="Y907" s="55"/>
    </row>
    <row r="908" spans="20:25">
      <c r="T908" s="54"/>
      <c r="U908" s="54"/>
      <c r="Y908" s="55"/>
    </row>
    <row r="909" spans="20:25">
      <c r="T909" s="54"/>
      <c r="U909" s="54"/>
      <c r="Y909" s="55"/>
    </row>
    <row r="910" spans="20:25">
      <c r="T910" s="54"/>
      <c r="U910" s="54"/>
      <c r="Y910" s="55"/>
    </row>
    <row r="911" spans="20:25">
      <c r="T911" s="54"/>
      <c r="U911" s="54"/>
      <c r="Y911" s="55"/>
    </row>
    <row r="912" spans="20:25">
      <c r="T912" s="54"/>
      <c r="U912" s="54"/>
      <c r="Y912" s="55"/>
    </row>
    <row r="913" spans="20:25">
      <c r="T913" s="54"/>
      <c r="U913" s="54"/>
      <c r="Y913" s="55"/>
    </row>
    <row r="914" spans="20:25">
      <c r="T914" s="54"/>
      <c r="U914" s="54"/>
      <c r="Y914" s="55"/>
    </row>
    <row r="915" spans="20:25">
      <c r="T915" s="54"/>
      <c r="U915" s="54"/>
      <c r="Y915" s="55"/>
    </row>
    <row r="916" spans="20:25">
      <c r="T916" s="54"/>
      <c r="U916" s="54"/>
      <c r="Y916" s="55"/>
    </row>
    <row r="917" spans="20:25">
      <c r="T917" s="54"/>
      <c r="U917" s="54"/>
      <c r="Y917" s="55"/>
    </row>
    <row r="918" spans="20:25">
      <c r="T918" s="54"/>
      <c r="U918" s="54"/>
      <c r="Y918" s="55"/>
    </row>
    <row r="919" spans="20:25">
      <c r="T919" s="54"/>
      <c r="U919" s="54"/>
      <c r="Y919" s="55"/>
    </row>
    <row r="920" spans="20:25">
      <c r="T920" s="54"/>
      <c r="U920" s="54"/>
      <c r="Y920" s="55"/>
    </row>
    <row r="921" spans="20:25">
      <c r="T921" s="54"/>
      <c r="U921" s="54"/>
      <c r="Y921" s="55"/>
    </row>
    <row r="922" spans="20:25">
      <c r="T922" s="54"/>
      <c r="U922" s="54"/>
      <c r="Y922" s="55"/>
    </row>
    <row r="923" spans="20:25">
      <c r="T923" s="54"/>
      <c r="U923" s="54"/>
      <c r="Y923" s="55"/>
    </row>
    <row r="924" spans="20:25">
      <c r="T924" s="54"/>
      <c r="U924" s="54"/>
      <c r="Y924" s="55"/>
    </row>
    <row r="925" spans="20:25">
      <c r="T925" s="54"/>
      <c r="U925" s="54"/>
      <c r="Y925" s="55"/>
    </row>
    <row r="926" spans="20:25">
      <c r="T926" s="54"/>
      <c r="U926" s="54"/>
      <c r="Y926" s="55"/>
    </row>
    <row r="927" spans="20:25">
      <c r="T927" s="54"/>
      <c r="U927" s="54"/>
      <c r="Y927" s="55"/>
    </row>
    <row r="928" spans="20:25">
      <c r="T928" s="54"/>
      <c r="U928" s="54"/>
      <c r="Y928" s="55"/>
    </row>
    <row r="929" spans="20:25">
      <c r="T929" s="54"/>
      <c r="U929" s="54"/>
      <c r="Y929" s="55"/>
    </row>
    <row r="930" spans="20:25">
      <c r="T930" s="54"/>
      <c r="U930" s="54"/>
      <c r="Y930" s="55"/>
    </row>
    <row r="931" spans="20:25">
      <c r="T931" s="54"/>
      <c r="U931" s="54"/>
      <c r="Y931" s="55"/>
    </row>
    <row r="932" spans="20:25">
      <c r="T932" s="54"/>
      <c r="U932" s="54"/>
      <c r="Y932" s="55"/>
    </row>
    <row r="933" spans="20:25">
      <c r="T933" s="54"/>
      <c r="U933" s="54"/>
      <c r="Y933" s="55"/>
    </row>
    <row r="934" spans="20:25">
      <c r="T934" s="54"/>
      <c r="U934" s="54"/>
      <c r="Y934" s="55"/>
    </row>
    <row r="935" spans="20:25">
      <c r="T935" s="54"/>
      <c r="U935" s="54"/>
      <c r="Y935" s="55"/>
    </row>
    <row r="936" spans="20:25">
      <c r="T936" s="54"/>
      <c r="U936" s="54"/>
      <c r="Y936" s="55"/>
    </row>
    <row r="937" spans="20:25">
      <c r="T937" s="54"/>
      <c r="U937" s="54"/>
      <c r="Y937" s="55"/>
    </row>
    <row r="938" spans="20:25">
      <c r="T938" s="54"/>
      <c r="U938" s="54"/>
      <c r="Y938" s="55"/>
    </row>
    <row r="939" spans="20:25">
      <c r="T939" s="54"/>
      <c r="U939" s="54"/>
      <c r="Y939" s="55"/>
    </row>
    <row r="940" spans="20:25">
      <c r="T940" s="54"/>
      <c r="U940" s="54"/>
      <c r="Y940" s="55"/>
    </row>
    <row r="941" spans="20:25">
      <c r="T941" s="54"/>
      <c r="U941" s="54"/>
      <c r="Y941" s="55"/>
    </row>
    <row r="942" spans="20:25">
      <c r="T942" s="54"/>
      <c r="U942" s="54"/>
      <c r="Y942" s="55"/>
    </row>
    <row r="943" spans="20:25">
      <c r="T943" s="54"/>
      <c r="U943" s="54"/>
      <c r="Y943" s="55"/>
    </row>
    <row r="944" spans="20:25">
      <c r="T944" s="54"/>
      <c r="U944" s="54"/>
      <c r="Y944" s="55"/>
    </row>
    <row r="945" spans="20:25">
      <c r="T945" s="54"/>
      <c r="U945" s="54"/>
      <c r="Y945" s="55"/>
    </row>
    <row r="946" spans="20:25">
      <c r="T946" s="54"/>
      <c r="U946" s="54"/>
      <c r="Y946" s="55"/>
    </row>
    <row r="947" spans="20:25">
      <c r="T947" s="54"/>
      <c r="U947" s="54"/>
      <c r="Y947" s="55"/>
    </row>
    <row r="948" spans="20:25">
      <c r="T948" s="54"/>
      <c r="U948" s="54"/>
      <c r="Y948" s="55"/>
    </row>
    <row r="949" spans="20:25">
      <c r="T949" s="54"/>
      <c r="U949" s="54"/>
      <c r="Y949" s="55"/>
    </row>
    <row r="950" spans="20:25">
      <c r="T950" s="54"/>
      <c r="U950" s="54"/>
      <c r="Y950" s="55"/>
    </row>
    <row r="951" spans="20:25">
      <c r="T951" s="54"/>
      <c r="U951" s="54"/>
      <c r="Y951" s="55"/>
    </row>
    <row r="952" spans="20:25">
      <c r="T952" s="54"/>
      <c r="U952" s="54"/>
      <c r="Y952" s="55"/>
    </row>
    <row r="953" spans="20:25">
      <c r="T953" s="54"/>
      <c r="U953" s="54"/>
      <c r="Y953" s="55"/>
    </row>
    <row r="954" spans="20:25">
      <c r="T954" s="54"/>
      <c r="U954" s="54"/>
      <c r="Y954" s="55"/>
    </row>
    <row r="955" spans="20:25">
      <c r="T955" s="54"/>
      <c r="U955" s="54"/>
      <c r="Y955" s="55"/>
    </row>
    <row r="956" spans="20:25">
      <c r="T956" s="54"/>
      <c r="U956" s="54"/>
      <c r="Y956" s="55"/>
    </row>
    <row r="957" spans="20:25">
      <c r="T957" s="54"/>
      <c r="U957" s="54"/>
      <c r="Y957" s="55"/>
    </row>
    <row r="958" spans="20:25">
      <c r="T958" s="54"/>
      <c r="U958" s="54"/>
      <c r="Y958" s="55"/>
    </row>
    <row r="959" spans="20:25">
      <c r="T959" s="54"/>
      <c r="U959" s="54"/>
      <c r="Y959" s="55"/>
    </row>
    <row r="960" spans="20:25">
      <c r="T960" s="54"/>
      <c r="U960" s="54"/>
      <c r="Y960" s="55"/>
    </row>
    <row r="961" spans="20:25">
      <c r="T961" s="54"/>
      <c r="U961" s="54"/>
      <c r="Y961" s="55"/>
    </row>
    <row r="962" spans="20:25">
      <c r="T962" s="54"/>
      <c r="U962" s="54"/>
      <c r="Y962" s="55"/>
    </row>
    <row r="963" spans="20:25">
      <c r="T963" s="54"/>
      <c r="U963" s="54"/>
      <c r="Y963" s="55"/>
    </row>
    <row r="964" spans="20:25">
      <c r="T964" s="54"/>
      <c r="U964" s="54"/>
      <c r="Y964" s="55"/>
    </row>
    <row r="965" spans="20:25">
      <c r="T965" s="54"/>
      <c r="U965" s="54"/>
      <c r="Y965" s="55"/>
    </row>
    <row r="966" spans="20:25">
      <c r="T966" s="54"/>
      <c r="U966" s="54"/>
      <c r="Y966" s="55"/>
    </row>
    <row r="967" spans="20:25">
      <c r="T967" s="54"/>
      <c r="U967" s="54"/>
      <c r="Y967" s="55"/>
    </row>
    <row r="968" spans="20:25">
      <c r="T968" s="54"/>
      <c r="U968" s="54"/>
      <c r="Y968" s="55"/>
    </row>
    <row r="969" spans="20:25">
      <c r="T969" s="54"/>
      <c r="U969" s="54"/>
      <c r="Y969" s="55"/>
    </row>
    <row r="970" spans="20:25">
      <c r="T970" s="54"/>
      <c r="U970" s="54"/>
      <c r="Y970" s="55"/>
    </row>
    <row r="971" spans="20:25">
      <c r="T971" s="54"/>
      <c r="U971" s="54"/>
      <c r="Y971" s="55"/>
    </row>
    <row r="972" spans="20:25">
      <c r="T972" s="54"/>
      <c r="U972" s="54"/>
      <c r="Y972" s="55"/>
    </row>
    <row r="973" spans="20:25">
      <c r="T973" s="54"/>
      <c r="U973" s="54"/>
      <c r="Y973" s="55"/>
    </row>
    <row r="974" spans="20:25">
      <c r="T974" s="54"/>
      <c r="U974" s="54"/>
      <c r="Y974" s="55"/>
    </row>
    <row r="975" spans="20:25">
      <c r="T975" s="54"/>
      <c r="U975" s="54"/>
      <c r="Y975" s="55"/>
    </row>
    <row r="976" spans="20:25">
      <c r="T976" s="54"/>
      <c r="U976" s="54"/>
      <c r="Y976" s="55"/>
    </row>
    <row r="977" spans="20:25">
      <c r="T977" s="54"/>
      <c r="U977" s="54"/>
      <c r="Y977" s="55"/>
    </row>
    <row r="978" spans="20:25">
      <c r="T978" s="54"/>
      <c r="U978" s="54"/>
      <c r="Y978" s="55"/>
    </row>
    <row r="979" spans="20:25">
      <c r="T979" s="54"/>
      <c r="U979" s="54"/>
      <c r="Y979" s="55"/>
    </row>
    <row r="980" spans="20:25">
      <c r="T980" s="54"/>
      <c r="U980" s="54"/>
      <c r="Y980" s="55"/>
    </row>
    <row r="981" spans="20:25">
      <c r="T981" s="54"/>
      <c r="U981" s="54"/>
      <c r="Y981" s="55"/>
    </row>
    <row r="982" spans="20:25">
      <c r="T982" s="54"/>
      <c r="U982" s="54"/>
      <c r="Y982" s="55"/>
    </row>
    <row r="983" spans="20:25">
      <c r="T983" s="54"/>
      <c r="U983" s="54"/>
      <c r="Y983" s="55"/>
    </row>
    <row r="984" spans="20:25">
      <c r="T984" s="54"/>
      <c r="U984" s="54"/>
      <c r="Y984" s="55"/>
    </row>
    <row r="985" spans="20:25">
      <c r="T985" s="54"/>
      <c r="U985" s="54"/>
      <c r="Y985" s="55"/>
    </row>
    <row r="986" spans="20:25">
      <c r="T986" s="54"/>
      <c r="U986" s="54"/>
      <c r="Y986" s="55"/>
    </row>
    <row r="987" spans="20:25">
      <c r="T987" s="54"/>
      <c r="U987" s="54"/>
      <c r="Y987" s="55"/>
    </row>
    <row r="988" spans="20:25">
      <c r="T988" s="54"/>
      <c r="U988" s="54"/>
      <c r="Y988" s="55"/>
    </row>
    <row r="989" spans="20:25">
      <c r="T989" s="54"/>
      <c r="U989" s="54"/>
      <c r="Y989" s="55"/>
    </row>
    <row r="990" spans="20:25">
      <c r="T990" s="54"/>
      <c r="U990" s="54"/>
      <c r="Y990" s="55"/>
    </row>
    <row r="991" spans="20:25">
      <c r="T991" s="54"/>
      <c r="U991" s="54"/>
      <c r="Y991" s="55"/>
    </row>
    <row r="992" spans="20:25">
      <c r="T992" s="54"/>
      <c r="U992" s="54"/>
      <c r="Y992" s="55"/>
    </row>
    <row r="993" spans="20:25">
      <c r="T993" s="54"/>
      <c r="U993" s="54"/>
      <c r="Y993" s="55"/>
    </row>
    <row r="994" spans="20:25">
      <c r="T994" s="54"/>
      <c r="U994" s="54"/>
      <c r="Y994" s="55"/>
    </row>
    <row r="995" spans="20:25">
      <c r="T995" s="54"/>
      <c r="U995" s="54"/>
      <c r="Y995" s="55"/>
    </row>
    <row r="996" spans="20:25">
      <c r="T996" s="54"/>
      <c r="U996" s="54"/>
      <c r="Y996" s="55"/>
    </row>
    <row r="997" spans="20:25">
      <c r="T997" s="54"/>
      <c r="U997" s="54"/>
      <c r="Y997" s="55"/>
    </row>
    <row r="998" spans="20:25">
      <c r="T998" s="54"/>
      <c r="U998" s="54"/>
      <c r="Y998" s="55"/>
    </row>
    <row r="999" spans="20:25">
      <c r="T999" s="54"/>
      <c r="U999" s="54"/>
      <c r="Y999" s="55"/>
    </row>
    <row r="1000" spans="20:25">
      <c r="T1000" s="54"/>
      <c r="U1000" s="54"/>
      <c r="Y1000" s="55"/>
    </row>
    <row r="1001" spans="20:25">
      <c r="T1001" s="54"/>
      <c r="U1001" s="54"/>
      <c r="Y1001" s="55"/>
    </row>
    <row r="1002" spans="20:25">
      <c r="T1002" s="54"/>
      <c r="U1002" s="54"/>
      <c r="Y1002" s="55"/>
    </row>
    <row r="1003" spans="20:25">
      <c r="T1003" s="54"/>
      <c r="U1003" s="54"/>
      <c r="Y1003" s="55"/>
    </row>
    <row r="1004" spans="20:25">
      <c r="T1004" s="54"/>
      <c r="U1004" s="54"/>
      <c r="Y1004" s="55"/>
    </row>
    <row r="1005" spans="20:25">
      <c r="T1005" s="54"/>
      <c r="U1005" s="54"/>
      <c r="Y1005" s="55"/>
    </row>
    <row r="1006" spans="20:25">
      <c r="T1006" s="54"/>
      <c r="U1006" s="54"/>
      <c r="Y1006" s="55"/>
    </row>
    <row r="1007" spans="20:25">
      <c r="T1007" s="54"/>
      <c r="U1007" s="54"/>
      <c r="Y1007" s="55"/>
    </row>
    <row r="1008" spans="20:25">
      <c r="T1008" s="54"/>
      <c r="U1008" s="54"/>
      <c r="Y1008" s="55"/>
    </row>
    <row r="1009" spans="20:25">
      <c r="T1009" s="54"/>
      <c r="U1009" s="54"/>
      <c r="Y1009" s="55"/>
    </row>
    <row r="1010" spans="20:25">
      <c r="T1010" s="54"/>
      <c r="U1010" s="54"/>
      <c r="Y1010" s="55"/>
    </row>
    <row r="1011" spans="20:25">
      <c r="T1011" s="54"/>
      <c r="U1011" s="54"/>
      <c r="Y1011" s="55"/>
    </row>
    <row r="1012" spans="20:25">
      <c r="T1012" s="54"/>
      <c r="U1012" s="54"/>
      <c r="Y1012" s="55"/>
    </row>
    <row r="1013" spans="20:25">
      <c r="T1013" s="54"/>
      <c r="U1013" s="54"/>
      <c r="Y1013" s="55"/>
    </row>
    <row r="1014" spans="20:25">
      <c r="T1014" s="54"/>
      <c r="U1014" s="54"/>
      <c r="Y1014" s="55"/>
    </row>
    <row r="1015" spans="20:25">
      <c r="T1015" s="54"/>
      <c r="U1015" s="54"/>
      <c r="Y1015" s="55"/>
    </row>
    <row r="1016" spans="20:25">
      <c r="T1016" s="54"/>
      <c r="U1016" s="54"/>
      <c r="Y1016" s="55"/>
    </row>
    <row r="1017" spans="20:25">
      <c r="T1017" s="54"/>
      <c r="U1017" s="54"/>
      <c r="Y1017" s="55"/>
    </row>
    <row r="1018" spans="20:25">
      <c r="T1018" s="54"/>
      <c r="U1018" s="54"/>
      <c r="Y1018" s="55"/>
    </row>
    <row r="1019" spans="20:25">
      <c r="T1019" s="54"/>
      <c r="U1019" s="54"/>
      <c r="Y1019" s="55"/>
    </row>
    <row r="1020" spans="20:25">
      <c r="T1020" s="54"/>
      <c r="U1020" s="54"/>
      <c r="Y1020" s="55"/>
    </row>
    <row r="1021" spans="20:25">
      <c r="T1021" s="54"/>
      <c r="U1021" s="54"/>
      <c r="Y1021" s="55"/>
    </row>
    <row r="1022" spans="20:25">
      <c r="T1022" s="54"/>
      <c r="U1022" s="54"/>
      <c r="Y1022" s="55"/>
    </row>
    <row r="1023" spans="20:25">
      <c r="T1023" s="54"/>
      <c r="U1023" s="54"/>
      <c r="Y1023" s="55"/>
    </row>
    <row r="1024" spans="20:25">
      <c r="T1024" s="54"/>
      <c r="U1024" s="54"/>
      <c r="Y1024" s="55"/>
    </row>
    <row r="1025" spans="20:25">
      <c r="T1025" s="54"/>
      <c r="U1025" s="54"/>
      <c r="Y1025" s="55"/>
    </row>
    <row r="1026" spans="20:25">
      <c r="T1026" s="54"/>
      <c r="U1026" s="54"/>
      <c r="Y1026" s="55"/>
    </row>
    <row r="1027" spans="20:25">
      <c r="T1027" s="54"/>
      <c r="U1027" s="54"/>
      <c r="Y1027" s="55"/>
    </row>
    <row r="1028" spans="20:25">
      <c r="T1028" s="54"/>
      <c r="U1028" s="54"/>
      <c r="Y1028" s="55"/>
    </row>
    <row r="1029" spans="20:25">
      <c r="T1029" s="54"/>
      <c r="U1029" s="54"/>
      <c r="Y1029" s="55"/>
    </row>
    <row r="1030" spans="20:25">
      <c r="T1030" s="54"/>
      <c r="U1030" s="54"/>
      <c r="Y1030" s="55"/>
    </row>
    <row r="1031" spans="20:25">
      <c r="T1031" s="54"/>
      <c r="U1031" s="54"/>
      <c r="Y1031" s="55"/>
    </row>
    <row r="1032" spans="20:25">
      <c r="T1032" s="54"/>
      <c r="U1032" s="54"/>
      <c r="Y1032" s="55"/>
    </row>
    <row r="1033" spans="20:25">
      <c r="T1033" s="54"/>
      <c r="U1033" s="54"/>
      <c r="Y1033" s="55"/>
    </row>
    <row r="1034" spans="20:25">
      <c r="T1034" s="54"/>
      <c r="U1034" s="54"/>
      <c r="Y1034" s="55"/>
    </row>
    <row r="1035" spans="20:25">
      <c r="T1035" s="54"/>
      <c r="U1035" s="54"/>
      <c r="Y1035" s="55"/>
    </row>
    <row r="1036" spans="20:25">
      <c r="T1036" s="54"/>
      <c r="U1036" s="54"/>
      <c r="Y1036" s="55"/>
    </row>
    <row r="1037" spans="20:25">
      <c r="T1037" s="54"/>
      <c r="U1037" s="54"/>
      <c r="Y1037" s="55"/>
    </row>
    <row r="1038" spans="20:25">
      <c r="T1038" s="54"/>
      <c r="U1038" s="54"/>
      <c r="Y1038" s="55"/>
    </row>
    <row r="1039" spans="20:25">
      <c r="T1039" s="54"/>
      <c r="U1039" s="54"/>
      <c r="Y1039" s="55"/>
    </row>
    <row r="1040" spans="20:25">
      <c r="T1040" s="54"/>
      <c r="U1040" s="54"/>
      <c r="Y1040" s="55"/>
    </row>
    <row r="1041" spans="20:25">
      <c r="T1041" s="54"/>
      <c r="U1041" s="54"/>
      <c r="Y1041" s="55"/>
    </row>
    <row r="1042" spans="20:25">
      <c r="T1042" s="54"/>
      <c r="U1042" s="54"/>
      <c r="Y1042" s="55"/>
    </row>
    <row r="1043" spans="20:25">
      <c r="T1043" s="54"/>
      <c r="U1043" s="54"/>
      <c r="Y1043" s="55"/>
    </row>
    <row r="1044" spans="20:25">
      <c r="T1044" s="54"/>
      <c r="U1044" s="54"/>
      <c r="Y1044" s="55"/>
    </row>
    <row r="1045" spans="20:25">
      <c r="T1045" s="54"/>
      <c r="U1045" s="54"/>
      <c r="Y1045" s="55"/>
    </row>
    <row r="1046" spans="20:25">
      <c r="T1046" s="54"/>
      <c r="U1046" s="54"/>
      <c r="Y1046" s="55"/>
    </row>
  </sheetData>
  <autoFilter ref="A1:AA66"/>
  <mergeCells count="76">
    <mergeCell ref="V32:V33"/>
    <mergeCell ref="W32:W33"/>
    <mergeCell ref="X32:X33"/>
    <mergeCell ref="Y32:Y33"/>
    <mergeCell ref="Q32:Q33"/>
    <mergeCell ref="R32:R33"/>
    <mergeCell ref="S32:S33"/>
    <mergeCell ref="T32:T33"/>
    <mergeCell ref="U32:U33"/>
    <mergeCell ref="Y29:Y30"/>
    <mergeCell ref="A29:A30"/>
    <mergeCell ref="X29:X30"/>
    <mergeCell ref="F29:F30"/>
    <mergeCell ref="E29:E30"/>
    <mergeCell ref="D29:D30"/>
    <mergeCell ref="C29:C30"/>
    <mergeCell ref="S29:S30"/>
    <mergeCell ref="T29:T30"/>
    <mergeCell ref="U29:U30"/>
    <mergeCell ref="V29:V30"/>
    <mergeCell ref="W29:W30"/>
    <mergeCell ref="N29:N30"/>
    <mergeCell ref="O29:O30"/>
    <mergeCell ref="P29:P30"/>
    <mergeCell ref="G29:G30"/>
    <mergeCell ref="R29:R30"/>
    <mergeCell ref="E32:E33"/>
    <mergeCell ref="F32:F33"/>
    <mergeCell ref="N32:N33"/>
    <mergeCell ref="O32:O33"/>
    <mergeCell ref="P32:P33"/>
    <mergeCell ref="G32:G33"/>
    <mergeCell ref="A60:A61"/>
    <mergeCell ref="B60:B61"/>
    <mergeCell ref="C60:C61"/>
    <mergeCell ref="D60:D61"/>
    <mergeCell ref="Q29:Q30"/>
    <mergeCell ref="E48:E50"/>
    <mergeCell ref="F48:F50"/>
    <mergeCell ref="N48:N50"/>
    <mergeCell ref="O48:O50"/>
    <mergeCell ref="B29:B30"/>
    <mergeCell ref="G48:G50"/>
    <mergeCell ref="G60:G61"/>
    <mergeCell ref="A32:A33"/>
    <mergeCell ref="B32:B33"/>
    <mergeCell ref="C32:C33"/>
    <mergeCell ref="D32:D33"/>
    <mergeCell ref="A48:A50"/>
    <mergeCell ref="B48:B50"/>
    <mergeCell ref="C48:C50"/>
    <mergeCell ref="D48:D50"/>
    <mergeCell ref="P48:P50"/>
    <mergeCell ref="Y48:Y50"/>
    <mergeCell ref="E60:E61"/>
    <mergeCell ref="F60:F61"/>
    <mergeCell ref="N60:N61"/>
    <mergeCell ref="O60:O61"/>
    <mergeCell ref="P60:P61"/>
    <mergeCell ref="V60:V61"/>
    <mergeCell ref="W60:W61"/>
    <mergeCell ref="X60:X61"/>
    <mergeCell ref="Y60:Y61"/>
    <mergeCell ref="Q60:Q61"/>
    <mergeCell ref="R60:R61"/>
    <mergeCell ref="S60:S61"/>
    <mergeCell ref="Q48:Q50"/>
    <mergeCell ref="R48:R50"/>
    <mergeCell ref="S48:S50"/>
    <mergeCell ref="T60:T61"/>
    <mergeCell ref="U60:U61"/>
    <mergeCell ref="V48:V50"/>
    <mergeCell ref="W48:W50"/>
    <mergeCell ref="X48:X50"/>
    <mergeCell ref="T48:T50"/>
    <mergeCell ref="U48:U50"/>
  </mergeCells>
  <conditionalFormatting sqref="X1:X2 X4 X31:X32 X6:X29 X34:X48 X51:X60 X62:X1048576">
    <cfRule type="cellIs" dxfId="133" priority="22" operator="equal">
      <formula>"On Delivery"</formula>
    </cfRule>
    <cfRule type="cellIs" dxfId="132" priority="23" operator="equal">
      <formula>"Delivered"</formula>
    </cfRule>
    <cfRule type="cellIs" dxfId="131" priority="24" operator="equal">
      <formula>"Delieverd"</formula>
    </cfRule>
    <cfRule type="cellIs" dxfId="130" priority="25" operator="equal">
      <formula>"Cancelled"</formula>
    </cfRule>
  </conditionalFormatting>
  <conditionalFormatting sqref="X2">
    <cfRule type="cellIs" dxfId="129" priority="21" operator="equal">
      <formula>"Delivered"</formula>
    </cfRule>
  </conditionalFormatting>
  <conditionalFormatting sqref="X3">
    <cfRule type="cellIs" dxfId="128" priority="10" operator="equal">
      <formula>"On Delivery"</formula>
    </cfRule>
    <cfRule type="cellIs" dxfId="127" priority="11" operator="equal">
      <formula>"Delivered"</formula>
    </cfRule>
    <cfRule type="cellIs" dxfId="126" priority="12" operator="equal">
      <formula>"Delieverd"</formula>
    </cfRule>
    <cfRule type="cellIs" dxfId="125" priority="13" operator="equal">
      <formula>"Cancelled"</formula>
    </cfRule>
  </conditionalFormatting>
  <conditionalFormatting sqref="X3">
    <cfRule type="cellIs" dxfId="124" priority="9" operator="equal">
      <formula>"Delivered"</formula>
    </cfRule>
  </conditionalFormatting>
  <conditionalFormatting sqref="X5">
    <cfRule type="cellIs" dxfId="123" priority="5" operator="equal">
      <formula>"On Delivery"</formula>
    </cfRule>
    <cfRule type="cellIs" dxfId="122" priority="6" operator="equal">
      <formula>"Delivered"</formula>
    </cfRule>
    <cfRule type="cellIs" dxfId="121" priority="7" operator="equal">
      <formula>"Delieverd"</formula>
    </cfRule>
    <cfRule type="cellIs" dxfId="120" priority="8" operator="equal">
      <formula>"Cancelled"</formula>
    </cfRule>
  </conditionalFormatting>
  <dataValidations count="15">
    <dataValidation type="list" allowBlank="1" showErrorMessage="1" sqref="R2:R15">
      <formula1>"PhonePe,COD,PayU"</formula1>
    </dataValidation>
    <dataValidation type="list" allowBlank="1" showInputMessage="1" showErrorMessage="1" sqref="X62:X72 X31:X32 X28:X29 X42:X48 X2:X11 X13:X18 X20 X34 X22:X26 X36:X37 X39:X40 X51:X55 X59:X60">
      <formula1>"On Delivery,Delivered, Dispatching, Packing,Cancelled"</formula1>
    </dataValidation>
    <dataValidation type="list" allowBlank="1" showErrorMessage="1" sqref="S2:S72">
      <formula1>"Nandan,India Post,Xpressbees, Others, Shiprocket"</formula1>
    </dataValidation>
    <dataValidation type="list" allowBlank="1" showInputMessage="1" showErrorMessage="1" prompt="Payment Failed By Phonepe" sqref="X12 X19 X21 X35">
      <formula1>"On Delivery,Delivered, Dispatching, Packing,Cancelled"</formula1>
    </dataValidation>
    <dataValidation type="list" allowBlank="1" showInputMessage="1" showErrorMessage="1" prompt="Payment Cancelled by PayU_x000a_" sqref="X27 X38 X56">
      <formula1>"On Delivery,Delivered, Dispatching, Packing,Cancelled"</formula1>
    </dataValidation>
    <dataValidation type="list" allowBlank="1" showErrorMessage="1" prompt="_x000a_" sqref="X57">
      <formula1>"On Delivery,Delivered, Dispatching, Packing,Cancelled"</formula1>
    </dataValidation>
    <dataValidation type="list" allowBlank="1" showInputMessage="1" showErrorMessage="1" prompt="Payment Cancelled by PhonePe" sqref="X41">
      <formula1>"On Delivery,Delivered, Dispatching, Packing,Cancelled"</formula1>
    </dataValidation>
    <dataValidation allowBlank="1" showInputMessage="1" showErrorMessage="1" prompt="(Dry Fruits - 3, Fruit and Nut, Mango)  " sqref="I19"/>
    <dataValidation allowBlank="1" showInputMessage="1" showErrorMessage="1" prompt="(Dry Fruits, Fruit and Nut, Mango) " sqref="I20"/>
    <dataValidation allowBlank="1" showInputMessage="1" showErrorMessage="1" prompt="(Dry Fruits, Mixed Fruits)" sqref="I37"/>
    <dataValidation allowBlank="1" showInputMessage="1" showErrorMessage="1" prompt="(Dry Fruits)" sqref="I42"/>
    <dataValidation allowBlank="1" showInputMessage="1" showErrorMessage="1" prompt="Kaju Badam" sqref="I43 I47"/>
    <dataValidation allowBlank="1" showInputMessage="1" showErrorMessage="1" prompt="Dry Fruits" sqref="I52"/>
    <dataValidation allowBlank="1" showInputMessage="1" showErrorMessage="1" prompt="(Kesar Pista,Mix Fruit,Mango)" sqref="I65"/>
    <dataValidation type="list" allowBlank="1" showInputMessage="1" showErrorMessage="1" prompt="Returned" sqref="X58">
      <formula1>"On Delivery,Delivered, Dispatching, Packing,Cancelled"</formula1>
    </dataValidation>
  </dataValidations>
  <hyperlinks>
    <hyperlink ref="V25" r:id="rId1" display="https://shreenandancourier.com/4091200018602"/>
    <hyperlink ref="V9" r:id="rId2" display="http://www.shreetirupaticourier.net/Frm_DocTrack.aspx?docno=102800311833&amp;Tmp=1707292114285"/>
    <hyperlink ref="V8" r:id="rId3" display="https://shipment.xpressbees.com/shipping/tracking/14344940287052"/>
    <hyperlink ref="V7" r:id="rId4" display="https://shipment.xpressbees.com/shipping/tracking/14344940285903"/>
    <hyperlink ref="V4" r:id="rId5" display="https://shipment.xpressbees.com/shipping/all?filter%5Bawb_no%5D=14344940283649"/>
    <hyperlink ref="V31" r:id="rId6" display="https://shipment.xpressbees.com/shipping/all?filter%5bawb_no%5d=14344940407739"/>
    <hyperlink ref="V44" r:id="rId7" display="https://shipment.xpressbees.com/shipping/tracking/14344940491693"/>
    <hyperlink ref="V54" r:id="rId8" display="https://shipment.xpressbees.com/shipping/tracking/14344940474771"/>
    <hyperlink ref="V59" r:id="rId9" display="https://shipment.xpressbees.com/shipping/tracking/14344940504613"/>
    <hyperlink ref="V60" r:id="rId10" display="https://shipment.xpressbees.com/shipping/tracking/14344940498771"/>
    <hyperlink ref="V10" r:id="rId11" display="https://shipment.xpressbees.com/shipping/tracking/14344940308678"/>
    <hyperlink ref="V11" r:id="rId12" display="https://shipment.xpressbees.com/shipping/tracking/14344940310991"/>
    <hyperlink ref="V13" r:id="rId13" display="https://shipment.xpressbees.com/shipping/tracking/152489840023591"/>
    <hyperlink ref="V14" r:id="rId14" display="https://shipment.xpressbees.com/shipping/tracking/14344940337460"/>
    <hyperlink ref="V15" r:id="rId15" display="https://shipment.xpressbees.com/shipping/tracking/14344940343803"/>
    <hyperlink ref="V16" r:id="rId16" display="https://shipment.xpressbees.com/shipping/tracking/14344940353228"/>
    <hyperlink ref="V18" r:id="rId17" display="https://shipment.xpressbees.com/shipping/tracking/14344940354852"/>
    <hyperlink ref="V23" r:id="rId18" display="https://shipment.xpressbees.com/shipping/tracking/14344940377729"/>
    <hyperlink ref="V26" r:id="rId19" display="https://shipment.xpressbees.com/shipping/tracking/14344940391035"/>
    <hyperlink ref="V29" r:id="rId20" display="https://shipment.xpressbees.com/shipping/tracking/14344940423306"/>
    <hyperlink ref="V32" r:id="rId21" display="https://shipment.xpressbees.com/shipping/tracking/14344940410953"/>
    <hyperlink ref="V34" r:id="rId22" display="https://shipment.xpressbees.com/shipping/tracking/14344940410912"/>
    <hyperlink ref="V36" r:id="rId23" display="https://shipment.xpressbees.com/shipping/tracking/14344940410963"/>
    <hyperlink ref="V39" r:id="rId24" display="https://shipment.xpressbees.com/shipping/tracking/14344940432199"/>
    <hyperlink ref="V40" r:id="rId25" display="https://shipment.xpressbees.com/shipping/tracking/14344940458270"/>
    <hyperlink ref="V42" r:id="rId26" display="https://shipment.xpressbees.com/shipping/tracking/14344940465475"/>
    <hyperlink ref="V45" r:id="rId27" display="https://shipment.xpressbees.com/shipping/tracking/14344940465527"/>
    <hyperlink ref="V43" r:id="rId28" display="https://shipment.xpressbees.com/shipping/tracking/14344940460768"/>
    <hyperlink ref="V46" r:id="rId29" display="https://shipment.xpressbees.com/shipping/tracking/14344940465540"/>
    <hyperlink ref="V47" r:id="rId30" display="https://shipment.xpressbees.com/shipping/tracking/14344940465591"/>
    <hyperlink ref="V48" r:id="rId31" display="https://shipment.xpressbees.com/shipping/tracking/14344940465635"/>
    <hyperlink ref="V51" r:id="rId32" display="https://shipment.xpressbees.com/shipping/tracking/14344940462989"/>
    <hyperlink ref="V52" r:id="rId33" display="https://shipment.xpressbees.com/shipping/tracking/14344940468462"/>
    <hyperlink ref="V53" r:id="rId34" display="https://shipment.xpressbees.com/shipping/tracking/14344940473714"/>
    <hyperlink ref="V55" r:id="rId35"/>
    <hyperlink ref="V6" r:id="rId36"/>
    <hyperlink ref="V58" r:id="rId37"/>
    <hyperlink ref="V62" r:id="rId38" display="https://shipment.xpressbees.com/shipping/tracking/14344940508295"/>
    <hyperlink ref="V64" r:id="rId39" display="https://shipment.xpressbees.com/shipping/tracking/14344940516955"/>
    <hyperlink ref="V65" r:id="rId40" display="https://shipment.xpressbees.com/shipping/tracking/14344940525319"/>
    <hyperlink ref="I28" r:id="rId41" display="https://www.deshkidava.com/product/Yogi-Kanthika-Ayurvedic-Pills-2xAZ5"/>
    <hyperlink ref="I38" r:id="rId42" display="https://www.deshkidava.com/product/Shwasmitra-Tablet-CN3xp"/>
    <hyperlink ref="I56" r:id="rId43" display="https://www.deshkidava.com/product/Dabur-Chyawanprash-3i4Id"/>
    <hyperlink ref="I57" r:id="rId44" display="https://www.deshkidava.com/product/Swasamrutham-Syrup-j1AvH"/>
    <hyperlink ref="V66" r:id="rId45" display="https://shipment.xpressbees.com/shipping/tracking/14344940529935"/>
    <hyperlink ref="V2" r:id="rId46" display="https://shipment.xpressbees.com/shipping/all?filter%5Bawb_no%5D=14344940262865"/>
    <hyperlink ref="V3" r:id="rId47" display="https://shipment.xpressbees.com/shipping/tracking/14345181484576"/>
    <hyperlink ref="V63" r:id="rId48"/>
  </hyperlinks>
  <pageMargins left="0.7" right="0.7" top="0.75" bottom="0.75" header="0.3" footer="0.3"/>
  <pageSetup orientation="portrait" r:id="rId49"/>
  <ignoredErrors>
    <ignoredError sqref="Q29 Q32 Q48" formulaRange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20"/>
  <sheetViews>
    <sheetView tabSelected="1" zoomScale="130" zoomScaleNormal="130" workbookViewId="0">
      <pane ySplit="1" topLeftCell="A2" activePane="bottomLeft" state="frozen"/>
      <selection pane="bottomLeft" activeCell="B3" sqref="B3"/>
    </sheetView>
  </sheetViews>
  <sheetFormatPr defaultRowHeight="12.75"/>
  <cols>
    <col min="1" max="1" width="10.140625" style="460" bestFit="1" customWidth="1"/>
    <col min="2" max="2" width="21" style="30" customWidth="1"/>
    <col min="3" max="3" width="32.28515625" style="26" bestFit="1" customWidth="1"/>
    <col min="4" max="4" width="15.140625" style="30" bestFit="1" customWidth="1"/>
    <col min="5" max="5" width="33.5703125" bestFit="1" customWidth="1"/>
    <col min="6" max="6" width="27.7109375" bestFit="1" customWidth="1"/>
    <col min="7" max="7" width="19.42578125" bestFit="1" customWidth="1"/>
    <col min="8" max="8" width="45.7109375" bestFit="1" customWidth="1"/>
    <col min="9" max="9" width="19.140625" bestFit="1" customWidth="1"/>
    <col min="10" max="10" width="16.5703125" bestFit="1" customWidth="1"/>
    <col min="11" max="11" width="13.28515625" bestFit="1" customWidth="1"/>
    <col min="12" max="12" width="8.140625" bestFit="1" customWidth="1"/>
    <col min="13" max="13" width="11" bestFit="1" customWidth="1"/>
    <col min="14" max="14" width="18.7109375" bestFit="1" customWidth="1"/>
    <col min="15" max="15" width="15.42578125" bestFit="1" customWidth="1"/>
    <col min="16" max="16" width="13" bestFit="1" customWidth="1"/>
    <col min="17" max="17" width="15.5703125" bestFit="1" customWidth="1"/>
    <col min="18" max="18" width="21" customWidth="1"/>
    <col min="19" max="19" width="18.28515625" bestFit="1" customWidth="1"/>
    <col min="20" max="20" width="9.7109375" bestFit="1" customWidth="1"/>
    <col min="21" max="21" width="15.140625" bestFit="1" customWidth="1"/>
    <col min="22" max="22" width="13.28515625" bestFit="1" customWidth="1"/>
    <col min="23" max="23" width="15.140625" customWidth="1"/>
    <col min="24" max="24" width="13.28515625" bestFit="1" customWidth="1"/>
    <col min="25" max="25" width="14.7109375" bestFit="1" customWidth="1"/>
    <col min="26" max="26" width="15.7109375" bestFit="1" customWidth="1"/>
    <col min="27" max="27" width="15.5703125" bestFit="1" customWidth="1"/>
    <col min="28" max="28" width="13.7109375" bestFit="1" customWidth="1"/>
  </cols>
  <sheetData>
    <row r="1" spans="1:37" s="102" customFormat="1" ht="13.5" thickBot="1">
      <c r="A1" s="399" t="s">
        <v>14</v>
      </c>
      <c r="B1" s="280" t="s">
        <v>15</v>
      </c>
      <c r="C1" s="461" t="s">
        <v>16</v>
      </c>
      <c r="D1" s="392" t="s">
        <v>17</v>
      </c>
      <c r="E1" s="354" t="s">
        <v>18</v>
      </c>
      <c r="F1" s="354" t="s">
        <v>19</v>
      </c>
      <c r="G1" s="281" t="s">
        <v>543</v>
      </c>
      <c r="H1" s="281" t="s">
        <v>20</v>
      </c>
      <c r="I1" s="281" t="s">
        <v>526</v>
      </c>
      <c r="J1" s="281" t="s">
        <v>21</v>
      </c>
      <c r="K1" s="281" t="s">
        <v>22</v>
      </c>
      <c r="L1" s="397" t="s">
        <v>449</v>
      </c>
      <c r="M1" s="281" t="s">
        <v>237</v>
      </c>
      <c r="N1" s="281" t="s">
        <v>167</v>
      </c>
      <c r="O1" s="281" t="s">
        <v>168</v>
      </c>
      <c r="P1" s="281" t="s">
        <v>169</v>
      </c>
      <c r="Q1" s="281" t="s">
        <v>24</v>
      </c>
      <c r="R1" s="280" t="s">
        <v>25</v>
      </c>
      <c r="S1" s="281" t="s">
        <v>26</v>
      </c>
      <c r="T1" s="279" t="s">
        <v>624</v>
      </c>
      <c r="U1" s="281" t="s">
        <v>27</v>
      </c>
      <c r="V1" s="396" t="s">
        <v>459</v>
      </c>
      <c r="W1" s="656" t="s">
        <v>28</v>
      </c>
      <c r="X1" s="281" t="s">
        <v>29</v>
      </c>
      <c r="Y1" s="281" t="s">
        <v>30</v>
      </c>
      <c r="Z1" s="281" t="s">
        <v>31</v>
      </c>
      <c r="AA1" s="279" t="s">
        <v>322</v>
      </c>
      <c r="AB1" s="279" t="s">
        <v>323</v>
      </c>
      <c r="AC1" s="161"/>
      <c r="AD1" s="161"/>
      <c r="AE1" s="161"/>
      <c r="AF1" s="161"/>
      <c r="AG1" s="161"/>
      <c r="AH1" s="161"/>
      <c r="AI1" s="161"/>
      <c r="AJ1" s="161"/>
      <c r="AK1" s="161"/>
    </row>
    <row r="2" spans="1:37">
      <c r="A2" s="459">
        <v>45353</v>
      </c>
      <c r="B2" s="463" t="s">
        <v>567</v>
      </c>
      <c r="C2" s="464" t="s">
        <v>568</v>
      </c>
      <c r="D2" s="441">
        <v>8448026469</v>
      </c>
      <c r="E2" s="449" t="s">
        <v>569</v>
      </c>
      <c r="F2" s="449" t="s">
        <v>570</v>
      </c>
      <c r="G2" s="505" t="str">
        <f>RIGHT(F2,LEN(F2)-FIND(", ",F2))</f>
        <v xml:space="preserve"> Haryana</v>
      </c>
      <c r="H2" s="490" t="s">
        <v>571</v>
      </c>
      <c r="I2" s="525" t="s">
        <v>820</v>
      </c>
      <c r="J2" s="51">
        <v>3</v>
      </c>
      <c r="K2" s="391">
        <v>85</v>
      </c>
      <c r="L2" s="391">
        <v>80.75</v>
      </c>
      <c r="M2" s="391">
        <f>L2*J2</f>
        <v>242.25</v>
      </c>
      <c r="N2" s="498">
        <v>0</v>
      </c>
      <c r="O2" s="498">
        <v>29</v>
      </c>
      <c r="P2" s="23">
        <v>0</v>
      </c>
      <c r="Q2" s="390">
        <f t="shared" ref="Q2" si="0">(K2*J2) + N2+O2-(K2*P2%)</f>
        <v>284</v>
      </c>
      <c r="R2" s="444" t="s">
        <v>37</v>
      </c>
      <c r="S2" s="650" t="s">
        <v>192</v>
      </c>
      <c r="T2" s="389" t="s">
        <v>625</v>
      </c>
      <c r="U2" s="391">
        <v>31</v>
      </c>
      <c r="V2" s="391">
        <f>U2+O2</f>
        <v>60</v>
      </c>
      <c r="W2" s="667">
        <v>14344940553729</v>
      </c>
      <c r="X2" s="649">
        <v>45357</v>
      </c>
      <c r="Y2" s="51" t="s">
        <v>40</v>
      </c>
      <c r="Z2" s="23">
        <f>X2-A2</f>
        <v>4</v>
      </c>
      <c r="AA2" s="23"/>
      <c r="AB2" s="23"/>
    </row>
    <row r="3" spans="1:37">
      <c r="A3" s="459">
        <v>45355</v>
      </c>
      <c r="B3" s="463" t="s">
        <v>576</v>
      </c>
      <c r="C3" s="464" t="s">
        <v>575</v>
      </c>
      <c r="D3" s="441">
        <v>7994919474</v>
      </c>
      <c r="E3" s="449" t="s">
        <v>577</v>
      </c>
      <c r="F3" s="449" t="s">
        <v>578</v>
      </c>
      <c r="G3" s="449" t="str">
        <f>RIGHT(F3,LEN(F3)-FIND(", ",F3))</f>
        <v xml:space="preserve"> Kerala</v>
      </c>
      <c r="H3" s="490" t="s">
        <v>579</v>
      </c>
      <c r="I3" s="525" t="s">
        <v>821</v>
      </c>
      <c r="J3" s="51">
        <v>1</v>
      </c>
      <c r="K3" s="391">
        <v>380</v>
      </c>
      <c r="L3" s="391">
        <v>291.58</v>
      </c>
      <c r="M3" s="391">
        <f t="shared" ref="M3:M41" si="1">L3*J3</f>
        <v>291.58</v>
      </c>
      <c r="N3" s="498">
        <v>0</v>
      </c>
      <c r="O3" s="498">
        <v>29</v>
      </c>
      <c r="P3" s="23">
        <v>0</v>
      </c>
      <c r="Q3" s="391">
        <f>(K3*J3) +N3+O3-(K3*P3%)</f>
        <v>409</v>
      </c>
      <c r="R3" s="452" t="s">
        <v>37</v>
      </c>
      <c r="S3" s="643" t="s">
        <v>192</v>
      </c>
      <c r="T3" s="398" t="s">
        <v>625</v>
      </c>
      <c r="U3" s="391">
        <v>59</v>
      </c>
      <c r="V3" s="391">
        <f t="shared" ref="V3:V4" si="2">U3+O3</f>
        <v>88</v>
      </c>
      <c r="W3" s="667">
        <v>14344940553534</v>
      </c>
      <c r="X3" s="649">
        <v>45363</v>
      </c>
      <c r="Y3" s="448" t="s">
        <v>40</v>
      </c>
      <c r="Z3" s="502">
        <f>X3-A3</f>
        <v>8</v>
      </c>
      <c r="AA3" s="23"/>
      <c r="AB3" s="23"/>
    </row>
    <row r="4" spans="1:37">
      <c r="A4" s="459">
        <v>45355</v>
      </c>
      <c r="B4" s="463" t="s">
        <v>580</v>
      </c>
      <c r="C4" s="464" t="s">
        <v>275</v>
      </c>
      <c r="D4" s="441">
        <v>9925771733</v>
      </c>
      <c r="E4" s="449" t="s">
        <v>276</v>
      </c>
      <c r="F4" s="449" t="s">
        <v>344</v>
      </c>
      <c r="G4" s="449" t="str">
        <f t="shared" ref="G4:G23" si="3">RIGHT(F4,LEN(F4)-FIND(", ",F4))</f>
        <v xml:space="preserve"> Gujarat</v>
      </c>
      <c r="H4" s="490" t="s">
        <v>277</v>
      </c>
      <c r="I4" s="525" t="s">
        <v>531</v>
      </c>
      <c r="J4" s="51">
        <v>1</v>
      </c>
      <c r="K4" s="391">
        <v>100</v>
      </c>
      <c r="L4" s="391">
        <v>74.400000000000006</v>
      </c>
      <c r="M4" s="391">
        <f t="shared" si="1"/>
        <v>74.400000000000006</v>
      </c>
      <c r="N4" s="498">
        <v>0</v>
      </c>
      <c r="O4" s="498">
        <v>29</v>
      </c>
      <c r="P4" s="23">
        <v>0</v>
      </c>
      <c r="Q4" s="391">
        <f t="shared" ref="Q4:Q37" si="4">(K4*J4) +N4+O4-(K4*P4%)</f>
        <v>129</v>
      </c>
      <c r="R4" s="452" t="s">
        <v>37</v>
      </c>
      <c r="S4" s="643" t="s">
        <v>192</v>
      </c>
      <c r="T4" s="440" t="s">
        <v>625</v>
      </c>
      <c r="U4" s="391">
        <v>32</v>
      </c>
      <c r="V4" s="391">
        <f t="shared" si="2"/>
        <v>61</v>
      </c>
      <c r="W4" s="667">
        <v>14344940555851</v>
      </c>
      <c r="X4" s="649">
        <v>45358</v>
      </c>
      <c r="Y4" s="448" t="s">
        <v>40</v>
      </c>
      <c r="Z4" s="23">
        <f>X4-A4</f>
        <v>3</v>
      </c>
      <c r="AA4" s="23"/>
      <c r="AB4" s="23"/>
    </row>
    <row r="5" spans="1:37">
      <c r="A5" s="459">
        <v>45355</v>
      </c>
      <c r="B5" s="463" t="s">
        <v>581</v>
      </c>
      <c r="C5" s="464" t="s">
        <v>582</v>
      </c>
      <c r="D5" s="441">
        <v>9594270370</v>
      </c>
      <c r="E5" s="449" t="s">
        <v>583</v>
      </c>
      <c r="F5" s="449" t="s">
        <v>337</v>
      </c>
      <c r="G5" s="449" t="str">
        <f t="shared" si="3"/>
        <v xml:space="preserve"> Maharashtra</v>
      </c>
      <c r="H5" s="490" t="s">
        <v>579</v>
      </c>
      <c r="I5" s="525" t="s">
        <v>821</v>
      </c>
      <c r="J5" s="51">
        <v>1</v>
      </c>
      <c r="K5" s="391">
        <v>380</v>
      </c>
      <c r="L5" s="391">
        <v>291.58</v>
      </c>
      <c r="M5" s="391">
        <f t="shared" si="1"/>
        <v>291.58</v>
      </c>
      <c r="N5" s="498">
        <v>0</v>
      </c>
      <c r="O5" s="498">
        <v>0</v>
      </c>
      <c r="P5" s="23">
        <v>0</v>
      </c>
      <c r="Q5" s="391">
        <f t="shared" si="4"/>
        <v>380</v>
      </c>
      <c r="R5" s="452" t="s">
        <v>174</v>
      </c>
      <c r="S5" s="643" t="s">
        <v>175</v>
      </c>
      <c r="T5" s="614" t="s">
        <v>625</v>
      </c>
      <c r="U5" s="391">
        <v>40</v>
      </c>
      <c r="V5" s="391">
        <f t="shared" ref="V5:V38" si="5">U5+O5+N5</f>
        <v>40</v>
      </c>
      <c r="W5" s="667">
        <v>4091200018609</v>
      </c>
      <c r="X5" s="649">
        <v>45358</v>
      </c>
      <c r="Y5" s="448" t="s">
        <v>40</v>
      </c>
      <c r="Z5" s="23">
        <f>X5-A5</f>
        <v>3</v>
      </c>
      <c r="AA5" s="23"/>
      <c r="AB5" s="23"/>
    </row>
    <row r="6" spans="1:37">
      <c r="A6" s="459">
        <v>45355</v>
      </c>
      <c r="B6" s="463" t="s">
        <v>584</v>
      </c>
      <c r="C6" s="464" t="s">
        <v>585</v>
      </c>
      <c r="D6" s="441">
        <v>7790993399</v>
      </c>
      <c r="E6" s="449" t="s">
        <v>586</v>
      </c>
      <c r="F6" s="449" t="s">
        <v>380</v>
      </c>
      <c r="G6" s="449" t="str">
        <f t="shared" si="3"/>
        <v xml:space="preserve"> Karnataka</v>
      </c>
      <c r="H6" s="490" t="s">
        <v>587</v>
      </c>
      <c r="I6" s="525" t="s">
        <v>527</v>
      </c>
      <c r="J6" s="51">
        <v>1</v>
      </c>
      <c r="K6" s="391">
        <v>199</v>
      </c>
      <c r="L6" s="391">
        <v>142.15</v>
      </c>
      <c r="M6" s="391">
        <f t="shared" si="1"/>
        <v>142.15</v>
      </c>
      <c r="N6" s="498">
        <v>0</v>
      </c>
      <c r="O6" s="498">
        <v>0</v>
      </c>
      <c r="P6" s="23">
        <v>0</v>
      </c>
      <c r="Q6" s="391">
        <f t="shared" si="4"/>
        <v>199</v>
      </c>
      <c r="R6" s="452" t="s">
        <v>174</v>
      </c>
      <c r="S6" s="643" t="s">
        <v>175</v>
      </c>
      <c r="T6" s="614" t="s">
        <v>625</v>
      </c>
      <c r="U6" s="391">
        <v>40</v>
      </c>
      <c r="V6" s="391">
        <f t="shared" si="5"/>
        <v>40</v>
      </c>
      <c r="W6" s="667">
        <v>4091200018610</v>
      </c>
      <c r="X6" s="649">
        <v>45358</v>
      </c>
      <c r="Y6" s="448" t="s">
        <v>40</v>
      </c>
      <c r="Z6" s="23">
        <f>X6-A6</f>
        <v>3</v>
      </c>
      <c r="AA6" s="23"/>
      <c r="AB6" s="23"/>
    </row>
    <row r="7" spans="1:37">
      <c r="A7" s="459">
        <v>45355</v>
      </c>
      <c r="B7" s="463" t="s">
        <v>591</v>
      </c>
      <c r="C7" s="465" t="s">
        <v>592</v>
      </c>
      <c r="D7" s="441">
        <v>9446378559</v>
      </c>
      <c r="E7" s="449" t="s">
        <v>593</v>
      </c>
      <c r="F7" s="449" t="s">
        <v>594</v>
      </c>
      <c r="G7" s="449" t="str">
        <f t="shared" si="3"/>
        <v xml:space="preserve"> Kerala</v>
      </c>
      <c r="H7" s="491" t="s">
        <v>595</v>
      </c>
      <c r="I7" s="525" t="s">
        <v>529</v>
      </c>
      <c r="J7" s="51">
        <v>1</v>
      </c>
      <c r="K7" s="391">
        <v>110</v>
      </c>
      <c r="L7" s="391">
        <v>87.3</v>
      </c>
      <c r="M7" s="391">
        <f t="shared" si="1"/>
        <v>87.3</v>
      </c>
      <c r="N7" s="498">
        <v>0</v>
      </c>
      <c r="O7" s="498">
        <v>0</v>
      </c>
      <c r="P7" s="23">
        <v>3</v>
      </c>
      <c r="Q7" s="391">
        <f t="shared" si="4"/>
        <v>106.7</v>
      </c>
      <c r="R7" s="452" t="s">
        <v>174</v>
      </c>
      <c r="S7" s="643" t="s">
        <v>659</v>
      </c>
      <c r="T7" s="614" t="s">
        <v>625</v>
      </c>
      <c r="U7" s="391">
        <v>40</v>
      </c>
      <c r="V7" s="391">
        <f t="shared" si="5"/>
        <v>40</v>
      </c>
      <c r="W7" s="687">
        <v>28680710000254</v>
      </c>
      <c r="X7" s="649">
        <v>45379</v>
      </c>
      <c r="Y7" s="448" t="s">
        <v>40</v>
      </c>
      <c r="Z7" s="23">
        <f>X7-A7</f>
        <v>24</v>
      </c>
      <c r="AA7" s="23"/>
      <c r="AB7" s="23"/>
    </row>
    <row r="8" spans="1:37">
      <c r="A8" s="459">
        <v>45355</v>
      </c>
      <c r="B8" s="463" t="s">
        <v>597</v>
      </c>
      <c r="C8" s="465" t="s">
        <v>596</v>
      </c>
      <c r="D8" s="441">
        <v>8406908092</v>
      </c>
      <c r="E8" s="449" t="s">
        <v>598</v>
      </c>
      <c r="F8" s="449" t="s">
        <v>599</v>
      </c>
      <c r="G8" s="449" t="str">
        <f t="shared" si="3"/>
        <v xml:space="preserve"> Bihar</v>
      </c>
      <c r="H8" s="491" t="s">
        <v>600</v>
      </c>
      <c r="I8" s="525" t="s">
        <v>535</v>
      </c>
      <c r="J8" s="51">
        <v>2</v>
      </c>
      <c r="K8" s="391">
        <v>130</v>
      </c>
      <c r="L8" s="391">
        <v>98.66</v>
      </c>
      <c r="M8" s="391">
        <f t="shared" si="1"/>
        <v>197.32</v>
      </c>
      <c r="N8" s="498">
        <v>0</v>
      </c>
      <c r="O8" s="498">
        <v>100</v>
      </c>
      <c r="P8" s="23">
        <v>0</v>
      </c>
      <c r="Q8" s="391">
        <f t="shared" si="4"/>
        <v>360</v>
      </c>
      <c r="R8" s="452" t="s">
        <v>37</v>
      </c>
      <c r="S8" s="643" t="s">
        <v>574</v>
      </c>
      <c r="T8" s="614" t="s">
        <v>625</v>
      </c>
      <c r="U8" s="391">
        <v>48</v>
      </c>
      <c r="V8" s="391">
        <f t="shared" si="5"/>
        <v>148</v>
      </c>
      <c r="W8" s="654" t="s">
        <v>601</v>
      </c>
      <c r="X8" s="649">
        <v>45365</v>
      </c>
      <c r="Y8" s="448" t="s">
        <v>40</v>
      </c>
      <c r="Z8" s="23">
        <f t="shared" ref="Z8:Z16" si="6">X8-A8</f>
        <v>10</v>
      </c>
      <c r="AA8" s="23"/>
      <c r="AB8" s="23"/>
    </row>
    <row r="9" spans="1:37">
      <c r="A9" s="459">
        <v>45356</v>
      </c>
      <c r="B9" s="463" t="s">
        <v>602</v>
      </c>
      <c r="C9" s="465" t="s">
        <v>603</v>
      </c>
      <c r="D9" s="441">
        <v>9920064814</v>
      </c>
      <c r="E9" s="449" t="s">
        <v>604</v>
      </c>
      <c r="F9" s="449" t="s">
        <v>281</v>
      </c>
      <c r="G9" s="449" t="str">
        <f t="shared" si="3"/>
        <v xml:space="preserve"> Maharashtra</v>
      </c>
      <c r="H9" s="491" t="s">
        <v>579</v>
      </c>
      <c r="I9" s="525" t="s">
        <v>821</v>
      </c>
      <c r="J9" s="51">
        <v>1</v>
      </c>
      <c r="K9" s="391">
        <v>380</v>
      </c>
      <c r="L9" s="391">
        <v>291.58</v>
      </c>
      <c r="M9" s="391">
        <f t="shared" si="1"/>
        <v>291.58</v>
      </c>
      <c r="N9" s="498">
        <v>0</v>
      </c>
      <c r="O9" s="498">
        <v>29</v>
      </c>
      <c r="P9" s="23">
        <v>0</v>
      </c>
      <c r="Q9" s="391">
        <f t="shared" si="4"/>
        <v>409</v>
      </c>
      <c r="R9" s="452" t="s">
        <v>37</v>
      </c>
      <c r="S9" s="637" t="s">
        <v>192</v>
      </c>
      <c r="T9" s="440" t="s">
        <v>625</v>
      </c>
      <c r="U9" s="391">
        <v>32</v>
      </c>
      <c r="V9" s="391">
        <f t="shared" ref="V9:V22" si="7">U9+O9</f>
        <v>61</v>
      </c>
      <c r="W9" s="655">
        <v>14344940568494</v>
      </c>
      <c r="X9" s="649">
        <v>45360</v>
      </c>
      <c r="Y9" s="470" t="s">
        <v>40</v>
      </c>
      <c r="Z9" s="23">
        <f t="shared" si="6"/>
        <v>4</v>
      </c>
      <c r="AA9" s="23"/>
      <c r="AB9" s="23"/>
    </row>
    <row r="10" spans="1:37">
      <c r="A10" s="459">
        <v>45356</v>
      </c>
      <c r="B10" s="463" t="s">
        <v>605</v>
      </c>
      <c r="C10" s="464" t="s">
        <v>606</v>
      </c>
      <c r="D10" s="441">
        <v>9827169789</v>
      </c>
      <c r="E10" s="449" t="s">
        <v>607</v>
      </c>
      <c r="F10" s="449" t="s">
        <v>608</v>
      </c>
      <c r="G10" s="449" t="str">
        <f t="shared" si="3"/>
        <v xml:space="preserve"> Chhattisgarh</v>
      </c>
      <c r="H10" s="491" t="s">
        <v>579</v>
      </c>
      <c r="I10" s="525" t="s">
        <v>821</v>
      </c>
      <c r="J10" s="51">
        <v>1</v>
      </c>
      <c r="K10" s="391">
        <v>380</v>
      </c>
      <c r="L10" s="391">
        <v>291.58</v>
      </c>
      <c r="M10" s="391">
        <f t="shared" si="1"/>
        <v>291.58</v>
      </c>
      <c r="N10" s="498">
        <v>0</v>
      </c>
      <c r="O10" s="498">
        <v>29</v>
      </c>
      <c r="P10" s="23">
        <v>0</v>
      </c>
      <c r="Q10" s="391">
        <f t="shared" si="4"/>
        <v>409</v>
      </c>
      <c r="R10" s="452" t="s">
        <v>37</v>
      </c>
      <c r="S10" s="637" t="s">
        <v>192</v>
      </c>
      <c r="T10" s="440" t="s">
        <v>625</v>
      </c>
      <c r="U10" s="391">
        <v>50</v>
      </c>
      <c r="V10" s="391">
        <f t="shared" si="7"/>
        <v>79</v>
      </c>
      <c r="W10" s="654">
        <v>14344940568489</v>
      </c>
      <c r="X10" s="649">
        <v>45360</v>
      </c>
      <c r="Y10" s="448" t="s">
        <v>40</v>
      </c>
      <c r="Z10" s="23">
        <f t="shared" si="6"/>
        <v>4</v>
      </c>
      <c r="AA10" s="23"/>
      <c r="AB10" s="23"/>
    </row>
    <row r="11" spans="1:37">
      <c r="A11" s="459">
        <v>45356</v>
      </c>
      <c r="B11" s="463" t="s">
        <v>609</v>
      </c>
      <c r="C11" s="464" t="s">
        <v>610</v>
      </c>
      <c r="D11" s="441">
        <v>9588156272</v>
      </c>
      <c r="E11" s="449" t="s">
        <v>611</v>
      </c>
      <c r="F11" s="449" t="s">
        <v>612</v>
      </c>
      <c r="G11" s="449" t="str">
        <f t="shared" si="3"/>
        <v xml:space="preserve"> Haryana</v>
      </c>
      <c r="H11" s="492" t="s">
        <v>613</v>
      </c>
      <c r="I11" s="525" t="s">
        <v>820</v>
      </c>
      <c r="J11" s="51">
        <v>2</v>
      </c>
      <c r="K11" s="391">
        <v>105</v>
      </c>
      <c r="L11" s="391">
        <v>80</v>
      </c>
      <c r="M11" s="391">
        <f t="shared" si="1"/>
        <v>160</v>
      </c>
      <c r="N11" s="498">
        <v>0</v>
      </c>
      <c r="O11" s="498">
        <v>29</v>
      </c>
      <c r="P11" s="23">
        <v>0</v>
      </c>
      <c r="Q11" s="391">
        <f t="shared" si="4"/>
        <v>239</v>
      </c>
      <c r="R11" s="444" t="s">
        <v>37</v>
      </c>
      <c r="S11" s="637" t="s">
        <v>192</v>
      </c>
      <c r="T11" s="440" t="s">
        <v>625</v>
      </c>
      <c r="U11" s="391">
        <v>50</v>
      </c>
      <c r="V11" s="391">
        <f t="shared" si="7"/>
        <v>79</v>
      </c>
      <c r="W11" s="654">
        <v>14344940572385</v>
      </c>
      <c r="X11" s="649">
        <v>45361</v>
      </c>
      <c r="Y11" s="448" t="s">
        <v>40</v>
      </c>
      <c r="Z11" s="23">
        <f t="shared" si="6"/>
        <v>5</v>
      </c>
      <c r="AA11" s="23"/>
      <c r="AB11" s="23"/>
    </row>
    <row r="12" spans="1:37">
      <c r="A12" s="459">
        <v>45357</v>
      </c>
      <c r="B12" s="463" t="s">
        <v>614</v>
      </c>
      <c r="C12" s="464" t="s">
        <v>615</v>
      </c>
      <c r="D12" s="441">
        <v>9422150696</v>
      </c>
      <c r="E12" s="449" t="s">
        <v>616</v>
      </c>
      <c r="F12" s="449" t="s">
        <v>617</v>
      </c>
      <c r="G12" s="449" t="str">
        <f t="shared" si="3"/>
        <v xml:space="preserve"> Maharashtra</v>
      </c>
      <c r="H12" s="492" t="s">
        <v>618</v>
      </c>
      <c r="I12" s="525" t="s">
        <v>531</v>
      </c>
      <c r="J12" s="51">
        <v>2</v>
      </c>
      <c r="K12" s="391">
        <v>60</v>
      </c>
      <c r="L12" s="391">
        <v>44.64</v>
      </c>
      <c r="M12" s="391">
        <f t="shared" si="1"/>
        <v>89.28</v>
      </c>
      <c r="N12" s="498">
        <v>0</v>
      </c>
      <c r="O12" s="498">
        <v>0</v>
      </c>
      <c r="P12" s="23">
        <v>0</v>
      </c>
      <c r="Q12" s="391">
        <f t="shared" si="4"/>
        <v>120</v>
      </c>
      <c r="R12" s="452" t="s">
        <v>174</v>
      </c>
      <c r="S12" s="637" t="s">
        <v>192</v>
      </c>
      <c r="T12" s="440" t="s">
        <v>625</v>
      </c>
      <c r="U12" s="391">
        <v>32</v>
      </c>
      <c r="V12" s="391">
        <f t="shared" si="7"/>
        <v>32</v>
      </c>
      <c r="W12" s="654">
        <v>14344940582301</v>
      </c>
      <c r="X12" s="649">
        <v>45361</v>
      </c>
      <c r="Y12" s="448" t="s">
        <v>40</v>
      </c>
      <c r="Z12" s="23">
        <f t="shared" si="6"/>
        <v>4</v>
      </c>
      <c r="AA12" s="23"/>
      <c r="AB12" s="23"/>
    </row>
    <row r="13" spans="1:37">
      <c r="A13" s="459">
        <v>45357</v>
      </c>
      <c r="B13" s="463" t="s">
        <v>620</v>
      </c>
      <c r="C13" s="464" t="s">
        <v>621</v>
      </c>
      <c r="D13" s="441">
        <v>9823875090</v>
      </c>
      <c r="E13" s="449" t="s">
        <v>622</v>
      </c>
      <c r="F13" s="218" t="s">
        <v>623</v>
      </c>
      <c r="G13" s="449" t="str">
        <f t="shared" si="3"/>
        <v xml:space="preserve"> Goa</v>
      </c>
      <c r="H13" s="493" t="s">
        <v>587</v>
      </c>
      <c r="I13" s="525" t="s">
        <v>527</v>
      </c>
      <c r="J13" s="51">
        <v>1</v>
      </c>
      <c r="K13" s="391">
        <v>199</v>
      </c>
      <c r="L13" s="391">
        <v>142.15</v>
      </c>
      <c r="M13" s="391">
        <f t="shared" si="1"/>
        <v>142.15</v>
      </c>
      <c r="N13" s="498">
        <v>0</v>
      </c>
      <c r="O13" s="498">
        <v>29</v>
      </c>
      <c r="P13" s="23">
        <v>0</v>
      </c>
      <c r="Q13" s="391">
        <f t="shared" si="4"/>
        <v>228</v>
      </c>
      <c r="R13" s="452" t="s">
        <v>37</v>
      </c>
      <c r="S13" s="643" t="s">
        <v>192</v>
      </c>
      <c r="T13" s="440" t="s">
        <v>625</v>
      </c>
      <c r="U13" s="391">
        <v>32</v>
      </c>
      <c r="V13" s="391">
        <f t="shared" si="7"/>
        <v>61</v>
      </c>
      <c r="W13" s="654">
        <v>14344940584892</v>
      </c>
      <c r="X13" s="649">
        <v>45362</v>
      </c>
      <c r="Y13" s="448" t="s">
        <v>40</v>
      </c>
      <c r="Z13" s="23">
        <f t="shared" si="6"/>
        <v>5</v>
      </c>
      <c r="AA13" s="23"/>
      <c r="AB13" s="23"/>
    </row>
    <row r="14" spans="1:37">
      <c r="A14" s="459">
        <v>45357</v>
      </c>
      <c r="B14" s="692" t="s">
        <v>626</v>
      </c>
      <c r="C14" s="51" t="s">
        <v>627</v>
      </c>
      <c r="D14" s="452">
        <v>8055194933</v>
      </c>
      <c r="E14" s="401" t="s">
        <v>628</v>
      </c>
      <c r="F14" s="51" t="s">
        <v>629</v>
      </c>
      <c r="G14" s="449" t="str">
        <f t="shared" si="3"/>
        <v xml:space="preserve"> Maharashtra</v>
      </c>
      <c r="H14" s="665" t="s">
        <v>485</v>
      </c>
      <c r="I14" s="525" t="s">
        <v>533</v>
      </c>
      <c r="J14" s="51">
        <v>1</v>
      </c>
      <c r="K14" s="391">
        <v>120</v>
      </c>
      <c r="L14" s="391">
        <v>91.07</v>
      </c>
      <c r="M14" s="391">
        <f t="shared" si="1"/>
        <v>91.07</v>
      </c>
      <c r="N14" s="498">
        <v>0</v>
      </c>
      <c r="O14" s="498">
        <v>0</v>
      </c>
      <c r="P14" s="23">
        <v>0</v>
      </c>
      <c r="Q14" s="391">
        <f t="shared" si="4"/>
        <v>120</v>
      </c>
      <c r="R14" s="452" t="s">
        <v>174</v>
      </c>
      <c r="S14" s="643" t="s">
        <v>192</v>
      </c>
      <c r="T14" s="367" t="s">
        <v>625</v>
      </c>
      <c r="U14" s="391">
        <v>32</v>
      </c>
      <c r="V14" s="391">
        <f t="shared" si="7"/>
        <v>32</v>
      </c>
      <c r="W14" s="667">
        <v>14344940592034</v>
      </c>
      <c r="X14" s="649">
        <v>45361</v>
      </c>
      <c r="Y14" s="448" t="s">
        <v>40</v>
      </c>
      <c r="Z14" s="23">
        <f t="shared" si="6"/>
        <v>4</v>
      </c>
      <c r="AA14" s="23"/>
      <c r="AB14" s="23"/>
    </row>
    <row r="15" spans="1:37">
      <c r="A15" s="459">
        <v>45358</v>
      </c>
      <c r="B15" s="463" t="s">
        <v>630</v>
      </c>
      <c r="C15" s="442" t="s">
        <v>631</v>
      </c>
      <c r="D15" s="441">
        <v>8806481206</v>
      </c>
      <c r="E15" s="449" t="s">
        <v>632</v>
      </c>
      <c r="F15" s="449" t="s">
        <v>633</v>
      </c>
      <c r="G15" s="449" t="str">
        <f t="shared" si="3"/>
        <v xml:space="preserve"> Maharashtra</v>
      </c>
      <c r="H15" s="492" t="s">
        <v>634</v>
      </c>
      <c r="I15" s="525" t="s">
        <v>529</v>
      </c>
      <c r="J15" s="51">
        <v>1</v>
      </c>
      <c r="K15" s="391">
        <v>446</v>
      </c>
      <c r="L15" s="391">
        <v>442</v>
      </c>
      <c r="M15" s="391">
        <f t="shared" si="1"/>
        <v>442</v>
      </c>
      <c r="N15" s="498">
        <v>0</v>
      </c>
      <c r="O15" s="498">
        <v>29</v>
      </c>
      <c r="P15" s="23">
        <v>0</v>
      </c>
      <c r="Q15" s="391">
        <f t="shared" si="4"/>
        <v>475</v>
      </c>
      <c r="R15" s="444" t="s">
        <v>37</v>
      </c>
      <c r="S15" s="637" t="s">
        <v>192</v>
      </c>
      <c r="T15" s="590" t="s">
        <v>934</v>
      </c>
      <c r="U15" s="391">
        <v>32</v>
      </c>
      <c r="V15" s="391">
        <f t="shared" si="7"/>
        <v>61</v>
      </c>
      <c r="W15" s="667">
        <v>14344940600903</v>
      </c>
      <c r="X15" s="649">
        <v>45362</v>
      </c>
      <c r="Y15" s="448" t="s">
        <v>40</v>
      </c>
      <c r="Z15" s="23">
        <f t="shared" si="6"/>
        <v>4</v>
      </c>
      <c r="AA15" s="23"/>
      <c r="AB15" s="23"/>
    </row>
    <row r="16" spans="1:37">
      <c r="A16" s="459">
        <v>45358</v>
      </c>
      <c r="B16" s="463" t="s">
        <v>635</v>
      </c>
      <c r="C16" s="464" t="s">
        <v>636</v>
      </c>
      <c r="D16" s="441">
        <v>9582958979</v>
      </c>
      <c r="E16" s="449" t="s">
        <v>637</v>
      </c>
      <c r="F16" s="449" t="s">
        <v>638</v>
      </c>
      <c r="G16" s="449" t="str">
        <f t="shared" si="3"/>
        <v xml:space="preserve"> Bihar</v>
      </c>
      <c r="H16" s="492" t="s">
        <v>639</v>
      </c>
      <c r="I16" s="525" t="s">
        <v>820</v>
      </c>
      <c r="J16" s="51">
        <v>2</v>
      </c>
      <c r="K16" s="391">
        <v>60</v>
      </c>
      <c r="L16" s="391">
        <v>57</v>
      </c>
      <c r="M16" s="391">
        <f t="shared" si="1"/>
        <v>114</v>
      </c>
      <c r="N16" s="498">
        <v>0</v>
      </c>
      <c r="O16" s="498">
        <v>0</v>
      </c>
      <c r="P16" s="23">
        <v>0</v>
      </c>
      <c r="Q16" s="391">
        <f t="shared" si="4"/>
        <v>120</v>
      </c>
      <c r="R16" s="452" t="s">
        <v>174</v>
      </c>
      <c r="S16" s="637" t="s">
        <v>192</v>
      </c>
      <c r="T16" s="590" t="s">
        <v>625</v>
      </c>
      <c r="U16" s="391">
        <v>50</v>
      </c>
      <c r="V16" s="391">
        <f t="shared" si="7"/>
        <v>50</v>
      </c>
      <c r="W16" s="667">
        <v>14344940601129</v>
      </c>
      <c r="X16" s="649">
        <v>45364</v>
      </c>
      <c r="Y16" s="448" t="s">
        <v>40</v>
      </c>
      <c r="Z16" s="23">
        <f t="shared" si="6"/>
        <v>6</v>
      </c>
      <c r="AA16" s="23"/>
      <c r="AB16" s="23"/>
    </row>
    <row r="17" spans="1:28">
      <c r="A17" s="459">
        <v>45360</v>
      </c>
      <c r="B17" s="463" t="s">
        <v>640</v>
      </c>
      <c r="C17" s="464" t="s">
        <v>641</v>
      </c>
      <c r="D17" s="441">
        <v>9831575809</v>
      </c>
      <c r="E17" s="449" t="s">
        <v>642</v>
      </c>
      <c r="F17" s="449" t="s">
        <v>643</v>
      </c>
      <c r="G17" s="449" t="str">
        <f t="shared" si="3"/>
        <v xml:space="preserve"> West Bengal</v>
      </c>
      <c r="H17" s="491" t="s">
        <v>644</v>
      </c>
      <c r="I17" s="525" t="s">
        <v>530</v>
      </c>
      <c r="J17" s="51">
        <v>1</v>
      </c>
      <c r="K17" s="391">
        <v>135</v>
      </c>
      <c r="L17" s="391">
        <v>102.9</v>
      </c>
      <c r="M17" s="391">
        <f t="shared" si="1"/>
        <v>102.9</v>
      </c>
      <c r="N17" s="498">
        <v>0</v>
      </c>
      <c r="O17" s="498">
        <v>0</v>
      </c>
      <c r="P17" s="23">
        <v>0</v>
      </c>
      <c r="Q17" s="391">
        <f t="shared" si="4"/>
        <v>135</v>
      </c>
      <c r="R17" s="452" t="s">
        <v>174</v>
      </c>
      <c r="S17" s="643" t="s">
        <v>192</v>
      </c>
      <c r="T17" s="590" t="s">
        <v>625</v>
      </c>
      <c r="U17" s="391">
        <v>50</v>
      </c>
      <c r="V17" s="391">
        <f t="shared" si="7"/>
        <v>50</v>
      </c>
      <c r="W17" s="667">
        <v>14344940622278</v>
      </c>
      <c r="X17" s="649">
        <v>45365</v>
      </c>
      <c r="Y17" s="476" t="s">
        <v>40</v>
      </c>
      <c r="Z17" s="23">
        <f>X17-A17</f>
        <v>5</v>
      </c>
      <c r="AA17" s="23"/>
      <c r="AB17" s="23"/>
    </row>
    <row r="18" spans="1:28">
      <c r="A18" s="459">
        <v>45360</v>
      </c>
      <c r="B18" s="694" t="s">
        <v>645</v>
      </c>
      <c r="C18" s="466" t="s">
        <v>646</v>
      </c>
      <c r="D18" s="469">
        <v>6283648808</v>
      </c>
      <c r="E18" s="456" t="s">
        <v>647</v>
      </c>
      <c r="F18" s="456" t="s">
        <v>648</v>
      </c>
      <c r="G18" s="449" t="str">
        <f t="shared" si="3"/>
        <v xml:space="preserve"> Punjab</v>
      </c>
      <c r="H18" s="491" t="s">
        <v>579</v>
      </c>
      <c r="I18" s="525" t="s">
        <v>821</v>
      </c>
      <c r="J18" s="51">
        <v>1</v>
      </c>
      <c r="K18" s="391">
        <v>380</v>
      </c>
      <c r="L18" s="391">
        <v>291.58</v>
      </c>
      <c r="M18" s="391">
        <f t="shared" si="1"/>
        <v>291.58</v>
      </c>
      <c r="N18" s="498">
        <v>0</v>
      </c>
      <c r="O18" s="498">
        <v>0</v>
      </c>
      <c r="P18" s="23">
        <v>0</v>
      </c>
      <c r="Q18" s="391">
        <f t="shared" si="4"/>
        <v>380</v>
      </c>
      <c r="R18" s="452" t="s">
        <v>174</v>
      </c>
      <c r="S18" s="638" t="s">
        <v>192</v>
      </c>
      <c r="T18" s="590" t="s">
        <v>625</v>
      </c>
      <c r="U18" s="391">
        <v>50</v>
      </c>
      <c r="V18" s="391">
        <f t="shared" si="7"/>
        <v>50</v>
      </c>
      <c r="W18" s="667">
        <v>14344940624061</v>
      </c>
      <c r="X18" s="649">
        <v>45365</v>
      </c>
      <c r="Y18" s="476" t="s">
        <v>40</v>
      </c>
      <c r="Z18" s="23">
        <f t="shared" ref="Z18:Z22" si="8">X18-A18</f>
        <v>5</v>
      </c>
      <c r="AA18" s="23"/>
      <c r="AB18" s="23"/>
    </row>
    <row r="19" spans="1:28">
      <c r="A19" s="459">
        <v>45360</v>
      </c>
      <c r="B19" s="694" t="s">
        <v>649</v>
      </c>
      <c r="C19" s="466" t="s">
        <v>650</v>
      </c>
      <c r="D19" s="469">
        <v>6299445904</v>
      </c>
      <c r="E19" s="456" t="s">
        <v>651</v>
      </c>
      <c r="F19" s="456" t="s">
        <v>652</v>
      </c>
      <c r="G19" s="449" t="str">
        <f t="shared" si="3"/>
        <v xml:space="preserve"> Bihar</v>
      </c>
      <c r="H19" s="491" t="s">
        <v>653</v>
      </c>
      <c r="I19" s="525" t="s">
        <v>527</v>
      </c>
      <c r="J19" s="51">
        <v>1</v>
      </c>
      <c r="K19" s="391">
        <v>85</v>
      </c>
      <c r="L19" s="391">
        <v>60.78</v>
      </c>
      <c r="M19" s="391">
        <f t="shared" si="1"/>
        <v>60.78</v>
      </c>
      <c r="N19" s="498">
        <v>69</v>
      </c>
      <c r="O19" s="498">
        <v>29</v>
      </c>
      <c r="P19" s="23">
        <v>0</v>
      </c>
      <c r="Q19" s="391">
        <f t="shared" si="4"/>
        <v>183</v>
      </c>
      <c r="R19" s="452" t="s">
        <v>37</v>
      </c>
      <c r="S19" s="638" t="s">
        <v>192</v>
      </c>
      <c r="T19" s="590" t="s">
        <v>625</v>
      </c>
      <c r="U19" s="391">
        <v>50</v>
      </c>
      <c r="V19" s="391">
        <f t="shared" si="7"/>
        <v>79</v>
      </c>
      <c r="W19" s="667">
        <v>14344940641503</v>
      </c>
      <c r="X19" s="649">
        <v>45367</v>
      </c>
      <c r="Y19" s="476" t="s">
        <v>40</v>
      </c>
      <c r="Z19" s="23">
        <f t="shared" si="8"/>
        <v>7</v>
      </c>
      <c r="AA19" s="23"/>
      <c r="AB19" s="23"/>
    </row>
    <row r="20" spans="1:28">
      <c r="A20" s="459">
        <v>45360</v>
      </c>
      <c r="B20" s="694" t="s">
        <v>654</v>
      </c>
      <c r="C20" s="466" t="s">
        <v>655</v>
      </c>
      <c r="D20" s="469">
        <v>8684998177</v>
      </c>
      <c r="E20" s="456" t="s">
        <v>656</v>
      </c>
      <c r="F20" s="456" t="s">
        <v>657</v>
      </c>
      <c r="G20" s="449" t="str">
        <f t="shared" si="3"/>
        <v xml:space="preserve"> Haryana</v>
      </c>
      <c r="H20" s="491" t="s">
        <v>658</v>
      </c>
      <c r="I20" s="525" t="s">
        <v>539</v>
      </c>
      <c r="J20" s="51">
        <v>1</v>
      </c>
      <c r="K20" s="391">
        <v>550</v>
      </c>
      <c r="L20" s="391">
        <v>405.31</v>
      </c>
      <c r="M20" s="391">
        <f t="shared" si="1"/>
        <v>405.31</v>
      </c>
      <c r="N20" s="498">
        <v>0</v>
      </c>
      <c r="O20" s="498">
        <v>0</v>
      </c>
      <c r="P20" s="23">
        <v>0</v>
      </c>
      <c r="Q20" s="391">
        <f t="shared" si="4"/>
        <v>550</v>
      </c>
      <c r="R20" s="452" t="s">
        <v>174</v>
      </c>
      <c r="S20" s="638" t="s">
        <v>659</v>
      </c>
      <c r="T20" s="398"/>
      <c r="U20" s="391"/>
      <c r="V20" s="391">
        <f>U20+O20</f>
        <v>0</v>
      </c>
      <c r="W20" s="667">
        <v>28680710000070</v>
      </c>
      <c r="X20" s="649">
        <v>45366</v>
      </c>
      <c r="Y20" s="563" t="s">
        <v>40</v>
      </c>
      <c r="Z20" s="23">
        <f t="shared" si="8"/>
        <v>6</v>
      </c>
      <c r="AA20" s="23"/>
      <c r="AB20" s="23"/>
    </row>
    <row r="21" spans="1:28">
      <c r="A21" s="459">
        <v>45360</v>
      </c>
      <c r="B21" s="694" t="s">
        <v>660</v>
      </c>
      <c r="C21" s="466" t="s">
        <v>369</v>
      </c>
      <c r="D21" s="469">
        <v>9437223811</v>
      </c>
      <c r="E21" s="456" t="s">
        <v>370</v>
      </c>
      <c r="F21" s="456" t="s">
        <v>371</v>
      </c>
      <c r="G21" s="449" t="str">
        <f t="shared" si="3"/>
        <v xml:space="preserve"> Orissa</v>
      </c>
      <c r="H21" s="492" t="s">
        <v>661</v>
      </c>
      <c r="I21" s="525" t="s">
        <v>822</v>
      </c>
      <c r="J21" s="51">
        <v>1</v>
      </c>
      <c r="K21" s="391">
        <v>200</v>
      </c>
      <c r="L21" s="391">
        <v>148.81</v>
      </c>
      <c r="M21" s="391">
        <f t="shared" si="1"/>
        <v>148.81</v>
      </c>
      <c r="N21" s="498">
        <v>0</v>
      </c>
      <c r="O21" s="498">
        <v>0</v>
      </c>
      <c r="P21" s="23">
        <v>0</v>
      </c>
      <c r="Q21" s="391">
        <f t="shared" si="4"/>
        <v>200</v>
      </c>
      <c r="R21" s="469" t="s">
        <v>174</v>
      </c>
      <c r="S21" s="638" t="s">
        <v>192</v>
      </c>
      <c r="T21" s="590" t="s">
        <v>625</v>
      </c>
      <c r="U21" s="391">
        <v>50</v>
      </c>
      <c r="V21" s="391">
        <f t="shared" si="7"/>
        <v>50</v>
      </c>
      <c r="W21" s="667">
        <v>14344940643450</v>
      </c>
      <c r="X21" s="649">
        <v>45367</v>
      </c>
      <c r="Y21" s="563" t="s">
        <v>40</v>
      </c>
      <c r="Z21" s="23">
        <f t="shared" si="8"/>
        <v>7</v>
      </c>
      <c r="AA21" s="23"/>
      <c r="AB21" s="23"/>
    </row>
    <row r="22" spans="1:28">
      <c r="A22" s="459">
        <v>45361</v>
      </c>
      <c r="B22" s="694" t="s">
        <v>662</v>
      </c>
      <c r="C22" s="466" t="s">
        <v>663</v>
      </c>
      <c r="D22" s="469">
        <v>7002146652</v>
      </c>
      <c r="E22" s="456" t="s">
        <v>664</v>
      </c>
      <c r="F22" s="456" t="s">
        <v>665</v>
      </c>
      <c r="G22" s="449" t="str">
        <f t="shared" si="3"/>
        <v xml:space="preserve"> Assam</v>
      </c>
      <c r="H22" s="492" t="s">
        <v>666</v>
      </c>
      <c r="I22" s="525" t="s">
        <v>823</v>
      </c>
      <c r="J22" s="51">
        <v>1</v>
      </c>
      <c r="K22" s="391">
        <v>250</v>
      </c>
      <c r="L22" s="391">
        <v>186</v>
      </c>
      <c r="M22" s="391">
        <f t="shared" si="1"/>
        <v>186</v>
      </c>
      <c r="N22" s="498">
        <v>0</v>
      </c>
      <c r="O22" s="498">
        <v>0</v>
      </c>
      <c r="P22" s="23">
        <v>0</v>
      </c>
      <c r="Q22" s="391">
        <f t="shared" si="4"/>
        <v>250</v>
      </c>
      <c r="R22" s="469" t="s">
        <v>174</v>
      </c>
      <c r="S22" s="638" t="s">
        <v>192</v>
      </c>
      <c r="T22" s="590" t="s">
        <v>935</v>
      </c>
      <c r="U22" s="391">
        <v>112</v>
      </c>
      <c r="V22" s="391">
        <f t="shared" si="7"/>
        <v>112</v>
      </c>
      <c r="W22" s="667">
        <v>14344940643542</v>
      </c>
      <c r="X22" s="649">
        <v>45369</v>
      </c>
      <c r="Y22" s="563" t="s">
        <v>40</v>
      </c>
      <c r="Z22" s="23">
        <f t="shared" si="8"/>
        <v>8</v>
      </c>
      <c r="AA22" s="23"/>
      <c r="AB22" s="23"/>
    </row>
    <row r="23" spans="1:28">
      <c r="A23" s="459">
        <v>45361</v>
      </c>
      <c r="B23" s="694" t="s">
        <v>667</v>
      </c>
      <c r="C23" s="466" t="s">
        <v>668</v>
      </c>
      <c r="D23" s="469">
        <v>9467742461</v>
      </c>
      <c r="E23" s="456" t="s">
        <v>669</v>
      </c>
      <c r="F23" s="456" t="s">
        <v>670</v>
      </c>
      <c r="G23" s="449" t="str">
        <f t="shared" si="3"/>
        <v xml:space="preserve"> Haryana</v>
      </c>
      <c r="H23" s="492" t="s">
        <v>671</v>
      </c>
      <c r="I23" s="523" t="s">
        <v>539</v>
      </c>
      <c r="J23" s="472">
        <v>1</v>
      </c>
      <c r="K23" s="453">
        <v>160</v>
      </c>
      <c r="L23" s="453">
        <v>114.27</v>
      </c>
      <c r="M23" s="453">
        <f t="shared" si="1"/>
        <v>114.27</v>
      </c>
      <c r="N23" s="498">
        <v>0</v>
      </c>
      <c r="O23" s="498">
        <v>0</v>
      </c>
      <c r="P23" s="23">
        <v>0</v>
      </c>
      <c r="Q23" s="391">
        <f t="shared" si="4"/>
        <v>160</v>
      </c>
      <c r="R23" s="469" t="s">
        <v>174</v>
      </c>
      <c r="S23" s="643" t="s">
        <v>175</v>
      </c>
      <c r="T23" s="398"/>
      <c r="U23" s="391"/>
      <c r="V23" s="391">
        <f t="shared" si="5"/>
        <v>0</v>
      </c>
      <c r="W23" s="687">
        <v>4091200019392</v>
      </c>
      <c r="X23" s="649"/>
      <c r="Y23" s="476" t="s">
        <v>40</v>
      </c>
      <c r="Z23" s="23"/>
      <c r="AA23" s="23"/>
      <c r="AB23" s="23"/>
    </row>
    <row r="24" spans="1:28">
      <c r="A24" s="846">
        <v>45361</v>
      </c>
      <c r="B24" s="865" t="s">
        <v>672</v>
      </c>
      <c r="C24" s="854" t="s">
        <v>673</v>
      </c>
      <c r="D24" s="868">
        <v>8960328650</v>
      </c>
      <c r="E24" s="870" t="s">
        <v>674</v>
      </c>
      <c r="F24" s="790" t="s">
        <v>675</v>
      </c>
      <c r="G24" s="861" t="str">
        <f>RIGHT(F24,LEN(F24)-FIND(", ",F24))</f>
        <v xml:space="preserve"> Uttaranchal</v>
      </c>
      <c r="H24" s="494" t="s">
        <v>676</v>
      </c>
      <c r="I24" s="551" t="s">
        <v>820</v>
      </c>
      <c r="J24" s="506">
        <v>2</v>
      </c>
      <c r="K24" s="453">
        <v>60</v>
      </c>
      <c r="L24" s="453">
        <v>44.64</v>
      </c>
      <c r="M24" s="499">
        <f t="shared" si="1"/>
        <v>89.28</v>
      </c>
      <c r="N24" s="875">
        <v>0</v>
      </c>
      <c r="O24" s="872">
        <v>0</v>
      </c>
      <c r="P24" s="877">
        <v>0</v>
      </c>
      <c r="Q24" s="807">
        <f>(((K24*J24)+N24+O24-(K24*P24%))+(K25*J25)+N25+O25-(K25*P25%))</f>
        <v>290</v>
      </c>
      <c r="R24" s="851" t="s">
        <v>174</v>
      </c>
      <c r="S24" s="800" t="s">
        <v>192</v>
      </c>
      <c r="T24" s="800" t="s">
        <v>625</v>
      </c>
      <c r="U24" s="872">
        <v>50</v>
      </c>
      <c r="V24" s="822">
        <f t="shared" si="5"/>
        <v>50</v>
      </c>
      <c r="W24" s="839">
        <v>14344940643591</v>
      </c>
      <c r="X24" s="842">
        <v>45367</v>
      </c>
      <c r="Y24" s="877" t="s">
        <v>40</v>
      </c>
      <c r="Z24" s="810">
        <f t="shared" ref="Z24:Z38" si="9">X24-A24</f>
        <v>6</v>
      </c>
      <c r="AA24" s="793"/>
      <c r="AB24" s="793"/>
    </row>
    <row r="25" spans="1:28">
      <c r="A25" s="857"/>
      <c r="B25" s="866"/>
      <c r="C25" s="867"/>
      <c r="D25" s="869"/>
      <c r="E25" s="871"/>
      <c r="F25" s="864"/>
      <c r="G25" s="864"/>
      <c r="H25" s="494" t="s">
        <v>677</v>
      </c>
      <c r="I25" s="552" t="s">
        <v>820</v>
      </c>
      <c r="J25" s="507">
        <v>1</v>
      </c>
      <c r="K25" s="454">
        <v>170</v>
      </c>
      <c r="L25" s="454">
        <v>126.5</v>
      </c>
      <c r="M25" s="500">
        <f t="shared" si="1"/>
        <v>126.5</v>
      </c>
      <c r="N25" s="876"/>
      <c r="O25" s="873"/>
      <c r="P25" s="792"/>
      <c r="Q25" s="809"/>
      <c r="R25" s="815"/>
      <c r="S25" s="815"/>
      <c r="T25" s="815"/>
      <c r="U25" s="873"/>
      <c r="V25" s="824"/>
      <c r="W25" s="839"/>
      <c r="X25" s="843"/>
      <c r="Y25" s="792"/>
      <c r="Z25" s="812"/>
      <c r="AA25" s="795"/>
      <c r="AB25" s="795"/>
    </row>
    <row r="26" spans="1:28">
      <c r="A26" s="459">
        <v>45361</v>
      </c>
      <c r="B26" s="462" t="s">
        <v>678</v>
      </c>
      <c r="C26" s="467" t="s">
        <v>679</v>
      </c>
      <c r="D26" s="469">
        <v>9408835037</v>
      </c>
      <c r="E26" s="456" t="s">
        <v>680</v>
      </c>
      <c r="F26" s="456" t="s">
        <v>417</v>
      </c>
      <c r="G26" s="456" t="str">
        <f>RIGHT(F26,LEN(F26)-FIND(", ",F26))</f>
        <v xml:space="preserve"> Gujarat</v>
      </c>
      <c r="H26" s="491" t="s">
        <v>681</v>
      </c>
      <c r="I26" s="491" t="s">
        <v>824</v>
      </c>
      <c r="J26" s="51">
        <v>3</v>
      </c>
      <c r="K26" s="454">
        <v>50</v>
      </c>
      <c r="L26" s="454">
        <v>37.83</v>
      </c>
      <c r="M26" s="454">
        <f t="shared" si="1"/>
        <v>113.49</v>
      </c>
      <c r="N26" s="498">
        <v>0</v>
      </c>
      <c r="O26" s="498">
        <v>29</v>
      </c>
      <c r="P26" s="23">
        <v>0</v>
      </c>
      <c r="Q26" s="391">
        <f t="shared" si="4"/>
        <v>179</v>
      </c>
      <c r="R26" s="469" t="s">
        <v>37</v>
      </c>
      <c r="S26" s="638" t="s">
        <v>659</v>
      </c>
      <c r="T26" s="398"/>
      <c r="U26" s="391"/>
      <c r="V26" s="391">
        <f t="shared" si="5"/>
        <v>29</v>
      </c>
      <c r="W26" s="687">
        <v>2868071000033</v>
      </c>
      <c r="X26" s="649"/>
      <c r="Y26" s="470" t="s">
        <v>40</v>
      </c>
      <c r="Z26" s="51"/>
      <c r="AA26" s="23"/>
      <c r="AB26" s="23"/>
    </row>
    <row r="27" spans="1:28">
      <c r="A27" s="459">
        <v>45361</v>
      </c>
      <c r="B27" s="694" t="s">
        <v>682</v>
      </c>
      <c r="C27" s="466" t="s">
        <v>683</v>
      </c>
      <c r="D27" s="469">
        <v>7977554435</v>
      </c>
      <c r="E27" s="456" t="s">
        <v>684</v>
      </c>
      <c r="F27" s="456" t="s">
        <v>337</v>
      </c>
      <c r="G27" s="456" t="str">
        <f t="shared" ref="G27:G30" si="10">RIGHT(F27,LEN(F27)-FIND(", ",F27))</f>
        <v xml:space="preserve"> Maharashtra</v>
      </c>
      <c r="H27" s="491" t="s">
        <v>685</v>
      </c>
      <c r="I27" s="491" t="s">
        <v>534</v>
      </c>
      <c r="J27" s="51">
        <v>1</v>
      </c>
      <c r="K27" s="391">
        <v>225</v>
      </c>
      <c r="L27" s="391">
        <v>165.81</v>
      </c>
      <c r="M27" s="391">
        <f t="shared" si="1"/>
        <v>165.81</v>
      </c>
      <c r="N27" s="498">
        <v>0</v>
      </c>
      <c r="O27" s="498">
        <v>0</v>
      </c>
      <c r="P27" s="23">
        <v>0</v>
      </c>
      <c r="Q27" s="391">
        <f t="shared" si="4"/>
        <v>225</v>
      </c>
      <c r="R27" s="469" t="s">
        <v>174</v>
      </c>
      <c r="S27" s="638" t="s">
        <v>175</v>
      </c>
      <c r="T27" s="398"/>
      <c r="U27" s="391"/>
      <c r="V27" s="391">
        <f t="shared" si="5"/>
        <v>0</v>
      </c>
      <c r="W27" s="687">
        <v>4091200019391</v>
      </c>
      <c r="X27" s="649">
        <v>45363</v>
      </c>
      <c r="Y27" s="448" t="s">
        <v>40</v>
      </c>
      <c r="Z27" s="51">
        <f t="shared" si="9"/>
        <v>2</v>
      </c>
      <c r="AA27" s="23"/>
      <c r="AB27" s="23"/>
    </row>
    <row r="28" spans="1:28">
      <c r="A28" s="459">
        <v>45362</v>
      </c>
      <c r="B28" s="694" t="s">
        <v>686</v>
      </c>
      <c r="C28" s="466" t="s">
        <v>687</v>
      </c>
      <c r="D28" s="469">
        <v>9373924797</v>
      </c>
      <c r="E28" s="456" t="s">
        <v>688</v>
      </c>
      <c r="F28" s="456" t="s">
        <v>689</v>
      </c>
      <c r="G28" s="456" t="str">
        <f t="shared" si="10"/>
        <v xml:space="preserve"> Telagana</v>
      </c>
      <c r="H28" s="491" t="s">
        <v>690</v>
      </c>
      <c r="I28" s="491" t="s">
        <v>534</v>
      </c>
      <c r="J28" s="51">
        <v>1</v>
      </c>
      <c r="K28" s="391">
        <v>65</v>
      </c>
      <c r="L28" s="391">
        <v>52.75</v>
      </c>
      <c r="M28" s="391">
        <f t="shared" si="1"/>
        <v>52.75</v>
      </c>
      <c r="N28" s="498">
        <v>69</v>
      </c>
      <c r="O28" s="498">
        <v>29</v>
      </c>
      <c r="P28" s="23">
        <v>0</v>
      </c>
      <c r="Q28" s="391">
        <f t="shared" si="4"/>
        <v>163</v>
      </c>
      <c r="R28" s="469" t="s">
        <v>37</v>
      </c>
      <c r="S28" s="638" t="s">
        <v>192</v>
      </c>
      <c r="T28" s="590" t="s">
        <v>625</v>
      </c>
      <c r="U28" s="391">
        <v>50</v>
      </c>
      <c r="V28" s="391">
        <f>U28+O28</f>
        <v>79</v>
      </c>
      <c r="W28" s="687">
        <v>14344940631859</v>
      </c>
      <c r="X28" s="649">
        <v>45367</v>
      </c>
      <c r="Y28" s="470" t="s">
        <v>40</v>
      </c>
      <c r="Z28" s="51">
        <f t="shared" si="9"/>
        <v>5</v>
      </c>
      <c r="AA28" s="23"/>
      <c r="AB28" s="23"/>
    </row>
    <row r="29" spans="1:28">
      <c r="A29" s="459">
        <v>45362</v>
      </c>
      <c r="B29" s="694" t="s">
        <v>691</v>
      </c>
      <c r="C29" s="466" t="s">
        <v>692</v>
      </c>
      <c r="D29" s="469">
        <v>7986552015</v>
      </c>
      <c r="E29" s="456" t="s">
        <v>693</v>
      </c>
      <c r="F29" s="456" t="s">
        <v>694</v>
      </c>
      <c r="G29" s="456" t="str">
        <f t="shared" si="10"/>
        <v xml:space="preserve"> Punjab</v>
      </c>
      <c r="H29" s="491" t="s">
        <v>695</v>
      </c>
      <c r="I29" s="495" t="s">
        <v>539</v>
      </c>
      <c r="J29" s="51">
        <v>1</v>
      </c>
      <c r="K29" s="391">
        <v>175</v>
      </c>
      <c r="L29" s="391">
        <v>139.51</v>
      </c>
      <c r="M29" s="391">
        <f t="shared" si="1"/>
        <v>139.51</v>
      </c>
      <c r="N29" s="498">
        <v>0</v>
      </c>
      <c r="O29" s="498">
        <v>0</v>
      </c>
      <c r="P29" s="23">
        <v>0</v>
      </c>
      <c r="Q29" s="391">
        <f t="shared" si="4"/>
        <v>175</v>
      </c>
      <c r="R29" s="469" t="s">
        <v>174</v>
      </c>
      <c r="S29" s="638" t="s">
        <v>192</v>
      </c>
      <c r="T29" s="590" t="s">
        <v>625</v>
      </c>
      <c r="U29" s="391">
        <v>50</v>
      </c>
      <c r="V29" s="391">
        <f t="shared" ref="V29:V30" si="11">U29+O29</f>
        <v>50</v>
      </c>
      <c r="W29" s="687">
        <v>14344940643674</v>
      </c>
      <c r="X29" s="649">
        <v>45366</v>
      </c>
      <c r="Y29" s="470" t="s">
        <v>40</v>
      </c>
      <c r="Z29" s="51">
        <f t="shared" si="9"/>
        <v>4</v>
      </c>
      <c r="AA29" s="23"/>
      <c r="AB29" s="23"/>
    </row>
    <row r="30" spans="1:28">
      <c r="A30" s="459">
        <v>45362</v>
      </c>
      <c r="B30" s="694" t="s">
        <v>696</v>
      </c>
      <c r="C30" s="466" t="s">
        <v>697</v>
      </c>
      <c r="D30" s="469">
        <v>9264728654</v>
      </c>
      <c r="E30" s="456" t="s">
        <v>698</v>
      </c>
      <c r="F30" s="456" t="s">
        <v>699</v>
      </c>
      <c r="G30" s="456" t="str">
        <f t="shared" si="10"/>
        <v xml:space="preserve"> West Bengal</v>
      </c>
      <c r="H30" s="549" t="s">
        <v>700</v>
      </c>
      <c r="I30" s="496" t="s">
        <v>539</v>
      </c>
      <c r="J30" s="472">
        <v>1</v>
      </c>
      <c r="K30" s="453">
        <v>248</v>
      </c>
      <c r="L30" s="453">
        <v>189</v>
      </c>
      <c r="M30" s="453">
        <f t="shared" si="1"/>
        <v>189</v>
      </c>
      <c r="N30" s="498">
        <v>0</v>
      </c>
      <c r="O30" s="498">
        <v>29</v>
      </c>
      <c r="P30" s="23">
        <v>0</v>
      </c>
      <c r="Q30" s="391">
        <f t="shared" si="4"/>
        <v>277</v>
      </c>
      <c r="R30" s="469" t="s">
        <v>37</v>
      </c>
      <c r="S30" s="638" t="s">
        <v>192</v>
      </c>
      <c r="T30" s="590" t="s">
        <v>625</v>
      </c>
      <c r="U30" s="391">
        <v>50</v>
      </c>
      <c r="V30" s="391">
        <f t="shared" si="11"/>
        <v>79</v>
      </c>
      <c r="W30" s="687">
        <v>14344940641543</v>
      </c>
      <c r="X30" s="649">
        <v>45369</v>
      </c>
      <c r="Y30" s="470" t="s">
        <v>40</v>
      </c>
      <c r="Z30" s="51">
        <f t="shared" si="9"/>
        <v>7</v>
      </c>
      <c r="AA30" s="23"/>
      <c r="AB30" s="23"/>
    </row>
    <row r="31" spans="1:28">
      <c r="A31" s="845">
        <v>45362</v>
      </c>
      <c r="B31" s="826" t="s">
        <v>701</v>
      </c>
      <c r="C31" s="853" t="s">
        <v>702</v>
      </c>
      <c r="D31" s="800">
        <v>9851446717</v>
      </c>
      <c r="E31" s="860" t="s">
        <v>703</v>
      </c>
      <c r="F31" s="860" t="s">
        <v>704</v>
      </c>
      <c r="G31" s="870" t="str">
        <f>RIGHT(F31,LEN(F31)-FIND(", ",F31))</f>
        <v xml:space="preserve"> West Bengal</v>
      </c>
      <c r="H31" s="471" t="s">
        <v>705</v>
      </c>
      <c r="I31" s="471" t="s">
        <v>822</v>
      </c>
      <c r="J31" s="472">
        <v>1</v>
      </c>
      <c r="K31" s="453">
        <v>10</v>
      </c>
      <c r="L31" s="453">
        <v>7.06</v>
      </c>
      <c r="M31" s="499">
        <f t="shared" si="1"/>
        <v>7.06</v>
      </c>
      <c r="N31" s="875">
        <v>0</v>
      </c>
      <c r="O31" s="872">
        <v>0</v>
      </c>
      <c r="P31" s="810">
        <v>0</v>
      </c>
      <c r="Q31" s="872">
        <f>((K31*J31)+N31+O31-(K31*P31%))+((K32*J32)+N32+O32-(K32*P32%))</f>
        <v>100</v>
      </c>
      <c r="R31" s="851" t="s">
        <v>174</v>
      </c>
      <c r="S31" s="813" t="s">
        <v>659</v>
      </c>
      <c r="T31" s="816"/>
      <c r="U31" s="822"/>
      <c r="V31" s="872">
        <f t="shared" si="5"/>
        <v>0</v>
      </c>
      <c r="W31" s="839">
        <v>28680710000055</v>
      </c>
      <c r="X31" s="842">
        <v>45368</v>
      </c>
      <c r="Y31" s="877" t="s">
        <v>40</v>
      </c>
      <c r="Z31" s="810">
        <f t="shared" si="9"/>
        <v>6</v>
      </c>
      <c r="AA31" s="816"/>
      <c r="AB31" s="816"/>
    </row>
    <row r="32" spans="1:28">
      <c r="A32" s="846"/>
      <c r="B32" s="847"/>
      <c r="C32" s="854"/>
      <c r="D32" s="813"/>
      <c r="E32" s="790"/>
      <c r="F32" s="790"/>
      <c r="G32" s="874"/>
      <c r="H32" s="501" t="s">
        <v>573</v>
      </c>
      <c r="I32" s="501" t="s">
        <v>532</v>
      </c>
      <c r="J32" s="448">
        <v>1</v>
      </c>
      <c r="K32" s="454">
        <v>90</v>
      </c>
      <c r="L32" s="454">
        <v>74.25</v>
      </c>
      <c r="M32" s="500">
        <f t="shared" si="1"/>
        <v>74.25</v>
      </c>
      <c r="N32" s="876"/>
      <c r="O32" s="873"/>
      <c r="P32" s="812"/>
      <c r="Q32" s="873"/>
      <c r="R32" s="815"/>
      <c r="S32" s="850"/>
      <c r="T32" s="818"/>
      <c r="U32" s="824"/>
      <c r="V32" s="873"/>
      <c r="W32" s="786"/>
      <c r="X32" s="843"/>
      <c r="Y32" s="792"/>
      <c r="Z32" s="812"/>
      <c r="AA32" s="818"/>
      <c r="AB32" s="818"/>
    </row>
    <row r="33" spans="1:28">
      <c r="A33" s="459">
        <v>45362</v>
      </c>
      <c r="B33" s="694" t="s">
        <v>706</v>
      </c>
      <c r="C33" s="466" t="s">
        <v>707</v>
      </c>
      <c r="D33" s="469">
        <v>8011620003</v>
      </c>
      <c r="E33" s="456" t="s">
        <v>708</v>
      </c>
      <c r="F33" s="456" t="s">
        <v>709</v>
      </c>
      <c r="G33" s="456" t="str">
        <f>RIGHT(F33,LEN(F33)-FIND(", ",F33))</f>
        <v xml:space="preserve"> Assam</v>
      </c>
      <c r="H33" s="497" t="s">
        <v>710</v>
      </c>
      <c r="I33" s="497" t="s">
        <v>527</v>
      </c>
      <c r="J33" s="448">
        <v>1</v>
      </c>
      <c r="K33" s="454">
        <v>120</v>
      </c>
      <c r="L33" s="454">
        <v>84</v>
      </c>
      <c r="M33" s="454">
        <f t="shared" si="1"/>
        <v>84</v>
      </c>
      <c r="N33" s="498">
        <v>0</v>
      </c>
      <c r="O33" s="498">
        <v>29</v>
      </c>
      <c r="P33" s="23">
        <v>0</v>
      </c>
      <c r="Q33" s="391">
        <f t="shared" si="4"/>
        <v>149</v>
      </c>
      <c r="R33" s="469" t="s">
        <v>37</v>
      </c>
      <c r="S33" s="638" t="s">
        <v>192</v>
      </c>
      <c r="T33" s="590" t="s">
        <v>625</v>
      </c>
      <c r="U33" s="391">
        <v>59</v>
      </c>
      <c r="V33" s="391">
        <f t="shared" ref="V33" si="12">U33+O33</f>
        <v>88</v>
      </c>
      <c r="W33" s="687">
        <v>14344940644270</v>
      </c>
      <c r="X33" s="645">
        <v>45369</v>
      </c>
      <c r="Y33" s="470" t="s">
        <v>40</v>
      </c>
      <c r="Z33" s="51">
        <f t="shared" si="9"/>
        <v>7</v>
      </c>
      <c r="AA33" s="23"/>
      <c r="AB33" s="23"/>
    </row>
    <row r="34" spans="1:28">
      <c r="A34" s="459">
        <v>45362</v>
      </c>
      <c r="B34" s="694" t="s">
        <v>711</v>
      </c>
      <c r="C34" s="466" t="s">
        <v>712</v>
      </c>
      <c r="D34" s="469">
        <v>9330333414</v>
      </c>
      <c r="E34" s="456" t="s">
        <v>713</v>
      </c>
      <c r="F34" s="456" t="s">
        <v>380</v>
      </c>
      <c r="G34" s="456" t="str">
        <f t="shared" ref="G34:G37" si="13">RIGHT(F34,LEN(F34)-FIND(", ",F34))</f>
        <v xml:space="preserve"> Karnataka</v>
      </c>
      <c r="H34" s="492" t="s">
        <v>714</v>
      </c>
      <c r="I34" s="492" t="s">
        <v>538</v>
      </c>
      <c r="J34" s="51">
        <v>1</v>
      </c>
      <c r="K34" s="391">
        <v>216</v>
      </c>
      <c r="L34" s="391">
        <v>137.13999999999999</v>
      </c>
      <c r="M34" s="391">
        <f t="shared" si="1"/>
        <v>137.13999999999999</v>
      </c>
      <c r="N34" s="498">
        <v>0</v>
      </c>
      <c r="O34" s="498">
        <v>40</v>
      </c>
      <c r="P34" s="23">
        <v>0</v>
      </c>
      <c r="Q34" s="391">
        <f t="shared" si="4"/>
        <v>256</v>
      </c>
      <c r="R34" s="469" t="s">
        <v>37</v>
      </c>
      <c r="S34" s="641" t="s">
        <v>659</v>
      </c>
      <c r="T34" s="389"/>
      <c r="U34" s="391"/>
      <c r="V34" s="391">
        <f t="shared" si="5"/>
        <v>40</v>
      </c>
      <c r="W34" s="687">
        <v>28680710000044</v>
      </c>
      <c r="X34" s="649">
        <v>45366</v>
      </c>
      <c r="Y34" s="470" t="s">
        <v>40</v>
      </c>
      <c r="Z34" s="51">
        <f t="shared" si="9"/>
        <v>4</v>
      </c>
      <c r="AA34" s="23"/>
      <c r="AB34" s="23"/>
    </row>
    <row r="35" spans="1:28">
      <c r="A35" s="459">
        <v>45363</v>
      </c>
      <c r="B35" s="694" t="s">
        <v>715</v>
      </c>
      <c r="C35" s="466" t="s">
        <v>716</v>
      </c>
      <c r="D35" s="469">
        <v>8416831281</v>
      </c>
      <c r="E35" s="456" t="s">
        <v>717</v>
      </c>
      <c r="F35" s="456" t="s">
        <v>718</v>
      </c>
      <c r="G35" s="456" t="str">
        <f t="shared" si="13"/>
        <v xml:space="preserve"> Rajasthan</v>
      </c>
      <c r="H35" s="492" t="s">
        <v>719</v>
      </c>
      <c r="I35" s="492" t="s">
        <v>539</v>
      </c>
      <c r="J35" s="51">
        <v>1</v>
      </c>
      <c r="K35" s="391">
        <v>220</v>
      </c>
      <c r="L35" s="391">
        <v>182.23</v>
      </c>
      <c r="M35" s="391">
        <f t="shared" si="1"/>
        <v>182.23</v>
      </c>
      <c r="N35" s="498">
        <v>0</v>
      </c>
      <c r="O35" s="498">
        <v>40</v>
      </c>
      <c r="P35" s="455">
        <v>0</v>
      </c>
      <c r="Q35" s="391">
        <f t="shared" si="4"/>
        <v>260</v>
      </c>
      <c r="R35" s="469" t="s">
        <v>37</v>
      </c>
      <c r="S35" s="638" t="s">
        <v>659</v>
      </c>
      <c r="T35" s="398"/>
      <c r="U35" s="391"/>
      <c r="V35" s="391">
        <f t="shared" si="5"/>
        <v>40</v>
      </c>
      <c r="W35" s="687">
        <v>28680710000140</v>
      </c>
      <c r="X35" s="649">
        <v>45369</v>
      </c>
      <c r="Y35" s="470" t="s">
        <v>40</v>
      </c>
      <c r="Z35" s="51">
        <f t="shared" si="9"/>
        <v>6</v>
      </c>
      <c r="AA35" s="23"/>
      <c r="AB35" s="23"/>
    </row>
    <row r="36" spans="1:28">
      <c r="A36" s="459">
        <v>45363</v>
      </c>
      <c r="B36" s="694" t="s">
        <v>721</v>
      </c>
      <c r="C36" s="468" t="s">
        <v>722</v>
      </c>
      <c r="D36" s="469">
        <v>7997749646</v>
      </c>
      <c r="E36" s="456" t="s">
        <v>723</v>
      </c>
      <c r="F36" s="456" t="s">
        <v>724</v>
      </c>
      <c r="G36" s="456" t="str">
        <f t="shared" si="13"/>
        <v xml:space="preserve"> Andra Pradesh</v>
      </c>
      <c r="H36" s="492" t="s">
        <v>725</v>
      </c>
      <c r="I36" s="492" t="s">
        <v>537</v>
      </c>
      <c r="J36" s="51">
        <v>1</v>
      </c>
      <c r="K36" s="391">
        <v>95</v>
      </c>
      <c r="L36" s="391">
        <v>74.2</v>
      </c>
      <c r="M36" s="391">
        <f t="shared" si="1"/>
        <v>74.2</v>
      </c>
      <c r="N36" s="498">
        <v>69</v>
      </c>
      <c r="O36" s="498">
        <v>40</v>
      </c>
      <c r="P36" s="23">
        <v>0</v>
      </c>
      <c r="Q36" s="391">
        <f t="shared" si="4"/>
        <v>204</v>
      </c>
      <c r="R36" s="469" t="s">
        <v>37</v>
      </c>
      <c r="S36" s="641" t="s">
        <v>659</v>
      </c>
      <c r="T36" s="389"/>
      <c r="U36" s="391"/>
      <c r="V36" s="391">
        <f t="shared" si="5"/>
        <v>109</v>
      </c>
      <c r="W36" s="687">
        <v>28680710000114</v>
      </c>
      <c r="X36" s="649">
        <v>45369</v>
      </c>
      <c r="Y36" s="456" t="s">
        <v>40</v>
      </c>
      <c r="Z36" s="51">
        <f t="shared" si="9"/>
        <v>6</v>
      </c>
      <c r="AA36" s="23"/>
      <c r="AB36" s="23"/>
    </row>
    <row r="37" spans="1:28">
      <c r="A37" s="459">
        <v>45363</v>
      </c>
      <c r="B37" s="694" t="s">
        <v>726</v>
      </c>
      <c r="C37" s="484" t="s">
        <v>727</v>
      </c>
      <c r="D37" s="469">
        <v>9880197928</v>
      </c>
      <c r="E37" s="456" t="s">
        <v>728</v>
      </c>
      <c r="F37" s="456" t="s">
        <v>729</v>
      </c>
      <c r="G37" s="456" t="str">
        <f t="shared" si="13"/>
        <v xml:space="preserve"> Karnataka</v>
      </c>
      <c r="H37" s="492" t="s">
        <v>730</v>
      </c>
      <c r="I37" s="492" t="s">
        <v>537</v>
      </c>
      <c r="J37" s="51">
        <v>2</v>
      </c>
      <c r="K37" s="391">
        <v>120</v>
      </c>
      <c r="L37" s="391">
        <v>89.28</v>
      </c>
      <c r="M37" s="391">
        <f t="shared" si="1"/>
        <v>178.56</v>
      </c>
      <c r="N37" s="498">
        <v>0</v>
      </c>
      <c r="O37" s="498">
        <v>0</v>
      </c>
      <c r="P37" s="23">
        <v>0</v>
      </c>
      <c r="Q37" s="391">
        <f t="shared" si="4"/>
        <v>240</v>
      </c>
      <c r="R37" s="452" t="s">
        <v>174</v>
      </c>
      <c r="S37" s="650" t="s">
        <v>780</v>
      </c>
      <c r="T37" s="389"/>
      <c r="U37" s="391"/>
      <c r="V37" s="391">
        <f t="shared" si="5"/>
        <v>0</v>
      </c>
      <c r="W37" s="687">
        <v>2370973235</v>
      </c>
      <c r="X37" s="649">
        <v>45372</v>
      </c>
      <c r="Y37" s="51" t="s">
        <v>40</v>
      </c>
      <c r="Z37" s="51">
        <f t="shared" si="9"/>
        <v>9</v>
      </c>
      <c r="AA37" s="23"/>
      <c r="AB37" s="23"/>
    </row>
    <row r="38" spans="1:28">
      <c r="A38" s="856">
        <v>45363</v>
      </c>
      <c r="B38" s="865" t="s">
        <v>731</v>
      </c>
      <c r="C38" s="799" t="s">
        <v>732</v>
      </c>
      <c r="D38" s="800">
        <v>9028487093</v>
      </c>
      <c r="E38" s="860" t="s">
        <v>733</v>
      </c>
      <c r="F38" s="862" t="s">
        <v>734</v>
      </c>
      <c r="G38" s="861" t="str">
        <f>RIGHT(F38,LEN(F38)-FIND(", ",F38))</f>
        <v xml:space="preserve"> Maharashtra</v>
      </c>
      <c r="H38" s="494" t="s">
        <v>719</v>
      </c>
      <c r="I38" s="551" t="s">
        <v>539</v>
      </c>
      <c r="J38" s="447">
        <v>1</v>
      </c>
      <c r="K38" s="485">
        <v>220</v>
      </c>
      <c r="L38" s="445">
        <v>182.23</v>
      </c>
      <c r="M38" s="453">
        <f t="shared" si="1"/>
        <v>182.23</v>
      </c>
      <c r="N38" s="808">
        <v>0</v>
      </c>
      <c r="O38" s="808">
        <v>0</v>
      </c>
      <c r="P38" s="811">
        <v>0</v>
      </c>
      <c r="Q38" s="808">
        <f>SUM(((K38*J38) +N38+O38-(K38*P38%)) + ((K39*J39) +N39+O39-(K39*P39%))+ ((K40*J40) +N40+O40-(K40*P40%))+ ((K41*J41) +N41+O41-(K41*P41%)))</f>
        <v>720</v>
      </c>
      <c r="R38" s="814" t="s">
        <v>174</v>
      </c>
      <c r="S38" s="814" t="s">
        <v>780</v>
      </c>
      <c r="T38" s="811"/>
      <c r="U38" s="808"/>
      <c r="V38" s="808">
        <f t="shared" si="5"/>
        <v>0</v>
      </c>
      <c r="W38" s="839">
        <v>2370973234</v>
      </c>
      <c r="X38" s="852">
        <v>45367</v>
      </c>
      <c r="Y38" s="803" t="s">
        <v>40</v>
      </c>
      <c r="Z38" s="810">
        <f t="shared" si="9"/>
        <v>4</v>
      </c>
      <c r="AA38" s="793"/>
      <c r="AB38" s="793"/>
    </row>
    <row r="39" spans="1:28">
      <c r="A39" s="856"/>
      <c r="B39" s="865"/>
      <c r="C39" s="799"/>
      <c r="D39" s="800"/>
      <c r="E39" s="860"/>
      <c r="F39" s="862"/>
      <c r="G39" s="861"/>
      <c r="H39" s="494" t="s">
        <v>735</v>
      </c>
      <c r="I39" s="553" t="s">
        <v>531</v>
      </c>
      <c r="J39" s="447">
        <v>1</v>
      </c>
      <c r="K39" s="485">
        <v>45</v>
      </c>
      <c r="L39" s="483">
        <v>33.479999999999997</v>
      </c>
      <c r="M39" s="485">
        <f t="shared" si="1"/>
        <v>33.479999999999997</v>
      </c>
      <c r="N39" s="805"/>
      <c r="O39" s="808"/>
      <c r="P39" s="811"/>
      <c r="Q39" s="808"/>
      <c r="R39" s="814"/>
      <c r="S39" s="814"/>
      <c r="T39" s="811"/>
      <c r="U39" s="808"/>
      <c r="V39" s="808"/>
      <c r="W39" s="839"/>
      <c r="X39" s="852"/>
      <c r="Y39" s="803"/>
      <c r="Z39" s="811"/>
      <c r="AA39" s="794"/>
      <c r="AB39" s="794"/>
    </row>
    <row r="40" spans="1:28">
      <c r="A40" s="856"/>
      <c r="B40" s="865"/>
      <c r="C40" s="799"/>
      <c r="D40" s="800"/>
      <c r="E40" s="860"/>
      <c r="F40" s="862"/>
      <c r="G40" s="861"/>
      <c r="H40" s="494" t="s">
        <v>736</v>
      </c>
      <c r="I40" s="553" t="s">
        <v>823</v>
      </c>
      <c r="J40" s="447">
        <v>1</v>
      </c>
      <c r="K40" s="485">
        <v>195</v>
      </c>
      <c r="L40" s="483">
        <v>145.09</v>
      </c>
      <c r="M40" s="485">
        <f t="shared" si="1"/>
        <v>145.09</v>
      </c>
      <c r="N40" s="805"/>
      <c r="O40" s="808"/>
      <c r="P40" s="811"/>
      <c r="Q40" s="808"/>
      <c r="R40" s="814"/>
      <c r="S40" s="814"/>
      <c r="T40" s="811"/>
      <c r="U40" s="808"/>
      <c r="V40" s="808"/>
      <c r="W40" s="839"/>
      <c r="X40" s="852"/>
      <c r="Y40" s="803"/>
      <c r="Z40" s="811"/>
      <c r="AA40" s="794"/>
      <c r="AB40" s="794"/>
    </row>
    <row r="41" spans="1:28">
      <c r="A41" s="857"/>
      <c r="B41" s="866"/>
      <c r="C41" s="799"/>
      <c r="D41" s="800"/>
      <c r="E41" s="860"/>
      <c r="F41" s="863"/>
      <c r="G41" s="864"/>
      <c r="H41" s="494" t="s">
        <v>737</v>
      </c>
      <c r="I41" s="552" t="s">
        <v>823</v>
      </c>
      <c r="J41" s="448">
        <v>1</v>
      </c>
      <c r="K41" s="454">
        <v>260</v>
      </c>
      <c r="L41" s="446">
        <v>206.35</v>
      </c>
      <c r="M41" s="454">
        <f t="shared" si="1"/>
        <v>206.35</v>
      </c>
      <c r="N41" s="809"/>
      <c r="O41" s="809"/>
      <c r="P41" s="812"/>
      <c r="Q41" s="809"/>
      <c r="R41" s="815"/>
      <c r="S41" s="815"/>
      <c r="T41" s="812"/>
      <c r="U41" s="809"/>
      <c r="V41" s="809"/>
      <c r="W41" s="839"/>
      <c r="X41" s="843"/>
      <c r="Y41" s="835"/>
      <c r="Z41" s="812"/>
      <c r="AA41" s="795"/>
      <c r="AB41" s="795"/>
    </row>
    <row r="42" spans="1:28">
      <c r="A42" s="459">
        <v>45364</v>
      </c>
      <c r="B42" s="694" t="s">
        <v>738</v>
      </c>
      <c r="C42" s="488" t="s">
        <v>739</v>
      </c>
      <c r="D42" s="458">
        <v>9833319660</v>
      </c>
      <c r="E42" s="503" t="s">
        <v>740</v>
      </c>
      <c r="F42" s="457" t="s">
        <v>741</v>
      </c>
      <c r="G42" s="457" t="str">
        <f>RIGHT(F42,LEN(F42)-FIND(", ",F42))</f>
        <v xml:space="preserve"> Goa</v>
      </c>
      <c r="H42" s="492" t="s">
        <v>742</v>
      </c>
      <c r="I42" s="492" t="s">
        <v>824</v>
      </c>
      <c r="J42" s="51">
        <v>2</v>
      </c>
      <c r="K42" s="391">
        <v>75</v>
      </c>
      <c r="L42" s="391">
        <v>50</v>
      </c>
      <c r="M42" s="391">
        <f t="shared" ref="M42:M108" si="14">L42*J42</f>
        <v>100</v>
      </c>
      <c r="N42" s="498">
        <v>0</v>
      </c>
      <c r="O42" s="498">
        <v>40</v>
      </c>
      <c r="P42" s="23">
        <v>0</v>
      </c>
      <c r="Q42" s="391">
        <f t="shared" ref="Q42:Q79" si="15">(K42*J42) +N42+O42-(K42*P42%)</f>
        <v>190</v>
      </c>
      <c r="R42" s="469" t="s">
        <v>37</v>
      </c>
      <c r="S42" s="643" t="s">
        <v>192</v>
      </c>
      <c r="T42" s="590" t="s">
        <v>625</v>
      </c>
      <c r="U42" s="391">
        <v>32</v>
      </c>
      <c r="V42" s="391">
        <f t="shared" ref="V42" si="16">U42+O42</f>
        <v>72</v>
      </c>
      <c r="W42" s="687">
        <v>14344940656556</v>
      </c>
      <c r="X42" s="649">
        <v>45368</v>
      </c>
      <c r="Y42" s="470" t="s">
        <v>40</v>
      </c>
      <c r="Z42" s="23">
        <f>X42-A42</f>
        <v>4</v>
      </c>
      <c r="AA42" s="23"/>
      <c r="AB42" s="23"/>
    </row>
    <row r="43" spans="1:28">
      <c r="A43" s="459">
        <v>45364</v>
      </c>
      <c r="B43" s="694" t="s">
        <v>743</v>
      </c>
      <c r="C43" s="482" t="s">
        <v>744</v>
      </c>
      <c r="D43" s="469">
        <v>9939393310</v>
      </c>
      <c r="E43" s="456" t="s">
        <v>745</v>
      </c>
      <c r="F43" s="456" t="s">
        <v>746</v>
      </c>
      <c r="G43" s="456" t="str">
        <f t="shared" ref="G43:G53" si="17">RIGHT(F43,LEN(F43)-FIND(", ",F43))</f>
        <v xml:space="preserve"> Gujarat</v>
      </c>
      <c r="H43" s="492" t="s">
        <v>747</v>
      </c>
      <c r="I43" s="492" t="s">
        <v>527</v>
      </c>
      <c r="J43" s="51">
        <v>1</v>
      </c>
      <c r="K43" s="391">
        <v>175</v>
      </c>
      <c r="L43" s="391">
        <v>130.19999999999999</v>
      </c>
      <c r="M43" s="391">
        <f t="shared" si="14"/>
        <v>130.19999999999999</v>
      </c>
      <c r="N43" s="498">
        <v>0</v>
      </c>
      <c r="O43" s="498">
        <v>0</v>
      </c>
      <c r="P43" s="23">
        <v>0</v>
      </c>
      <c r="Q43" s="391">
        <f t="shared" si="15"/>
        <v>175</v>
      </c>
      <c r="R43" s="469" t="s">
        <v>174</v>
      </c>
      <c r="S43" s="638" t="s">
        <v>175</v>
      </c>
      <c r="T43" s="443"/>
      <c r="U43" s="391"/>
      <c r="V43" s="391">
        <f t="shared" ref="V43:V93" si="18">U43+O43+N43</f>
        <v>0</v>
      </c>
      <c r="W43" s="687">
        <v>4091200019452</v>
      </c>
      <c r="X43" s="649"/>
      <c r="Y43" s="448" t="s">
        <v>40</v>
      </c>
      <c r="Z43" s="23"/>
      <c r="AA43" s="23"/>
      <c r="AB43" s="23"/>
    </row>
    <row r="44" spans="1:28">
      <c r="A44" s="459">
        <v>45364</v>
      </c>
      <c r="B44" s="694" t="s">
        <v>748</v>
      </c>
      <c r="C44" s="489" t="s">
        <v>749</v>
      </c>
      <c r="D44" s="469">
        <v>8295481634</v>
      </c>
      <c r="E44" s="456" t="s">
        <v>750</v>
      </c>
      <c r="F44" s="456" t="s">
        <v>751</v>
      </c>
      <c r="G44" s="450" t="str">
        <f t="shared" si="17"/>
        <v xml:space="preserve"> West Bengal</v>
      </c>
      <c r="H44" s="491" t="s">
        <v>752</v>
      </c>
      <c r="I44" s="549" t="s">
        <v>539</v>
      </c>
      <c r="J44" s="472">
        <v>2</v>
      </c>
      <c r="K44" s="453">
        <v>160</v>
      </c>
      <c r="L44" s="453">
        <v>114.29</v>
      </c>
      <c r="M44" s="453">
        <f t="shared" si="14"/>
        <v>228.58</v>
      </c>
      <c r="N44" s="498">
        <v>0</v>
      </c>
      <c r="O44" s="498">
        <v>40</v>
      </c>
      <c r="P44" s="23">
        <v>0</v>
      </c>
      <c r="Q44" s="391">
        <f t="shared" si="15"/>
        <v>360</v>
      </c>
      <c r="R44" s="469" t="s">
        <v>37</v>
      </c>
      <c r="S44" s="638" t="s">
        <v>659</v>
      </c>
      <c r="T44" s="443"/>
      <c r="U44" s="391"/>
      <c r="V44" s="391">
        <f t="shared" si="18"/>
        <v>40</v>
      </c>
      <c r="W44" s="687">
        <v>28680710000103</v>
      </c>
      <c r="X44" s="649">
        <v>45370</v>
      </c>
      <c r="Y44" s="470" t="s">
        <v>40</v>
      </c>
      <c r="Z44" s="23">
        <f t="shared" ref="Z44:Z45" si="19">X44-A44</f>
        <v>6</v>
      </c>
      <c r="AA44" s="23"/>
      <c r="AB44" s="23"/>
    </row>
    <row r="45" spans="1:28">
      <c r="A45" s="846">
        <v>45364</v>
      </c>
      <c r="B45" s="878" t="s">
        <v>753</v>
      </c>
      <c r="C45" s="799" t="s">
        <v>754</v>
      </c>
      <c r="D45" s="813">
        <v>9922056636</v>
      </c>
      <c r="E45" s="860" t="s">
        <v>755</v>
      </c>
      <c r="F45" s="790" t="s">
        <v>734</v>
      </c>
      <c r="G45" s="834" t="str">
        <f t="shared" si="17"/>
        <v xml:space="preserve"> Maharashtra</v>
      </c>
      <c r="H45" s="494" t="s">
        <v>756</v>
      </c>
      <c r="I45" s="551" t="s">
        <v>527</v>
      </c>
      <c r="J45" s="508">
        <v>2</v>
      </c>
      <c r="K45" s="486">
        <v>205</v>
      </c>
      <c r="L45" s="486">
        <v>152.53</v>
      </c>
      <c r="M45" s="486">
        <f t="shared" si="14"/>
        <v>305.06</v>
      </c>
      <c r="N45" s="807">
        <v>0</v>
      </c>
      <c r="O45" s="807">
        <v>0</v>
      </c>
      <c r="P45" s="810">
        <v>0</v>
      </c>
      <c r="Q45" s="807">
        <f>((K45*J45) +N45+O45-(K45*P45%)) + ((K46*J46) +N46+O46-(K46*P46%))</f>
        <v>550</v>
      </c>
      <c r="R45" s="813" t="s">
        <v>174</v>
      </c>
      <c r="S45" s="800" t="s">
        <v>780</v>
      </c>
      <c r="T45" s="841"/>
      <c r="U45" s="819"/>
      <c r="V45" s="807">
        <f t="shared" si="18"/>
        <v>0</v>
      </c>
      <c r="W45" s="839">
        <v>2370973233</v>
      </c>
      <c r="X45" s="842">
        <v>45365</v>
      </c>
      <c r="Y45" s="834" t="s">
        <v>40</v>
      </c>
      <c r="Z45" s="810">
        <f t="shared" si="19"/>
        <v>1</v>
      </c>
      <c r="AA45" s="793"/>
      <c r="AB45" s="793"/>
    </row>
    <row r="46" spans="1:28">
      <c r="A46" s="857"/>
      <c r="B46" s="865"/>
      <c r="C46" s="848"/>
      <c r="D46" s="859"/>
      <c r="E46" s="790"/>
      <c r="F46" s="861"/>
      <c r="G46" s="858"/>
      <c r="H46" s="494" t="s">
        <v>536</v>
      </c>
      <c r="I46" s="552" t="s">
        <v>536</v>
      </c>
      <c r="J46" s="509">
        <v>1</v>
      </c>
      <c r="K46" s="487">
        <v>140</v>
      </c>
      <c r="L46" s="487">
        <v>115.94</v>
      </c>
      <c r="M46" s="487">
        <f t="shared" si="14"/>
        <v>115.94</v>
      </c>
      <c r="N46" s="809"/>
      <c r="O46" s="809"/>
      <c r="P46" s="812"/>
      <c r="Q46" s="809"/>
      <c r="R46" s="815"/>
      <c r="S46" s="815"/>
      <c r="T46" s="818"/>
      <c r="U46" s="821"/>
      <c r="V46" s="809"/>
      <c r="W46" s="839"/>
      <c r="X46" s="843"/>
      <c r="Y46" s="835"/>
      <c r="Z46" s="812"/>
      <c r="AA46" s="795"/>
      <c r="AB46" s="795"/>
    </row>
    <row r="47" spans="1:28">
      <c r="A47" s="459">
        <v>45364</v>
      </c>
      <c r="B47" s="694" t="s">
        <v>757</v>
      </c>
      <c r="C47" s="484" t="s">
        <v>758</v>
      </c>
      <c r="D47" s="469">
        <v>9346641143</v>
      </c>
      <c r="E47" s="456" t="s">
        <v>759</v>
      </c>
      <c r="F47" s="456" t="s">
        <v>320</v>
      </c>
      <c r="G47" s="456" t="str">
        <f t="shared" si="17"/>
        <v xml:space="preserve"> Telagana</v>
      </c>
      <c r="H47" s="492" t="s">
        <v>760</v>
      </c>
      <c r="I47" s="497" t="s">
        <v>527</v>
      </c>
      <c r="J47" s="448">
        <v>2</v>
      </c>
      <c r="K47" s="454">
        <v>210</v>
      </c>
      <c r="L47" s="454"/>
      <c r="M47" s="454">
        <f t="shared" si="14"/>
        <v>0</v>
      </c>
      <c r="N47" s="498">
        <v>0</v>
      </c>
      <c r="O47" s="498">
        <v>0</v>
      </c>
      <c r="P47" s="23">
        <v>0</v>
      </c>
      <c r="Q47" s="391">
        <f t="shared" si="15"/>
        <v>420</v>
      </c>
      <c r="R47" s="469" t="s">
        <v>174</v>
      </c>
      <c r="S47" s="638" t="s">
        <v>83</v>
      </c>
      <c r="T47" s="443"/>
      <c r="U47" s="391"/>
      <c r="V47" s="391">
        <f t="shared" si="18"/>
        <v>0</v>
      </c>
      <c r="W47" s="687">
        <v>340236908948</v>
      </c>
      <c r="X47" s="649">
        <v>45369</v>
      </c>
      <c r="Y47" s="470" t="s">
        <v>40</v>
      </c>
      <c r="Z47" s="23">
        <f>X47-A47</f>
        <v>5</v>
      </c>
      <c r="AA47" s="23"/>
      <c r="AB47" s="23"/>
    </row>
    <row r="48" spans="1:28">
      <c r="A48" s="459">
        <v>45364</v>
      </c>
      <c r="B48" s="694" t="s">
        <v>761</v>
      </c>
      <c r="C48" s="484" t="s">
        <v>762</v>
      </c>
      <c r="D48" s="469">
        <v>8910366454</v>
      </c>
      <c r="E48" s="456" t="s">
        <v>763</v>
      </c>
      <c r="F48" s="456" t="s">
        <v>643</v>
      </c>
      <c r="G48" s="456" t="str">
        <f t="shared" si="17"/>
        <v xml:space="preserve"> West Bengal</v>
      </c>
      <c r="H48" s="491" t="s">
        <v>764</v>
      </c>
      <c r="I48" s="491" t="s">
        <v>535</v>
      </c>
      <c r="J48" s="51">
        <v>1</v>
      </c>
      <c r="K48" s="391">
        <v>100</v>
      </c>
      <c r="L48" s="391">
        <v>74.400000000000006</v>
      </c>
      <c r="M48" s="391">
        <f t="shared" si="14"/>
        <v>74.400000000000006</v>
      </c>
      <c r="N48" s="498">
        <v>0</v>
      </c>
      <c r="O48" s="498">
        <v>0</v>
      </c>
      <c r="P48" s="23">
        <v>0</v>
      </c>
      <c r="Q48" s="391">
        <f t="shared" si="15"/>
        <v>100</v>
      </c>
      <c r="R48" s="469" t="s">
        <v>174</v>
      </c>
      <c r="S48" s="638" t="s">
        <v>780</v>
      </c>
      <c r="T48" s="451"/>
      <c r="U48" s="391"/>
      <c r="V48" s="391">
        <f t="shared" si="18"/>
        <v>0</v>
      </c>
      <c r="W48" s="687">
        <v>2374666214</v>
      </c>
      <c r="X48" s="649">
        <v>45372</v>
      </c>
      <c r="Y48" s="470" t="s">
        <v>40</v>
      </c>
      <c r="Z48" s="23">
        <f>X48-A48</f>
        <v>8</v>
      </c>
      <c r="AA48" s="23"/>
      <c r="AB48" s="23"/>
    </row>
    <row r="49" spans="1:28">
      <c r="A49" s="459">
        <v>45364</v>
      </c>
      <c r="B49" s="694" t="s">
        <v>765</v>
      </c>
      <c r="C49" s="484" t="s">
        <v>766</v>
      </c>
      <c r="D49" s="478">
        <v>7898041468</v>
      </c>
      <c r="E49" s="480" t="s">
        <v>767</v>
      </c>
      <c r="F49" s="479" t="s">
        <v>768</v>
      </c>
      <c r="G49" s="456" t="str">
        <f t="shared" si="17"/>
        <v xml:space="preserve"> Chhattisgarh</v>
      </c>
      <c r="H49" s="492" t="s">
        <v>600</v>
      </c>
      <c r="I49" s="492" t="s">
        <v>535</v>
      </c>
      <c r="J49" s="51">
        <v>2</v>
      </c>
      <c r="K49" s="391">
        <v>130</v>
      </c>
      <c r="L49" s="391">
        <v>98.66</v>
      </c>
      <c r="M49" s="391">
        <f t="shared" si="14"/>
        <v>197.32</v>
      </c>
      <c r="N49" s="498">
        <v>0</v>
      </c>
      <c r="O49" s="498">
        <v>40</v>
      </c>
      <c r="P49" s="23">
        <v>0</v>
      </c>
      <c r="Q49" s="391">
        <f t="shared" si="15"/>
        <v>300</v>
      </c>
      <c r="R49" s="469" t="s">
        <v>37</v>
      </c>
      <c r="S49" s="641" t="s">
        <v>659</v>
      </c>
      <c r="T49" s="389"/>
      <c r="U49" s="391"/>
      <c r="V49" s="391">
        <f t="shared" si="18"/>
        <v>40</v>
      </c>
      <c r="W49" s="687">
        <v>2868071000092</v>
      </c>
      <c r="X49" s="649"/>
      <c r="Y49" s="479" t="s">
        <v>40</v>
      </c>
      <c r="Z49" s="23"/>
      <c r="AA49" s="23"/>
      <c r="AB49" s="23"/>
    </row>
    <row r="50" spans="1:28">
      <c r="A50" s="477">
        <v>45365</v>
      </c>
      <c r="B50" s="694" t="s">
        <v>770</v>
      </c>
      <c r="C50" s="484" t="s">
        <v>771</v>
      </c>
      <c r="D50" s="478">
        <v>7020210463</v>
      </c>
      <c r="E50" s="455" t="s">
        <v>772</v>
      </c>
      <c r="F50" s="455" t="s">
        <v>337</v>
      </c>
      <c r="G50" s="479" t="str">
        <f t="shared" si="17"/>
        <v xml:space="preserve"> Maharashtra</v>
      </c>
      <c r="H50" s="519" t="s">
        <v>773</v>
      </c>
      <c r="I50" s="550" t="s">
        <v>537</v>
      </c>
      <c r="J50" s="475">
        <v>1</v>
      </c>
      <c r="K50" s="473">
        <v>145</v>
      </c>
      <c r="L50" s="391">
        <v>106.85</v>
      </c>
      <c r="M50" s="391">
        <f t="shared" si="14"/>
        <v>106.85</v>
      </c>
      <c r="N50" s="498">
        <v>0</v>
      </c>
      <c r="O50" s="391">
        <v>0</v>
      </c>
      <c r="P50" s="23">
        <v>0</v>
      </c>
      <c r="Q50" s="391">
        <f t="shared" si="15"/>
        <v>145</v>
      </c>
      <c r="R50" s="478" t="s">
        <v>174</v>
      </c>
      <c r="S50" s="643" t="s">
        <v>175</v>
      </c>
      <c r="T50" s="443"/>
      <c r="U50" s="391"/>
      <c r="V50" s="391">
        <f t="shared" si="18"/>
        <v>0</v>
      </c>
      <c r="W50" s="687">
        <v>4091200019457</v>
      </c>
      <c r="X50" s="649"/>
      <c r="Y50" s="481" t="s">
        <v>164</v>
      </c>
      <c r="Z50" s="23"/>
      <c r="AA50" s="23"/>
      <c r="AB50" s="23"/>
    </row>
    <row r="51" spans="1:28">
      <c r="A51" s="845">
        <v>45365</v>
      </c>
      <c r="B51" s="826" t="s">
        <v>774</v>
      </c>
      <c r="C51" s="799" t="s">
        <v>775</v>
      </c>
      <c r="D51" s="800">
        <v>9512400009</v>
      </c>
      <c r="E51" s="801" t="s">
        <v>776</v>
      </c>
      <c r="F51" s="860" t="s">
        <v>779</v>
      </c>
      <c r="G51" s="870" t="str">
        <f t="shared" si="17"/>
        <v xml:space="preserve"> Gujarat</v>
      </c>
      <c r="H51" s="471" t="s">
        <v>777</v>
      </c>
      <c r="I51" s="471" t="s">
        <v>532</v>
      </c>
      <c r="J51" s="506">
        <v>1</v>
      </c>
      <c r="K51" s="473">
        <v>90</v>
      </c>
      <c r="L51" s="516">
        <v>74.25</v>
      </c>
      <c r="M51" s="473">
        <f t="shared" si="14"/>
        <v>74.25</v>
      </c>
      <c r="N51" s="872">
        <v>0</v>
      </c>
      <c r="O51" s="807">
        <v>0</v>
      </c>
      <c r="P51" s="877">
        <v>0</v>
      </c>
      <c r="Q51" s="872">
        <f>((K51*J51) +N51+O51-(K51*P51%))+((K52*J52) +N52+O52-(K52*P52%))</f>
        <v>180</v>
      </c>
      <c r="R51" s="813" t="s">
        <v>37</v>
      </c>
      <c r="S51" s="851" t="s">
        <v>659</v>
      </c>
      <c r="T51" s="816"/>
      <c r="U51" s="822"/>
      <c r="V51" s="872">
        <f t="shared" si="18"/>
        <v>0</v>
      </c>
      <c r="W51" s="839">
        <v>28680710000125</v>
      </c>
      <c r="X51" s="842">
        <v>45368</v>
      </c>
      <c r="Y51" s="834" t="s">
        <v>40</v>
      </c>
      <c r="Z51" s="810">
        <f t="shared" ref="Z51" si="20">X51-A51</f>
        <v>3</v>
      </c>
      <c r="AA51" s="793"/>
      <c r="AB51" s="793"/>
    </row>
    <row r="52" spans="1:28">
      <c r="A52" s="845"/>
      <c r="B52" s="826"/>
      <c r="C52" s="799"/>
      <c r="D52" s="800"/>
      <c r="E52" s="801"/>
      <c r="F52" s="860"/>
      <c r="G52" s="864"/>
      <c r="H52" s="674" t="s">
        <v>778</v>
      </c>
      <c r="I52" s="530" t="s">
        <v>532</v>
      </c>
      <c r="J52" s="514">
        <v>1</v>
      </c>
      <c r="K52" s="474">
        <v>90</v>
      </c>
      <c r="L52" s="513">
        <v>74.25</v>
      </c>
      <c r="M52" s="474">
        <f t="shared" si="14"/>
        <v>74.25</v>
      </c>
      <c r="N52" s="873"/>
      <c r="O52" s="809"/>
      <c r="P52" s="792"/>
      <c r="Q52" s="873"/>
      <c r="R52" s="850"/>
      <c r="S52" s="815"/>
      <c r="T52" s="818"/>
      <c r="U52" s="824"/>
      <c r="V52" s="873"/>
      <c r="W52" s="839"/>
      <c r="X52" s="843"/>
      <c r="Y52" s="844"/>
      <c r="Z52" s="812"/>
      <c r="AA52" s="795"/>
      <c r="AB52" s="795"/>
    </row>
    <row r="53" spans="1:28">
      <c r="A53" s="846">
        <v>45365</v>
      </c>
      <c r="B53" s="826" t="s">
        <v>782</v>
      </c>
      <c r="C53" s="799" t="s">
        <v>781</v>
      </c>
      <c r="D53" s="800">
        <v>8888807896</v>
      </c>
      <c r="E53" s="801" t="s">
        <v>783</v>
      </c>
      <c r="F53" s="801" t="s">
        <v>734</v>
      </c>
      <c r="G53" s="834" t="str">
        <f t="shared" si="17"/>
        <v xml:space="preserve"> Maharashtra</v>
      </c>
      <c r="H53" s="531" t="s">
        <v>784</v>
      </c>
      <c r="I53" s="550" t="s">
        <v>824</v>
      </c>
      <c r="J53" s="517">
        <v>8</v>
      </c>
      <c r="K53" s="532">
        <v>75</v>
      </c>
      <c r="L53" s="512">
        <v>50</v>
      </c>
      <c r="M53" s="516">
        <f t="shared" si="14"/>
        <v>400</v>
      </c>
      <c r="N53" s="807">
        <v>0</v>
      </c>
      <c r="O53" s="807">
        <v>40</v>
      </c>
      <c r="P53" s="810">
        <v>0</v>
      </c>
      <c r="Q53" s="807">
        <f>((K53*J53) +N53+O53-(K53*P53%))+((K54*J54) +N54+O54-(K54*P54%))+((K55*J55) +N55+O55-(K55*P55%))</f>
        <v>1255</v>
      </c>
      <c r="R53" s="851" t="s">
        <v>37</v>
      </c>
      <c r="S53" s="851" t="s">
        <v>192</v>
      </c>
      <c r="T53" s="813" t="s">
        <v>934</v>
      </c>
      <c r="U53" s="807">
        <v>56</v>
      </c>
      <c r="V53" s="807">
        <f>U53+N53+O53</f>
        <v>96</v>
      </c>
      <c r="W53" s="839">
        <v>152489840062000</v>
      </c>
      <c r="X53" s="842">
        <v>45369</v>
      </c>
      <c r="Y53" s="802" t="s">
        <v>40</v>
      </c>
      <c r="Z53" s="810">
        <f>X53-A53</f>
        <v>4</v>
      </c>
      <c r="AA53" s="816"/>
      <c r="AB53" s="816"/>
    </row>
    <row r="54" spans="1:28" ht="12.75" customHeight="1">
      <c r="A54" s="856"/>
      <c r="B54" s="826"/>
      <c r="C54" s="799"/>
      <c r="D54" s="800"/>
      <c r="E54" s="801"/>
      <c r="F54" s="801"/>
      <c r="G54" s="858"/>
      <c r="H54" s="531" t="s">
        <v>785</v>
      </c>
      <c r="I54" s="554" t="s">
        <v>824</v>
      </c>
      <c r="J54" s="514">
        <v>4</v>
      </c>
      <c r="K54" s="533">
        <v>75</v>
      </c>
      <c r="L54" s="540">
        <v>50</v>
      </c>
      <c r="M54" s="512">
        <f t="shared" si="14"/>
        <v>200</v>
      </c>
      <c r="N54" s="808"/>
      <c r="O54" s="808"/>
      <c r="P54" s="811"/>
      <c r="Q54" s="808"/>
      <c r="R54" s="814"/>
      <c r="S54" s="814"/>
      <c r="T54" s="814"/>
      <c r="U54" s="811"/>
      <c r="V54" s="811"/>
      <c r="W54" s="839"/>
      <c r="X54" s="852"/>
      <c r="Y54" s="803"/>
      <c r="Z54" s="811"/>
      <c r="AA54" s="817"/>
      <c r="AB54" s="817"/>
    </row>
    <row r="55" spans="1:28" ht="12.75" customHeight="1">
      <c r="A55" s="857"/>
      <c r="B55" s="826"/>
      <c r="C55" s="799"/>
      <c r="D55" s="800"/>
      <c r="E55" s="801"/>
      <c r="F55" s="801"/>
      <c r="G55" s="844"/>
      <c r="H55" s="531" t="s">
        <v>742</v>
      </c>
      <c r="I55" s="555" t="s">
        <v>824</v>
      </c>
      <c r="J55" s="515">
        <v>7</v>
      </c>
      <c r="K55" s="534">
        <v>45</v>
      </c>
      <c r="L55" s="540">
        <v>50</v>
      </c>
      <c r="M55" s="513">
        <f t="shared" si="14"/>
        <v>350</v>
      </c>
      <c r="N55" s="806"/>
      <c r="O55" s="809"/>
      <c r="P55" s="812"/>
      <c r="Q55" s="809"/>
      <c r="R55" s="815"/>
      <c r="S55" s="815"/>
      <c r="T55" s="815"/>
      <c r="U55" s="812"/>
      <c r="V55" s="812"/>
      <c r="W55" s="839"/>
      <c r="X55" s="843"/>
      <c r="Y55" s="835"/>
      <c r="Z55" s="812"/>
      <c r="AA55" s="818"/>
      <c r="AB55" s="818"/>
    </row>
    <row r="56" spans="1:28">
      <c r="A56" s="535">
        <v>45365</v>
      </c>
      <c r="B56" s="694" t="s">
        <v>786</v>
      </c>
      <c r="C56" s="518" t="s">
        <v>787</v>
      </c>
      <c r="D56" s="511">
        <v>8447677021</v>
      </c>
      <c r="E56" s="520" t="s">
        <v>788</v>
      </c>
      <c r="F56" s="455" t="s">
        <v>789</v>
      </c>
      <c r="G56" s="510" t="str">
        <f t="shared" ref="G56:G62" si="21">RIGHT(F56,LEN(F56)-FIND(", ",F56))</f>
        <v xml:space="preserve"> Uttar Pradesh</v>
      </c>
      <c r="H56" s="519" t="s">
        <v>790</v>
      </c>
      <c r="I56" s="519" t="s">
        <v>825</v>
      </c>
      <c r="J56" s="51">
        <v>2</v>
      </c>
      <c r="K56" s="391">
        <v>90</v>
      </c>
      <c r="L56" s="391">
        <v>61.02</v>
      </c>
      <c r="M56" s="391">
        <f t="shared" ref="M56:M65" si="22">L56*J56</f>
        <v>122.04</v>
      </c>
      <c r="N56" s="498">
        <v>0</v>
      </c>
      <c r="O56" s="391">
        <v>0</v>
      </c>
      <c r="P56" s="23">
        <v>0</v>
      </c>
      <c r="Q56" s="391">
        <f t="shared" ref="Q56:Q62" si="23">(K56*J56) +N56+O56-(K56*P56%)</f>
        <v>180</v>
      </c>
      <c r="R56" s="452" t="s">
        <v>174</v>
      </c>
      <c r="S56" s="650"/>
      <c r="T56" s="522"/>
      <c r="U56" s="391"/>
      <c r="V56" s="391">
        <f t="shared" ref="V56:V63" si="24">U56+O56+N56</f>
        <v>0</v>
      </c>
      <c r="W56" s="692"/>
      <c r="X56" s="658"/>
      <c r="Y56" s="51" t="s">
        <v>164</v>
      </c>
      <c r="Z56" s="618"/>
      <c r="AA56" s="23"/>
      <c r="AB56" s="23"/>
    </row>
    <row r="57" spans="1:28">
      <c r="A57" s="535">
        <v>45366</v>
      </c>
      <c r="B57" s="694" t="s">
        <v>791</v>
      </c>
      <c r="C57" s="518" t="s">
        <v>792</v>
      </c>
      <c r="D57" s="511">
        <v>9921966333</v>
      </c>
      <c r="E57" s="520" t="s">
        <v>793</v>
      </c>
      <c r="F57" s="455" t="s">
        <v>794</v>
      </c>
      <c r="G57" s="510" t="str">
        <f t="shared" si="21"/>
        <v xml:space="preserve"> Maharashtra</v>
      </c>
      <c r="H57" s="519" t="s">
        <v>795</v>
      </c>
      <c r="I57" s="519" t="s">
        <v>826</v>
      </c>
      <c r="J57" s="51">
        <v>1</v>
      </c>
      <c r="K57" s="391">
        <v>150</v>
      </c>
      <c r="L57" s="391">
        <v>105</v>
      </c>
      <c r="M57" s="391">
        <f t="shared" si="22"/>
        <v>105</v>
      </c>
      <c r="N57" s="498">
        <v>0</v>
      </c>
      <c r="O57" s="391">
        <v>40</v>
      </c>
      <c r="P57" s="23">
        <v>0</v>
      </c>
      <c r="Q57" s="391">
        <f t="shared" si="23"/>
        <v>190</v>
      </c>
      <c r="R57" s="452" t="s">
        <v>37</v>
      </c>
      <c r="S57" s="650" t="s">
        <v>192</v>
      </c>
      <c r="T57" s="548" t="s">
        <v>625</v>
      </c>
      <c r="U57" s="391">
        <v>50</v>
      </c>
      <c r="V57" s="391">
        <f t="shared" si="24"/>
        <v>90</v>
      </c>
      <c r="W57" s="687">
        <v>14344940681905</v>
      </c>
      <c r="X57" s="649">
        <v>45370</v>
      </c>
      <c r="Y57" s="567" t="s">
        <v>40</v>
      </c>
      <c r="Z57" s="618">
        <f>X57-A57</f>
        <v>4</v>
      </c>
      <c r="AA57" s="23"/>
      <c r="AB57" s="23"/>
    </row>
    <row r="58" spans="1:28">
      <c r="A58" s="535">
        <v>45366</v>
      </c>
      <c r="B58" s="694" t="s">
        <v>796</v>
      </c>
      <c r="C58" s="518" t="s">
        <v>797</v>
      </c>
      <c r="D58" s="524">
        <v>9831196950</v>
      </c>
      <c r="E58" s="520" t="s">
        <v>798</v>
      </c>
      <c r="F58" s="455" t="s">
        <v>643</v>
      </c>
      <c r="G58" s="510" t="str">
        <f t="shared" si="21"/>
        <v xml:space="preserve"> West Bengal</v>
      </c>
      <c r="H58" s="519" t="s">
        <v>799</v>
      </c>
      <c r="I58" s="519" t="s">
        <v>820</v>
      </c>
      <c r="J58" s="51">
        <v>2</v>
      </c>
      <c r="K58" s="391">
        <v>150</v>
      </c>
      <c r="L58" s="391">
        <v>119.04</v>
      </c>
      <c r="M58" s="391">
        <f t="shared" si="22"/>
        <v>238.08</v>
      </c>
      <c r="N58" s="498">
        <v>0</v>
      </c>
      <c r="O58" s="391">
        <v>0</v>
      </c>
      <c r="P58" s="23">
        <v>0</v>
      </c>
      <c r="Q58" s="391">
        <f t="shared" si="23"/>
        <v>300</v>
      </c>
      <c r="R58" s="452" t="s">
        <v>174</v>
      </c>
      <c r="S58" s="650" t="s">
        <v>780</v>
      </c>
      <c r="T58" s="522"/>
      <c r="U58" s="391"/>
      <c r="V58" s="391">
        <f t="shared" si="24"/>
        <v>0</v>
      </c>
      <c r="W58" s="687">
        <v>2374666211</v>
      </c>
      <c r="X58" s="649">
        <v>45373</v>
      </c>
      <c r="Y58" s="51" t="s">
        <v>40</v>
      </c>
      <c r="Z58" s="618">
        <f>X58-A58</f>
        <v>7</v>
      </c>
      <c r="AA58" s="23"/>
      <c r="AB58" s="23"/>
    </row>
    <row r="59" spans="1:28">
      <c r="A59" s="535">
        <v>45366</v>
      </c>
      <c r="B59" s="462" t="s">
        <v>800</v>
      </c>
      <c r="C59" s="546" t="s">
        <v>199</v>
      </c>
      <c r="D59" s="548">
        <v>7019043834</v>
      </c>
      <c r="E59" s="455" t="s">
        <v>200</v>
      </c>
      <c r="F59" s="455" t="s">
        <v>729</v>
      </c>
      <c r="G59" s="526" t="str">
        <f t="shared" si="21"/>
        <v xml:space="preserve"> Karnataka</v>
      </c>
      <c r="H59" s="519" t="s">
        <v>736</v>
      </c>
      <c r="I59" s="519" t="s">
        <v>823</v>
      </c>
      <c r="J59" s="51">
        <v>4</v>
      </c>
      <c r="K59" s="391">
        <v>195</v>
      </c>
      <c r="L59" s="391">
        <v>145.09</v>
      </c>
      <c r="M59" s="391">
        <f t="shared" si="22"/>
        <v>580.36</v>
      </c>
      <c r="N59" s="498">
        <v>0</v>
      </c>
      <c r="O59" s="391">
        <v>40</v>
      </c>
      <c r="P59" s="23">
        <v>0</v>
      </c>
      <c r="Q59" s="391">
        <f t="shared" si="23"/>
        <v>820</v>
      </c>
      <c r="R59" s="452" t="s">
        <v>37</v>
      </c>
      <c r="S59" s="650" t="s">
        <v>659</v>
      </c>
      <c r="T59" s="529"/>
      <c r="U59" s="391"/>
      <c r="V59" s="391">
        <f t="shared" si="24"/>
        <v>40</v>
      </c>
      <c r="W59" s="687">
        <v>2868071000016</v>
      </c>
      <c r="X59" s="649"/>
      <c r="Y59" s="527" t="s">
        <v>40</v>
      </c>
      <c r="Z59" s="618"/>
      <c r="AA59" s="23"/>
      <c r="AB59" s="23"/>
    </row>
    <row r="60" spans="1:28">
      <c r="A60" s="535">
        <v>45366</v>
      </c>
      <c r="B60" s="694" t="s">
        <v>801</v>
      </c>
      <c r="C60" s="484" t="s">
        <v>802</v>
      </c>
      <c r="D60" s="548">
        <v>8697080787</v>
      </c>
      <c r="E60" s="455" t="s">
        <v>803</v>
      </c>
      <c r="F60" s="455" t="s">
        <v>804</v>
      </c>
      <c r="G60" s="526" t="str">
        <f t="shared" si="21"/>
        <v xml:space="preserve"> West Bengal</v>
      </c>
      <c r="H60" s="635" t="s">
        <v>805</v>
      </c>
      <c r="I60" s="547" t="s">
        <v>527</v>
      </c>
      <c r="J60" s="51">
        <v>1</v>
      </c>
      <c r="K60" s="391">
        <v>130</v>
      </c>
      <c r="L60" s="391">
        <v>96.72</v>
      </c>
      <c r="M60" s="391">
        <f t="shared" si="22"/>
        <v>96.72</v>
      </c>
      <c r="N60" s="498">
        <v>0</v>
      </c>
      <c r="O60" s="391">
        <v>40</v>
      </c>
      <c r="P60" s="23">
        <v>0</v>
      </c>
      <c r="Q60" s="391">
        <f t="shared" si="23"/>
        <v>170</v>
      </c>
      <c r="R60" s="524" t="s">
        <v>37</v>
      </c>
      <c r="S60" s="650" t="s">
        <v>659</v>
      </c>
      <c r="T60" s="529"/>
      <c r="U60" s="391"/>
      <c r="V60" s="391">
        <f t="shared" si="24"/>
        <v>40</v>
      </c>
      <c r="W60" s="687">
        <v>28680710000195</v>
      </c>
      <c r="X60" s="649">
        <v>45373</v>
      </c>
      <c r="Y60" s="527" t="s">
        <v>40</v>
      </c>
      <c r="Z60" s="618">
        <f>X60-A60</f>
        <v>7</v>
      </c>
      <c r="AA60" s="23"/>
      <c r="AB60" s="23"/>
    </row>
    <row r="61" spans="1:28">
      <c r="A61" s="535">
        <v>45367</v>
      </c>
      <c r="B61" s="694" t="s">
        <v>807</v>
      </c>
      <c r="C61" s="484" t="s">
        <v>808</v>
      </c>
      <c r="D61" s="548">
        <v>9810265672</v>
      </c>
      <c r="E61" s="455" t="s">
        <v>809</v>
      </c>
      <c r="F61" s="455" t="s">
        <v>810</v>
      </c>
      <c r="G61" s="526" t="str">
        <f t="shared" si="21"/>
        <v xml:space="preserve"> Delhi</v>
      </c>
      <c r="H61" s="519" t="s">
        <v>302</v>
      </c>
      <c r="I61" s="519" t="s">
        <v>534</v>
      </c>
      <c r="J61" s="51">
        <v>2</v>
      </c>
      <c r="K61" s="391">
        <v>120</v>
      </c>
      <c r="L61" s="391">
        <v>90.8</v>
      </c>
      <c r="M61" s="391">
        <f t="shared" si="22"/>
        <v>181.6</v>
      </c>
      <c r="N61" s="498">
        <v>0</v>
      </c>
      <c r="O61" s="391">
        <v>0</v>
      </c>
      <c r="P61" s="23">
        <v>0</v>
      </c>
      <c r="Q61" s="391">
        <f t="shared" si="23"/>
        <v>240</v>
      </c>
      <c r="R61" s="452" t="s">
        <v>50</v>
      </c>
      <c r="S61" s="650"/>
      <c r="T61" s="529"/>
      <c r="U61" s="391"/>
      <c r="V61" s="391">
        <f t="shared" si="24"/>
        <v>0</v>
      </c>
      <c r="W61" s="693"/>
      <c r="X61" s="649"/>
      <c r="Y61" s="527" t="s">
        <v>164</v>
      </c>
      <c r="Z61" s="618"/>
      <c r="AA61" s="23"/>
      <c r="AB61" s="23"/>
    </row>
    <row r="62" spans="1:28">
      <c r="A62" s="535">
        <v>45367</v>
      </c>
      <c r="B62" s="694" t="s">
        <v>812</v>
      </c>
      <c r="C62" s="484" t="s">
        <v>813</v>
      </c>
      <c r="D62" s="548">
        <v>9797688195</v>
      </c>
      <c r="E62" s="455" t="s">
        <v>814</v>
      </c>
      <c r="F62" s="455" t="s">
        <v>815</v>
      </c>
      <c r="G62" s="526" t="str">
        <f t="shared" si="21"/>
        <v xml:space="preserve"> Meghalaya</v>
      </c>
      <c r="H62" s="519" t="s">
        <v>816</v>
      </c>
      <c r="I62" s="519" t="s">
        <v>820</v>
      </c>
      <c r="J62" s="51">
        <v>3</v>
      </c>
      <c r="K62" s="391">
        <v>435</v>
      </c>
      <c r="L62" s="391">
        <v>333.39</v>
      </c>
      <c r="M62" s="391">
        <f t="shared" si="22"/>
        <v>1000.17</v>
      </c>
      <c r="N62" s="498">
        <v>0</v>
      </c>
      <c r="O62" s="391">
        <v>40</v>
      </c>
      <c r="P62" s="23">
        <v>0</v>
      </c>
      <c r="Q62" s="391">
        <f t="shared" si="23"/>
        <v>1345</v>
      </c>
      <c r="R62" s="524" t="s">
        <v>37</v>
      </c>
      <c r="S62" s="650" t="s">
        <v>659</v>
      </c>
      <c r="T62" s="529"/>
      <c r="U62" s="391"/>
      <c r="V62" s="391">
        <f t="shared" si="24"/>
        <v>40</v>
      </c>
      <c r="W62" s="687">
        <v>28680710000206</v>
      </c>
      <c r="X62" s="649"/>
      <c r="Y62" s="527" t="s">
        <v>466</v>
      </c>
      <c r="Z62" s="618"/>
      <c r="AA62" s="23"/>
      <c r="AB62" s="23"/>
    </row>
    <row r="63" spans="1:28">
      <c r="A63" s="535">
        <v>45367</v>
      </c>
      <c r="B63" s="694" t="s">
        <v>817</v>
      </c>
      <c r="C63" s="528" t="s">
        <v>818</v>
      </c>
      <c r="D63" s="548">
        <v>7989571328</v>
      </c>
      <c r="E63" s="455" t="s">
        <v>819</v>
      </c>
      <c r="F63" s="455" t="s">
        <v>380</v>
      </c>
      <c r="G63" s="526" t="str">
        <f>RIGHT(F63,LEN(F63)-FIND(", ",F63))</f>
        <v xml:space="preserve"> Karnataka</v>
      </c>
      <c r="H63" s="550" t="s">
        <v>811</v>
      </c>
      <c r="I63" s="550" t="s">
        <v>539</v>
      </c>
      <c r="J63" s="544">
        <v>1</v>
      </c>
      <c r="K63" s="543">
        <v>240</v>
      </c>
      <c r="L63" s="543">
        <v>205.71</v>
      </c>
      <c r="M63" s="543">
        <f t="shared" si="22"/>
        <v>205.71</v>
      </c>
      <c r="N63" s="556">
        <v>0</v>
      </c>
      <c r="O63" s="571">
        <v>40</v>
      </c>
      <c r="P63" s="560">
        <v>0</v>
      </c>
      <c r="Q63" s="588">
        <f>(K63*J63) +N63+O63-(K63*P63%)</f>
        <v>280</v>
      </c>
      <c r="R63" s="524" t="s">
        <v>37</v>
      </c>
      <c r="S63" s="650" t="s">
        <v>659</v>
      </c>
      <c r="T63" s="529"/>
      <c r="U63" s="391"/>
      <c r="V63" s="391">
        <f t="shared" si="24"/>
        <v>40</v>
      </c>
      <c r="W63" s="687">
        <v>28680710000184</v>
      </c>
      <c r="X63" s="649">
        <v>45374</v>
      </c>
      <c r="Y63" s="527" t="s">
        <v>40</v>
      </c>
      <c r="Z63" s="618">
        <f>X63-A63</f>
        <v>7</v>
      </c>
      <c r="AA63" s="23"/>
      <c r="AB63" s="23"/>
    </row>
    <row r="64" spans="1:28" ht="12.75" customHeight="1">
      <c r="A64" s="845">
        <v>45367</v>
      </c>
      <c r="B64" s="826" t="s">
        <v>827</v>
      </c>
      <c r="C64" s="799" t="s">
        <v>828</v>
      </c>
      <c r="D64" s="800">
        <v>9845773660</v>
      </c>
      <c r="E64" s="801" t="s">
        <v>829</v>
      </c>
      <c r="F64" s="801" t="s">
        <v>830</v>
      </c>
      <c r="G64" s="834" t="str">
        <f>RIGHT(F64,LEN(F64)-FIND(", ",F64))</f>
        <v xml:space="preserve"> Karnataka</v>
      </c>
      <c r="H64" s="603" t="s">
        <v>831</v>
      </c>
      <c r="I64" s="550" t="s">
        <v>537</v>
      </c>
      <c r="J64" s="585">
        <v>1</v>
      </c>
      <c r="K64" s="588">
        <v>135</v>
      </c>
      <c r="L64" s="588">
        <v>96.44</v>
      </c>
      <c r="M64" s="588">
        <f t="shared" si="22"/>
        <v>96.44</v>
      </c>
      <c r="N64" s="807">
        <v>0</v>
      </c>
      <c r="O64" s="807">
        <v>0</v>
      </c>
      <c r="P64" s="810">
        <v>0</v>
      </c>
      <c r="Q64" s="807">
        <f>((K64*J64) +N64+O64-(K64*P64%))+((K65*J65) +N65+O65-(K65*P65%))</f>
        <v>605</v>
      </c>
      <c r="R64" s="813" t="s">
        <v>174</v>
      </c>
      <c r="S64" s="851" t="s">
        <v>876</v>
      </c>
      <c r="T64" s="816"/>
      <c r="U64" s="819"/>
      <c r="V64" s="819"/>
      <c r="W64" s="839" t="s">
        <v>937</v>
      </c>
      <c r="X64" s="842">
        <v>45374</v>
      </c>
      <c r="Y64" s="834" t="s">
        <v>40</v>
      </c>
      <c r="Z64" s="837">
        <f t="shared" ref="Z64" si="25">X64-A64</f>
        <v>7</v>
      </c>
      <c r="AA64" s="816"/>
      <c r="AB64" s="816"/>
    </row>
    <row r="65" spans="1:28">
      <c r="A65" s="845"/>
      <c r="B65" s="826"/>
      <c r="C65" s="799"/>
      <c r="D65" s="800"/>
      <c r="E65" s="801"/>
      <c r="F65" s="801"/>
      <c r="G65" s="844"/>
      <c r="H65" s="604" t="s">
        <v>832</v>
      </c>
      <c r="I65" s="555" t="s">
        <v>833</v>
      </c>
      <c r="J65" s="586">
        <v>1</v>
      </c>
      <c r="K65" s="589">
        <v>470</v>
      </c>
      <c r="L65" s="589">
        <v>344.19</v>
      </c>
      <c r="M65" s="589">
        <f t="shared" si="22"/>
        <v>344.19</v>
      </c>
      <c r="N65" s="809"/>
      <c r="O65" s="809"/>
      <c r="P65" s="812"/>
      <c r="Q65" s="809"/>
      <c r="R65" s="850"/>
      <c r="S65" s="815"/>
      <c r="T65" s="818"/>
      <c r="U65" s="821"/>
      <c r="V65" s="821"/>
      <c r="W65" s="839"/>
      <c r="X65" s="843"/>
      <c r="Y65" s="844"/>
      <c r="Z65" s="838"/>
      <c r="AA65" s="818"/>
      <c r="AB65" s="818"/>
    </row>
    <row r="66" spans="1:28">
      <c r="A66" s="535">
        <v>45367</v>
      </c>
      <c r="B66" s="694" t="s">
        <v>835</v>
      </c>
      <c r="C66" s="582" t="s">
        <v>836</v>
      </c>
      <c r="D66" s="536">
        <v>9810495513</v>
      </c>
      <c r="E66" s="580" t="s">
        <v>837</v>
      </c>
      <c r="F66" s="455" t="s">
        <v>810</v>
      </c>
      <c r="G66" s="400" t="str">
        <f>RIGHT(F66,LEN(F66)-FIND(", ",F66))</f>
        <v xml:space="preserve"> Delhi</v>
      </c>
      <c r="H66" s="555" t="s">
        <v>838</v>
      </c>
      <c r="I66" s="538" t="s">
        <v>538</v>
      </c>
      <c r="J66" s="542">
        <v>2</v>
      </c>
      <c r="K66" s="541">
        <v>85</v>
      </c>
      <c r="L66" s="541">
        <v>66.39</v>
      </c>
      <c r="M66" s="541">
        <f t="shared" si="14"/>
        <v>132.78</v>
      </c>
      <c r="N66" s="557">
        <v>0</v>
      </c>
      <c r="O66" s="572">
        <v>0</v>
      </c>
      <c r="P66" s="561">
        <v>0</v>
      </c>
      <c r="Q66" s="589">
        <f t="shared" si="15"/>
        <v>170</v>
      </c>
      <c r="R66" s="536" t="s">
        <v>50</v>
      </c>
      <c r="S66" s="643" t="s">
        <v>175</v>
      </c>
      <c r="T66" s="443"/>
      <c r="U66" s="391"/>
      <c r="V66" s="391">
        <f t="shared" si="18"/>
        <v>0</v>
      </c>
      <c r="W66" s="687">
        <v>4091200019481</v>
      </c>
      <c r="X66" s="649"/>
      <c r="Y66" s="448" t="s">
        <v>164</v>
      </c>
      <c r="Z66" s="23"/>
      <c r="AA66" s="23"/>
      <c r="AB66" s="23"/>
    </row>
    <row r="67" spans="1:28">
      <c r="A67" s="535">
        <v>45367</v>
      </c>
      <c r="B67" s="605" t="s">
        <v>839</v>
      </c>
      <c r="C67" s="484" t="s">
        <v>840</v>
      </c>
      <c r="D67" s="581">
        <v>9726828555</v>
      </c>
      <c r="E67" s="455" t="s">
        <v>205</v>
      </c>
      <c r="F67" s="579" t="s">
        <v>841</v>
      </c>
      <c r="G67" s="400" t="str">
        <f t="shared" ref="G67:G72" si="26">RIGHT(F67,LEN(F67)-FIND(", ",F67))</f>
        <v xml:space="preserve"> Gujarat</v>
      </c>
      <c r="H67" s="519" t="s">
        <v>676</v>
      </c>
      <c r="I67" s="537" t="s">
        <v>820</v>
      </c>
      <c r="J67" s="51">
        <v>3</v>
      </c>
      <c r="K67" s="391">
        <v>60</v>
      </c>
      <c r="L67" s="391">
        <v>44.64</v>
      </c>
      <c r="M67" s="391">
        <f t="shared" si="14"/>
        <v>133.92000000000002</v>
      </c>
      <c r="N67" s="498">
        <v>0</v>
      </c>
      <c r="O67" s="391">
        <v>0</v>
      </c>
      <c r="P67" s="23">
        <v>0</v>
      </c>
      <c r="Q67" s="391">
        <f t="shared" si="15"/>
        <v>180</v>
      </c>
      <c r="R67" s="536" t="s">
        <v>174</v>
      </c>
      <c r="S67" s="638" t="s">
        <v>175</v>
      </c>
      <c r="T67" s="443"/>
      <c r="U67" s="391"/>
      <c r="V67" s="391">
        <f t="shared" si="18"/>
        <v>0</v>
      </c>
      <c r="W67" s="687">
        <v>4091200019480</v>
      </c>
      <c r="X67" s="649"/>
      <c r="Y67" s="539" t="s">
        <v>40</v>
      </c>
      <c r="Z67" s="23"/>
      <c r="AA67" s="23"/>
      <c r="AB67" s="23"/>
    </row>
    <row r="68" spans="1:28">
      <c r="A68" s="578">
        <v>45368</v>
      </c>
      <c r="B68" s="606" t="s">
        <v>842</v>
      </c>
      <c r="C68" s="600" t="s">
        <v>843</v>
      </c>
      <c r="D68" s="545">
        <v>9811429545</v>
      </c>
      <c r="E68" s="601" t="s">
        <v>844</v>
      </c>
      <c r="F68" s="577" t="s">
        <v>810</v>
      </c>
      <c r="G68" s="400" t="str">
        <f t="shared" si="26"/>
        <v xml:space="preserve"> Delhi</v>
      </c>
      <c r="H68" s="702" t="s">
        <v>302</v>
      </c>
      <c r="I68" s="558" t="s">
        <v>534</v>
      </c>
      <c r="J68" s="562">
        <v>1</v>
      </c>
      <c r="K68" s="571">
        <v>120</v>
      </c>
      <c r="L68" s="571">
        <v>90.8</v>
      </c>
      <c r="M68" s="571">
        <f t="shared" si="14"/>
        <v>90.8</v>
      </c>
      <c r="N68" s="556">
        <v>0</v>
      </c>
      <c r="O68" s="571">
        <v>0</v>
      </c>
      <c r="P68" s="560">
        <v>0</v>
      </c>
      <c r="Q68" s="571">
        <f t="shared" si="15"/>
        <v>120</v>
      </c>
      <c r="R68" s="569" t="s">
        <v>174</v>
      </c>
      <c r="S68" s="644" t="s">
        <v>175</v>
      </c>
      <c r="T68" s="575"/>
      <c r="U68" s="571"/>
      <c r="V68" s="571">
        <f t="shared" si="18"/>
        <v>0</v>
      </c>
      <c r="W68" s="687">
        <v>4091200079508</v>
      </c>
      <c r="X68" s="645"/>
      <c r="Y68" s="574" t="s">
        <v>164</v>
      </c>
      <c r="Z68" s="23"/>
      <c r="AA68" s="560"/>
      <c r="AB68" s="560"/>
    </row>
    <row r="69" spans="1:28">
      <c r="A69" s="535">
        <v>45368</v>
      </c>
      <c r="B69" s="694" t="s">
        <v>845</v>
      </c>
      <c r="C69" s="573" t="s">
        <v>846</v>
      </c>
      <c r="D69" s="548">
        <v>9812181225</v>
      </c>
      <c r="E69" s="567" t="s">
        <v>847</v>
      </c>
      <c r="F69" s="567" t="s">
        <v>848</v>
      </c>
      <c r="G69" s="400" t="str">
        <f t="shared" si="26"/>
        <v xml:space="preserve"> Haryana</v>
      </c>
      <c r="H69" s="519" t="s">
        <v>448</v>
      </c>
      <c r="I69" s="566" t="s">
        <v>820</v>
      </c>
      <c r="J69" s="51">
        <v>2</v>
      </c>
      <c r="K69" s="391">
        <v>165</v>
      </c>
      <c r="L69" s="391">
        <v>117.85</v>
      </c>
      <c r="M69" s="391">
        <f t="shared" si="14"/>
        <v>235.7</v>
      </c>
      <c r="N69" s="498">
        <v>0</v>
      </c>
      <c r="O69" s="391">
        <v>0</v>
      </c>
      <c r="P69" s="23">
        <v>0</v>
      </c>
      <c r="Q69" s="391">
        <f t="shared" si="15"/>
        <v>330</v>
      </c>
      <c r="R69" s="565" t="s">
        <v>174</v>
      </c>
      <c r="S69" s="641" t="s">
        <v>175</v>
      </c>
      <c r="T69" s="576"/>
      <c r="U69" s="391"/>
      <c r="V69" s="391">
        <f t="shared" si="18"/>
        <v>0</v>
      </c>
      <c r="W69" s="687">
        <v>4097200001950</v>
      </c>
      <c r="X69" s="649"/>
      <c r="Y69" s="567" t="s">
        <v>164</v>
      </c>
      <c r="Z69" s="23"/>
      <c r="AA69" s="23"/>
      <c r="AB69" s="23"/>
    </row>
    <row r="70" spans="1:28">
      <c r="A70" s="535">
        <v>45368</v>
      </c>
      <c r="B70" s="694" t="s">
        <v>849</v>
      </c>
      <c r="C70" s="484" t="s">
        <v>850</v>
      </c>
      <c r="D70" s="565">
        <v>9123220931</v>
      </c>
      <c r="E70" s="566" t="s">
        <v>851</v>
      </c>
      <c r="F70" s="455" t="s">
        <v>769</v>
      </c>
      <c r="G70" s="400" t="str">
        <f t="shared" si="26"/>
        <v xml:space="preserve"> Bihar</v>
      </c>
      <c r="H70" s="635" t="s">
        <v>778</v>
      </c>
      <c r="I70" s="566" t="s">
        <v>532</v>
      </c>
      <c r="J70" s="51">
        <v>2</v>
      </c>
      <c r="K70" s="391">
        <v>90</v>
      </c>
      <c r="L70" s="391">
        <v>74.25</v>
      </c>
      <c r="M70" s="391">
        <f t="shared" si="14"/>
        <v>148.5</v>
      </c>
      <c r="N70" s="498">
        <v>0</v>
      </c>
      <c r="O70" s="391">
        <v>40</v>
      </c>
      <c r="P70" s="23">
        <v>0</v>
      </c>
      <c r="Q70" s="391">
        <f t="shared" si="15"/>
        <v>220</v>
      </c>
      <c r="R70" s="565" t="s">
        <v>37</v>
      </c>
      <c r="S70" s="641" t="s">
        <v>192</v>
      </c>
      <c r="T70" s="548" t="s">
        <v>936</v>
      </c>
      <c r="U70" s="391">
        <v>95</v>
      </c>
      <c r="V70" s="391">
        <f t="shared" si="18"/>
        <v>135</v>
      </c>
      <c r="W70" s="687">
        <v>14344940703579</v>
      </c>
      <c r="X70" s="649">
        <v>45375</v>
      </c>
      <c r="Y70" s="567" t="s">
        <v>40</v>
      </c>
      <c r="Z70" s="23">
        <f>X70-A70</f>
        <v>7</v>
      </c>
      <c r="AA70" s="23"/>
      <c r="AB70" s="23"/>
    </row>
    <row r="71" spans="1:28">
      <c r="A71" s="535">
        <v>45368</v>
      </c>
      <c r="B71" s="689" t="s">
        <v>853</v>
      </c>
      <c r="C71" s="602" t="s">
        <v>852</v>
      </c>
      <c r="D71" s="565">
        <v>8286647866</v>
      </c>
      <c r="E71" s="566" t="s">
        <v>854</v>
      </c>
      <c r="F71" s="455" t="s">
        <v>337</v>
      </c>
      <c r="G71" s="400" t="str">
        <f t="shared" si="26"/>
        <v xml:space="preserve"> Maharashtra</v>
      </c>
      <c r="H71" s="635" t="s">
        <v>855</v>
      </c>
      <c r="I71" s="566" t="s">
        <v>539</v>
      </c>
      <c r="J71" s="51">
        <v>1</v>
      </c>
      <c r="K71" s="391">
        <v>160</v>
      </c>
      <c r="L71" s="391">
        <v>121.43</v>
      </c>
      <c r="M71" s="391">
        <f t="shared" si="14"/>
        <v>121.43</v>
      </c>
      <c r="N71" s="498">
        <v>0</v>
      </c>
      <c r="O71" s="391">
        <v>0</v>
      </c>
      <c r="P71" s="23">
        <v>0</v>
      </c>
      <c r="Q71" s="391">
        <f t="shared" si="15"/>
        <v>160</v>
      </c>
      <c r="R71" s="565" t="s">
        <v>174</v>
      </c>
      <c r="S71" s="641" t="s">
        <v>175</v>
      </c>
      <c r="T71" s="576"/>
      <c r="U71" s="391"/>
      <c r="V71" s="391">
        <f t="shared" si="18"/>
        <v>0</v>
      </c>
      <c r="W71" s="687">
        <v>4097200001951</v>
      </c>
      <c r="X71" s="649"/>
      <c r="Y71" s="567" t="s">
        <v>164</v>
      </c>
      <c r="Z71" s="23"/>
      <c r="AA71" s="23"/>
      <c r="AB71" s="23"/>
    </row>
    <row r="72" spans="1:28">
      <c r="A72" s="535">
        <v>45369</v>
      </c>
      <c r="B72" s="688" t="s">
        <v>856</v>
      </c>
      <c r="C72" s="602" t="s">
        <v>857</v>
      </c>
      <c r="D72" s="565">
        <v>6005042947</v>
      </c>
      <c r="E72" s="566" t="s">
        <v>858</v>
      </c>
      <c r="F72" s="455" t="s">
        <v>859</v>
      </c>
      <c r="G72" s="400" t="str">
        <f t="shared" si="26"/>
        <v xml:space="preserve"> Jammu and Kashmir</v>
      </c>
      <c r="H72" s="550" t="s">
        <v>790</v>
      </c>
      <c r="I72" s="558" t="s">
        <v>825</v>
      </c>
      <c r="J72" s="562">
        <v>2</v>
      </c>
      <c r="K72" s="571">
        <v>90</v>
      </c>
      <c r="L72" s="571">
        <v>61.02</v>
      </c>
      <c r="M72" s="571">
        <f>L72*J72</f>
        <v>122.04</v>
      </c>
      <c r="N72" s="498">
        <v>0</v>
      </c>
      <c r="O72" s="391">
        <v>40</v>
      </c>
      <c r="P72" s="23">
        <v>0</v>
      </c>
      <c r="Q72" s="391">
        <f t="shared" si="15"/>
        <v>220</v>
      </c>
      <c r="R72" s="565" t="s">
        <v>37</v>
      </c>
      <c r="S72" s="641" t="s">
        <v>659</v>
      </c>
      <c r="T72" s="576"/>
      <c r="U72" s="391"/>
      <c r="V72" s="391">
        <f t="shared" si="18"/>
        <v>40</v>
      </c>
      <c r="W72" s="687">
        <v>28680710000221</v>
      </c>
      <c r="X72" s="649"/>
      <c r="Y72" s="567" t="s">
        <v>466</v>
      </c>
      <c r="Z72" s="23"/>
      <c r="AA72" s="23"/>
      <c r="AB72" s="23"/>
    </row>
    <row r="73" spans="1:28">
      <c r="A73" s="846">
        <v>45369</v>
      </c>
      <c r="B73" s="881" t="s">
        <v>860</v>
      </c>
      <c r="C73" s="883" t="s">
        <v>861</v>
      </c>
      <c r="D73" s="813">
        <v>9773733315</v>
      </c>
      <c r="E73" s="834" t="s">
        <v>862</v>
      </c>
      <c r="F73" s="834" t="s">
        <v>296</v>
      </c>
      <c r="G73" s="802" t="str">
        <f>RIGHT(F73,LEN(F73)-FIND(", ",F73))</f>
        <v xml:space="preserve"> Delhi</v>
      </c>
      <c r="H73" s="603" t="s">
        <v>863</v>
      </c>
      <c r="I73" s="471" t="s">
        <v>820</v>
      </c>
      <c r="J73" s="562">
        <v>1</v>
      </c>
      <c r="K73" s="571">
        <v>160</v>
      </c>
      <c r="L73" s="571">
        <v>121.92</v>
      </c>
      <c r="M73" s="499">
        <f t="shared" si="14"/>
        <v>121.92</v>
      </c>
      <c r="N73" s="829">
        <v>0</v>
      </c>
      <c r="O73" s="830">
        <v>40</v>
      </c>
      <c r="P73" s="885">
        <v>0</v>
      </c>
      <c r="Q73" s="830">
        <f>((K73*J73) +N73+O73-(K73*P73%)) + ((K74*J74) +N74+O74-(K74*P74%))</f>
        <v>520</v>
      </c>
      <c r="R73" s="833" t="s">
        <v>37</v>
      </c>
      <c r="S73" s="833" t="s">
        <v>659</v>
      </c>
      <c r="T73" s="841"/>
      <c r="U73" s="849"/>
      <c r="V73" s="830">
        <f t="shared" si="18"/>
        <v>40</v>
      </c>
      <c r="W73" s="839">
        <v>28680710000232</v>
      </c>
      <c r="X73" s="879">
        <v>45373</v>
      </c>
      <c r="Y73" s="801" t="s">
        <v>40</v>
      </c>
      <c r="Z73" s="810">
        <f>X73-A73</f>
        <v>4</v>
      </c>
      <c r="AA73" s="816"/>
      <c r="AB73" s="816"/>
    </row>
    <row r="74" spans="1:28">
      <c r="A74" s="857"/>
      <c r="B74" s="882"/>
      <c r="C74" s="884"/>
      <c r="D74" s="850"/>
      <c r="E74" s="844"/>
      <c r="F74" s="844"/>
      <c r="G74" s="835"/>
      <c r="H74" s="604" t="s">
        <v>864</v>
      </c>
      <c r="I74" s="583" t="s">
        <v>820</v>
      </c>
      <c r="J74" s="563">
        <v>1</v>
      </c>
      <c r="K74" s="572">
        <v>320</v>
      </c>
      <c r="L74" s="572">
        <v>243.81</v>
      </c>
      <c r="M74" s="500">
        <f t="shared" si="14"/>
        <v>243.81</v>
      </c>
      <c r="N74" s="829"/>
      <c r="O74" s="830"/>
      <c r="P74" s="885"/>
      <c r="Q74" s="830"/>
      <c r="R74" s="833"/>
      <c r="S74" s="833"/>
      <c r="T74" s="841"/>
      <c r="U74" s="849"/>
      <c r="V74" s="830"/>
      <c r="W74" s="839"/>
      <c r="X74" s="879"/>
      <c r="Y74" s="880"/>
      <c r="Z74" s="812"/>
      <c r="AA74" s="818"/>
      <c r="AB74" s="818"/>
    </row>
    <row r="75" spans="1:28">
      <c r="A75" s="535">
        <v>45369</v>
      </c>
      <c r="B75" s="690" t="s">
        <v>865</v>
      </c>
      <c r="C75" s="607" t="s">
        <v>866</v>
      </c>
      <c r="D75" s="565">
        <v>9436231086</v>
      </c>
      <c r="E75" s="566" t="s">
        <v>867</v>
      </c>
      <c r="F75" s="566" t="s">
        <v>354</v>
      </c>
      <c r="G75" s="51" t="str">
        <f>RIGHT(F75,LEN(F75)-FIND(", ",F75))</f>
        <v xml:space="preserve"> Arunachal Pradesh</v>
      </c>
      <c r="H75" s="519" t="s">
        <v>868</v>
      </c>
      <c r="I75" s="559" t="s">
        <v>537</v>
      </c>
      <c r="J75" s="563">
        <v>1</v>
      </c>
      <c r="K75" s="572">
        <v>1399</v>
      </c>
      <c r="L75" s="572">
        <v>759</v>
      </c>
      <c r="M75" s="572">
        <f t="shared" si="14"/>
        <v>759</v>
      </c>
      <c r="N75" s="609">
        <v>0</v>
      </c>
      <c r="O75" s="610">
        <v>40</v>
      </c>
      <c r="P75" s="23">
        <v>0</v>
      </c>
      <c r="Q75" s="391">
        <f t="shared" si="15"/>
        <v>1439</v>
      </c>
      <c r="R75" s="565" t="s">
        <v>37</v>
      </c>
      <c r="S75" s="638" t="s">
        <v>659</v>
      </c>
      <c r="T75" s="443"/>
      <c r="U75" s="391"/>
      <c r="V75" s="391">
        <f t="shared" si="18"/>
        <v>40</v>
      </c>
      <c r="W75" s="687">
        <v>19041549966711</v>
      </c>
      <c r="X75" s="649"/>
      <c r="Y75" s="568" t="s">
        <v>466</v>
      </c>
      <c r="Z75" s="23"/>
      <c r="AA75" s="23"/>
      <c r="AB75" s="23"/>
    </row>
    <row r="76" spans="1:28">
      <c r="A76" s="535">
        <v>45369</v>
      </c>
      <c r="B76" s="688" t="s">
        <v>869</v>
      </c>
      <c r="C76" s="607" t="s">
        <v>870</v>
      </c>
      <c r="D76" s="565">
        <v>9098720907</v>
      </c>
      <c r="E76" s="566" t="s">
        <v>871</v>
      </c>
      <c r="F76" s="566" t="s">
        <v>872</v>
      </c>
      <c r="G76" s="51" t="str">
        <f t="shared" ref="G76:G79" si="27">RIGHT(F76,LEN(F76)-FIND(", ",F76))</f>
        <v xml:space="preserve"> Madya Pradesh</v>
      </c>
      <c r="H76" s="519" t="s">
        <v>778</v>
      </c>
      <c r="I76" s="559" t="s">
        <v>532</v>
      </c>
      <c r="J76" s="563">
        <v>2</v>
      </c>
      <c r="K76" s="572">
        <v>90</v>
      </c>
      <c r="L76" s="572">
        <v>74.25</v>
      </c>
      <c r="M76" s="572">
        <f t="shared" si="14"/>
        <v>148.5</v>
      </c>
      <c r="N76" s="609">
        <v>0</v>
      </c>
      <c r="O76" s="610">
        <v>40</v>
      </c>
      <c r="P76" s="23">
        <v>0</v>
      </c>
      <c r="Q76" s="391">
        <f t="shared" si="15"/>
        <v>220</v>
      </c>
      <c r="R76" s="565" t="s">
        <v>37</v>
      </c>
      <c r="S76" s="638" t="s">
        <v>192</v>
      </c>
      <c r="T76" s="590" t="s">
        <v>625</v>
      </c>
      <c r="U76" s="391">
        <v>95</v>
      </c>
      <c r="V76" s="391">
        <f t="shared" si="18"/>
        <v>135</v>
      </c>
      <c r="W76" s="687">
        <v>14344940717707</v>
      </c>
      <c r="X76" s="649">
        <v>45375</v>
      </c>
      <c r="Y76" s="568" t="s">
        <v>40</v>
      </c>
      <c r="Z76" s="23">
        <f>X76-A76</f>
        <v>6</v>
      </c>
      <c r="AA76" s="23"/>
      <c r="AB76" s="23"/>
    </row>
    <row r="77" spans="1:28">
      <c r="A77" s="535">
        <v>45369</v>
      </c>
      <c r="B77" s="688" t="s">
        <v>873</v>
      </c>
      <c r="C77" s="608" t="s">
        <v>874</v>
      </c>
      <c r="D77" s="565">
        <v>9515269052</v>
      </c>
      <c r="E77" s="566" t="s">
        <v>875</v>
      </c>
      <c r="F77" s="566" t="s">
        <v>320</v>
      </c>
      <c r="G77" s="51" t="str">
        <f t="shared" si="27"/>
        <v xml:space="preserve"> Telagana</v>
      </c>
      <c r="H77" s="519" t="s">
        <v>790</v>
      </c>
      <c r="I77" s="559" t="s">
        <v>825</v>
      </c>
      <c r="J77" s="563">
        <v>2</v>
      </c>
      <c r="K77" s="572">
        <v>90</v>
      </c>
      <c r="L77" s="572">
        <v>61.02</v>
      </c>
      <c r="M77" s="572">
        <f t="shared" si="14"/>
        <v>122.04</v>
      </c>
      <c r="N77" s="609">
        <v>0</v>
      </c>
      <c r="O77" s="610">
        <v>0</v>
      </c>
      <c r="P77" s="23">
        <v>0</v>
      </c>
      <c r="Q77" s="391">
        <f t="shared" si="15"/>
        <v>180</v>
      </c>
      <c r="R77" s="565" t="s">
        <v>174</v>
      </c>
      <c r="S77" s="643" t="s">
        <v>876</v>
      </c>
      <c r="T77" s="570"/>
      <c r="U77" s="391"/>
      <c r="V77" s="391">
        <f t="shared" si="18"/>
        <v>0</v>
      </c>
      <c r="W77" s="687" t="s">
        <v>903</v>
      </c>
      <c r="X77" s="649">
        <v>45378</v>
      </c>
      <c r="Y77" s="568" t="s">
        <v>40</v>
      </c>
      <c r="Z77" s="23">
        <f t="shared" ref="Z77:Z78" si="28">X77-A77</f>
        <v>9</v>
      </c>
      <c r="AA77" s="23"/>
      <c r="AB77" s="23"/>
    </row>
    <row r="78" spans="1:28">
      <c r="A78" s="535">
        <v>45370</v>
      </c>
      <c r="B78" s="688" t="s">
        <v>877</v>
      </c>
      <c r="C78" s="608" t="s">
        <v>878</v>
      </c>
      <c r="D78" s="565">
        <v>7381963370</v>
      </c>
      <c r="E78" s="566" t="s">
        <v>879</v>
      </c>
      <c r="F78" s="566" t="s">
        <v>880</v>
      </c>
      <c r="G78" s="51" t="str">
        <f t="shared" si="27"/>
        <v xml:space="preserve"> Orissa</v>
      </c>
      <c r="H78" s="519" t="s">
        <v>806</v>
      </c>
      <c r="I78" s="559" t="s">
        <v>537</v>
      </c>
      <c r="J78" s="563">
        <v>1</v>
      </c>
      <c r="K78" s="572">
        <v>799</v>
      </c>
      <c r="L78" s="572">
        <v>634.13</v>
      </c>
      <c r="M78" s="572">
        <f t="shared" si="14"/>
        <v>634.13</v>
      </c>
      <c r="N78" s="609">
        <v>0</v>
      </c>
      <c r="O78" s="610">
        <v>40</v>
      </c>
      <c r="P78" s="23">
        <v>0</v>
      </c>
      <c r="Q78" s="391">
        <f t="shared" si="15"/>
        <v>839</v>
      </c>
      <c r="R78" s="565" t="s">
        <v>37</v>
      </c>
      <c r="S78" s="638" t="s">
        <v>659</v>
      </c>
      <c r="T78" s="570"/>
      <c r="U78" s="391"/>
      <c r="V78" s="391">
        <f t="shared" si="18"/>
        <v>40</v>
      </c>
      <c r="W78" s="687">
        <v>28680710000243</v>
      </c>
      <c r="X78" s="649">
        <v>45375</v>
      </c>
      <c r="Y78" s="568" t="s">
        <v>40</v>
      </c>
      <c r="Z78" s="23">
        <f t="shared" si="28"/>
        <v>5</v>
      </c>
      <c r="AA78" s="23"/>
      <c r="AB78" s="23"/>
    </row>
    <row r="79" spans="1:28">
      <c r="A79" s="535">
        <v>45370</v>
      </c>
      <c r="B79" s="688" t="s">
        <v>881</v>
      </c>
      <c r="C79" s="608" t="s">
        <v>882</v>
      </c>
      <c r="D79" s="565">
        <v>7355343200</v>
      </c>
      <c r="E79" s="566" t="s">
        <v>883</v>
      </c>
      <c r="F79" s="566" t="s">
        <v>884</v>
      </c>
      <c r="G79" s="51" t="str">
        <f t="shared" si="27"/>
        <v xml:space="preserve"> Punjab</v>
      </c>
      <c r="H79" s="519" t="s">
        <v>806</v>
      </c>
      <c r="I79" s="559" t="s">
        <v>537</v>
      </c>
      <c r="J79" s="563">
        <v>1</v>
      </c>
      <c r="K79" s="572">
        <v>799</v>
      </c>
      <c r="L79" s="572">
        <v>634.13</v>
      </c>
      <c r="M79" s="572">
        <f t="shared" si="14"/>
        <v>634.13</v>
      </c>
      <c r="N79" s="609">
        <v>0</v>
      </c>
      <c r="O79" s="610">
        <v>40</v>
      </c>
      <c r="P79" s="23">
        <v>0</v>
      </c>
      <c r="Q79" s="391">
        <f t="shared" si="15"/>
        <v>839</v>
      </c>
      <c r="R79" s="565" t="s">
        <v>37</v>
      </c>
      <c r="S79" s="638" t="s">
        <v>192</v>
      </c>
      <c r="T79" s="590" t="s">
        <v>625</v>
      </c>
      <c r="U79" s="391">
        <v>50</v>
      </c>
      <c r="V79" s="391">
        <f t="shared" si="18"/>
        <v>90</v>
      </c>
      <c r="W79" s="687">
        <v>14344940724439</v>
      </c>
      <c r="X79" s="649"/>
      <c r="Y79" s="568" t="s">
        <v>466</v>
      </c>
      <c r="Z79" s="23"/>
      <c r="AA79" s="23"/>
      <c r="AB79" s="23"/>
    </row>
    <row r="80" spans="1:28">
      <c r="A80" s="845">
        <v>45371</v>
      </c>
      <c r="B80" s="886" t="s">
        <v>885</v>
      </c>
      <c r="C80" s="887" t="s">
        <v>886</v>
      </c>
      <c r="D80" s="800">
        <v>8839305023</v>
      </c>
      <c r="E80" s="801" t="s">
        <v>887</v>
      </c>
      <c r="F80" s="801" t="s">
        <v>888</v>
      </c>
      <c r="G80" s="802" t="str">
        <f>RIGHT(F80,LEN(F80)-FIND(", ",F80))</f>
        <v xml:space="preserve"> Gujarat</v>
      </c>
      <c r="H80" s="603" t="s">
        <v>889</v>
      </c>
      <c r="I80" s="471" t="s">
        <v>823</v>
      </c>
      <c r="J80" s="506">
        <v>1</v>
      </c>
      <c r="K80" s="532">
        <v>320</v>
      </c>
      <c r="L80" s="532">
        <v>238.09</v>
      </c>
      <c r="M80" s="571">
        <f t="shared" si="14"/>
        <v>238.09</v>
      </c>
      <c r="N80" s="804">
        <v>0</v>
      </c>
      <c r="O80" s="807">
        <v>40</v>
      </c>
      <c r="P80" s="888">
        <v>0</v>
      </c>
      <c r="Q80" s="807">
        <f>((K80*J80)+N80+O80-(K80*P80%))+(K81*J81)+N81+O81-(K81*P81%)</f>
        <v>500</v>
      </c>
      <c r="R80" s="813" t="s">
        <v>37</v>
      </c>
      <c r="S80" s="800" t="s">
        <v>192</v>
      </c>
      <c r="T80" s="800" t="s">
        <v>1246</v>
      </c>
      <c r="U80" s="807">
        <v>125</v>
      </c>
      <c r="V80" s="807">
        <f t="shared" si="18"/>
        <v>165</v>
      </c>
      <c r="W80" s="839">
        <v>14344940732352</v>
      </c>
      <c r="X80" s="842">
        <v>45375</v>
      </c>
      <c r="Y80" s="834" t="s">
        <v>40</v>
      </c>
      <c r="Z80" s="810">
        <f>X80-A80</f>
        <v>4</v>
      </c>
      <c r="AA80" s="816"/>
      <c r="AB80" s="816"/>
    </row>
    <row r="81" spans="1:28">
      <c r="A81" s="845"/>
      <c r="B81" s="886"/>
      <c r="C81" s="887"/>
      <c r="D81" s="800"/>
      <c r="E81" s="801"/>
      <c r="F81" s="801"/>
      <c r="G81" s="835"/>
      <c r="H81" s="604" t="s">
        <v>890</v>
      </c>
      <c r="I81" s="583" t="s">
        <v>823</v>
      </c>
      <c r="J81" s="507">
        <v>1</v>
      </c>
      <c r="K81" s="534">
        <v>140</v>
      </c>
      <c r="L81" s="534">
        <v>98.87</v>
      </c>
      <c r="M81" s="572">
        <f t="shared" si="14"/>
        <v>98.87</v>
      </c>
      <c r="N81" s="806"/>
      <c r="O81" s="809"/>
      <c r="P81" s="889"/>
      <c r="Q81" s="809"/>
      <c r="R81" s="815"/>
      <c r="S81" s="815"/>
      <c r="T81" s="815"/>
      <c r="U81" s="809"/>
      <c r="V81" s="809"/>
      <c r="W81" s="839"/>
      <c r="X81" s="843"/>
      <c r="Y81" s="835"/>
      <c r="Z81" s="812"/>
      <c r="AA81" s="818"/>
      <c r="AB81" s="818"/>
    </row>
    <row r="82" spans="1:28">
      <c r="A82" s="564">
        <v>45371</v>
      </c>
      <c r="B82" s="688" t="s">
        <v>891</v>
      </c>
      <c r="C82" s="599" t="s">
        <v>892</v>
      </c>
      <c r="D82" s="565">
        <v>9935186699</v>
      </c>
      <c r="E82" s="593" t="s">
        <v>893</v>
      </c>
      <c r="F82" s="593" t="s">
        <v>894</v>
      </c>
      <c r="G82" s="51" t="str">
        <f>RIGHT(F82,LEN(F82)-FIND(", ",F82))</f>
        <v xml:space="preserve"> Uttar Pradesh</v>
      </c>
      <c r="H82" s="519" t="s">
        <v>671</v>
      </c>
      <c r="I82" s="559" t="s">
        <v>539</v>
      </c>
      <c r="J82" s="563">
        <v>4</v>
      </c>
      <c r="K82" s="572">
        <v>160</v>
      </c>
      <c r="L82" s="572">
        <v>114.27</v>
      </c>
      <c r="M82" s="572">
        <f t="shared" si="14"/>
        <v>457.08</v>
      </c>
      <c r="N82" s="498">
        <v>0</v>
      </c>
      <c r="O82" s="391">
        <v>40</v>
      </c>
      <c r="P82" s="23">
        <v>0</v>
      </c>
      <c r="Q82" s="556">
        <f>((K82*J82)+N82+O82-(K82*P82%))+(K83*J83)+N83+O83-(K83*P83%)</f>
        <v>680</v>
      </c>
      <c r="R82" s="565" t="s">
        <v>37</v>
      </c>
      <c r="S82" s="638" t="s">
        <v>192</v>
      </c>
      <c r="T82" s="590" t="s">
        <v>625</v>
      </c>
      <c r="U82" s="391">
        <v>50</v>
      </c>
      <c r="V82" s="391">
        <f t="shared" si="18"/>
        <v>90</v>
      </c>
      <c r="W82" s="657">
        <v>14344940731418</v>
      </c>
      <c r="X82" s="649">
        <v>45374</v>
      </c>
      <c r="Y82" s="595" t="s">
        <v>40</v>
      </c>
      <c r="Z82" s="51">
        <f>X82-A82</f>
        <v>3</v>
      </c>
      <c r="AA82" s="23"/>
      <c r="AB82" s="23"/>
    </row>
    <row r="83" spans="1:28">
      <c r="A83" s="564">
        <v>45371</v>
      </c>
      <c r="B83" s="688" t="s">
        <v>895</v>
      </c>
      <c r="C83" s="599" t="s">
        <v>896</v>
      </c>
      <c r="D83" s="565">
        <v>9971438330</v>
      </c>
      <c r="E83" s="593" t="s">
        <v>897</v>
      </c>
      <c r="F83" s="593" t="s">
        <v>296</v>
      </c>
      <c r="G83" s="51" t="str">
        <f>RIGHT(F83,LEN(F83)-FIND(", ",F83))</f>
        <v xml:space="preserve"> Delhi</v>
      </c>
      <c r="H83" s="519" t="s">
        <v>316</v>
      </c>
      <c r="I83" s="559" t="s">
        <v>536</v>
      </c>
      <c r="J83" s="563">
        <v>0</v>
      </c>
      <c r="K83" s="572">
        <v>0</v>
      </c>
      <c r="L83" s="572">
        <v>0</v>
      </c>
      <c r="M83" s="572">
        <v>0</v>
      </c>
      <c r="N83" s="498">
        <v>0</v>
      </c>
      <c r="O83" s="391">
        <v>0</v>
      </c>
      <c r="P83" s="23">
        <v>0</v>
      </c>
      <c r="Q83" s="556">
        <v>0</v>
      </c>
      <c r="R83" s="565" t="s">
        <v>174</v>
      </c>
      <c r="S83" s="643"/>
      <c r="T83" s="570"/>
      <c r="U83" s="391"/>
      <c r="V83" s="391">
        <f t="shared" si="18"/>
        <v>0</v>
      </c>
      <c r="W83" s="693"/>
      <c r="X83" s="649"/>
      <c r="Y83" s="595" t="s">
        <v>466</v>
      </c>
      <c r="Z83" s="51"/>
      <c r="AA83" s="23"/>
      <c r="AB83" s="23"/>
    </row>
    <row r="84" spans="1:28">
      <c r="A84" s="564">
        <v>45371</v>
      </c>
      <c r="B84" s="688" t="s">
        <v>898</v>
      </c>
      <c r="C84" s="599" t="s">
        <v>899</v>
      </c>
      <c r="D84" s="565">
        <v>9113131007</v>
      </c>
      <c r="E84" s="593" t="s">
        <v>900</v>
      </c>
      <c r="F84" s="593" t="s">
        <v>901</v>
      </c>
      <c r="G84" s="51" t="str">
        <f t="shared" ref="G84:G87" si="29">RIGHT(F84,LEN(F84)-FIND(", ",F84))</f>
        <v xml:space="preserve"> Assam</v>
      </c>
      <c r="H84" s="519" t="s">
        <v>902</v>
      </c>
      <c r="I84" s="559" t="s">
        <v>822</v>
      </c>
      <c r="J84" s="563">
        <v>1</v>
      </c>
      <c r="K84" s="572">
        <v>185</v>
      </c>
      <c r="L84" s="572">
        <v>146.52000000000001</v>
      </c>
      <c r="M84" s="572">
        <f t="shared" si="14"/>
        <v>146.52000000000001</v>
      </c>
      <c r="N84" s="498">
        <v>0</v>
      </c>
      <c r="O84" s="391">
        <v>0</v>
      </c>
      <c r="P84" s="23">
        <v>0</v>
      </c>
      <c r="Q84" s="556">
        <f t="shared" ref="Q84:Q90" si="30">((K84*J84)+N84+O84-(K84*P84%))+(K85*J85)+N85+O85-(K85*P85%)</f>
        <v>481</v>
      </c>
      <c r="R84" s="565" t="s">
        <v>174</v>
      </c>
      <c r="S84" s="638" t="s">
        <v>192</v>
      </c>
      <c r="T84" s="590" t="s">
        <v>1104</v>
      </c>
      <c r="U84" s="391">
        <v>165</v>
      </c>
      <c r="V84" s="391">
        <f t="shared" si="18"/>
        <v>165</v>
      </c>
      <c r="W84" s="687">
        <v>14344940739738</v>
      </c>
      <c r="X84" s="649">
        <v>45380</v>
      </c>
      <c r="Y84" s="595" t="s">
        <v>40</v>
      </c>
      <c r="Z84" s="51">
        <f>X84-A84</f>
        <v>9</v>
      </c>
      <c r="AA84" s="23"/>
      <c r="AB84" s="23"/>
    </row>
    <row r="85" spans="1:28">
      <c r="A85" s="598">
        <v>45372</v>
      </c>
      <c r="B85" s="694" t="s">
        <v>904</v>
      </c>
      <c r="C85" s="599" t="s">
        <v>905</v>
      </c>
      <c r="D85" s="548">
        <v>7000763362</v>
      </c>
      <c r="E85" s="593" t="s">
        <v>906</v>
      </c>
      <c r="F85" s="593" t="s">
        <v>907</v>
      </c>
      <c r="G85" s="51" t="str">
        <f t="shared" si="29"/>
        <v xml:space="preserve"> Arunachal Pradesh</v>
      </c>
      <c r="H85" s="519" t="s">
        <v>908</v>
      </c>
      <c r="I85" s="593" t="s">
        <v>527</v>
      </c>
      <c r="J85" s="51">
        <v>2</v>
      </c>
      <c r="K85" s="572">
        <v>128</v>
      </c>
      <c r="L85" s="572">
        <v>101.58</v>
      </c>
      <c r="M85" s="572">
        <f t="shared" si="14"/>
        <v>203.16</v>
      </c>
      <c r="N85" s="498">
        <v>0</v>
      </c>
      <c r="O85" s="391">
        <v>40</v>
      </c>
      <c r="P85" s="23">
        <v>0</v>
      </c>
      <c r="Q85" s="556">
        <f t="shared" si="30"/>
        <v>480</v>
      </c>
      <c r="R85" s="592" t="s">
        <v>37</v>
      </c>
      <c r="S85" s="643" t="s">
        <v>192</v>
      </c>
      <c r="T85" s="570"/>
      <c r="U85" s="391"/>
      <c r="V85" s="391">
        <f t="shared" si="18"/>
        <v>40</v>
      </c>
      <c r="W85" s="657">
        <v>14344940754520</v>
      </c>
      <c r="X85" s="649">
        <v>45381</v>
      </c>
      <c r="Y85" s="595" t="s">
        <v>40</v>
      </c>
      <c r="Z85" s="51">
        <f>X85-A85</f>
        <v>9</v>
      </c>
      <c r="AA85" s="23"/>
      <c r="AB85" s="23"/>
    </row>
    <row r="86" spans="1:28">
      <c r="A86" s="598">
        <v>45372</v>
      </c>
      <c r="B86" s="694" t="s">
        <v>909</v>
      </c>
      <c r="C86" s="599" t="s">
        <v>910</v>
      </c>
      <c r="D86" s="548">
        <v>8605756785</v>
      </c>
      <c r="E86" s="593" t="s">
        <v>911</v>
      </c>
      <c r="F86" s="593" t="s">
        <v>629</v>
      </c>
      <c r="G86" s="51" t="str">
        <f t="shared" si="29"/>
        <v xml:space="preserve"> Maharashtra</v>
      </c>
      <c r="H86" s="519" t="s">
        <v>725</v>
      </c>
      <c r="I86" s="593" t="s">
        <v>537</v>
      </c>
      <c r="J86" s="51">
        <v>1</v>
      </c>
      <c r="K86" s="572">
        <v>95</v>
      </c>
      <c r="L86" s="572">
        <v>74.2</v>
      </c>
      <c r="M86" s="572">
        <f t="shared" si="14"/>
        <v>74.2</v>
      </c>
      <c r="N86" s="498">
        <v>49</v>
      </c>
      <c r="O86" s="391">
        <v>40</v>
      </c>
      <c r="P86" s="23">
        <v>0</v>
      </c>
      <c r="Q86" s="556">
        <f t="shared" si="30"/>
        <v>984</v>
      </c>
      <c r="R86" s="592" t="s">
        <v>37</v>
      </c>
      <c r="S86" s="638" t="s">
        <v>192</v>
      </c>
      <c r="T86" s="590" t="s">
        <v>625</v>
      </c>
      <c r="U86" s="391">
        <v>32</v>
      </c>
      <c r="V86" s="391">
        <f t="shared" si="18"/>
        <v>121</v>
      </c>
      <c r="W86" s="657">
        <v>14344940745247</v>
      </c>
      <c r="X86" s="649">
        <v>45375</v>
      </c>
      <c r="Y86" s="595" t="s">
        <v>40</v>
      </c>
      <c r="Z86" s="23">
        <f>X86-A86</f>
        <v>3</v>
      </c>
      <c r="AA86" s="23"/>
      <c r="AB86" s="23"/>
    </row>
    <row r="87" spans="1:28">
      <c r="A87" s="598">
        <v>45372</v>
      </c>
      <c r="B87" s="694" t="s">
        <v>913</v>
      </c>
      <c r="C87" s="599" t="s">
        <v>912</v>
      </c>
      <c r="D87" s="548">
        <v>7684821801</v>
      </c>
      <c r="E87" s="593" t="s">
        <v>914</v>
      </c>
      <c r="F87" s="593" t="s">
        <v>915</v>
      </c>
      <c r="G87" s="51" t="str">
        <f t="shared" si="29"/>
        <v xml:space="preserve"> Orissa</v>
      </c>
      <c r="H87" s="702" t="s">
        <v>579</v>
      </c>
      <c r="I87" s="587" t="s">
        <v>821</v>
      </c>
      <c r="J87" s="585">
        <v>2</v>
      </c>
      <c r="K87" s="596">
        <v>380</v>
      </c>
      <c r="L87" s="596">
        <v>291.58</v>
      </c>
      <c r="M87" s="596">
        <f t="shared" si="14"/>
        <v>583.16</v>
      </c>
      <c r="N87" s="498">
        <v>0</v>
      </c>
      <c r="O87" s="391">
        <v>40</v>
      </c>
      <c r="P87" s="23">
        <v>0</v>
      </c>
      <c r="Q87" s="556">
        <f t="shared" si="30"/>
        <v>890</v>
      </c>
      <c r="R87" s="592" t="s">
        <v>37</v>
      </c>
      <c r="S87" s="638" t="s">
        <v>192</v>
      </c>
      <c r="T87" s="590" t="s">
        <v>934</v>
      </c>
      <c r="U87" s="391">
        <v>95</v>
      </c>
      <c r="V87" s="391">
        <f t="shared" si="18"/>
        <v>135</v>
      </c>
      <c r="W87" s="657">
        <v>14344940746008</v>
      </c>
      <c r="X87" s="649"/>
      <c r="Y87" s="595" t="s">
        <v>466</v>
      </c>
      <c r="Z87" s="23"/>
      <c r="AA87" s="23"/>
      <c r="AB87" s="23"/>
    </row>
    <row r="88" spans="1:28">
      <c r="A88" s="855">
        <v>45372</v>
      </c>
      <c r="B88" s="826" t="s">
        <v>916</v>
      </c>
      <c r="C88" s="853" t="s">
        <v>342</v>
      </c>
      <c r="D88" s="800">
        <v>8055541031</v>
      </c>
      <c r="E88" s="801" t="s">
        <v>343</v>
      </c>
      <c r="F88" s="801" t="s">
        <v>344</v>
      </c>
      <c r="G88" s="827" t="str">
        <f>RIGHT(F88,LEN(F88)-FIND(", ",F88))</f>
        <v xml:space="preserve"> Gujarat</v>
      </c>
      <c r="H88" s="471" t="s">
        <v>572</v>
      </c>
      <c r="I88" s="471" t="s">
        <v>532</v>
      </c>
      <c r="J88" s="506">
        <v>1</v>
      </c>
      <c r="K88" s="532">
        <v>90</v>
      </c>
      <c r="L88" s="532">
        <v>74.25</v>
      </c>
      <c r="M88" s="588">
        <f t="shared" si="14"/>
        <v>74.25</v>
      </c>
      <c r="N88" s="804">
        <v>0</v>
      </c>
      <c r="O88" s="807">
        <v>0</v>
      </c>
      <c r="P88" s="810">
        <v>0</v>
      </c>
      <c r="Q88" s="807">
        <f>((K88*J88)+N88+O88-(K88*P88%))+((K89*J89)+N89+O89-(K89*P89%))</f>
        <v>180</v>
      </c>
      <c r="R88" s="813" t="s">
        <v>174</v>
      </c>
      <c r="S88" s="813" t="s">
        <v>175</v>
      </c>
      <c r="T88" s="816"/>
      <c r="U88" s="819"/>
      <c r="V88" s="807">
        <f t="shared" si="18"/>
        <v>0</v>
      </c>
      <c r="W88" s="839">
        <v>4091200019375</v>
      </c>
      <c r="X88" s="842"/>
      <c r="Y88" s="834" t="s">
        <v>164</v>
      </c>
      <c r="Z88" s="816"/>
      <c r="AA88" s="816"/>
      <c r="AB88" s="816"/>
    </row>
    <row r="89" spans="1:28">
      <c r="A89" s="855"/>
      <c r="B89" s="826"/>
      <c r="C89" s="853"/>
      <c r="D89" s="800"/>
      <c r="E89" s="801"/>
      <c r="F89" s="801"/>
      <c r="G89" s="828"/>
      <c r="H89" s="583" t="s">
        <v>778</v>
      </c>
      <c r="I89" s="583" t="s">
        <v>532</v>
      </c>
      <c r="J89" s="507">
        <v>1</v>
      </c>
      <c r="K89" s="534">
        <v>90</v>
      </c>
      <c r="L89" s="534">
        <v>74.25</v>
      </c>
      <c r="M89" s="589">
        <f t="shared" si="14"/>
        <v>74.25</v>
      </c>
      <c r="N89" s="806"/>
      <c r="O89" s="809"/>
      <c r="P89" s="812"/>
      <c r="Q89" s="809"/>
      <c r="R89" s="815"/>
      <c r="S89" s="815"/>
      <c r="T89" s="818"/>
      <c r="U89" s="821"/>
      <c r="V89" s="809"/>
      <c r="W89" s="839"/>
      <c r="X89" s="843"/>
      <c r="Y89" s="835"/>
      <c r="Z89" s="818"/>
      <c r="AA89" s="818"/>
      <c r="AB89" s="818"/>
    </row>
    <row r="90" spans="1:28">
      <c r="A90" s="598">
        <v>45372</v>
      </c>
      <c r="B90" s="462" t="s">
        <v>917</v>
      </c>
      <c r="C90" s="599" t="s">
        <v>918</v>
      </c>
      <c r="D90" s="592">
        <v>9971514403</v>
      </c>
      <c r="E90" s="593" t="s">
        <v>919</v>
      </c>
      <c r="F90" s="593" t="s">
        <v>810</v>
      </c>
      <c r="G90" s="51" t="str">
        <f>RIGHT(F90,LEN(F90)-FIND(", ",F90))</f>
        <v xml:space="preserve"> Delhi</v>
      </c>
      <c r="H90" s="555" t="s">
        <v>920</v>
      </c>
      <c r="I90" s="594" t="s">
        <v>537</v>
      </c>
      <c r="J90" s="597">
        <v>5</v>
      </c>
      <c r="K90" s="596">
        <v>98</v>
      </c>
      <c r="L90" s="596">
        <v>74.78</v>
      </c>
      <c r="M90" s="596">
        <f t="shared" si="14"/>
        <v>373.9</v>
      </c>
      <c r="N90" s="498">
        <v>0</v>
      </c>
      <c r="O90" s="391">
        <v>0</v>
      </c>
      <c r="P90" s="23">
        <v>0</v>
      </c>
      <c r="Q90" s="556">
        <f t="shared" si="30"/>
        <v>565</v>
      </c>
      <c r="R90" s="592" t="s">
        <v>174</v>
      </c>
      <c r="S90" s="638" t="s">
        <v>175</v>
      </c>
      <c r="T90" s="443"/>
      <c r="U90" s="391"/>
      <c r="V90" s="391">
        <f t="shared" si="18"/>
        <v>0</v>
      </c>
      <c r="W90" s="687">
        <v>4091200019546</v>
      </c>
      <c r="X90" s="649"/>
      <c r="Y90" s="595" t="s">
        <v>40</v>
      </c>
      <c r="Z90" s="23"/>
      <c r="AA90" s="23"/>
      <c r="AB90" s="23"/>
    </row>
    <row r="91" spans="1:28">
      <c r="A91" s="845">
        <v>45373</v>
      </c>
      <c r="B91" s="826" t="s">
        <v>921</v>
      </c>
      <c r="C91" s="853" t="s">
        <v>922</v>
      </c>
      <c r="D91" s="800">
        <v>8861713840</v>
      </c>
      <c r="E91" s="801" t="s">
        <v>923</v>
      </c>
      <c r="F91" s="801" t="s">
        <v>380</v>
      </c>
      <c r="G91" s="802" t="str">
        <f>RIGHT(F91,LEN(F91)-FIND(", ",F91))</f>
        <v xml:space="preserve"> Karnataka</v>
      </c>
      <c r="H91" s="603" t="s">
        <v>924</v>
      </c>
      <c r="I91" s="471" t="s">
        <v>926</v>
      </c>
      <c r="J91" s="585">
        <v>1</v>
      </c>
      <c r="K91" s="584">
        <v>75</v>
      </c>
      <c r="L91" s="588">
        <v>55.3</v>
      </c>
      <c r="M91" s="499">
        <f t="shared" si="14"/>
        <v>55.3</v>
      </c>
      <c r="N91" s="804">
        <v>0</v>
      </c>
      <c r="O91" s="807">
        <v>0</v>
      </c>
      <c r="P91" s="810">
        <v>0</v>
      </c>
      <c r="Q91" s="807">
        <f>((K91*J91) +N91+O91-(K91*P91%))+((K92*J92) +N92+O92-(K92*P92))</f>
        <v>195</v>
      </c>
      <c r="R91" s="813" t="s">
        <v>174</v>
      </c>
      <c r="S91" s="813" t="s">
        <v>175</v>
      </c>
      <c r="T91" s="816"/>
      <c r="U91" s="819"/>
      <c r="V91" s="807">
        <f t="shared" si="18"/>
        <v>0</v>
      </c>
      <c r="W91" s="839">
        <v>4091200019544</v>
      </c>
      <c r="X91" s="842"/>
      <c r="Y91" s="834" t="s">
        <v>164</v>
      </c>
      <c r="Z91" s="816"/>
      <c r="AA91" s="816"/>
      <c r="AB91" s="816"/>
    </row>
    <row r="92" spans="1:28">
      <c r="A92" s="845"/>
      <c r="B92" s="826"/>
      <c r="C92" s="853"/>
      <c r="D92" s="800"/>
      <c r="E92" s="801"/>
      <c r="F92" s="801"/>
      <c r="G92" s="835"/>
      <c r="H92" s="604" t="s">
        <v>925</v>
      </c>
      <c r="I92" s="616" t="s">
        <v>534</v>
      </c>
      <c r="J92" s="597">
        <v>1</v>
      </c>
      <c r="K92" s="615">
        <v>120</v>
      </c>
      <c r="L92" s="596"/>
      <c r="M92" s="617">
        <f t="shared" si="14"/>
        <v>0</v>
      </c>
      <c r="N92" s="806"/>
      <c r="O92" s="809"/>
      <c r="P92" s="812"/>
      <c r="Q92" s="809"/>
      <c r="R92" s="815"/>
      <c r="S92" s="815"/>
      <c r="T92" s="818"/>
      <c r="U92" s="821"/>
      <c r="V92" s="809"/>
      <c r="W92" s="839"/>
      <c r="X92" s="843"/>
      <c r="Y92" s="835"/>
      <c r="Z92" s="818"/>
      <c r="AA92" s="818"/>
      <c r="AB92" s="818"/>
    </row>
    <row r="93" spans="1:28">
      <c r="A93" s="845">
        <v>45373</v>
      </c>
      <c r="B93" s="826" t="s">
        <v>927</v>
      </c>
      <c r="C93" s="853" t="s">
        <v>928</v>
      </c>
      <c r="D93" s="800">
        <v>7007496939</v>
      </c>
      <c r="E93" s="801" t="s">
        <v>929</v>
      </c>
      <c r="F93" s="801" t="s">
        <v>930</v>
      </c>
      <c r="G93" s="802" t="str">
        <f>RIGHT(F93,LEN(F93)-FIND(", ",F93))</f>
        <v xml:space="preserve"> Uttar Pradesh</v>
      </c>
      <c r="H93" s="531" t="s">
        <v>931</v>
      </c>
      <c r="I93" s="471" t="s">
        <v>823</v>
      </c>
      <c r="J93" s="585">
        <v>1</v>
      </c>
      <c r="K93" s="584">
        <v>160</v>
      </c>
      <c r="L93" s="588">
        <v>61.07</v>
      </c>
      <c r="M93" s="499">
        <f t="shared" si="14"/>
        <v>61.07</v>
      </c>
      <c r="N93" s="804">
        <v>0</v>
      </c>
      <c r="O93" s="807">
        <v>0</v>
      </c>
      <c r="P93" s="810">
        <v>0</v>
      </c>
      <c r="Q93" s="807">
        <f>((K93*J93) +N93+O93-(K93*P93%))+((K94*J94) +N93+O93-(K94*P94%))+((K95*J95) +N95+O95-(K95*P95%))</f>
        <v>780</v>
      </c>
      <c r="R93" s="813" t="s">
        <v>174</v>
      </c>
      <c r="S93" s="851"/>
      <c r="T93" s="816"/>
      <c r="U93" s="819"/>
      <c r="V93" s="807">
        <f t="shared" si="18"/>
        <v>0</v>
      </c>
      <c r="W93" s="839" t="s">
        <v>1102</v>
      </c>
      <c r="X93" s="842">
        <v>45381</v>
      </c>
      <c r="Y93" s="834" t="s">
        <v>40</v>
      </c>
      <c r="Z93" s="810">
        <f>X93-A93</f>
        <v>8</v>
      </c>
      <c r="AA93" s="816"/>
      <c r="AB93" s="816"/>
    </row>
    <row r="94" spans="1:28">
      <c r="A94" s="845"/>
      <c r="B94" s="826"/>
      <c r="C94" s="853"/>
      <c r="D94" s="800"/>
      <c r="E94" s="801"/>
      <c r="F94" s="801"/>
      <c r="G94" s="803"/>
      <c r="H94" s="531" t="s">
        <v>932</v>
      </c>
      <c r="I94" s="616" t="s">
        <v>823</v>
      </c>
      <c r="J94" s="597">
        <v>1</v>
      </c>
      <c r="K94" s="615">
        <v>310</v>
      </c>
      <c r="L94" s="596">
        <v>230.62</v>
      </c>
      <c r="M94" s="617">
        <f t="shared" si="14"/>
        <v>230.62</v>
      </c>
      <c r="N94" s="805"/>
      <c r="O94" s="808"/>
      <c r="P94" s="811"/>
      <c r="Q94" s="808"/>
      <c r="R94" s="814"/>
      <c r="S94" s="814"/>
      <c r="T94" s="817"/>
      <c r="U94" s="820"/>
      <c r="V94" s="808"/>
      <c r="W94" s="839"/>
      <c r="X94" s="852"/>
      <c r="Y94" s="803"/>
      <c r="Z94" s="811"/>
      <c r="AA94" s="817"/>
      <c r="AB94" s="817"/>
    </row>
    <row r="95" spans="1:28">
      <c r="A95" s="846"/>
      <c r="B95" s="847"/>
      <c r="C95" s="854"/>
      <c r="D95" s="813"/>
      <c r="E95" s="834"/>
      <c r="F95" s="834"/>
      <c r="G95" s="803"/>
      <c r="H95" s="531" t="s">
        <v>933</v>
      </c>
      <c r="I95" s="616" t="s">
        <v>823</v>
      </c>
      <c r="J95" s="597">
        <v>1</v>
      </c>
      <c r="K95" s="615">
        <v>310</v>
      </c>
      <c r="L95" s="589">
        <v>85.88</v>
      </c>
      <c r="M95" s="500">
        <f t="shared" si="14"/>
        <v>85.88</v>
      </c>
      <c r="N95" s="806"/>
      <c r="O95" s="809"/>
      <c r="P95" s="812"/>
      <c r="Q95" s="809"/>
      <c r="R95" s="815"/>
      <c r="S95" s="815"/>
      <c r="T95" s="818"/>
      <c r="U95" s="821"/>
      <c r="V95" s="809"/>
      <c r="W95" s="839"/>
      <c r="X95" s="843"/>
      <c r="Y95" s="835"/>
      <c r="Z95" s="812"/>
      <c r="AA95" s="818"/>
      <c r="AB95" s="818"/>
    </row>
    <row r="96" spans="1:28">
      <c r="A96" s="620">
        <v>45373</v>
      </c>
      <c r="B96" s="694" t="s">
        <v>938</v>
      </c>
      <c r="C96" s="599" t="s">
        <v>939</v>
      </c>
      <c r="D96" s="592">
        <v>7095172336</v>
      </c>
      <c r="E96" s="455" t="s">
        <v>940</v>
      </c>
      <c r="F96" s="455" t="s">
        <v>320</v>
      </c>
      <c r="G96" s="51" t="str">
        <f>RIGHT(F96,LEN(F96)-FIND(", ",F96))</f>
        <v xml:space="preserve"> Telagana</v>
      </c>
      <c r="H96" s="519" t="s">
        <v>941</v>
      </c>
      <c r="I96" s="593" t="s">
        <v>527</v>
      </c>
      <c r="J96" s="51">
        <v>2</v>
      </c>
      <c r="K96" s="391">
        <v>180</v>
      </c>
      <c r="L96" s="589">
        <v>133.9</v>
      </c>
      <c r="M96" s="589">
        <f t="shared" si="14"/>
        <v>267.8</v>
      </c>
      <c r="N96" s="498">
        <v>0</v>
      </c>
      <c r="O96" s="391">
        <v>40</v>
      </c>
      <c r="P96" s="23">
        <v>0</v>
      </c>
      <c r="Q96" s="498">
        <f>((K96*J96) +N96+O96-(K96*P96%))</f>
        <v>400</v>
      </c>
      <c r="R96" s="592" t="s">
        <v>37</v>
      </c>
      <c r="S96" s="643"/>
      <c r="T96" s="591"/>
      <c r="U96" s="391"/>
      <c r="V96" s="391"/>
      <c r="W96" s="687">
        <v>14344940755086</v>
      </c>
      <c r="X96" s="649">
        <v>45376</v>
      </c>
      <c r="Y96" s="646" t="s">
        <v>40</v>
      </c>
      <c r="Z96" s="23">
        <f>X96-A96</f>
        <v>3</v>
      </c>
      <c r="AA96" s="23"/>
      <c r="AB96" s="23"/>
    </row>
    <row r="97" spans="1:28">
      <c r="A97" s="620">
        <v>45373</v>
      </c>
      <c r="B97" s="694" t="s">
        <v>942</v>
      </c>
      <c r="C97" s="599" t="s">
        <v>943</v>
      </c>
      <c r="D97" s="592">
        <v>9247792430</v>
      </c>
      <c r="E97" s="455" t="s">
        <v>944</v>
      </c>
      <c r="F97" s="455" t="s">
        <v>320</v>
      </c>
      <c r="G97" s="51" t="str">
        <f t="shared" ref="G97:G160" si="31">RIGHT(F97,LEN(F97)-FIND(", ",F97))</f>
        <v xml:space="preserve"> Telagana</v>
      </c>
      <c r="H97" s="519" t="s">
        <v>941</v>
      </c>
      <c r="I97" s="593" t="s">
        <v>527</v>
      </c>
      <c r="J97" s="51">
        <v>1</v>
      </c>
      <c r="K97" s="391">
        <v>180</v>
      </c>
      <c r="L97" s="647">
        <v>133.9</v>
      </c>
      <c r="M97" s="647">
        <f t="shared" si="14"/>
        <v>133.9</v>
      </c>
      <c r="N97" s="498">
        <v>0</v>
      </c>
      <c r="O97" s="391">
        <v>40</v>
      </c>
      <c r="P97" s="23">
        <v>0</v>
      </c>
      <c r="Q97" s="498">
        <f t="shared" ref="Q97:Q201" si="32">((K97*J97) +N97+O97-(K97*P97%))</f>
        <v>220</v>
      </c>
      <c r="R97" s="592" t="s">
        <v>37</v>
      </c>
      <c r="S97" s="643"/>
      <c r="T97" s="591"/>
      <c r="U97" s="391"/>
      <c r="V97" s="391"/>
      <c r="W97" s="657">
        <v>14344940754400</v>
      </c>
      <c r="X97" s="649">
        <v>45377</v>
      </c>
      <c r="Y97" s="646" t="s">
        <v>40</v>
      </c>
      <c r="Z97" s="23">
        <f>X97-A97</f>
        <v>4</v>
      </c>
      <c r="AA97" s="23"/>
      <c r="AB97" s="23"/>
    </row>
    <row r="98" spans="1:28">
      <c r="A98" s="620">
        <v>45373</v>
      </c>
      <c r="B98" s="694" t="s">
        <v>945</v>
      </c>
      <c r="C98" s="599" t="s">
        <v>946</v>
      </c>
      <c r="D98" s="592">
        <v>6281691765</v>
      </c>
      <c r="E98" s="455" t="s">
        <v>947</v>
      </c>
      <c r="F98" s="455" t="s">
        <v>320</v>
      </c>
      <c r="G98" s="51" t="str">
        <f t="shared" si="31"/>
        <v xml:space="preserve"> Telagana</v>
      </c>
      <c r="H98" s="519" t="s">
        <v>948</v>
      </c>
      <c r="I98" s="593" t="s">
        <v>529</v>
      </c>
      <c r="J98" s="51">
        <v>1</v>
      </c>
      <c r="K98" s="391">
        <v>713</v>
      </c>
      <c r="L98" s="391">
        <v>549.22</v>
      </c>
      <c r="M98" s="391">
        <f t="shared" si="14"/>
        <v>549.22</v>
      </c>
      <c r="N98" s="498">
        <v>0</v>
      </c>
      <c r="O98" s="391">
        <v>40</v>
      </c>
      <c r="P98" s="23">
        <v>0</v>
      </c>
      <c r="Q98" s="498">
        <f t="shared" si="32"/>
        <v>753</v>
      </c>
      <c r="R98" s="592" t="s">
        <v>37</v>
      </c>
      <c r="S98" s="643" t="s">
        <v>192</v>
      </c>
      <c r="T98" s="591"/>
      <c r="U98" s="391"/>
      <c r="V98" s="391"/>
      <c r="W98" s="657">
        <v>14344940755082</v>
      </c>
      <c r="X98" s="420">
        <v>45378</v>
      </c>
      <c r="Y98" s="646" t="s">
        <v>40</v>
      </c>
      <c r="Z98" s="23">
        <f>X98-A98</f>
        <v>5</v>
      </c>
      <c r="AA98" s="23"/>
      <c r="AB98" s="23"/>
    </row>
    <row r="99" spans="1:28">
      <c r="A99" s="620">
        <v>45373</v>
      </c>
      <c r="B99" s="462" t="s">
        <v>950</v>
      </c>
      <c r="C99" s="546" t="s">
        <v>951</v>
      </c>
      <c r="D99" s="622">
        <v>8008680375</v>
      </c>
      <c r="E99" s="455" t="s">
        <v>952</v>
      </c>
      <c r="F99" s="455" t="s">
        <v>320</v>
      </c>
      <c r="G99" s="51" t="str">
        <f t="shared" si="31"/>
        <v xml:space="preserve"> Telagana</v>
      </c>
      <c r="H99" s="519" t="s">
        <v>953</v>
      </c>
      <c r="I99" s="623" t="s">
        <v>820</v>
      </c>
      <c r="J99" s="51">
        <v>1</v>
      </c>
      <c r="K99" s="391">
        <v>400</v>
      </c>
      <c r="L99" s="391">
        <v>300</v>
      </c>
      <c r="M99" s="391">
        <f t="shared" si="14"/>
        <v>300</v>
      </c>
      <c r="N99" s="498">
        <v>0</v>
      </c>
      <c r="O99" s="391">
        <v>40</v>
      </c>
      <c r="P99" s="23">
        <v>0</v>
      </c>
      <c r="Q99" s="498">
        <f t="shared" si="32"/>
        <v>440</v>
      </c>
      <c r="R99" s="622" t="s">
        <v>37</v>
      </c>
      <c r="S99" s="641" t="s">
        <v>192</v>
      </c>
      <c r="T99" s="590" t="s">
        <v>625</v>
      </c>
      <c r="U99" s="391">
        <v>50</v>
      </c>
      <c r="V99" s="391">
        <f t="shared" ref="V99:V102" si="33">U99+O99+N99</f>
        <v>90</v>
      </c>
      <c r="W99" s="687">
        <v>14344940755937</v>
      </c>
      <c r="X99" s="420"/>
      <c r="Y99" s="646" t="s">
        <v>466</v>
      </c>
      <c r="Z99" s="23"/>
      <c r="AA99" s="23"/>
      <c r="AB99" s="23"/>
    </row>
    <row r="100" spans="1:28">
      <c r="A100" s="620">
        <v>45373</v>
      </c>
      <c r="B100" s="694" t="s">
        <v>954</v>
      </c>
      <c r="C100" s="602" t="s">
        <v>955</v>
      </c>
      <c r="D100" s="622">
        <v>9686271092</v>
      </c>
      <c r="E100" s="455" t="s">
        <v>956</v>
      </c>
      <c r="F100" s="455" t="s">
        <v>380</v>
      </c>
      <c r="G100" s="51" t="str">
        <f t="shared" si="31"/>
        <v xml:space="preserve"> Karnataka</v>
      </c>
      <c r="H100" s="635" t="s">
        <v>719</v>
      </c>
      <c r="I100" s="623" t="s">
        <v>539</v>
      </c>
      <c r="J100" s="51">
        <v>1</v>
      </c>
      <c r="K100" s="391">
        <v>115</v>
      </c>
      <c r="L100" s="391">
        <v>96.25</v>
      </c>
      <c r="M100" s="391">
        <f t="shared" si="14"/>
        <v>96.25</v>
      </c>
      <c r="N100" s="498">
        <v>0</v>
      </c>
      <c r="O100" s="391">
        <v>40</v>
      </c>
      <c r="P100" s="23">
        <v>0</v>
      </c>
      <c r="Q100" s="498">
        <f>((K100*J100) +N100+O100-(K100*P100%))</f>
        <v>155</v>
      </c>
      <c r="R100" s="622" t="s">
        <v>37</v>
      </c>
      <c r="S100" s="641" t="s">
        <v>192</v>
      </c>
      <c r="T100" s="590" t="s">
        <v>625</v>
      </c>
      <c r="U100" s="391">
        <v>50</v>
      </c>
      <c r="V100" s="391">
        <f t="shared" si="33"/>
        <v>90</v>
      </c>
      <c r="W100" s="687">
        <v>14344940762226</v>
      </c>
      <c r="X100" s="420"/>
      <c r="Y100" s="646" t="s">
        <v>164</v>
      </c>
      <c r="Z100" s="23"/>
      <c r="AA100" s="23"/>
      <c r="AB100" s="23"/>
    </row>
    <row r="101" spans="1:28">
      <c r="A101" s="620">
        <v>45373</v>
      </c>
      <c r="B101" s="694" t="s">
        <v>957</v>
      </c>
      <c r="C101" s="484" t="s">
        <v>958</v>
      </c>
      <c r="D101" s="622">
        <v>7878422322</v>
      </c>
      <c r="E101" s="455" t="s">
        <v>959</v>
      </c>
      <c r="F101" s="455" t="s">
        <v>960</v>
      </c>
      <c r="G101" s="51" t="str">
        <f t="shared" si="31"/>
        <v xml:space="preserve"> Rajasthan</v>
      </c>
      <c r="H101" s="519" t="s">
        <v>806</v>
      </c>
      <c r="I101" s="623" t="s">
        <v>537</v>
      </c>
      <c r="J101" s="51">
        <v>1</v>
      </c>
      <c r="K101" s="391">
        <v>799</v>
      </c>
      <c r="L101" s="391">
        <v>634.13</v>
      </c>
      <c r="M101" s="391">
        <f t="shared" si="14"/>
        <v>634.13</v>
      </c>
      <c r="N101" s="498">
        <v>0</v>
      </c>
      <c r="O101" s="391">
        <v>40</v>
      </c>
      <c r="P101" s="23">
        <v>0</v>
      </c>
      <c r="Q101" s="498">
        <f t="shared" si="32"/>
        <v>839</v>
      </c>
      <c r="R101" s="622" t="s">
        <v>37</v>
      </c>
      <c r="S101" s="641" t="s">
        <v>192</v>
      </c>
      <c r="T101" s="590" t="s">
        <v>625</v>
      </c>
      <c r="U101" s="391">
        <v>50</v>
      </c>
      <c r="V101" s="391">
        <f t="shared" si="33"/>
        <v>90</v>
      </c>
      <c r="W101" s="687">
        <v>14344940762277</v>
      </c>
      <c r="X101" s="420">
        <v>45382</v>
      </c>
      <c r="Y101" s="646" t="s">
        <v>40</v>
      </c>
      <c r="Z101" s="23">
        <f>X101-A101</f>
        <v>9</v>
      </c>
      <c r="AA101" s="23"/>
      <c r="AB101" s="23"/>
    </row>
    <row r="102" spans="1:28">
      <c r="A102" s="620">
        <v>45373</v>
      </c>
      <c r="B102" s="688" t="s">
        <v>961</v>
      </c>
      <c r="C102" s="621" t="s">
        <v>962</v>
      </c>
      <c r="D102" s="622">
        <v>7838830533</v>
      </c>
      <c r="E102" s="623" t="s">
        <v>963</v>
      </c>
      <c r="F102" s="455" t="s">
        <v>964</v>
      </c>
      <c r="G102" s="51" t="str">
        <f t="shared" si="31"/>
        <v xml:space="preserve"> Jharkhand</v>
      </c>
      <c r="H102" s="519" t="s">
        <v>920</v>
      </c>
      <c r="I102" s="623" t="s">
        <v>537</v>
      </c>
      <c r="J102" s="51">
        <v>2</v>
      </c>
      <c r="K102" s="391">
        <v>98</v>
      </c>
      <c r="L102" s="391">
        <v>74.78</v>
      </c>
      <c r="M102" s="391">
        <f t="shared" si="14"/>
        <v>149.56</v>
      </c>
      <c r="N102" s="498">
        <v>0</v>
      </c>
      <c r="O102" s="391">
        <v>0</v>
      </c>
      <c r="P102" s="23">
        <v>0</v>
      </c>
      <c r="Q102" s="498">
        <f t="shared" si="32"/>
        <v>196</v>
      </c>
      <c r="R102" s="622" t="s">
        <v>174</v>
      </c>
      <c r="S102" s="638" t="s">
        <v>192</v>
      </c>
      <c r="T102" s="590" t="s">
        <v>1104</v>
      </c>
      <c r="U102" s="391">
        <v>140</v>
      </c>
      <c r="V102" s="391">
        <f t="shared" si="33"/>
        <v>140</v>
      </c>
      <c r="W102" s="657">
        <v>14344940762247</v>
      </c>
      <c r="X102" s="420">
        <v>45380</v>
      </c>
      <c r="Y102" s="646" t="s">
        <v>40</v>
      </c>
      <c r="Z102" s="23">
        <f>X102-A102</f>
        <v>7</v>
      </c>
      <c r="AA102" s="23"/>
      <c r="AB102" s="23"/>
    </row>
    <row r="103" spans="1:28">
      <c r="A103" s="620">
        <v>45373</v>
      </c>
      <c r="B103" s="688" t="s">
        <v>965</v>
      </c>
      <c r="C103" s="621" t="s">
        <v>966</v>
      </c>
      <c r="D103" s="622">
        <v>9445045770</v>
      </c>
      <c r="E103" s="623" t="s">
        <v>967</v>
      </c>
      <c r="F103" s="455" t="s">
        <v>968</v>
      </c>
      <c r="G103" s="51" t="str">
        <f t="shared" si="31"/>
        <v xml:space="preserve"> Tamil Nadu</v>
      </c>
      <c r="H103" s="519" t="s">
        <v>941</v>
      </c>
      <c r="I103" s="624" t="s">
        <v>527</v>
      </c>
      <c r="J103" s="628">
        <v>2</v>
      </c>
      <c r="K103" s="626">
        <v>180</v>
      </c>
      <c r="L103" s="626">
        <v>133.9</v>
      </c>
      <c r="M103" s="626">
        <f t="shared" si="14"/>
        <v>267.8</v>
      </c>
      <c r="N103" s="498">
        <v>0</v>
      </c>
      <c r="O103" s="391">
        <v>0</v>
      </c>
      <c r="P103" s="23">
        <v>0</v>
      </c>
      <c r="Q103" s="498">
        <f t="shared" ref="Q103:Q114" si="34">((K103*J103) +N103+O103-(K103*P103%))</f>
        <v>360</v>
      </c>
      <c r="R103" s="622" t="s">
        <v>174</v>
      </c>
      <c r="S103" s="638" t="s">
        <v>876</v>
      </c>
      <c r="T103" s="625"/>
      <c r="U103" s="391"/>
      <c r="V103" s="391"/>
      <c r="W103" s="687" t="s">
        <v>1103</v>
      </c>
      <c r="X103" s="420">
        <v>45379</v>
      </c>
      <c r="Y103" s="646" t="s">
        <v>40</v>
      </c>
      <c r="Z103" s="23">
        <f>X103-A103</f>
        <v>6</v>
      </c>
      <c r="AA103" s="23"/>
      <c r="AB103" s="23"/>
    </row>
    <row r="104" spans="1:28">
      <c r="A104" s="845">
        <v>45374</v>
      </c>
      <c r="B104" s="826" t="s">
        <v>969</v>
      </c>
      <c r="C104" s="799" t="s">
        <v>970</v>
      </c>
      <c r="D104" s="800">
        <v>9610051901</v>
      </c>
      <c r="E104" s="801" t="s">
        <v>971</v>
      </c>
      <c r="F104" s="801" t="s">
        <v>718</v>
      </c>
      <c r="G104" s="802" t="str">
        <f t="shared" si="31"/>
        <v xml:space="preserve"> Rajasthan</v>
      </c>
      <c r="H104" s="531" t="s">
        <v>972</v>
      </c>
      <c r="I104" s="471" t="s">
        <v>820</v>
      </c>
      <c r="J104" s="628">
        <v>2</v>
      </c>
      <c r="K104" s="584">
        <v>70</v>
      </c>
      <c r="L104" s="626">
        <v>52.08</v>
      </c>
      <c r="M104" s="499">
        <f t="shared" si="14"/>
        <v>104.16</v>
      </c>
      <c r="N104" s="804">
        <v>0</v>
      </c>
      <c r="O104" s="807">
        <v>0</v>
      </c>
      <c r="P104" s="810">
        <v>0</v>
      </c>
      <c r="Q104" s="807">
        <f>(((K104*J104) +N104+O104-(K104*P104%)))+(((K105*J105) +N105+O105-(K105*P105%)))</f>
        <v>380</v>
      </c>
      <c r="R104" s="813" t="s">
        <v>174</v>
      </c>
      <c r="S104" s="813" t="s">
        <v>175</v>
      </c>
      <c r="T104" s="816"/>
      <c r="U104" s="819"/>
      <c r="V104" s="849"/>
      <c r="W104" s="839">
        <v>4091200019580</v>
      </c>
      <c r="X104" s="840"/>
      <c r="Y104" s="801" t="s">
        <v>164</v>
      </c>
      <c r="Z104" s="841"/>
      <c r="AA104" s="816"/>
      <c r="AB104" s="816"/>
    </row>
    <row r="105" spans="1:28">
      <c r="A105" s="846"/>
      <c r="B105" s="847"/>
      <c r="C105" s="848"/>
      <c r="D105" s="813"/>
      <c r="E105" s="834"/>
      <c r="F105" s="834"/>
      <c r="G105" s="803"/>
      <c r="H105" s="531" t="s">
        <v>973</v>
      </c>
      <c r="I105" s="616" t="s">
        <v>820</v>
      </c>
      <c r="J105" s="629">
        <v>2</v>
      </c>
      <c r="K105" s="636">
        <v>120</v>
      </c>
      <c r="L105" s="627">
        <v>95.24</v>
      </c>
      <c r="M105" s="500">
        <f t="shared" si="14"/>
        <v>190.48</v>
      </c>
      <c r="N105" s="806"/>
      <c r="O105" s="809"/>
      <c r="P105" s="812"/>
      <c r="Q105" s="809"/>
      <c r="R105" s="815"/>
      <c r="S105" s="815"/>
      <c r="T105" s="818"/>
      <c r="U105" s="821"/>
      <c r="V105" s="849"/>
      <c r="W105" s="839"/>
      <c r="X105" s="840"/>
      <c r="Y105" s="801"/>
      <c r="Z105" s="841"/>
      <c r="AA105" s="818"/>
      <c r="AB105" s="818"/>
    </row>
    <row r="106" spans="1:28">
      <c r="A106" s="620">
        <v>45375</v>
      </c>
      <c r="B106" s="688" t="s">
        <v>974</v>
      </c>
      <c r="C106" s="633" t="s">
        <v>975</v>
      </c>
      <c r="D106" s="622">
        <v>9669800897</v>
      </c>
      <c r="E106" s="623" t="s">
        <v>976</v>
      </c>
      <c r="F106" s="455" t="s">
        <v>977</v>
      </c>
      <c r="G106" s="51" t="str">
        <f t="shared" si="31"/>
        <v xml:space="preserve"> Chhattisgarh</v>
      </c>
      <c r="H106" s="519" t="s">
        <v>920</v>
      </c>
      <c r="I106" s="623" t="s">
        <v>537</v>
      </c>
      <c r="J106" s="629">
        <v>2</v>
      </c>
      <c r="K106" s="627">
        <v>98</v>
      </c>
      <c r="L106" s="627">
        <v>74.78</v>
      </c>
      <c r="M106" s="627">
        <f t="shared" si="14"/>
        <v>149.56</v>
      </c>
      <c r="N106" s="498">
        <v>0</v>
      </c>
      <c r="O106" s="391">
        <v>40</v>
      </c>
      <c r="P106" s="23">
        <v>0</v>
      </c>
      <c r="Q106" s="498">
        <f t="shared" si="34"/>
        <v>236</v>
      </c>
      <c r="R106" s="622" t="s">
        <v>37</v>
      </c>
      <c r="S106" s="638" t="s">
        <v>192</v>
      </c>
      <c r="T106" s="590" t="s">
        <v>625</v>
      </c>
      <c r="U106" s="391">
        <v>50</v>
      </c>
      <c r="V106" s="391">
        <f t="shared" ref="V106:V107" si="35">U106+O106+N106</f>
        <v>90</v>
      </c>
      <c r="W106" s="687">
        <v>14344940781289</v>
      </c>
      <c r="X106" s="420">
        <v>45383</v>
      </c>
      <c r="Y106" s="646" t="s">
        <v>40</v>
      </c>
      <c r="Z106" s="23">
        <f>X106-A106</f>
        <v>8</v>
      </c>
      <c r="AA106" s="23"/>
      <c r="AB106" s="23"/>
    </row>
    <row r="107" spans="1:28">
      <c r="A107" s="620">
        <v>45375</v>
      </c>
      <c r="B107" s="688" t="s">
        <v>978</v>
      </c>
      <c r="C107" s="633" t="s">
        <v>979</v>
      </c>
      <c r="D107" s="622">
        <v>9207351090</v>
      </c>
      <c r="E107" s="623" t="s">
        <v>980</v>
      </c>
      <c r="F107" s="455" t="s">
        <v>981</v>
      </c>
      <c r="G107" s="51" t="str">
        <f t="shared" si="31"/>
        <v xml:space="preserve"> Kerala</v>
      </c>
      <c r="H107" s="519" t="s">
        <v>982</v>
      </c>
      <c r="I107" s="623" t="s">
        <v>539</v>
      </c>
      <c r="J107" s="51">
        <v>1</v>
      </c>
      <c r="K107" s="391">
        <v>185</v>
      </c>
      <c r="L107" s="391">
        <v>137.65</v>
      </c>
      <c r="M107" s="391">
        <f t="shared" si="14"/>
        <v>137.65</v>
      </c>
      <c r="N107" s="498">
        <v>0</v>
      </c>
      <c r="O107" s="391">
        <v>0</v>
      </c>
      <c r="P107" s="23">
        <v>0</v>
      </c>
      <c r="Q107" s="498">
        <f t="shared" si="34"/>
        <v>185</v>
      </c>
      <c r="R107" s="622" t="s">
        <v>174</v>
      </c>
      <c r="S107" s="638" t="s">
        <v>192</v>
      </c>
      <c r="T107" s="590" t="s">
        <v>625</v>
      </c>
      <c r="U107" s="391">
        <v>59</v>
      </c>
      <c r="V107" s="391">
        <f t="shared" si="35"/>
        <v>59</v>
      </c>
      <c r="W107" s="657">
        <v>14344940780868</v>
      </c>
      <c r="X107" s="420">
        <v>45383</v>
      </c>
      <c r="Y107" s="646" t="s">
        <v>40</v>
      </c>
      <c r="Z107" s="23">
        <f>X107-A107</f>
        <v>8</v>
      </c>
      <c r="AA107" s="23"/>
      <c r="AB107" s="23"/>
    </row>
    <row r="108" spans="1:28">
      <c r="A108" s="620">
        <v>45375</v>
      </c>
      <c r="B108" s="688" t="s">
        <v>983</v>
      </c>
      <c r="C108" s="633" t="s">
        <v>984</v>
      </c>
      <c r="D108" s="631">
        <v>7738817834</v>
      </c>
      <c r="E108" s="623" t="s">
        <v>985</v>
      </c>
      <c r="F108" s="455" t="s">
        <v>337</v>
      </c>
      <c r="G108" s="51" t="str">
        <f t="shared" si="31"/>
        <v xml:space="preserve"> Maharashtra</v>
      </c>
      <c r="H108" s="519" t="s">
        <v>986</v>
      </c>
      <c r="I108" s="623" t="s">
        <v>539</v>
      </c>
      <c r="J108" s="619">
        <v>1</v>
      </c>
      <c r="K108" s="391">
        <v>100</v>
      </c>
      <c r="L108" s="391">
        <v>74.400000000000006</v>
      </c>
      <c r="M108" s="391">
        <f t="shared" si="14"/>
        <v>74.400000000000006</v>
      </c>
      <c r="N108" s="498">
        <v>0</v>
      </c>
      <c r="O108" s="391">
        <v>40</v>
      </c>
      <c r="P108" s="23"/>
      <c r="Q108" s="498">
        <f t="shared" si="34"/>
        <v>140</v>
      </c>
      <c r="R108" s="622" t="s">
        <v>37</v>
      </c>
      <c r="S108" s="638" t="s">
        <v>192</v>
      </c>
      <c r="T108" s="625"/>
      <c r="U108" s="391"/>
      <c r="V108" s="391"/>
      <c r="W108" s="659">
        <v>14344940782897</v>
      </c>
      <c r="X108" s="420">
        <v>45381</v>
      </c>
      <c r="Y108" s="646" t="s">
        <v>40</v>
      </c>
      <c r="Z108" s="23">
        <f t="shared" ref="Z108:Z109" si="36">X108-A108</f>
        <v>6</v>
      </c>
      <c r="AA108" s="23"/>
      <c r="AB108" s="23"/>
    </row>
    <row r="109" spans="1:28">
      <c r="A109" s="630">
        <v>45376</v>
      </c>
      <c r="B109" s="694" t="s">
        <v>987</v>
      </c>
      <c r="C109" s="484" t="s">
        <v>988</v>
      </c>
      <c r="D109" s="548">
        <v>7980603144</v>
      </c>
      <c r="E109" s="455" t="s">
        <v>989</v>
      </c>
      <c r="F109" s="455" t="s">
        <v>990</v>
      </c>
      <c r="G109" s="51" t="str">
        <f t="shared" si="31"/>
        <v xml:space="preserve"> West Bengal</v>
      </c>
      <c r="H109" s="519" t="s">
        <v>991</v>
      </c>
      <c r="I109" s="632" t="s">
        <v>926</v>
      </c>
      <c r="J109" s="51">
        <v>1</v>
      </c>
      <c r="K109" s="391">
        <v>60</v>
      </c>
      <c r="L109" s="391">
        <v>44.25</v>
      </c>
      <c r="M109" s="391">
        <f t="shared" ref="M109:M172" si="37">L109*J109</f>
        <v>44.25</v>
      </c>
      <c r="N109" s="498">
        <v>49</v>
      </c>
      <c r="O109" s="391">
        <v>0</v>
      </c>
      <c r="P109" s="23">
        <v>0</v>
      </c>
      <c r="Q109" s="498">
        <f t="shared" si="34"/>
        <v>109</v>
      </c>
      <c r="R109" s="631" t="s">
        <v>174</v>
      </c>
      <c r="S109" s="638" t="s">
        <v>192</v>
      </c>
      <c r="T109" s="590" t="s">
        <v>625</v>
      </c>
      <c r="U109" s="391">
        <v>50</v>
      </c>
      <c r="V109" s="391">
        <f t="shared" ref="V109:V116" si="38">U109+O109+N109</f>
        <v>99</v>
      </c>
      <c r="W109" s="687">
        <v>14344940793679</v>
      </c>
      <c r="X109" s="420">
        <v>45383</v>
      </c>
      <c r="Y109" s="634" t="s">
        <v>40</v>
      </c>
      <c r="Z109" s="23">
        <f t="shared" si="36"/>
        <v>7</v>
      </c>
      <c r="AA109" s="23"/>
      <c r="AB109" s="23"/>
    </row>
    <row r="110" spans="1:28">
      <c r="A110" s="630">
        <v>45376</v>
      </c>
      <c r="B110" s="694" t="s">
        <v>993</v>
      </c>
      <c r="C110" s="484" t="s">
        <v>992</v>
      </c>
      <c r="D110" s="548">
        <v>9417276239</v>
      </c>
      <c r="E110" s="455" t="s">
        <v>994</v>
      </c>
      <c r="F110" s="455" t="s">
        <v>995</v>
      </c>
      <c r="G110" s="51" t="str">
        <f t="shared" si="31"/>
        <v xml:space="preserve"> Punjab</v>
      </c>
      <c r="H110" s="519" t="s">
        <v>996</v>
      </c>
      <c r="I110" s="632" t="s">
        <v>533</v>
      </c>
      <c r="J110" s="51">
        <v>1</v>
      </c>
      <c r="K110" s="391">
        <v>300</v>
      </c>
      <c r="L110" s="391">
        <v>223.21</v>
      </c>
      <c r="M110" s="391">
        <f t="shared" si="37"/>
        <v>223.21</v>
      </c>
      <c r="N110" s="498">
        <v>0</v>
      </c>
      <c r="O110" s="391">
        <v>40</v>
      </c>
      <c r="P110" s="23">
        <v>0</v>
      </c>
      <c r="Q110" s="498">
        <f t="shared" si="34"/>
        <v>340</v>
      </c>
      <c r="R110" s="631" t="s">
        <v>37</v>
      </c>
      <c r="S110" s="638" t="s">
        <v>192</v>
      </c>
      <c r="T110" s="590" t="s">
        <v>625</v>
      </c>
      <c r="U110" s="391">
        <v>50</v>
      </c>
      <c r="V110" s="391">
        <f t="shared" si="38"/>
        <v>90</v>
      </c>
      <c r="W110" s="657">
        <v>14344940780160</v>
      </c>
      <c r="X110" s="420">
        <v>45382</v>
      </c>
      <c r="Y110" s="634" t="s">
        <v>40</v>
      </c>
      <c r="Z110" s="23">
        <f>X110-A110</f>
        <v>6</v>
      </c>
      <c r="AA110" s="23"/>
      <c r="AB110" s="23"/>
    </row>
    <row r="111" spans="1:28">
      <c r="A111" s="630">
        <v>45376</v>
      </c>
      <c r="B111" s="694" t="s">
        <v>997</v>
      </c>
      <c r="C111" s="484" t="s">
        <v>998</v>
      </c>
      <c r="D111" s="548">
        <v>7895380270</v>
      </c>
      <c r="E111" s="455" t="s">
        <v>999</v>
      </c>
      <c r="F111" s="455" t="s">
        <v>492</v>
      </c>
      <c r="G111" s="51" t="str">
        <f t="shared" si="31"/>
        <v xml:space="preserve"> Madya Pradesh</v>
      </c>
      <c r="H111" s="519" t="s">
        <v>806</v>
      </c>
      <c r="I111" s="632" t="s">
        <v>537</v>
      </c>
      <c r="J111" s="51">
        <v>1</v>
      </c>
      <c r="K111" s="391">
        <v>799</v>
      </c>
      <c r="L111" s="391">
        <v>634.13</v>
      </c>
      <c r="M111" s="391">
        <f t="shared" si="37"/>
        <v>634.13</v>
      </c>
      <c r="N111" s="498">
        <v>0</v>
      </c>
      <c r="O111" s="391">
        <v>40</v>
      </c>
      <c r="P111" s="23">
        <v>0</v>
      </c>
      <c r="Q111" s="498">
        <f t="shared" si="34"/>
        <v>839</v>
      </c>
      <c r="R111" s="631" t="s">
        <v>37</v>
      </c>
      <c r="S111" s="638" t="s">
        <v>192</v>
      </c>
      <c r="T111" s="590" t="s">
        <v>625</v>
      </c>
      <c r="U111" s="391">
        <v>50</v>
      </c>
      <c r="V111" s="391">
        <f t="shared" si="38"/>
        <v>90</v>
      </c>
      <c r="W111" s="657">
        <v>14344940780012</v>
      </c>
      <c r="X111" s="420"/>
      <c r="Y111" s="634" t="s">
        <v>164</v>
      </c>
      <c r="Z111" s="23"/>
      <c r="AA111" s="23"/>
      <c r="AB111" s="23"/>
    </row>
    <row r="112" spans="1:28">
      <c r="A112" s="630">
        <v>45376</v>
      </c>
      <c r="B112" s="694" t="s">
        <v>1000</v>
      </c>
      <c r="C112" s="484" t="s">
        <v>1001</v>
      </c>
      <c r="D112" s="548">
        <v>9814756970</v>
      </c>
      <c r="E112" s="455" t="s">
        <v>1002</v>
      </c>
      <c r="F112" s="455" t="s">
        <v>112</v>
      </c>
      <c r="G112" s="51" t="str">
        <f t="shared" si="31"/>
        <v xml:space="preserve"> Punjab</v>
      </c>
      <c r="H112" s="635" t="s">
        <v>816</v>
      </c>
      <c r="I112" s="632" t="s">
        <v>820</v>
      </c>
      <c r="J112" s="51">
        <v>1</v>
      </c>
      <c r="K112" s="391">
        <v>235</v>
      </c>
      <c r="L112" s="391">
        <v>178.39</v>
      </c>
      <c r="M112" s="391">
        <f t="shared" si="37"/>
        <v>178.39</v>
      </c>
      <c r="N112" s="498">
        <v>0</v>
      </c>
      <c r="O112" s="391">
        <v>40</v>
      </c>
      <c r="P112" s="23">
        <v>0</v>
      </c>
      <c r="Q112" s="498">
        <f t="shared" si="34"/>
        <v>275</v>
      </c>
      <c r="R112" s="631" t="s">
        <v>37</v>
      </c>
      <c r="S112" s="638" t="s">
        <v>192</v>
      </c>
      <c r="T112" s="590" t="s">
        <v>625</v>
      </c>
      <c r="U112" s="391">
        <v>50</v>
      </c>
      <c r="V112" s="391">
        <f t="shared" si="38"/>
        <v>90</v>
      </c>
      <c r="W112" s="657">
        <v>14344940779873</v>
      </c>
      <c r="X112" s="420">
        <v>45383</v>
      </c>
      <c r="Y112" s="634" t="s">
        <v>40</v>
      </c>
      <c r="Z112" s="23">
        <f>X112-A112</f>
        <v>7</v>
      </c>
      <c r="AA112" s="23"/>
      <c r="AB112" s="23"/>
    </row>
    <row r="113" spans="1:28">
      <c r="A113" s="630">
        <v>45377</v>
      </c>
      <c r="B113" s="694" t="s">
        <v>1003</v>
      </c>
      <c r="C113" s="484" t="s">
        <v>1004</v>
      </c>
      <c r="D113" s="548">
        <v>9413670070</v>
      </c>
      <c r="E113" s="455" t="s">
        <v>1005</v>
      </c>
      <c r="F113" s="455" t="s">
        <v>718</v>
      </c>
      <c r="G113" s="51" t="str">
        <f t="shared" si="31"/>
        <v xml:space="preserve"> Rajasthan</v>
      </c>
      <c r="H113" s="519" t="s">
        <v>972</v>
      </c>
      <c r="I113" s="632" t="s">
        <v>820</v>
      </c>
      <c r="J113" s="51">
        <v>2</v>
      </c>
      <c r="K113" s="391">
        <v>70</v>
      </c>
      <c r="L113" s="391">
        <v>52.08</v>
      </c>
      <c r="M113" s="391">
        <f t="shared" si="37"/>
        <v>104.16</v>
      </c>
      <c r="N113" s="498">
        <v>0</v>
      </c>
      <c r="O113" s="391">
        <v>0</v>
      </c>
      <c r="P113" s="23">
        <v>0</v>
      </c>
      <c r="Q113" s="498">
        <f t="shared" si="34"/>
        <v>140</v>
      </c>
      <c r="R113" s="631" t="s">
        <v>174</v>
      </c>
      <c r="S113" s="638" t="s">
        <v>192</v>
      </c>
      <c r="T113" s="590" t="s">
        <v>625</v>
      </c>
      <c r="U113" s="391">
        <v>50</v>
      </c>
      <c r="V113" s="391">
        <f t="shared" si="38"/>
        <v>50</v>
      </c>
      <c r="W113" s="657">
        <v>14344940778628</v>
      </c>
      <c r="X113" s="420">
        <v>45381</v>
      </c>
      <c r="Y113" s="634" t="s">
        <v>40</v>
      </c>
      <c r="Z113" s="23">
        <f>X113-A113</f>
        <v>4</v>
      </c>
      <c r="AA113" s="23"/>
      <c r="AB113" s="23"/>
    </row>
    <row r="114" spans="1:28">
      <c r="A114" s="630">
        <v>45377</v>
      </c>
      <c r="B114" s="694" t="s">
        <v>1006</v>
      </c>
      <c r="C114" s="484" t="s">
        <v>1007</v>
      </c>
      <c r="D114" s="548">
        <v>8149649684</v>
      </c>
      <c r="E114" s="455" t="s">
        <v>1008</v>
      </c>
      <c r="F114" s="455" t="s">
        <v>337</v>
      </c>
      <c r="G114" s="51" t="str">
        <f t="shared" si="31"/>
        <v xml:space="preserve"> Maharashtra</v>
      </c>
      <c r="H114" s="635" t="s">
        <v>778</v>
      </c>
      <c r="I114" s="632" t="s">
        <v>532</v>
      </c>
      <c r="J114" s="51">
        <v>2</v>
      </c>
      <c r="K114" s="391">
        <v>90</v>
      </c>
      <c r="L114" s="391">
        <v>74.25</v>
      </c>
      <c r="M114" s="391">
        <f t="shared" si="37"/>
        <v>148.5</v>
      </c>
      <c r="N114" s="498">
        <v>0</v>
      </c>
      <c r="O114" s="391">
        <v>0</v>
      </c>
      <c r="P114" s="23">
        <v>0</v>
      </c>
      <c r="Q114" s="498">
        <f t="shared" si="34"/>
        <v>180</v>
      </c>
      <c r="R114" s="631" t="s">
        <v>174</v>
      </c>
      <c r="S114" s="638" t="s">
        <v>192</v>
      </c>
      <c r="T114" s="590" t="s">
        <v>934</v>
      </c>
      <c r="U114" s="391">
        <v>63</v>
      </c>
      <c r="V114" s="391">
        <f t="shared" si="38"/>
        <v>63</v>
      </c>
      <c r="W114" s="687">
        <v>14344940781854</v>
      </c>
      <c r="X114" s="420">
        <v>45381</v>
      </c>
      <c r="Y114" s="634" t="s">
        <v>40</v>
      </c>
      <c r="Z114" s="23">
        <f t="shared" ref="Z114:Z116" si="39">X114-A114</f>
        <v>4</v>
      </c>
      <c r="AA114" s="23"/>
      <c r="AB114" s="23"/>
    </row>
    <row r="115" spans="1:28">
      <c r="A115" s="630">
        <v>45377</v>
      </c>
      <c r="B115" s="694" t="s">
        <v>1009</v>
      </c>
      <c r="C115" s="484" t="s">
        <v>1010</v>
      </c>
      <c r="D115" s="548">
        <v>6375669355</v>
      </c>
      <c r="E115" s="455" t="s">
        <v>1011</v>
      </c>
      <c r="F115" s="455" t="s">
        <v>1012</v>
      </c>
      <c r="G115" s="51" t="str">
        <f t="shared" si="31"/>
        <v xml:space="preserve"> Rajasthan</v>
      </c>
      <c r="H115" s="519" t="s">
        <v>1013</v>
      </c>
      <c r="I115" s="632" t="s">
        <v>531</v>
      </c>
      <c r="J115" s="51">
        <v>5</v>
      </c>
      <c r="K115" s="391">
        <v>60</v>
      </c>
      <c r="L115" s="391">
        <v>44.65</v>
      </c>
      <c r="M115" s="391">
        <f t="shared" si="37"/>
        <v>223.25</v>
      </c>
      <c r="N115" s="498">
        <v>0</v>
      </c>
      <c r="O115" s="391">
        <v>0</v>
      </c>
      <c r="P115" s="23">
        <v>0</v>
      </c>
      <c r="Q115" s="498">
        <f t="shared" si="32"/>
        <v>300</v>
      </c>
      <c r="R115" s="631" t="s">
        <v>174</v>
      </c>
      <c r="S115" s="638" t="s">
        <v>192</v>
      </c>
      <c r="T115" s="590" t="s">
        <v>625</v>
      </c>
      <c r="U115" s="391">
        <v>50</v>
      </c>
      <c r="V115" s="391">
        <f t="shared" si="38"/>
        <v>50</v>
      </c>
      <c r="W115" s="657">
        <v>14344940784393</v>
      </c>
      <c r="X115" s="420">
        <v>45382</v>
      </c>
      <c r="Y115" s="634" t="s">
        <v>40</v>
      </c>
      <c r="Z115" s="23">
        <f t="shared" si="39"/>
        <v>5</v>
      </c>
      <c r="AA115" s="23"/>
      <c r="AB115" s="23"/>
    </row>
    <row r="116" spans="1:28">
      <c r="A116" s="640">
        <v>45377</v>
      </c>
      <c r="B116" s="694" t="s">
        <v>1014</v>
      </c>
      <c r="C116" s="484" t="s">
        <v>1015</v>
      </c>
      <c r="D116" s="641">
        <v>8146422192</v>
      </c>
      <c r="E116" s="455" t="s">
        <v>1016</v>
      </c>
      <c r="F116" s="455" t="s">
        <v>1017</v>
      </c>
      <c r="G116" s="51" t="str">
        <f t="shared" si="31"/>
        <v xml:space="preserve"> Punjab</v>
      </c>
      <c r="H116" s="519" t="s">
        <v>1018</v>
      </c>
      <c r="I116" s="642" t="s">
        <v>534</v>
      </c>
      <c r="J116" s="51">
        <v>1</v>
      </c>
      <c r="K116" s="391">
        <v>299</v>
      </c>
      <c r="L116" s="391">
        <v>114.29</v>
      </c>
      <c r="M116" s="391">
        <f t="shared" si="37"/>
        <v>114.29</v>
      </c>
      <c r="N116" s="498">
        <v>0</v>
      </c>
      <c r="O116" s="391">
        <v>0</v>
      </c>
      <c r="P116" s="23">
        <v>0</v>
      </c>
      <c r="Q116" s="498">
        <f t="shared" si="32"/>
        <v>299</v>
      </c>
      <c r="R116" s="641" t="s">
        <v>174</v>
      </c>
      <c r="S116" s="638" t="s">
        <v>192</v>
      </c>
      <c r="T116" s="590" t="s">
        <v>1104</v>
      </c>
      <c r="U116" s="391">
        <v>140</v>
      </c>
      <c r="V116" s="391">
        <f t="shared" si="38"/>
        <v>140</v>
      </c>
      <c r="W116" s="687">
        <v>14344940786393</v>
      </c>
      <c r="X116" s="420">
        <v>45382</v>
      </c>
      <c r="Y116" s="648" t="s">
        <v>40</v>
      </c>
      <c r="Z116" s="23">
        <f t="shared" si="39"/>
        <v>5</v>
      </c>
      <c r="AA116" s="23"/>
      <c r="AB116" s="23"/>
    </row>
    <row r="117" spans="1:28">
      <c r="A117" s="640">
        <v>45377</v>
      </c>
      <c r="B117" s="694" t="s">
        <v>1019</v>
      </c>
      <c r="C117" s="484" t="s">
        <v>1020</v>
      </c>
      <c r="D117" s="641">
        <v>9409134726</v>
      </c>
      <c r="E117" s="455" t="s">
        <v>1021</v>
      </c>
      <c r="F117" s="455" t="s">
        <v>1022</v>
      </c>
      <c r="G117" s="51" t="str">
        <f t="shared" si="31"/>
        <v xml:space="preserve"> Gujarat</v>
      </c>
      <c r="H117" s="635" t="s">
        <v>778</v>
      </c>
      <c r="I117" s="642" t="s">
        <v>532</v>
      </c>
      <c r="J117" s="51">
        <v>2</v>
      </c>
      <c r="K117" s="391">
        <v>90</v>
      </c>
      <c r="L117" s="391">
        <v>74.25</v>
      </c>
      <c r="M117" s="391">
        <f t="shared" si="37"/>
        <v>148.5</v>
      </c>
      <c r="N117" s="498">
        <v>0</v>
      </c>
      <c r="O117" s="391">
        <v>0</v>
      </c>
      <c r="P117" s="23">
        <v>0</v>
      </c>
      <c r="Q117" s="498">
        <f t="shared" si="32"/>
        <v>180</v>
      </c>
      <c r="R117" s="641" t="s">
        <v>174</v>
      </c>
      <c r="S117" s="638" t="s">
        <v>876</v>
      </c>
      <c r="T117" s="591"/>
      <c r="U117" s="391"/>
      <c r="V117" s="391"/>
      <c r="W117" s="687">
        <v>1338036484</v>
      </c>
      <c r="X117" s="420"/>
      <c r="Y117" s="648" t="s">
        <v>164</v>
      </c>
      <c r="Z117" s="23"/>
      <c r="AA117" s="23"/>
      <c r="AB117" s="23"/>
    </row>
    <row r="118" spans="1:28">
      <c r="A118" s="640">
        <v>45378</v>
      </c>
      <c r="B118" s="694" t="s">
        <v>1023</v>
      </c>
      <c r="C118" s="484" t="s">
        <v>1024</v>
      </c>
      <c r="D118" s="641">
        <v>9811757047</v>
      </c>
      <c r="E118" s="455" t="s">
        <v>1025</v>
      </c>
      <c r="F118" s="455" t="s">
        <v>1026</v>
      </c>
      <c r="G118" s="51" t="str">
        <f t="shared" si="31"/>
        <v xml:space="preserve"> Uttar Pradesh</v>
      </c>
      <c r="H118" s="519" t="s">
        <v>1027</v>
      </c>
      <c r="I118" s="642" t="s">
        <v>820</v>
      </c>
      <c r="J118" s="51">
        <v>1</v>
      </c>
      <c r="K118" s="391">
        <v>270</v>
      </c>
      <c r="L118" s="391">
        <v>214.29</v>
      </c>
      <c r="M118" s="391">
        <f t="shared" si="37"/>
        <v>214.29</v>
      </c>
      <c r="N118" s="498">
        <v>0</v>
      </c>
      <c r="O118" s="391">
        <v>0</v>
      </c>
      <c r="P118" s="23">
        <v>0</v>
      </c>
      <c r="Q118" s="498">
        <f t="shared" si="32"/>
        <v>270</v>
      </c>
      <c r="R118" s="641" t="s">
        <v>174</v>
      </c>
      <c r="S118" s="638" t="s">
        <v>192</v>
      </c>
      <c r="T118" s="590" t="s">
        <v>625</v>
      </c>
      <c r="U118" s="391">
        <v>50</v>
      </c>
      <c r="V118" s="391">
        <f t="shared" ref="V118:V119" si="40">U118+O118+N118</f>
        <v>50</v>
      </c>
      <c r="W118" s="657">
        <v>14344940794208</v>
      </c>
      <c r="X118" s="420">
        <v>45382</v>
      </c>
      <c r="Y118" s="648" t="s">
        <v>40</v>
      </c>
      <c r="Z118" s="23">
        <f>X118-A118</f>
        <v>4</v>
      </c>
      <c r="AA118" s="23"/>
      <c r="AB118" s="23"/>
    </row>
    <row r="119" spans="1:28">
      <c r="A119" s="640">
        <v>45378</v>
      </c>
      <c r="B119" s="694" t="s">
        <v>1028</v>
      </c>
      <c r="C119" s="484" t="s">
        <v>1029</v>
      </c>
      <c r="D119" s="641">
        <v>7358801379</v>
      </c>
      <c r="E119" s="455" t="s">
        <v>1030</v>
      </c>
      <c r="F119" s="455" t="s">
        <v>1031</v>
      </c>
      <c r="G119" s="51" t="str">
        <f t="shared" si="31"/>
        <v xml:space="preserve"> Tamil Nadu</v>
      </c>
      <c r="H119" s="635" t="s">
        <v>811</v>
      </c>
      <c r="I119" s="642" t="s">
        <v>539</v>
      </c>
      <c r="J119" s="51">
        <v>1</v>
      </c>
      <c r="K119" s="391">
        <v>135</v>
      </c>
      <c r="L119" s="391">
        <v>115.72</v>
      </c>
      <c r="M119" s="391">
        <f t="shared" si="37"/>
        <v>115.72</v>
      </c>
      <c r="N119" s="498">
        <v>59</v>
      </c>
      <c r="O119" s="391">
        <v>40</v>
      </c>
      <c r="P119" s="23">
        <v>0</v>
      </c>
      <c r="Q119" s="498">
        <f t="shared" si="32"/>
        <v>234</v>
      </c>
      <c r="R119" s="641" t="s">
        <v>37</v>
      </c>
      <c r="S119" s="638" t="s">
        <v>192</v>
      </c>
      <c r="T119" s="591">
        <v>0.5</v>
      </c>
      <c r="U119" s="391">
        <v>185</v>
      </c>
      <c r="V119" s="391">
        <f t="shared" si="40"/>
        <v>284</v>
      </c>
      <c r="W119" s="657">
        <v>14344940804677</v>
      </c>
      <c r="X119" s="420"/>
      <c r="Y119" s="648" t="s">
        <v>164</v>
      </c>
      <c r="Z119" s="23"/>
      <c r="AA119" s="23"/>
      <c r="AB119" s="23"/>
    </row>
    <row r="120" spans="1:28">
      <c r="A120" s="640">
        <v>45378</v>
      </c>
      <c r="B120" s="694" t="s">
        <v>1032</v>
      </c>
      <c r="C120" s="484" t="s">
        <v>1033</v>
      </c>
      <c r="D120" s="641">
        <v>9689220220</v>
      </c>
      <c r="E120" s="455" t="s">
        <v>1034</v>
      </c>
      <c r="F120" s="455" t="s">
        <v>734</v>
      </c>
      <c r="G120" s="51" t="str">
        <f t="shared" si="31"/>
        <v xml:space="preserve"> Maharashtra</v>
      </c>
      <c r="H120" s="519" t="s">
        <v>1035</v>
      </c>
      <c r="I120" s="642" t="s">
        <v>533</v>
      </c>
      <c r="J120" s="51">
        <v>1</v>
      </c>
      <c r="K120" s="391">
        <v>75</v>
      </c>
      <c r="L120" s="391">
        <v>55.8</v>
      </c>
      <c r="M120" s="391">
        <f t="shared" si="37"/>
        <v>55.8</v>
      </c>
      <c r="N120" s="498">
        <v>59</v>
      </c>
      <c r="O120" s="391">
        <v>0</v>
      </c>
      <c r="P120" s="23">
        <v>0</v>
      </c>
      <c r="Q120" s="498">
        <f t="shared" si="32"/>
        <v>134</v>
      </c>
      <c r="R120" s="641" t="s">
        <v>174</v>
      </c>
      <c r="S120" s="638" t="s">
        <v>876</v>
      </c>
      <c r="T120" s="591"/>
      <c r="U120" s="391"/>
      <c r="V120" s="391"/>
      <c r="W120" s="687">
        <v>1338036589</v>
      </c>
      <c r="X120" s="420"/>
      <c r="Y120" s="648" t="s">
        <v>164</v>
      </c>
      <c r="Z120" s="23"/>
      <c r="AA120" s="23"/>
      <c r="AB120" s="23"/>
    </row>
    <row r="121" spans="1:28">
      <c r="A121" s="640">
        <v>45378</v>
      </c>
      <c r="B121" s="694" t="s">
        <v>1036</v>
      </c>
      <c r="C121" s="484" t="s">
        <v>627</v>
      </c>
      <c r="D121" s="641">
        <v>8055194933</v>
      </c>
      <c r="E121" s="455" t="s">
        <v>628</v>
      </c>
      <c r="F121" s="455" t="s">
        <v>629</v>
      </c>
      <c r="G121" s="51" t="str">
        <f t="shared" si="31"/>
        <v xml:space="preserve"> Maharashtra</v>
      </c>
      <c r="H121" s="519" t="s">
        <v>536</v>
      </c>
      <c r="I121" s="642" t="s">
        <v>536</v>
      </c>
      <c r="J121" s="619">
        <v>1</v>
      </c>
      <c r="K121" s="391">
        <v>340</v>
      </c>
      <c r="L121" s="391">
        <v>170</v>
      </c>
      <c r="M121" s="391">
        <f t="shared" si="37"/>
        <v>170</v>
      </c>
      <c r="N121" s="498">
        <v>0</v>
      </c>
      <c r="O121" s="391">
        <v>0</v>
      </c>
      <c r="P121" s="23">
        <v>0</v>
      </c>
      <c r="Q121" s="498">
        <f t="shared" si="32"/>
        <v>340</v>
      </c>
      <c r="R121" s="641" t="s">
        <v>174</v>
      </c>
      <c r="S121" s="643" t="s">
        <v>780</v>
      </c>
      <c r="T121" s="591"/>
      <c r="U121" s="391"/>
      <c r="V121" s="391"/>
      <c r="W121" s="687">
        <v>2374666193</v>
      </c>
      <c r="X121" s="420"/>
      <c r="Y121" s="648" t="s">
        <v>164</v>
      </c>
      <c r="Z121" s="23"/>
      <c r="AA121" s="23"/>
      <c r="AB121" s="23"/>
    </row>
    <row r="122" spans="1:28">
      <c r="A122" s="640">
        <v>45378</v>
      </c>
      <c r="B122" s="694" t="s">
        <v>1037</v>
      </c>
      <c r="C122" s="484" t="s">
        <v>1038</v>
      </c>
      <c r="D122" s="641">
        <v>8604659220</v>
      </c>
      <c r="E122" s="646" t="s">
        <v>1039</v>
      </c>
      <c r="F122" s="455" t="s">
        <v>519</v>
      </c>
      <c r="G122" s="51" t="str">
        <f t="shared" si="31"/>
        <v xml:space="preserve"> Uttar Pradesh</v>
      </c>
      <c r="H122" s="635" t="s">
        <v>1040</v>
      </c>
      <c r="I122" s="642" t="s">
        <v>539</v>
      </c>
      <c r="J122" s="51">
        <v>2</v>
      </c>
      <c r="K122" s="391">
        <v>130</v>
      </c>
      <c r="L122" s="391">
        <v>103.17</v>
      </c>
      <c r="M122" s="391">
        <f t="shared" si="37"/>
        <v>206.34</v>
      </c>
      <c r="N122" s="498">
        <v>0</v>
      </c>
      <c r="O122" s="391">
        <v>40</v>
      </c>
      <c r="P122" s="23">
        <v>0</v>
      </c>
      <c r="Q122" s="498">
        <f t="shared" si="32"/>
        <v>300</v>
      </c>
      <c r="R122" s="641" t="s">
        <v>37</v>
      </c>
      <c r="S122" s="638" t="s">
        <v>192</v>
      </c>
      <c r="T122" s="590" t="s">
        <v>625</v>
      </c>
      <c r="U122" s="391">
        <v>50</v>
      </c>
      <c r="V122" s="391">
        <f t="shared" ref="V122:V124" si="41">U122+O122+N122</f>
        <v>90</v>
      </c>
      <c r="W122" s="687">
        <v>14344940804679</v>
      </c>
      <c r="X122" s="420"/>
      <c r="Y122" s="648" t="s">
        <v>164</v>
      </c>
      <c r="Z122" s="23"/>
      <c r="AA122" s="23"/>
      <c r="AB122" s="23"/>
    </row>
    <row r="123" spans="1:28">
      <c r="A123" s="640">
        <v>45379</v>
      </c>
      <c r="B123" s="694" t="s">
        <v>1041</v>
      </c>
      <c r="C123" s="484" t="s">
        <v>1042</v>
      </c>
      <c r="D123" s="641">
        <v>9814474449</v>
      </c>
      <c r="E123" s="455" t="s">
        <v>1043</v>
      </c>
      <c r="F123" s="455" t="s">
        <v>112</v>
      </c>
      <c r="G123" s="51" t="str">
        <f t="shared" si="31"/>
        <v xml:space="preserve"> Punjab</v>
      </c>
      <c r="H123" s="519" t="s">
        <v>1044</v>
      </c>
      <c r="I123" s="642" t="s">
        <v>527</v>
      </c>
      <c r="J123" s="51">
        <v>1</v>
      </c>
      <c r="K123" s="391">
        <v>178</v>
      </c>
      <c r="L123" s="391">
        <v>141.27000000000001</v>
      </c>
      <c r="M123" s="391">
        <f t="shared" si="37"/>
        <v>141.27000000000001</v>
      </c>
      <c r="N123" s="498">
        <v>0</v>
      </c>
      <c r="O123" s="391">
        <v>40</v>
      </c>
      <c r="P123" s="23">
        <v>0</v>
      </c>
      <c r="Q123" s="498">
        <f t="shared" ref="Q123:Q197" si="42">((K123*J123) +N123+O123-(K123*P123%))</f>
        <v>218</v>
      </c>
      <c r="R123" s="641" t="s">
        <v>37</v>
      </c>
      <c r="S123" s="638" t="s">
        <v>192</v>
      </c>
      <c r="T123" s="590" t="s">
        <v>936</v>
      </c>
      <c r="U123" s="391">
        <v>95</v>
      </c>
      <c r="V123" s="391">
        <f t="shared" si="41"/>
        <v>135</v>
      </c>
      <c r="W123" s="657">
        <v>14344940804048</v>
      </c>
      <c r="X123" s="420"/>
      <c r="Y123" s="648" t="s">
        <v>164</v>
      </c>
      <c r="Z123" s="23"/>
      <c r="AA123" s="23"/>
      <c r="AB123" s="23"/>
    </row>
    <row r="124" spans="1:28">
      <c r="A124" s="640">
        <v>45379</v>
      </c>
      <c r="B124" s="694" t="s">
        <v>1045</v>
      </c>
      <c r="C124" s="484" t="s">
        <v>1046</v>
      </c>
      <c r="D124" s="641">
        <v>9765381687</v>
      </c>
      <c r="E124" s="455" t="s">
        <v>1047</v>
      </c>
      <c r="F124" s="455" t="s">
        <v>1048</v>
      </c>
      <c r="G124" s="51" t="str">
        <f t="shared" si="31"/>
        <v xml:space="preserve"> Goa</v>
      </c>
      <c r="H124" s="519" t="s">
        <v>1049</v>
      </c>
      <c r="I124" s="642" t="s">
        <v>823</v>
      </c>
      <c r="J124" s="51">
        <v>1</v>
      </c>
      <c r="K124" s="391">
        <v>210</v>
      </c>
      <c r="L124" s="391">
        <v>148.31</v>
      </c>
      <c r="M124" s="391">
        <f t="shared" si="37"/>
        <v>148.31</v>
      </c>
      <c r="N124" s="498">
        <v>0</v>
      </c>
      <c r="O124" s="391">
        <v>0</v>
      </c>
      <c r="P124" s="23">
        <v>0</v>
      </c>
      <c r="Q124" s="498">
        <f t="shared" ref="Q124:Q140" si="43">((K124*J124) +N124+O124-(K124*P124%))</f>
        <v>210</v>
      </c>
      <c r="R124" s="641" t="s">
        <v>174</v>
      </c>
      <c r="S124" s="638" t="s">
        <v>192</v>
      </c>
      <c r="T124" s="590" t="s">
        <v>936</v>
      </c>
      <c r="U124" s="391">
        <v>63</v>
      </c>
      <c r="V124" s="391">
        <f t="shared" si="41"/>
        <v>63</v>
      </c>
      <c r="W124" s="657">
        <v>14344940804676</v>
      </c>
      <c r="X124" s="420">
        <v>45383</v>
      </c>
      <c r="Y124" s="648" t="s">
        <v>40</v>
      </c>
      <c r="Z124" s="23">
        <f>X124-A124</f>
        <v>4</v>
      </c>
      <c r="AA124" s="23"/>
      <c r="AB124" s="23"/>
    </row>
    <row r="125" spans="1:28">
      <c r="A125" s="640">
        <v>45379</v>
      </c>
      <c r="B125" s="694" t="s">
        <v>1050</v>
      </c>
      <c r="C125" s="484" t="s">
        <v>1051</v>
      </c>
      <c r="D125" s="641">
        <v>9673265000</v>
      </c>
      <c r="E125" s="455" t="s">
        <v>1052</v>
      </c>
      <c r="F125" s="455" t="s">
        <v>718</v>
      </c>
      <c r="G125" s="51" t="str">
        <f t="shared" si="31"/>
        <v xml:space="preserve"> Rajasthan</v>
      </c>
      <c r="H125" s="519" t="s">
        <v>863</v>
      </c>
      <c r="I125" s="642" t="s">
        <v>820</v>
      </c>
      <c r="J125" s="51">
        <v>2</v>
      </c>
      <c r="K125" s="391">
        <v>81</v>
      </c>
      <c r="L125" s="391">
        <v>64.290000000000006</v>
      </c>
      <c r="M125" s="391">
        <f t="shared" si="37"/>
        <v>128.58000000000001</v>
      </c>
      <c r="N125" s="498">
        <v>0</v>
      </c>
      <c r="O125" s="391">
        <v>0</v>
      </c>
      <c r="P125" s="23">
        <v>0</v>
      </c>
      <c r="Q125" s="498">
        <f t="shared" si="43"/>
        <v>162</v>
      </c>
      <c r="R125" s="641" t="s">
        <v>174</v>
      </c>
      <c r="S125" s="638" t="s">
        <v>780</v>
      </c>
      <c r="T125" s="639"/>
      <c r="U125" s="391"/>
      <c r="V125" s="391"/>
      <c r="W125" s="687">
        <v>2374666194</v>
      </c>
      <c r="X125" s="420"/>
      <c r="Y125" s="648" t="s">
        <v>164</v>
      </c>
      <c r="Z125" s="23"/>
      <c r="AA125" s="23"/>
      <c r="AB125" s="23"/>
    </row>
    <row r="126" spans="1:28">
      <c r="A126" s="640">
        <v>45379</v>
      </c>
      <c r="B126" s="694" t="s">
        <v>1053</v>
      </c>
      <c r="C126" s="484" t="s">
        <v>1054</v>
      </c>
      <c r="D126" s="641">
        <v>8194997709</v>
      </c>
      <c r="E126" s="455" t="s">
        <v>1055</v>
      </c>
      <c r="F126" s="455" t="s">
        <v>1056</v>
      </c>
      <c r="G126" s="51" t="str">
        <f t="shared" si="31"/>
        <v xml:space="preserve"> Punjab</v>
      </c>
      <c r="H126" s="635" t="s">
        <v>1057</v>
      </c>
      <c r="I126" s="642" t="s">
        <v>531</v>
      </c>
      <c r="J126" s="51">
        <v>2</v>
      </c>
      <c r="K126" s="391">
        <v>93</v>
      </c>
      <c r="L126" s="391">
        <v>66.5</v>
      </c>
      <c r="M126" s="391">
        <f t="shared" si="37"/>
        <v>133</v>
      </c>
      <c r="N126" s="498">
        <v>0</v>
      </c>
      <c r="O126" s="391">
        <v>0</v>
      </c>
      <c r="P126" s="23">
        <v>0</v>
      </c>
      <c r="Q126" s="498">
        <f t="shared" si="43"/>
        <v>186</v>
      </c>
      <c r="R126" s="641" t="s">
        <v>174</v>
      </c>
      <c r="S126" s="638" t="s">
        <v>780</v>
      </c>
      <c r="T126" s="639"/>
      <c r="U126" s="391"/>
      <c r="V126" s="391"/>
      <c r="W126" s="657">
        <v>2374666209</v>
      </c>
      <c r="X126" s="420"/>
      <c r="Y126" s="648" t="s">
        <v>164</v>
      </c>
      <c r="Z126" s="23"/>
      <c r="AA126" s="23"/>
      <c r="AB126" s="23"/>
    </row>
    <row r="127" spans="1:28">
      <c r="A127" s="640">
        <v>45379</v>
      </c>
      <c r="B127" s="694" t="s">
        <v>1058</v>
      </c>
      <c r="C127" s="484" t="s">
        <v>1059</v>
      </c>
      <c r="D127" s="641">
        <v>7904218652</v>
      </c>
      <c r="E127" s="455" t="s">
        <v>1060</v>
      </c>
      <c r="F127" s="455" t="s">
        <v>968</v>
      </c>
      <c r="G127" s="51" t="str">
        <f t="shared" si="31"/>
        <v xml:space="preserve"> Tamil Nadu</v>
      </c>
      <c r="H127" s="519" t="s">
        <v>1061</v>
      </c>
      <c r="I127" s="642" t="s">
        <v>530</v>
      </c>
      <c r="J127" s="51">
        <v>1</v>
      </c>
      <c r="K127" s="391">
        <v>300</v>
      </c>
      <c r="L127" s="391">
        <v>214.3</v>
      </c>
      <c r="M127" s="391">
        <f t="shared" si="37"/>
        <v>214.3</v>
      </c>
      <c r="N127" s="498">
        <v>0</v>
      </c>
      <c r="O127" s="391">
        <v>0</v>
      </c>
      <c r="P127" s="23">
        <v>0</v>
      </c>
      <c r="Q127" s="498">
        <f t="shared" si="43"/>
        <v>300</v>
      </c>
      <c r="R127" s="641" t="s">
        <v>174</v>
      </c>
      <c r="S127" s="638" t="s">
        <v>780</v>
      </c>
      <c r="T127" s="639"/>
      <c r="U127" s="391"/>
      <c r="V127" s="391"/>
      <c r="W127" s="687">
        <v>2374666195</v>
      </c>
      <c r="X127" s="420"/>
      <c r="Y127" s="648" t="s">
        <v>164</v>
      </c>
      <c r="Z127" s="23"/>
      <c r="AA127" s="23"/>
      <c r="AB127" s="23"/>
    </row>
    <row r="128" spans="1:28">
      <c r="A128" s="640">
        <v>45379</v>
      </c>
      <c r="B128" s="694" t="s">
        <v>1062</v>
      </c>
      <c r="C128" s="484" t="s">
        <v>1063</v>
      </c>
      <c r="D128" s="641">
        <v>7000419645</v>
      </c>
      <c r="E128" s="455" t="s">
        <v>1064</v>
      </c>
      <c r="F128" s="577" t="s">
        <v>1101</v>
      </c>
      <c r="G128" s="51" t="str">
        <f t="shared" si="31"/>
        <v xml:space="preserve"> Tamil Nadu</v>
      </c>
      <c r="H128" s="519" t="s">
        <v>1065</v>
      </c>
      <c r="I128" s="642" t="s">
        <v>538</v>
      </c>
      <c r="J128" s="51">
        <v>3</v>
      </c>
      <c r="K128" s="391">
        <v>65</v>
      </c>
      <c r="L128" s="391">
        <v>50.77</v>
      </c>
      <c r="M128" s="391">
        <f t="shared" si="37"/>
        <v>152.31</v>
      </c>
      <c r="N128" s="498">
        <v>0</v>
      </c>
      <c r="O128" s="391">
        <v>0</v>
      </c>
      <c r="P128" s="23">
        <v>0</v>
      </c>
      <c r="Q128" s="498">
        <f t="shared" si="43"/>
        <v>195</v>
      </c>
      <c r="R128" s="641" t="s">
        <v>174</v>
      </c>
      <c r="S128" s="638" t="s">
        <v>780</v>
      </c>
      <c r="T128" s="639"/>
      <c r="U128" s="391"/>
      <c r="V128" s="391"/>
      <c r="W128" s="687">
        <v>2374666210</v>
      </c>
      <c r="X128" s="420"/>
      <c r="Y128" s="648" t="s">
        <v>164</v>
      </c>
      <c r="Z128" s="23"/>
      <c r="AA128" s="23"/>
      <c r="AB128" s="23"/>
    </row>
    <row r="129" spans="1:28">
      <c r="A129" s="640">
        <v>45379</v>
      </c>
      <c r="B129" s="694" t="s">
        <v>1066</v>
      </c>
      <c r="C129" s="670" t="s">
        <v>1067</v>
      </c>
      <c r="D129" s="641">
        <v>9648939029</v>
      </c>
      <c r="E129" s="455" t="s">
        <v>1068</v>
      </c>
      <c r="F129" s="455" t="s">
        <v>1069</v>
      </c>
      <c r="G129" s="51" t="str">
        <f t="shared" si="31"/>
        <v xml:space="preserve"> Uttar Pradesh</v>
      </c>
      <c r="H129" s="519" t="s">
        <v>920</v>
      </c>
      <c r="I129" s="642" t="s">
        <v>821</v>
      </c>
      <c r="J129" s="51">
        <v>1</v>
      </c>
      <c r="K129" s="391">
        <v>98</v>
      </c>
      <c r="L129" s="391">
        <v>74.78</v>
      </c>
      <c r="M129" s="391">
        <f t="shared" si="37"/>
        <v>74.78</v>
      </c>
      <c r="N129" s="498">
        <v>59</v>
      </c>
      <c r="O129" s="391">
        <v>0</v>
      </c>
      <c r="P129" s="23">
        <v>0</v>
      </c>
      <c r="Q129" s="498">
        <f t="shared" si="43"/>
        <v>157</v>
      </c>
      <c r="R129" s="641" t="s">
        <v>174</v>
      </c>
      <c r="S129" s="638" t="s">
        <v>192</v>
      </c>
      <c r="T129" s="639"/>
      <c r="U129" s="391"/>
      <c r="V129" s="391"/>
      <c r="W129" s="659">
        <v>14344940813705</v>
      </c>
      <c r="X129" s="420"/>
      <c r="Y129" s="648" t="s">
        <v>164</v>
      </c>
      <c r="Z129" s="23"/>
      <c r="AA129" s="23"/>
      <c r="AB129" s="23"/>
    </row>
    <row r="130" spans="1:28">
      <c r="A130" s="640">
        <v>45379</v>
      </c>
      <c r="B130" s="694" t="s">
        <v>1070</v>
      </c>
      <c r="C130" s="484" t="s">
        <v>1071</v>
      </c>
      <c r="D130" s="641">
        <v>9915403199</v>
      </c>
      <c r="E130" s="455" t="s">
        <v>1072</v>
      </c>
      <c r="F130" s="455" t="s">
        <v>1073</v>
      </c>
      <c r="G130" s="51" t="str">
        <f t="shared" si="31"/>
        <v xml:space="preserve"> Punjab</v>
      </c>
      <c r="H130" s="635" t="s">
        <v>1074</v>
      </c>
      <c r="I130" s="642" t="s">
        <v>820</v>
      </c>
      <c r="J130" s="51">
        <v>2</v>
      </c>
      <c r="K130" s="391">
        <v>160</v>
      </c>
      <c r="L130" s="391">
        <v>119.05</v>
      </c>
      <c r="M130" s="391">
        <f t="shared" si="37"/>
        <v>238.1</v>
      </c>
      <c r="N130" s="498">
        <v>0</v>
      </c>
      <c r="O130" s="391">
        <v>0</v>
      </c>
      <c r="P130" s="23">
        <v>0</v>
      </c>
      <c r="Q130" s="498">
        <f t="shared" si="43"/>
        <v>320</v>
      </c>
      <c r="R130" s="641" t="s">
        <v>174</v>
      </c>
      <c r="S130" s="638" t="s">
        <v>192</v>
      </c>
      <c r="T130" s="639"/>
      <c r="U130" s="391"/>
      <c r="V130" s="391"/>
      <c r="W130" s="657">
        <v>14344940813674</v>
      </c>
      <c r="X130" s="420"/>
      <c r="Y130" s="653" t="s">
        <v>164</v>
      </c>
      <c r="Z130" s="23"/>
      <c r="AA130" s="23"/>
      <c r="AB130" s="23"/>
    </row>
    <row r="131" spans="1:28">
      <c r="A131" s="640">
        <v>45379</v>
      </c>
      <c r="B131" s="694" t="s">
        <v>1075</v>
      </c>
      <c r="C131" s="484" t="s">
        <v>1076</v>
      </c>
      <c r="D131" s="641">
        <v>8299154440</v>
      </c>
      <c r="E131" s="455" t="s">
        <v>1077</v>
      </c>
      <c r="F131" s="455" t="s">
        <v>519</v>
      </c>
      <c r="G131" s="51" t="str">
        <f t="shared" si="31"/>
        <v xml:space="preserve"> Uttar Pradesh</v>
      </c>
      <c r="H131" s="519" t="s">
        <v>1078</v>
      </c>
      <c r="I131" s="642" t="s">
        <v>531</v>
      </c>
      <c r="J131" s="51">
        <v>2</v>
      </c>
      <c r="K131" s="391">
        <v>130</v>
      </c>
      <c r="L131" s="391">
        <v>92.9</v>
      </c>
      <c r="M131" s="391">
        <f t="shared" si="37"/>
        <v>185.8</v>
      </c>
      <c r="N131" s="498">
        <v>0</v>
      </c>
      <c r="O131" s="391">
        <v>0</v>
      </c>
      <c r="P131" s="23">
        <v>0</v>
      </c>
      <c r="Q131" s="498">
        <f>((K131*J131) +N131+O131-(K131*P131%))</f>
        <v>260</v>
      </c>
      <c r="R131" s="641" t="s">
        <v>174</v>
      </c>
      <c r="S131" s="638" t="s">
        <v>192</v>
      </c>
      <c r="T131" s="639"/>
      <c r="U131" s="391"/>
      <c r="V131" s="391"/>
      <c r="W131" s="657">
        <v>14344940813698</v>
      </c>
      <c r="X131" s="420"/>
      <c r="Y131" s="653" t="s">
        <v>164</v>
      </c>
      <c r="Z131" s="23"/>
      <c r="AA131" s="23"/>
      <c r="AB131" s="23"/>
    </row>
    <row r="132" spans="1:28">
      <c r="A132" s="640">
        <v>45379</v>
      </c>
      <c r="B132" s="694" t="s">
        <v>1079</v>
      </c>
      <c r="C132" s="484" t="s">
        <v>1080</v>
      </c>
      <c r="D132" s="641">
        <v>8527429759</v>
      </c>
      <c r="E132" s="455" t="s">
        <v>1081</v>
      </c>
      <c r="F132" s="455" t="s">
        <v>296</v>
      </c>
      <c r="G132" s="51" t="str">
        <f t="shared" si="31"/>
        <v xml:space="preserve"> Delhi</v>
      </c>
      <c r="H132" s="519" t="s">
        <v>1078</v>
      </c>
      <c r="I132" s="642" t="s">
        <v>531</v>
      </c>
      <c r="J132" s="51">
        <v>2</v>
      </c>
      <c r="K132" s="391">
        <v>130</v>
      </c>
      <c r="L132" s="391">
        <v>92.9</v>
      </c>
      <c r="M132" s="391">
        <f t="shared" si="37"/>
        <v>185.8</v>
      </c>
      <c r="N132" s="498">
        <v>0</v>
      </c>
      <c r="O132" s="391">
        <v>40</v>
      </c>
      <c r="P132" s="23">
        <v>0</v>
      </c>
      <c r="Q132" s="498">
        <f t="shared" si="43"/>
        <v>300</v>
      </c>
      <c r="R132" s="641" t="s">
        <v>37</v>
      </c>
      <c r="S132" s="638" t="s">
        <v>192</v>
      </c>
      <c r="T132" s="639"/>
      <c r="U132" s="391"/>
      <c r="V132" s="391"/>
      <c r="W132" s="657">
        <v>14344940808031</v>
      </c>
      <c r="X132" s="420">
        <v>45384</v>
      </c>
      <c r="Y132" s="653" t="s">
        <v>40</v>
      </c>
      <c r="Z132" s="23">
        <f>X132-A132</f>
        <v>5</v>
      </c>
      <c r="AA132" s="23"/>
      <c r="AB132" s="23"/>
    </row>
    <row r="133" spans="1:28">
      <c r="A133" s="640">
        <v>45379</v>
      </c>
      <c r="B133" s="694" t="s">
        <v>1082</v>
      </c>
      <c r="C133" s="484" t="s">
        <v>1083</v>
      </c>
      <c r="D133" s="641">
        <v>7503305601</v>
      </c>
      <c r="E133" s="455" t="s">
        <v>1084</v>
      </c>
      <c r="F133" s="455" t="s">
        <v>810</v>
      </c>
      <c r="G133" s="51" t="str">
        <f t="shared" si="31"/>
        <v xml:space="preserve"> Delhi</v>
      </c>
      <c r="H133" s="519" t="s">
        <v>1085</v>
      </c>
      <c r="I133" s="642" t="s">
        <v>527</v>
      </c>
      <c r="J133" s="51">
        <v>1</v>
      </c>
      <c r="K133" s="391">
        <v>55</v>
      </c>
      <c r="L133" s="391">
        <v>40.92</v>
      </c>
      <c r="M133" s="391">
        <f t="shared" si="37"/>
        <v>40.92</v>
      </c>
      <c r="N133" s="498">
        <v>59</v>
      </c>
      <c r="O133" s="391">
        <v>40</v>
      </c>
      <c r="P133" s="23">
        <v>0</v>
      </c>
      <c r="Q133" s="498">
        <f t="shared" si="43"/>
        <v>154</v>
      </c>
      <c r="R133" s="641" t="s">
        <v>37</v>
      </c>
      <c r="S133" s="638" t="s">
        <v>192</v>
      </c>
      <c r="T133" s="639"/>
      <c r="U133" s="391"/>
      <c r="V133" s="391"/>
      <c r="W133" s="657">
        <v>14344940841128</v>
      </c>
      <c r="X133" s="420"/>
      <c r="Y133" s="653" t="s">
        <v>164</v>
      </c>
      <c r="Z133" s="23"/>
      <c r="AA133" s="23"/>
      <c r="AB133" s="23"/>
    </row>
    <row r="134" spans="1:28">
      <c r="A134" s="640">
        <v>45379</v>
      </c>
      <c r="B134" s="694" t="s">
        <v>1086</v>
      </c>
      <c r="C134" s="484" t="s">
        <v>1087</v>
      </c>
      <c r="D134" s="641">
        <v>9817017677</v>
      </c>
      <c r="E134" s="455" t="s">
        <v>1088</v>
      </c>
      <c r="F134" s="455" t="s">
        <v>1089</v>
      </c>
      <c r="G134" s="51" t="str">
        <f t="shared" si="31"/>
        <v xml:space="preserve"> Haryana</v>
      </c>
      <c r="H134" s="519" t="s">
        <v>1057</v>
      </c>
      <c r="I134" s="642" t="s">
        <v>531</v>
      </c>
      <c r="J134" s="51">
        <v>2</v>
      </c>
      <c r="K134" s="391">
        <v>93</v>
      </c>
      <c r="L134" s="391">
        <v>66.5</v>
      </c>
      <c r="M134" s="391">
        <f t="shared" si="37"/>
        <v>133</v>
      </c>
      <c r="N134" s="498">
        <v>0</v>
      </c>
      <c r="O134" s="391">
        <v>0</v>
      </c>
      <c r="P134" s="23">
        <v>0</v>
      </c>
      <c r="Q134" s="498">
        <f t="shared" si="43"/>
        <v>186</v>
      </c>
      <c r="R134" s="641" t="s">
        <v>174</v>
      </c>
      <c r="S134" s="638" t="s">
        <v>192</v>
      </c>
      <c r="T134" s="639"/>
      <c r="U134" s="391"/>
      <c r="V134" s="391"/>
      <c r="W134" s="659">
        <v>14344940813686</v>
      </c>
      <c r="X134" s="420"/>
      <c r="Y134" s="653" t="s">
        <v>164</v>
      </c>
      <c r="Z134" s="23"/>
      <c r="AA134" s="23"/>
      <c r="AB134" s="23"/>
    </row>
    <row r="135" spans="1:28">
      <c r="A135" s="640">
        <v>45379</v>
      </c>
      <c r="B135" s="694" t="s">
        <v>1090</v>
      </c>
      <c r="C135" s="484" t="s">
        <v>650</v>
      </c>
      <c r="D135" s="641">
        <v>6299445904</v>
      </c>
      <c r="E135" s="455" t="s">
        <v>651</v>
      </c>
      <c r="F135" s="455" t="s">
        <v>652</v>
      </c>
      <c r="G135" s="51" t="str">
        <f t="shared" si="31"/>
        <v xml:space="preserve"> Bihar</v>
      </c>
      <c r="H135" s="635" t="s">
        <v>653</v>
      </c>
      <c r="I135" s="642" t="s">
        <v>527</v>
      </c>
      <c r="J135" s="51">
        <v>2</v>
      </c>
      <c r="K135" s="391">
        <v>85</v>
      </c>
      <c r="L135" s="391">
        <v>60.78</v>
      </c>
      <c r="M135" s="391">
        <f t="shared" si="37"/>
        <v>121.56</v>
      </c>
      <c r="N135" s="498">
        <v>0</v>
      </c>
      <c r="O135" s="391">
        <v>40</v>
      </c>
      <c r="P135" s="23">
        <v>0</v>
      </c>
      <c r="Q135" s="498">
        <f t="shared" si="43"/>
        <v>210</v>
      </c>
      <c r="R135" s="641" t="s">
        <v>37</v>
      </c>
      <c r="S135" s="638" t="s">
        <v>192</v>
      </c>
      <c r="T135" s="639"/>
      <c r="U135" s="391"/>
      <c r="V135" s="391"/>
      <c r="W135" s="687">
        <v>14344940812293</v>
      </c>
      <c r="X135" s="420"/>
      <c r="Y135" s="653" t="s">
        <v>164</v>
      </c>
      <c r="Z135" s="23"/>
      <c r="AA135" s="23"/>
      <c r="AB135" s="23"/>
    </row>
    <row r="136" spans="1:28">
      <c r="A136" s="640">
        <v>45380</v>
      </c>
      <c r="B136" s="694" t="s">
        <v>1091</v>
      </c>
      <c r="C136" s="484" t="s">
        <v>1092</v>
      </c>
      <c r="D136" s="641">
        <v>9170586202</v>
      </c>
      <c r="E136" s="455" t="s">
        <v>1093</v>
      </c>
      <c r="F136" s="455" t="s">
        <v>1094</v>
      </c>
      <c r="G136" s="51" t="str">
        <f t="shared" si="31"/>
        <v xml:space="preserve"> Uttar Pradesh</v>
      </c>
      <c r="H136" s="519" t="s">
        <v>1095</v>
      </c>
      <c r="I136" s="642" t="s">
        <v>820</v>
      </c>
      <c r="J136" s="51">
        <v>1</v>
      </c>
      <c r="K136" s="391">
        <v>225</v>
      </c>
      <c r="L136" s="391">
        <v>160.71</v>
      </c>
      <c r="M136" s="391">
        <f t="shared" si="37"/>
        <v>160.71</v>
      </c>
      <c r="N136" s="498">
        <v>0</v>
      </c>
      <c r="O136" s="391">
        <v>0</v>
      </c>
      <c r="P136" s="23">
        <v>0</v>
      </c>
      <c r="Q136" s="498">
        <f t="shared" si="43"/>
        <v>225</v>
      </c>
      <c r="R136" s="641" t="s">
        <v>174</v>
      </c>
      <c r="S136" s="638" t="s">
        <v>574</v>
      </c>
      <c r="T136" s="639"/>
      <c r="U136" s="391"/>
      <c r="V136" s="391"/>
      <c r="W136" s="687" t="s">
        <v>1343</v>
      </c>
      <c r="X136" s="420"/>
      <c r="Y136" s="653" t="s">
        <v>164</v>
      </c>
      <c r="Z136" s="23"/>
      <c r="AA136" s="23"/>
      <c r="AB136" s="23"/>
    </row>
    <row r="137" spans="1:28">
      <c r="A137" s="640">
        <v>45380</v>
      </c>
      <c r="B137" s="694" t="s">
        <v>1096</v>
      </c>
      <c r="C137" s="484" t="s">
        <v>1097</v>
      </c>
      <c r="D137" s="641">
        <v>8547698583</v>
      </c>
      <c r="E137" s="455" t="s">
        <v>1098</v>
      </c>
      <c r="F137" s="455" t="s">
        <v>1099</v>
      </c>
      <c r="G137" s="51" t="str">
        <f t="shared" si="31"/>
        <v xml:space="preserve"> Kerala</v>
      </c>
      <c r="H137" s="519" t="s">
        <v>1100</v>
      </c>
      <c r="I137" s="642" t="s">
        <v>820</v>
      </c>
      <c r="J137" s="51">
        <v>1</v>
      </c>
      <c r="K137" s="391">
        <v>150</v>
      </c>
      <c r="L137" s="391">
        <v>119.1</v>
      </c>
      <c r="M137" s="391">
        <f t="shared" si="37"/>
        <v>119.1</v>
      </c>
      <c r="N137" s="498">
        <v>0</v>
      </c>
      <c r="O137" s="391">
        <v>0</v>
      </c>
      <c r="P137" s="23">
        <v>0</v>
      </c>
      <c r="Q137" s="498">
        <f t="shared" si="43"/>
        <v>150</v>
      </c>
      <c r="R137" s="641" t="s">
        <v>174</v>
      </c>
      <c r="S137" s="638" t="s">
        <v>192</v>
      </c>
      <c r="T137" s="639"/>
      <c r="U137" s="391"/>
      <c r="V137" s="391"/>
      <c r="W137" s="657">
        <v>14344940813696</v>
      </c>
      <c r="X137" s="420"/>
      <c r="Y137" s="653" t="s">
        <v>164</v>
      </c>
      <c r="Z137" s="23"/>
      <c r="AA137" s="23"/>
      <c r="AB137" s="23"/>
    </row>
    <row r="138" spans="1:28">
      <c r="A138" s="660">
        <v>45380</v>
      </c>
      <c r="B138" s="462" t="s">
        <v>1105</v>
      </c>
      <c r="C138" s="663" t="s">
        <v>1106</v>
      </c>
      <c r="D138" s="664">
        <v>9898002698</v>
      </c>
      <c r="E138" s="546" t="s">
        <v>1107</v>
      </c>
      <c r="F138" s="546" t="s">
        <v>417</v>
      </c>
      <c r="G138" s="51" t="str">
        <f t="shared" si="31"/>
        <v xml:space="preserve"> Gujarat</v>
      </c>
      <c r="H138" s="519" t="s">
        <v>302</v>
      </c>
      <c r="I138" s="661" t="s">
        <v>534</v>
      </c>
      <c r="J138" s="467">
        <v>3</v>
      </c>
      <c r="K138" s="662">
        <v>120</v>
      </c>
      <c r="L138" s="662">
        <v>90.8</v>
      </c>
      <c r="M138" s="662">
        <f t="shared" si="37"/>
        <v>272.39999999999998</v>
      </c>
      <c r="N138" s="498">
        <v>0</v>
      </c>
      <c r="O138" s="391">
        <v>40</v>
      </c>
      <c r="P138" s="23">
        <v>0</v>
      </c>
      <c r="Q138" s="498">
        <f t="shared" si="43"/>
        <v>400</v>
      </c>
      <c r="R138" s="641" t="s">
        <v>37</v>
      </c>
      <c r="S138" s="638" t="s">
        <v>192</v>
      </c>
      <c r="T138" s="639"/>
      <c r="U138" s="391"/>
      <c r="V138" s="391"/>
      <c r="W138" s="657">
        <v>14344940814237</v>
      </c>
      <c r="X138" s="420">
        <v>45382</v>
      </c>
      <c r="Y138" s="653" t="s">
        <v>40</v>
      </c>
      <c r="Z138" s="23">
        <f>X138-A138</f>
        <v>2</v>
      </c>
      <c r="AA138" s="23"/>
      <c r="AB138" s="23"/>
    </row>
    <row r="139" spans="1:28">
      <c r="A139" s="660">
        <v>45380</v>
      </c>
      <c r="B139" s="462" t="s">
        <v>1108</v>
      </c>
      <c r="C139" s="663" t="s">
        <v>1109</v>
      </c>
      <c r="D139" s="664">
        <v>9992015825</v>
      </c>
      <c r="E139" s="546" t="s">
        <v>1110</v>
      </c>
      <c r="F139" s="546" t="s">
        <v>1115</v>
      </c>
      <c r="G139" s="51" t="str">
        <f t="shared" si="31"/>
        <v xml:space="preserve"> Haryana</v>
      </c>
      <c r="H139" s="519" t="s">
        <v>972</v>
      </c>
      <c r="I139" s="661" t="s">
        <v>820</v>
      </c>
      <c r="J139" s="467">
        <v>10</v>
      </c>
      <c r="K139" s="662">
        <v>70</v>
      </c>
      <c r="L139" s="662">
        <v>52.08</v>
      </c>
      <c r="M139" s="662">
        <f t="shared" si="37"/>
        <v>520.79999999999995</v>
      </c>
      <c r="N139" s="498">
        <v>0</v>
      </c>
      <c r="O139" s="391">
        <v>0</v>
      </c>
      <c r="P139" s="23">
        <v>0</v>
      </c>
      <c r="Q139" s="498">
        <f t="shared" si="43"/>
        <v>700</v>
      </c>
      <c r="R139" s="641" t="s">
        <v>174</v>
      </c>
      <c r="S139" s="638" t="s">
        <v>192</v>
      </c>
      <c r="T139" s="639"/>
      <c r="U139" s="391"/>
      <c r="V139" s="391"/>
      <c r="W139" s="657">
        <v>14344940814574</v>
      </c>
      <c r="X139" s="420"/>
      <c r="Y139" s="653" t="s">
        <v>164</v>
      </c>
      <c r="Z139" s="23"/>
      <c r="AA139" s="23"/>
      <c r="AB139" s="23"/>
    </row>
    <row r="140" spans="1:28">
      <c r="A140" s="660">
        <v>45380</v>
      </c>
      <c r="B140" s="462" t="s">
        <v>1111</v>
      </c>
      <c r="C140" s="663" t="s">
        <v>1112</v>
      </c>
      <c r="D140" s="664">
        <v>9729754534</v>
      </c>
      <c r="E140" s="546" t="s">
        <v>1113</v>
      </c>
      <c r="F140" s="546" t="s">
        <v>670</v>
      </c>
      <c r="G140" s="51" t="str">
        <f t="shared" si="31"/>
        <v xml:space="preserve"> Haryana</v>
      </c>
      <c r="H140" s="519" t="s">
        <v>1114</v>
      </c>
      <c r="I140" s="661" t="s">
        <v>820</v>
      </c>
      <c r="J140" s="467">
        <v>1</v>
      </c>
      <c r="K140" s="662">
        <v>229</v>
      </c>
      <c r="L140" s="662">
        <v>170.38</v>
      </c>
      <c r="M140" s="662">
        <f t="shared" si="37"/>
        <v>170.38</v>
      </c>
      <c r="N140" s="498">
        <v>0</v>
      </c>
      <c r="O140" s="391">
        <v>40</v>
      </c>
      <c r="P140" s="23">
        <v>0</v>
      </c>
      <c r="Q140" s="498">
        <f t="shared" si="43"/>
        <v>269</v>
      </c>
      <c r="R140" s="641" t="s">
        <v>37</v>
      </c>
      <c r="S140" s="638" t="s">
        <v>192</v>
      </c>
      <c r="T140" s="639"/>
      <c r="U140" s="391"/>
      <c r="V140" s="391"/>
      <c r="W140" s="657">
        <v>14344940814594</v>
      </c>
      <c r="X140" s="420"/>
      <c r="Y140" s="653" t="s">
        <v>164</v>
      </c>
      <c r="Z140" s="23"/>
      <c r="AA140" s="23"/>
      <c r="AB140" s="23"/>
    </row>
    <row r="141" spans="1:28">
      <c r="A141" s="660">
        <v>45380</v>
      </c>
      <c r="B141" s="462" t="s">
        <v>1116</v>
      </c>
      <c r="C141" s="663" t="s">
        <v>1117</v>
      </c>
      <c r="D141" s="686">
        <v>9717852719</v>
      </c>
      <c r="E141" s="546" t="s">
        <v>1118</v>
      </c>
      <c r="F141" s="546" t="s">
        <v>541</v>
      </c>
      <c r="G141" s="51" t="str">
        <f t="shared" si="31"/>
        <v xml:space="preserve"> Haryana</v>
      </c>
      <c r="H141" s="519" t="s">
        <v>579</v>
      </c>
      <c r="I141" s="661" t="s">
        <v>821</v>
      </c>
      <c r="J141" s="467">
        <v>1</v>
      </c>
      <c r="K141" s="662">
        <v>380</v>
      </c>
      <c r="L141" s="662">
        <v>291.58</v>
      </c>
      <c r="M141" s="662">
        <f t="shared" si="37"/>
        <v>291.58</v>
      </c>
      <c r="N141" s="685">
        <v>0</v>
      </c>
      <c r="O141" s="391">
        <v>0</v>
      </c>
      <c r="P141" s="23">
        <v>0</v>
      </c>
      <c r="Q141" s="498">
        <f t="shared" si="42"/>
        <v>380</v>
      </c>
      <c r="R141" s="651" t="s">
        <v>174</v>
      </c>
      <c r="S141" s="652" t="s">
        <v>192</v>
      </c>
      <c r="T141" s="639"/>
      <c r="U141" s="391"/>
      <c r="V141" s="391"/>
      <c r="W141" s="657">
        <v>14344940815935</v>
      </c>
      <c r="X141" s="420"/>
      <c r="Y141" s="653" t="s">
        <v>164</v>
      </c>
      <c r="Z141" s="23"/>
      <c r="AA141" s="23"/>
      <c r="AB141" s="23"/>
    </row>
    <row r="142" spans="1:28">
      <c r="A142" s="660">
        <v>45380</v>
      </c>
      <c r="B142" s="462" t="s">
        <v>1119</v>
      </c>
      <c r="C142" s="663" t="s">
        <v>1120</v>
      </c>
      <c r="D142" s="686">
        <v>8341936155</v>
      </c>
      <c r="E142" s="546" t="s">
        <v>1121</v>
      </c>
      <c r="F142" s="546" t="s">
        <v>1122</v>
      </c>
      <c r="G142" s="51" t="str">
        <f t="shared" si="31"/>
        <v xml:space="preserve"> Andra Pradesh</v>
      </c>
      <c r="H142" s="519" t="s">
        <v>1123</v>
      </c>
      <c r="I142" s="661" t="s">
        <v>527</v>
      </c>
      <c r="J142" s="467">
        <v>1</v>
      </c>
      <c r="K142" s="662">
        <v>182</v>
      </c>
      <c r="L142" s="662">
        <v>144.44</v>
      </c>
      <c r="M142" s="662">
        <f t="shared" si="37"/>
        <v>144.44</v>
      </c>
      <c r="N142" s="685">
        <v>0</v>
      </c>
      <c r="O142" s="391">
        <v>40</v>
      </c>
      <c r="P142" s="23">
        <v>0</v>
      </c>
      <c r="Q142" s="498">
        <f t="shared" si="42"/>
        <v>222</v>
      </c>
      <c r="R142" s="651" t="s">
        <v>37</v>
      </c>
      <c r="S142" s="652" t="s">
        <v>192</v>
      </c>
      <c r="T142" s="639"/>
      <c r="U142" s="391"/>
      <c r="V142" s="391"/>
      <c r="W142" s="657">
        <v>14344940819980</v>
      </c>
      <c r="X142" s="420"/>
      <c r="Y142" s="653" t="s">
        <v>402</v>
      </c>
      <c r="Z142" s="23"/>
      <c r="AA142" s="23"/>
      <c r="AB142" s="23"/>
    </row>
    <row r="143" spans="1:28">
      <c r="A143" s="660">
        <v>45380</v>
      </c>
      <c r="B143" s="462" t="s">
        <v>1124</v>
      </c>
      <c r="C143" s="663" t="s">
        <v>1125</v>
      </c>
      <c r="D143" s="686">
        <v>9368820872</v>
      </c>
      <c r="E143" s="546" t="s">
        <v>1126</v>
      </c>
      <c r="F143" s="546" t="s">
        <v>252</v>
      </c>
      <c r="G143" s="51" t="str">
        <f t="shared" si="31"/>
        <v xml:space="preserve"> Haryana</v>
      </c>
      <c r="H143" s="519" t="s">
        <v>806</v>
      </c>
      <c r="I143" s="661" t="s">
        <v>537</v>
      </c>
      <c r="J143" s="467">
        <v>1</v>
      </c>
      <c r="K143" s="662">
        <v>799</v>
      </c>
      <c r="L143" s="662">
        <v>634.13</v>
      </c>
      <c r="M143" s="662">
        <f t="shared" si="37"/>
        <v>634.13</v>
      </c>
      <c r="N143" s="685">
        <v>0</v>
      </c>
      <c r="O143" s="391">
        <v>40</v>
      </c>
      <c r="P143" s="23">
        <v>0</v>
      </c>
      <c r="Q143" s="498">
        <f t="shared" si="42"/>
        <v>839</v>
      </c>
      <c r="R143" s="651" t="s">
        <v>37</v>
      </c>
      <c r="S143" s="691" t="s">
        <v>659</v>
      </c>
      <c r="T143" s="639"/>
      <c r="U143" s="391"/>
      <c r="V143" s="391"/>
      <c r="W143" s="693">
        <v>28680710000276</v>
      </c>
      <c r="X143" s="420"/>
      <c r="Y143" s="653" t="s">
        <v>402</v>
      </c>
      <c r="Z143" s="23"/>
      <c r="AA143" s="23"/>
      <c r="AB143" s="23"/>
    </row>
    <row r="144" spans="1:28">
      <c r="A144" s="660">
        <v>45380</v>
      </c>
      <c r="B144" s="462" t="s">
        <v>1127</v>
      </c>
      <c r="C144" s="663" t="s">
        <v>1128</v>
      </c>
      <c r="D144" s="686">
        <v>7889811290</v>
      </c>
      <c r="E144" s="546" t="s">
        <v>1129</v>
      </c>
      <c r="F144" s="546" t="s">
        <v>859</v>
      </c>
      <c r="G144" s="51" t="str">
        <f t="shared" si="31"/>
        <v xml:space="preserve"> Jammu and Kashmir</v>
      </c>
      <c r="H144" s="635" t="s">
        <v>1130</v>
      </c>
      <c r="I144" s="661" t="s">
        <v>1131</v>
      </c>
      <c r="J144" s="467">
        <v>1</v>
      </c>
      <c r="K144" s="662">
        <v>180</v>
      </c>
      <c r="L144" s="662">
        <v>131.80000000000001</v>
      </c>
      <c r="M144" s="662">
        <f t="shared" si="37"/>
        <v>131.80000000000001</v>
      </c>
      <c r="N144" s="685">
        <v>0</v>
      </c>
      <c r="O144" s="391">
        <v>40</v>
      </c>
      <c r="P144" s="23">
        <v>0</v>
      </c>
      <c r="Q144" s="498">
        <f t="shared" si="42"/>
        <v>220</v>
      </c>
      <c r="R144" s="651" t="s">
        <v>37</v>
      </c>
      <c r="S144" s="675" t="s">
        <v>192</v>
      </c>
      <c r="T144" s="639"/>
      <c r="U144" s="391"/>
      <c r="V144" s="391"/>
      <c r="W144" s="687">
        <v>14344940824046</v>
      </c>
      <c r="X144" s="420"/>
      <c r="Y144" s="653" t="s">
        <v>720</v>
      </c>
      <c r="Z144" s="23"/>
      <c r="AA144" s="23"/>
      <c r="AB144" s="23"/>
    </row>
    <row r="145" spans="1:28">
      <c r="A145" s="660">
        <v>45380</v>
      </c>
      <c r="B145" s="462" t="s">
        <v>1132</v>
      </c>
      <c r="C145" s="663" t="s">
        <v>1133</v>
      </c>
      <c r="D145" s="686">
        <v>9958254232</v>
      </c>
      <c r="E145" s="546" t="s">
        <v>1134</v>
      </c>
      <c r="F145" s="546" t="s">
        <v>1135</v>
      </c>
      <c r="G145" s="51" t="str">
        <f t="shared" si="31"/>
        <v xml:space="preserve"> Uttar Pradesh</v>
      </c>
      <c r="H145" s="519" t="s">
        <v>1136</v>
      </c>
      <c r="I145" s="661" t="s">
        <v>527</v>
      </c>
      <c r="J145" s="467">
        <v>1</v>
      </c>
      <c r="K145" s="662">
        <v>185</v>
      </c>
      <c r="L145" s="662">
        <v>137.63999999999999</v>
      </c>
      <c r="M145" s="662">
        <f t="shared" si="37"/>
        <v>137.63999999999999</v>
      </c>
      <c r="N145" s="685">
        <v>0</v>
      </c>
      <c r="O145" s="391">
        <v>40</v>
      </c>
      <c r="P145" s="23">
        <v>0</v>
      </c>
      <c r="Q145" s="498">
        <f t="shared" si="42"/>
        <v>225</v>
      </c>
      <c r="R145" s="651" t="s">
        <v>37</v>
      </c>
      <c r="S145" s="675" t="s">
        <v>192</v>
      </c>
      <c r="T145" s="639"/>
      <c r="U145" s="391"/>
      <c r="V145" s="391"/>
      <c r="W145" s="657">
        <v>14344940824056</v>
      </c>
      <c r="X145" s="420"/>
      <c r="Y145" s="653" t="s">
        <v>720</v>
      </c>
      <c r="Z145" s="23"/>
      <c r="AA145" s="23"/>
      <c r="AB145" s="23"/>
    </row>
    <row r="146" spans="1:28">
      <c r="A146" s="660">
        <v>45380</v>
      </c>
      <c r="B146" s="462" t="s">
        <v>1137</v>
      </c>
      <c r="C146" s="663" t="s">
        <v>243</v>
      </c>
      <c r="D146" s="686">
        <v>9199809994</v>
      </c>
      <c r="E146" s="546" t="s">
        <v>1138</v>
      </c>
      <c r="F146" s="546" t="s">
        <v>245</v>
      </c>
      <c r="G146" s="51" t="str">
        <f t="shared" si="31"/>
        <v xml:space="preserve"> Bihar</v>
      </c>
      <c r="H146" s="519" t="s">
        <v>448</v>
      </c>
      <c r="I146" s="661" t="s">
        <v>820</v>
      </c>
      <c r="J146" s="467">
        <v>1</v>
      </c>
      <c r="K146" s="662">
        <v>165</v>
      </c>
      <c r="L146" s="662">
        <v>117.85</v>
      </c>
      <c r="M146" s="662">
        <f t="shared" si="37"/>
        <v>117.85</v>
      </c>
      <c r="N146" s="685">
        <v>0</v>
      </c>
      <c r="O146" s="391">
        <v>0</v>
      </c>
      <c r="P146" s="23">
        <v>0</v>
      </c>
      <c r="Q146" s="498">
        <f t="shared" si="42"/>
        <v>165</v>
      </c>
      <c r="R146" s="651" t="s">
        <v>174</v>
      </c>
      <c r="S146" s="652" t="s">
        <v>192</v>
      </c>
      <c r="T146" s="639"/>
      <c r="U146" s="391"/>
      <c r="V146" s="391"/>
      <c r="W146" s="657">
        <v>14344940822920</v>
      </c>
      <c r="X146" s="420"/>
      <c r="Y146" s="653" t="s">
        <v>402</v>
      </c>
      <c r="Z146" s="23"/>
      <c r="AA146" s="23"/>
      <c r="AB146" s="23"/>
    </row>
    <row r="147" spans="1:28">
      <c r="A147" s="660">
        <v>45380</v>
      </c>
      <c r="B147" s="694" t="s">
        <v>1143</v>
      </c>
      <c r="C147" s="670" t="s">
        <v>1144</v>
      </c>
      <c r="D147" s="668">
        <v>9435079253</v>
      </c>
      <c r="E147" s="455" t="s">
        <v>1145</v>
      </c>
      <c r="F147" s="546" t="s">
        <v>1146</v>
      </c>
      <c r="G147" s="51" t="str">
        <f>RIGHT(F147,LEN(F147)-FIND(", ",F147))</f>
        <v xml:space="preserve"> Assam</v>
      </c>
      <c r="H147" s="703" t="s">
        <v>700</v>
      </c>
      <c r="I147" s="661" t="s">
        <v>539</v>
      </c>
      <c r="J147" s="467">
        <v>1</v>
      </c>
      <c r="K147" s="662">
        <v>248</v>
      </c>
      <c r="L147" s="662">
        <v>189</v>
      </c>
      <c r="M147" s="662">
        <f t="shared" si="37"/>
        <v>189</v>
      </c>
      <c r="N147" s="685">
        <v>0</v>
      </c>
      <c r="O147" s="391">
        <v>0</v>
      </c>
      <c r="P147" s="23">
        <v>0</v>
      </c>
      <c r="Q147" s="498">
        <f>((K147*J147) +N147+O147-(K147*P147%))</f>
        <v>248</v>
      </c>
      <c r="R147" s="651" t="s">
        <v>174</v>
      </c>
      <c r="S147" s="675" t="s">
        <v>192</v>
      </c>
      <c r="T147" s="639"/>
      <c r="U147" s="391"/>
      <c r="V147" s="391"/>
      <c r="W147" s="657">
        <v>14344940822908</v>
      </c>
      <c r="X147" s="420"/>
      <c r="Y147" s="653" t="s">
        <v>164</v>
      </c>
      <c r="Z147" s="23"/>
      <c r="AA147" s="23"/>
      <c r="AB147" s="23"/>
    </row>
    <row r="148" spans="1:28">
      <c r="A148" s="660">
        <v>45380</v>
      </c>
      <c r="B148" s="462" t="s">
        <v>1139</v>
      </c>
      <c r="C148" s="663" t="s">
        <v>134</v>
      </c>
      <c r="D148" s="686">
        <v>7009245592</v>
      </c>
      <c r="E148" s="546" t="s">
        <v>1140</v>
      </c>
      <c r="F148" s="546" t="s">
        <v>1141</v>
      </c>
      <c r="G148" s="51" t="str">
        <f t="shared" si="31"/>
        <v xml:space="preserve"> Punjab</v>
      </c>
      <c r="H148" s="519" t="s">
        <v>1142</v>
      </c>
      <c r="I148" s="661" t="s">
        <v>531</v>
      </c>
      <c r="J148" s="467">
        <v>5</v>
      </c>
      <c r="K148" s="662">
        <v>30</v>
      </c>
      <c r="L148" s="662">
        <v>21.66</v>
      </c>
      <c r="M148" s="662">
        <f t="shared" si="37"/>
        <v>108.3</v>
      </c>
      <c r="N148" s="685">
        <v>0</v>
      </c>
      <c r="O148" s="391">
        <v>0</v>
      </c>
      <c r="P148" s="23">
        <v>0</v>
      </c>
      <c r="Q148" s="498">
        <f t="shared" si="42"/>
        <v>150</v>
      </c>
      <c r="R148" s="651" t="s">
        <v>174</v>
      </c>
      <c r="S148" s="675" t="s">
        <v>192</v>
      </c>
      <c r="T148" s="639"/>
      <c r="U148" s="391"/>
      <c r="V148" s="391"/>
      <c r="W148" s="657">
        <v>14344940822912</v>
      </c>
      <c r="X148" s="420"/>
      <c r="Y148" s="653" t="s">
        <v>720</v>
      </c>
      <c r="Z148" s="23"/>
      <c r="AA148" s="23"/>
      <c r="AB148" s="23"/>
    </row>
    <row r="149" spans="1:28">
      <c r="A149" s="660">
        <v>45380</v>
      </c>
      <c r="B149" s="694" t="s">
        <v>1147</v>
      </c>
      <c r="C149" s="670" t="s">
        <v>1148</v>
      </c>
      <c r="D149" s="668">
        <v>8108508550</v>
      </c>
      <c r="E149" s="455" t="s">
        <v>1149</v>
      </c>
      <c r="F149" s="455" t="s">
        <v>1150</v>
      </c>
      <c r="G149" s="51" t="str">
        <f t="shared" si="31"/>
        <v xml:space="preserve"> Maharashtra</v>
      </c>
      <c r="H149" s="635" t="s">
        <v>1151</v>
      </c>
      <c r="I149" s="671" t="s">
        <v>538</v>
      </c>
      <c r="J149" s="51">
        <v>2</v>
      </c>
      <c r="K149" s="391">
        <v>80</v>
      </c>
      <c r="L149" s="391">
        <v>63.49</v>
      </c>
      <c r="M149" s="391">
        <f t="shared" si="37"/>
        <v>126.98</v>
      </c>
      <c r="N149" s="498">
        <v>0</v>
      </c>
      <c r="O149" s="391">
        <v>0</v>
      </c>
      <c r="P149" s="23">
        <v>0</v>
      </c>
      <c r="Q149" s="498">
        <f t="shared" si="42"/>
        <v>160</v>
      </c>
      <c r="R149" s="668" t="s">
        <v>174</v>
      </c>
      <c r="S149" s="675" t="s">
        <v>192</v>
      </c>
      <c r="T149" s="639"/>
      <c r="U149" s="391"/>
      <c r="V149" s="391"/>
      <c r="W149" s="657">
        <v>14344940822913</v>
      </c>
      <c r="X149" s="420"/>
      <c r="Y149" s="678" t="s">
        <v>164</v>
      </c>
      <c r="Z149" s="23"/>
      <c r="AA149" s="23"/>
      <c r="AB149" s="23"/>
    </row>
    <row r="150" spans="1:28">
      <c r="A150" s="660">
        <v>45380</v>
      </c>
      <c r="B150" s="694" t="s">
        <v>1152</v>
      </c>
      <c r="C150" s="670" t="s">
        <v>1153</v>
      </c>
      <c r="D150" s="668">
        <v>8605631705</v>
      </c>
      <c r="E150" s="455" t="s">
        <v>1154</v>
      </c>
      <c r="F150" s="455" t="s">
        <v>1155</v>
      </c>
      <c r="G150" s="51" t="str">
        <f t="shared" si="31"/>
        <v xml:space="preserve"> Maharashtra</v>
      </c>
      <c r="H150" s="519" t="s">
        <v>1156</v>
      </c>
      <c r="I150" s="671" t="s">
        <v>825</v>
      </c>
      <c r="J150" s="51">
        <v>1</v>
      </c>
      <c r="K150" s="391">
        <v>100</v>
      </c>
      <c r="L150" s="391">
        <v>70</v>
      </c>
      <c r="M150" s="391">
        <f t="shared" si="37"/>
        <v>70</v>
      </c>
      <c r="N150" s="498">
        <v>59</v>
      </c>
      <c r="O150" s="391">
        <v>40</v>
      </c>
      <c r="P150" s="23">
        <v>0</v>
      </c>
      <c r="Q150" s="498">
        <f t="shared" ref="Q150:Q195" si="44">((K150*J150) +N150+O150-(K150*P150%))</f>
        <v>199</v>
      </c>
      <c r="R150" s="668" t="s">
        <v>37</v>
      </c>
      <c r="S150" s="675" t="s">
        <v>192</v>
      </c>
      <c r="T150" s="666"/>
      <c r="U150" s="391"/>
      <c r="V150" s="391"/>
      <c r="W150" s="687">
        <v>14344940819047</v>
      </c>
      <c r="X150" s="420"/>
      <c r="Y150" s="678" t="s">
        <v>402</v>
      </c>
      <c r="Z150" s="23"/>
      <c r="AA150" s="23"/>
      <c r="AB150" s="23"/>
    </row>
    <row r="151" spans="1:28">
      <c r="A151" s="660">
        <v>45380</v>
      </c>
      <c r="B151" s="694" t="s">
        <v>1157</v>
      </c>
      <c r="C151" s="670" t="s">
        <v>1158</v>
      </c>
      <c r="D151" s="684">
        <v>9854281065</v>
      </c>
      <c r="E151" s="455" t="s">
        <v>1159</v>
      </c>
      <c r="F151" s="455" t="s">
        <v>1160</v>
      </c>
      <c r="G151" s="51" t="str">
        <f t="shared" si="31"/>
        <v xml:space="preserve"> Assam</v>
      </c>
      <c r="H151" s="635" t="s">
        <v>666</v>
      </c>
      <c r="I151" s="671" t="s">
        <v>823</v>
      </c>
      <c r="J151" s="51">
        <v>1</v>
      </c>
      <c r="K151" s="391">
        <v>450</v>
      </c>
      <c r="L151" s="391">
        <v>334.82</v>
      </c>
      <c r="M151" s="391">
        <f t="shared" si="37"/>
        <v>334.82</v>
      </c>
      <c r="N151" s="498">
        <v>0</v>
      </c>
      <c r="O151" s="391">
        <v>0</v>
      </c>
      <c r="P151" s="23">
        <v>0</v>
      </c>
      <c r="Q151" s="498">
        <f t="shared" ref="Q151:Q158" si="45">((K151*J151) +N151+O151-(K151*P151%))</f>
        <v>450</v>
      </c>
      <c r="R151" s="668" t="s">
        <v>174</v>
      </c>
      <c r="S151" s="675" t="s">
        <v>192</v>
      </c>
      <c r="T151" s="666"/>
      <c r="U151" s="391"/>
      <c r="V151" s="391"/>
      <c r="W151" s="657">
        <v>14344940822854</v>
      </c>
      <c r="X151" s="420"/>
      <c r="Y151" s="678" t="s">
        <v>164</v>
      </c>
      <c r="Z151" s="23"/>
      <c r="AA151" s="23"/>
      <c r="AB151" s="23"/>
    </row>
    <row r="152" spans="1:28">
      <c r="A152" s="660">
        <v>45380</v>
      </c>
      <c r="B152" s="694" t="s">
        <v>1161</v>
      </c>
      <c r="C152" s="670" t="s">
        <v>1162</v>
      </c>
      <c r="D152" s="668">
        <v>9319102205</v>
      </c>
      <c r="E152" s="455" t="s">
        <v>1163</v>
      </c>
      <c r="F152" s="455" t="s">
        <v>810</v>
      </c>
      <c r="G152" s="51" t="str">
        <f t="shared" si="31"/>
        <v xml:space="preserve"> Delhi</v>
      </c>
      <c r="H152" s="519" t="s">
        <v>1164</v>
      </c>
      <c r="I152" s="671" t="s">
        <v>824</v>
      </c>
      <c r="J152" s="51">
        <v>4</v>
      </c>
      <c r="K152" s="391">
        <v>50</v>
      </c>
      <c r="L152" s="391">
        <v>36.01</v>
      </c>
      <c r="M152" s="391">
        <f t="shared" si="37"/>
        <v>144.04</v>
      </c>
      <c r="N152" s="498">
        <v>0</v>
      </c>
      <c r="O152" s="391">
        <v>40</v>
      </c>
      <c r="P152" s="23">
        <v>0</v>
      </c>
      <c r="Q152" s="498">
        <f t="shared" si="45"/>
        <v>240</v>
      </c>
      <c r="R152" s="668" t="s">
        <v>37</v>
      </c>
      <c r="S152" s="675" t="s">
        <v>192</v>
      </c>
      <c r="T152" s="666"/>
      <c r="U152" s="391"/>
      <c r="V152" s="391"/>
      <c r="W152" s="657">
        <v>14344940824075</v>
      </c>
      <c r="X152" s="420"/>
      <c r="Y152" s="678" t="s">
        <v>164</v>
      </c>
      <c r="Z152" s="23"/>
      <c r="AA152" s="23"/>
      <c r="AB152" s="23"/>
    </row>
    <row r="153" spans="1:28">
      <c r="A153" s="660">
        <v>45381</v>
      </c>
      <c r="B153" s="694" t="s">
        <v>1165</v>
      </c>
      <c r="C153" s="670" t="s">
        <v>1166</v>
      </c>
      <c r="D153" s="668">
        <v>8469559699</v>
      </c>
      <c r="E153" s="455" t="s">
        <v>1167</v>
      </c>
      <c r="F153" s="455" t="s">
        <v>1168</v>
      </c>
      <c r="G153" s="51" t="str">
        <f t="shared" si="31"/>
        <v xml:space="preserve"> Gujarat</v>
      </c>
      <c r="H153" s="519" t="s">
        <v>587</v>
      </c>
      <c r="I153" s="671" t="s">
        <v>527</v>
      </c>
      <c r="J153" s="51">
        <v>1</v>
      </c>
      <c r="K153" s="391">
        <v>199</v>
      </c>
      <c r="L153" s="391">
        <v>142.15</v>
      </c>
      <c r="M153" s="391">
        <f t="shared" si="37"/>
        <v>142.15</v>
      </c>
      <c r="N153" s="498">
        <v>0</v>
      </c>
      <c r="O153" s="391">
        <v>0</v>
      </c>
      <c r="P153" s="23">
        <v>0</v>
      </c>
      <c r="Q153" s="498">
        <f t="shared" si="45"/>
        <v>199</v>
      </c>
      <c r="R153" s="668" t="s">
        <v>174</v>
      </c>
      <c r="S153" s="691" t="s">
        <v>876</v>
      </c>
      <c r="T153" s="666"/>
      <c r="U153" s="391"/>
      <c r="V153" s="391"/>
      <c r="W153" s="693">
        <v>1338036665</v>
      </c>
      <c r="X153" s="420"/>
      <c r="Y153" s="678" t="s">
        <v>164</v>
      </c>
      <c r="Z153" s="23"/>
      <c r="AA153" s="23"/>
      <c r="AB153" s="23"/>
    </row>
    <row r="154" spans="1:28">
      <c r="A154" s="660">
        <v>45381</v>
      </c>
      <c r="B154" s="694" t="s">
        <v>1169</v>
      </c>
      <c r="C154" s="670" t="s">
        <v>1170</v>
      </c>
      <c r="D154" s="668">
        <v>7977566402</v>
      </c>
      <c r="E154" s="455" t="s">
        <v>1171</v>
      </c>
      <c r="F154" s="455" t="s">
        <v>261</v>
      </c>
      <c r="G154" s="51" t="str">
        <f t="shared" si="31"/>
        <v xml:space="preserve"> Maharashtra</v>
      </c>
      <c r="H154" s="519" t="s">
        <v>1142</v>
      </c>
      <c r="I154" s="671" t="s">
        <v>531</v>
      </c>
      <c r="J154" s="51">
        <v>5</v>
      </c>
      <c r="K154" s="391">
        <v>30</v>
      </c>
      <c r="L154" s="391">
        <v>21.66</v>
      </c>
      <c r="M154" s="391">
        <f t="shared" si="37"/>
        <v>108.3</v>
      </c>
      <c r="N154" s="498">
        <v>0</v>
      </c>
      <c r="O154" s="391">
        <v>0</v>
      </c>
      <c r="P154" s="23">
        <v>0</v>
      </c>
      <c r="Q154" s="498">
        <f t="shared" si="45"/>
        <v>150</v>
      </c>
      <c r="R154" s="668" t="s">
        <v>174</v>
      </c>
      <c r="S154" s="675" t="s">
        <v>876</v>
      </c>
      <c r="T154" s="666"/>
      <c r="U154" s="391"/>
      <c r="V154" s="391"/>
      <c r="W154" s="693">
        <v>1338036663</v>
      </c>
      <c r="X154" s="420"/>
      <c r="Y154" s="678" t="s">
        <v>164</v>
      </c>
      <c r="Z154" s="23"/>
      <c r="AA154" s="23"/>
      <c r="AB154" s="23"/>
    </row>
    <row r="155" spans="1:28">
      <c r="A155" s="660">
        <v>45381</v>
      </c>
      <c r="B155" s="694" t="s">
        <v>1172</v>
      </c>
      <c r="C155" s="670" t="s">
        <v>1173</v>
      </c>
      <c r="D155" s="668">
        <v>9871372350</v>
      </c>
      <c r="E155" s="455" t="s">
        <v>1174</v>
      </c>
      <c r="F155" s="455" t="s">
        <v>810</v>
      </c>
      <c r="G155" s="51" t="str">
        <f t="shared" si="31"/>
        <v xml:space="preserve"> Delhi</v>
      </c>
      <c r="H155" s="519" t="s">
        <v>1175</v>
      </c>
      <c r="I155" s="671" t="s">
        <v>820</v>
      </c>
      <c r="J155" s="51">
        <v>2</v>
      </c>
      <c r="K155" s="391">
        <v>176</v>
      </c>
      <c r="L155" s="391">
        <v>124.14</v>
      </c>
      <c r="M155" s="391">
        <f t="shared" si="37"/>
        <v>248.28</v>
      </c>
      <c r="N155" s="498">
        <v>0</v>
      </c>
      <c r="O155" s="391">
        <v>0</v>
      </c>
      <c r="P155" s="23">
        <v>0</v>
      </c>
      <c r="Q155" s="498">
        <f t="shared" si="45"/>
        <v>352</v>
      </c>
      <c r="R155" s="668" t="s">
        <v>174</v>
      </c>
      <c r="S155" s="675" t="s">
        <v>192</v>
      </c>
      <c r="T155" s="666"/>
      <c r="U155" s="391"/>
      <c r="V155" s="391"/>
      <c r="W155" s="657">
        <v>14344940824104</v>
      </c>
      <c r="X155" s="420"/>
      <c r="Y155" s="678" t="s">
        <v>164</v>
      </c>
      <c r="Z155" s="23"/>
      <c r="AA155" s="23"/>
      <c r="AB155" s="23"/>
    </row>
    <row r="156" spans="1:28">
      <c r="A156" s="660">
        <v>45381</v>
      </c>
      <c r="B156" s="694" t="s">
        <v>1176</v>
      </c>
      <c r="C156" s="670" t="s">
        <v>1177</v>
      </c>
      <c r="D156" s="668">
        <v>9829066387</v>
      </c>
      <c r="E156" s="455" t="s">
        <v>1178</v>
      </c>
      <c r="F156" s="455" t="s">
        <v>718</v>
      </c>
      <c r="G156" s="51" t="str">
        <f t="shared" si="31"/>
        <v xml:space="preserve"> Rajasthan</v>
      </c>
      <c r="H156" s="519" t="s">
        <v>1179</v>
      </c>
      <c r="I156" s="671" t="s">
        <v>820</v>
      </c>
      <c r="J156" s="51">
        <v>2</v>
      </c>
      <c r="K156" s="391">
        <v>210</v>
      </c>
      <c r="L156" s="391">
        <v>166.67</v>
      </c>
      <c r="M156" s="391">
        <f t="shared" si="37"/>
        <v>333.34</v>
      </c>
      <c r="N156" s="498">
        <v>0</v>
      </c>
      <c r="O156" s="391">
        <v>0</v>
      </c>
      <c r="P156" s="23">
        <v>0</v>
      </c>
      <c r="Q156" s="498">
        <f t="shared" si="45"/>
        <v>420</v>
      </c>
      <c r="R156" s="668" t="s">
        <v>174</v>
      </c>
      <c r="S156" s="675" t="s">
        <v>192</v>
      </c>
      <c r="T156" s="666"/>
      <c r="U156" s="391"/>
      <c r="V156" s="391"/>
      <c r="W156" s="657">
        <v>14344940824107</v>
      </c>
      <c r="X156" s="420"/>
      <c r="Y156" s="678" t="s">
        <v>164</v>
      </c>
      <c r="Z156" s="23"/>
      <c r="AA156" s="23"/>
      <c r="AB156" s="23"/>
    </row>
    <row r="157" spans="1:28">
      <c r="A157" s="660">
        <v>45381</v>
      </c>
      <c r="B157" s="694" t="s">
        <v>1180</v>
      </c>
      <c r="C157" s="670" t="s">
        <v>1181</v>
      </c>
      <c r="D157" s="668">
        <v>8081001037</v>
      </c>
      <c r="E157" s="455" t="s">
        <v>1182</v>
      </c>
      <c r="F157" s="455" t="s">
        <v>1183</v>
      </c>
      <c r="G157" s="51" t="str">
        <f t="shared" si="31"/>
        <v xml:space="preserve"> Uttar Pradesh</v>
      </c>
      <c r="H157" s="519" t="s">
        <v>1114</v>
      </c>
      <c r="I157" s="671" t="s">
        <v>820</v>
      </c>
      <c r="J157" s="51">
        <v>1</v>
      </c>
      <c r="K157" s="391">
        <v>229</v>
      </c>
      <c r="L157" s="391">
        <v>170.38</v>
      </c>
      <c r="M157" s="391">
        <f t="shared" si="37"/>
        <v>170.38</v>
      </c>
      <c r="N157" s="498">
        <v>0</v>
      </c>
      <c r="O157" s="391">
        <v>40</v>
      </c>
      <c r="P157" s="23">
        <v>0</v>
      </c>
      <c r="Q157" s="498">
        <f t="shared" si="45"/>
        <v>269</v>
      </c>
      <c r="R157" s="668" t="s">
        <v>37</v>
      </c>
      <c r="S157" s="675" t="s">
        <v>192</v>
      </c>
      <c r="T157" s="666"/>
      <c r="U157" s="391"/>
      <c r="V157" s="391"/>
      <c r="W157" s="657">
        <v>14344940824248</v>
      </c>
      <c r="X157" s="420"/>
      <c r="Y157" s="678" t="s">
        <v>164</v>
      </c>
      <c r="Z157" s="23"/>
      <c r="AA157" s="23"/>
      <c r="AB157" s="23"/>
    </row>
    <row r="158" spans="1:28">
      <c r="A158" s="660">
        <v>45381</v>
      </c>
      <c r="B158" s="694" t="s">
        <v>1185</v>
      </c>
      <c r="C158" s="670" t="s">
        <v>1184</v>
      </c>
      <c r="D158" s="668">
        <v>6397155791</v>
      </c>
      <c r="E158" s="455" t="s">
        <v>1186</v>
      </c>
      <c r="F158" s="455" t="s">
        <v>1187</v>
      </c>
      <c r="G158" s="51" t="str">
        <f t="shared" si="31"/>
        <v xml:space="preserve"> Uttar Pradesh</v>
      </c>
      <c r="H158" s="519" t="s">
        <v>1057</v>
      </c>
      <c r="I158" s="671" t="s">
        <v>531</v>
      </c>
      <c r="J158" s="51">
        <v>2</v>
      </c>
      <c r="K158" s="391">
        <v>93</v>
      </c>
      <c r="L158" s="391">
        <v>66.5</v>
      </c>
      <c r="M158" s="391">
        <f t="shared" si="37"/>
        <v>133</v>
      </c>
      <c r="N158" s="498">
        <v>0</v>
      </c>
      <c r="O158" s="391">
        <v>40</v>
      </c>
      <c r="P158" s="23">
        <v>0</v>
      </c>
      <c r="Q158" s="498">
        <f t="shared" si="45"/>
        <v>226</v>
      </c>
      <c r="R158" s="668" t="s">
        <v>37</v>
      </c>
      <c r="S158" s="675" t="s">
        <v>192</v>
      </c>
      <c r="T158" s="666"/>
      <c r="U158" s="391"/>
      <c r="V158" s="391"/>
      <c r="W158" s="657">
        <v>14344940824376</v>
      </c>
      <c r="X158" s="420"/>
      <c r="Y158" s="678" t="s">
        <v>164</v>
      </c>
      <c r="Z158" s="23"/>
      <c r="AA158" s="23"/>
      <c r="AB158" s="23"/>
    </row>
    <row r="159" spans="1:28">
      <c r="A159" s="660">
        <v>45381</v>
      </c>
      <c r="B159" s="694" t="s">
        <v>1188</v>
      </c>
      <c r="C159" s="670" t="s">
        <v>1189</v>
      </c>
      <c r="D159" s="668">
        <v>9629824514</v>
      </c>
      <c r="E159" s="455" t="s">
        <v>1190</v>
      </c>
      <c r="F159" s="455" t="s">
        <v>968</v>
      </c>
      <c r="G159" s="51" t="str">
        <f t="shared" si="31"/>
        <v xml:space="preserve"> Tamil Nadu</v>
      </c>
      <c r="H159" s="519" t="s">
        <v>811</v>
      </c>
      <c r="I159" s="671" t="s">
        <v>539</v>
      </c>
      <c r="J159" s="51">
        <v>1</v>
      </c>
      <c r="K159" s="391">
        <v>330</v>
      </c>
      <c r="L159" s="391">
        <v>282.86</v>
      </c>
      <c r="M159" s="391">
        <f t="shared" si="37"/>
        <v>282.86</v>
      </c>
      <c r="N159" s="498">
        <v>0</v>
      </c>
      <c r="O159" s="391">
        <v>0</v>
      </c>
      <c r="P159" s="23">
        <v>0</v>
      </c>
      <c r="Q159" s="498">
        <f t="shared" ref="Q159:Q165" si="46">((K159*J159) +N159+O159-(K159*P159%))</f>
        <v>330</v>
      </c>
      <c r="R159" s="668" t="s">
        <v>174</v>
      </c>
      <c r="S159" s="675" t="s">
        <v>192</v>
      </c>
      <c r="T159" s="666"/>
      <c r="U159" s="391"/>
      <c r="V159" s="391"/>
      <c r="W159" s="657">
        <v>14344940824292</v>
      </c>
      <c r="X159" s="420"/>
      <c r="Y159" s="678" t="s">
        <v>164</v>
      </c>
      <c r="Z159" s="23"/>
      <c r="AA159" s="23"/>
      <c r="AB159" s="23"/>
    </row>
    <row r="160" spans="1:28">
      <c r="A160" s="660">
        <v>45381</v>
      </c>
      <c r="B160" s="694" t="s">
        <v>1191</v>
      </c>
      <c r="C160" s="670" t="s">
        <v>1192</v>
      </c>
      <c r="D160" s="668">
        <v>9799587436</v>
      </c>
      <c r="E160" s="455" t="s">
        <v>1193</v>
      </c>
      <c r="F160" s="455" t="s">
        <v>1012</v>
      </c>
      <c r="G160" s="51" t="str">
        <f t="shared" si="31"/>
        <v xml:space="preserve"> Rajasthan</v>
      </c>
      <c r="H160" s="635" t="s">
        <v>600</v>
      </c>
      <c r="I160" s="671" t="s">
        <v>535</v>
      </c>
      <c r="J160" s="51">
        <v>1</v>
      </c>
      <c r="K160" s="391">
        <v>130</v>
      </c>
      <c r="L160" s="391">
        <v>98.66</v>
      </c>
      <c r="M160" s="391">
        <f t="shared" si="37"/>
        <v>98.66</v>
      </c>
      <c r="N160" s="498">
        <v>59</v>
      </c>
      <c r="O160" s="391">
        <v>100</v>
      </c>
      <c r="P160" s="23">
        <v>0</v>
      </c>
      <c r="Q160" s="498">
        <f t="shared" si="46"/>
        <v>289</v>
      </c>
      <c r="R160" s="668" t="s">
        <v>37</v>
      </c>
      <c r="S160" s="691" t="s">
        <v>659</v>
      </c>
      <c r="T160" s="666"/>
      <c r="U160" s="391"/>
      <c r="V160" s="391"/>
      <c r="W160" s="687">
        <v>28680710000280</v>
      </c>
      <c r="X160" s="420"/>
      <c r="Y160" s="678" t="s">
        <v>402</v>
      </c>
      <c r="Z160" s="23"/>
      <c r="AA160" s="23"/>
      <c r="AB160" s="23"/>
    </row>
    <row r="161" spans="1:28">
      <c r="A161" s="660">
        <v>45381</v>
      </c>
      <c r="B161" s="694" t="s">
        <v>1194</v>
      </c>
      <c r="C161" s="670" t="s">
        <v>1195</v>
      </c>
      <c r="D161" s="668">
        <v>9334363901</v>
      </c>
      <c r="E161" s="455" t="s">
        <v>1196</v>
      </c>
      <c r="F161" s="455" t="s">
        <v>1197</v>
      </c>
      <c r="G161" s="683" t="str">
        <f t="shared" ref="G161:G201" si="47">RIGHT(F161,LEN(F161)-FIND(", ",F161))</f>
        <v xml:space="preserve"> Bihar</v>
      </c>
      <c r="H161" s="635" t="s">
        <v>1198</v>
      </c>
      <c r="I161" s="671" t="s">
        <v>537</v>
      </c>
      <c r="J161" s="51">
        <v>1</v>
      </c>
      <c r="K161" s="391">
        <v>390</v>
      </c>
      <c r="L161" s="391">
        <v>243.75</v>
      </c>
      <c r="M161" s="391">
        <f t="shared" si="37"/>
        <v>243.75</v>
      </c>
      <c r="N161" s="498">
        <v>0</v>
      </c>
      <c r="O161" s="391">
        <v>0</v>
      </c>
      <c r="P161" s="23">
        <v>0</v>
      </c>
      <c r="Q161" s="498">
        <f t="shared" si="46"/>
        <v>390</v>
      </c>
      <c r="R161" s="668" t="s">
        <v>174</v>
      </c>
      <c r="S161" s="673"/>
      <c r="T161" s="666"/>
      <c r="U161" s="391"/>
      <c r="V161" s="391"/>
      <c r="W161" s="693"/>
      <c r="X161" s="420"/>
      <c r="Y161" s="678" t="s">
        <v>466</v>
      </c>
      <c r="Z161" s="23"/>
      <c r="AA161" s="23"/>
      <c r="AB161" s="23"/>
    </row>
    <row r="162" spans="1:28">
      <c r="A162" s="660">
        <v>45381</v>
      </c>
      <c r="B162" s="694" t="s">
        <v>1199</v>
      </c>
      <c r="C162" s="670" t="s">
        <v>1200</v>
      </c>
      <c r="D162" s="668">
        <v>8770621854</v>
      </c>
      <c r="E162" s="455" t="s">
        <v>1201</v>
      </c>
      <c r="F162" s="455" t="s">
        <v>1202</v>
      </c>
      <c r="G162" s="683" t="str">
        <f t="shared" si="47"/>
        <v xml:space="preserve"> Chhattisgarh</v>
      </c>
      <c r="H162" s="550" t="s">
        <v>1203</v>
      </c>
      <c r="I162" s="672" t="s">
        <v>527</v>
      </c>
      <c r="J162" s="681">
        <v>1</v>
      </c>
      <c r="K162" s="679">
        <v>160</v>
      </c>
      <c r="L162" s="679">
        <v>114.29</v>
      </c>
      <c r="M162" s="679">
        <f t="shared" si="37"/>
        <v>114.29</v>
      </c>
      <c r="N162" s="498">
        <v>0</v>
      </c>
      <c r="O162" s="391">
        <v>0</v>
      </c>
      <c r="P162" s="23">
        <v>0</v>
      </c>
      <c r="Q162" s="498">
        <f t="shared" si="46"/>
        <v>160</v>
      </c>
      <c r="R162" s="668" t="s">
        <v>174</v>
      </c>
      <c r="S162" s="675" t="s">
        <v>192</v>
      </c>
      <c r="T162" s="666"/>
      <c r="U162" s="391"/>
      <c r="V162" s="391"/>
      <c r="W162" s="657">
        <v>14344940824528</v>
      </c>
      <c r="X162" s="420"/>
      <c r="Y162" s="678" t="s">
        <v>164</v>
      </c>
      <c r="Z162" s="23"/>
      <c r="AA162" s="23"/>
      <c r="AB162" s="23"/>
    </row>
    <row r="163" spans="1:28">
      <c r="A163" s="825">
        <v>45381</v>
      </c>
      <c r="B163" s="826" t="s">
        <v>1204</v>
      </c>
      <c r="C163" s="799" t="s">
        <v>1205</v>
      </c>
      <c r="D163" s="800">
        <v>8918877374</v>
      </c>
      <c r="E163" s="801" t="s">
        <v>1206</v>
      </c>
      <c r="F163" s="801" t="s">
        <v>1207</v>
      </c>
      <c r="G163" s="827" t="str">
        <f t="shared" si="47"/>
        <v xml:space="preserve"> West Bengal</v>
      </c>
      <c r="H163" s="603" t="s">
        <v>1208</v>
      </c>
      <c r="I163" s="471" t="s">
        <v>537</v>
      </c>
      <c r="J163" s="681">
        <v>1</v>
      </c>
      <c r="K163" s="584">
        <v>30</v>
      </c>
      <c r="L163" s="532">
        <v>24</v>
      </c>
      <c r="M163" s="679">
        <f t="shared" si="37"/>
        <v>24</v>
      </c>
      <c r="N163" s="829">
        <v>0</v>
      </c>
      <c r="O163" s="836">
        <v>0</v>
      </c>
      <c r="P163" s="831">
        <v>0</v>
      </c>
      <c r="Q163" s="830">
        <f>(((K163*J163) +N163+O163-(K163*P163%))) + (((K164*J164) +N164+O164-(K164*P164%)))</f>
        <v>179</v>
      </c>
      <c r="R163" s="800" t="s">
        <v>174</v>
      </c>
      <c r="S163" s="833"/>
      <c r="T163" s="816"/>
      <c r="U163" s="822"/>
      <c r="V163" s="822"/>
      <c r="W163" s="786"/>
      <c r="X163" s="787"/>
      <c r="Y163" s="790" t="s">
        <v>466</v>
      </c>
      <c r="Z163" s="793"/>
      <c r="AA163" s="793"/>
      <c r="AB163" s="793"/>
    </row>
    <row r="164" spans="1:28">
      <c r="A164" s="825"/>
      <c r="B164" s="826"/>
      <c r="C164" s="799"/>
      <c r="D164" s="800"/>
      <c r="E164" s="801"/>
      <c r="F164" s="801"/>
      <c r="G164" s="828"/>
      <c r="H164" s="604" t="s">
        <v>1209</v>
      </c>
      <c r="I164" s="583" t="s">
        <v>1131</v>
      </c>
      <c r="J164" s="682">
        <v>1</v>
      </c>
      <c r="K164" s="636">
        <v>149</v>
      </c>
      <c r="L164" s="534">
        <v>118.8</v>
      </c>
      <c r="M164" s="680">
        <f t="shared" si="37"/>
        <v>118.8</v>
      </c>
      <c r="N164" s="829"/>
      <c r="O164" s="836"/>
      <c r="P164" s="831"/>
      <c r="Q164" s="830"/>
      <c r="R164" s="833"/>
      <c r="S164" s="833"/>
      <c r="T164" s="818"/>
      <c r="U164" s="824"/>
      <c r="V164" s="824"/>
      <c r="W164" s="786"/>
      <c r="X164" s="789"/>
      <c r="Y164" s="792"/>
      <c r="Z164" s="795"/>
      <c r="AA164" s="795"/>
      <c r="AB164" s="795"/>
    </row>
    <row r="165" spans="1:28">
      <c r="A165" s="660">
        <v>45381</v>
      </c>
      <c r="B165" s="694" t="s">
        <v>1210</v>
      </c>
      <c r="C165" s="670" t="s">
        <v>1211</v>
      </c>
      <c r="D165" s="668">
        <v>9972759517</v>
      </c>
      <c r="E165" s="671" t="s">
        <v>1212</v>
      </c>
      <c r="F165" s="671" t="s">
        <v>1213</v>
      </c>
      <c r="G165" s="683" t="str">
        <f t="shared" si="47"/>
        <v xml:space="preserve"> Karnataka</v>
      </c>
      <c r="H165" s="554" t="s">
        <v>1214</v>
      </c>
      <c r="I165" s="676" t="s">
        <v>824</v>
      </c>
      <c r="J165" s="597">
        <v>5</v>
      </c>
      <c r="K165" s="596">
        <v>37</v>
      </c>
      <c r="L165" s="596">
        <v>28.22</v>
      </c>
      <c r="M165" s="596">
        <f t="shared" si="37"/>
        <v>141.1</v>
      </c>
      <c r="N165" s="498">
        <v>0</v>
      </c>
      <c r="O165" s="391">
        <v>0</v>
      </c>
      <c r="P165" s="23">
        <v>0</v>
      </c>
      <c r="Q165" s="498">
        <f t="shared" si="46"/>
        <v>185</v>
      </c>
      <c r="R165" s="668" t="s">
        <v>174</v>
      </c>
      <c r="S165" s="668" t="s">
        <v>192</v>
      </c>
      <c r="T165" s="666"/>
      <c r="U165" s="391"/>
      <c r="V165" s="391"/>
      <c r="W165" s="657">
        <v>14344940824596</v>
      </c>
      <c r="X165" s="420"/>
      <c r="Y165" s="678" t="s">
        <v>164</v>
      </c>
      <c r="Z165" s="23"/>
      <c r="AA165" s="23"/>
      <c r="AB165" s="23"/>
    </row>
    <row r="166" spans="1:28">
      <c r="A166" s="825">
        <v>45381</v>
      </c>
      <c r="B166" s="826" t="s">
        <v>1215</v>
      </c>
      <c r="C166" s="799" t="s">
        <v>1216</v>
      </c>
      <c r="D166" s="800">
        <v>9834394078</v>
      </c>
      <c r="E166" s="801" t="s">
        <v>1217</v>
      </c>
      <c r="F166" s="801" t="s">
        <v>1218</v>
      </c>
      <c r="G166" s="827" t="str">
        <f t="shared" si="47"/>
        <v xml:space="preserve"> Telagana</v>
      </c>
      <c r="H166" s="603" t="s">
        <v>1219</v>
      </c>
      <c r="I166" s="471" t="s">
        <v>538</v>
      </c>
      <c r="J166" s="681">
        <v>1</v>
      </c>
      <c r="K166" s="584">
        <v>125</v>
      </c>
      <c r="L166" s="532">
        <v>99.2</v>
      </c>
      <c r="M166" s="679">
        <f t="shared" si="37"/>
        <v>99.2</v>
      </c>
      <c r="N166" s="829">
        <v>0</v>
      </c>
      <c r="O166" s="830">
        <v>40</v>
      </c>
      <c r="P166" s="831">
        <v>0</v>
      </c>
      <c r="Q166" s="830">
        <f>(((K166*J166) +N166+O166-(K166*P166%))) + (((K167*J167) +N167+O167-(K167*P167%)))</f>
        <v>548</v>
      </c>
      <c r="R166" s="800" t="s">
        <v>37</v>
      </c>
      <c r="S166" s="833"/>
      <c r="T166" s="816"/>
      <c r="U166" s="822"/>
      <c r="V166" s="822"/>
      <c r="W166" s="786"/>
      <c r="X166" s="816"/>
      <c r="Y166" s="834" t="s">
        <v>402</v>
      </c>
      <c r="Z166" s="816"/>
      <c r="AA166" s="816"/>
      <c r="AB166" s="816"/>
    </row>
    <row r="167" spans="1:28">
      <c r="A167" s="825"/>
      <c r="B167" s="826"/>
      <c r="C167" s="799"/>
      <c r="D167" s="800"/>
      <c r="E167" s="801"/>
      <c r="F167" s="801"/>
      <c r="G167" s="828"/>
      <c r="H167" s="604" t="s">
        <v>412</v>
      </c>
      <c r="I167" s="583" t="s">
        <v>529</v>
      </c>
      <c r="J167" s="682">
        <v>1</v>
      </c>
      <c r="K167" s="636">
        <v>383</v>
      </c>
      <c r="L167" s="534">
        <v>330</v>
      </c>
      <c r="M167" s="680">
        <f t="shared" si="37"/>
        <v>330</v>
      </c>
      <c r="N167" s="829"/>
      <c r="O167" s="830"/>
      <c r="P167" s="831"/>
      <c r="Q167" s="830"/>
      <c r="R167" s="833"/>
      <c r="S167" s="833"/>
      <c r="T167" s="818"/>
      <c r="U167" s="824"/>
      <c r="V167" s="824"/>
      <c r="W167" s="786"/>
      <c r="X167" s="818"/>
      <c r="Y167" s="835"/>
      <c r="Z167" s="818"/>
      <c r="AA167" s="818"/>
      <c r="AB167" s="818"/>
    </row>
    <row r="168" spans="1:28">
      <c r="A168" s="660">
        <v>45381</v>
      </c>
      <c r="B168" s="694" t="s">
        <v>1220</v>
      </c>
      <c r="C168" s="670" t="s">
        <v>1221</v>
      </c>
      <c r="D168" s="668">
        <v>9973757677</v>
      </c>
      <c r="E168" s="671" t="s">
        <v>1222</v>
      </c>
      <c r="F168" s="671" t="s">
        <v>1223</v>
      </c>
      <c r="G168" s="683" t="str">
        <f t="shared" si="47"/>
        <v xml:space="preserve"> Bihar</v>
      </c>
      <c r="H168" s="555" t="s">
        <v>1224</v>
      </c>
      <c r="I168" s="674" t="s">
        <v>538</v>
      </c>
      <c r="J168" s="682">
        <v>1</v>
      </c>
      <c r="K168" s="680">
        <v>255</v>
      </c>
      <c r="L168" s="680">
        <v>202.37</v>
      </c>
      <c r="M168" s="680">
        <f t="shared" si="37"/>
        <v>202.37</v>
      </c>
      <c r="N168" s="498">
        <v>0</v>
      </c>
      <c r="O168" s="391">
        <v>0</v>
      </c>
      <c r="P168" s="23">
        <v>0</v>
      </c>
      <c r="Q168" s="498">
        <f t="shared" si="44"/>
        <v>255</v>
      </c>
      <c r="R168" s="668" t="s">
        <v>174</v>
      </c>
      <c r="S168" s="684"/>
      <c r="T168" s="666"/>
      <c r="U168" s="391"/>
      <c r="V168" s="391"/>
      <c r="W168" s="693"/>
      <c r="X168" s="420"/>
      <c r="Y168" s="678" t="s">
        <v>466</v>
      </c>
      <c r="Z168" s="23"/>
      <c r="AA168" s="23"/>
      <c r="AB168" s="23"/>
    </row>
    <row r="169" spans="1:28">
      <c r="A169" s="660">
        <v>45381</v>
      </c>
      <c r="B169" s="694" t="s">
        <v>1225</v>
      </c>
      <c r="C169" s="670" t="s">
        <v>1226</v>
      </c>
      <c r="D169" s="668">
        <v>9348407507</v>
      </c>
      <c r="E169" s="671" t="s">
        <v>1227</v>
      </c>
      <c r="F169" s="671" t="s">
        <v>1069</v>
      </c>
      <c r="G169" s="683" t="str">
        <f t="shared" si="47"/>
        <v xml:space="preserve"> Uttar Pradesh</v>
      </c>
      <c r="H169" s="519" t="s">
        <v>1130</v>
      </c>
      <c r="I169" s="671" t="s">
        <v>1131</v>
      </c>
      <c r="J169" s="51">
        <v>1</v>
      </c>
      <c r="K169" s="391">
        <v>547</v>
      </c>
      <c r="L169" s="391">
        <v>400</v>
      </c>
      <c r="M169" s="391">
        <f t="shared" si="37"/>
        <v>400</v>
      </c>
      <c r="N169" s="498">
        <v>0</v>
      </c>
      <c r="O169" s="391">
        <v>40</v>
      </c>
      <c r="P169" s="23">
        <v>0</v>
      </c>
      <c r="Q169" s="498">
        <f t="shared" si="44"/>
        <v>587</v>
      </c>
      <c r="R169" s="668" t="s">
        <v>37</v>
      </c>
      <c r="S169" s="668" t="s">
        <v>192</v>
      </c>
      <c r="T169" s="666"/>
      <c r="U169" s="391"/>
      <c r="V169" s="391"/>
      <c r="W169" s="893">
        <v>14344940839133</v>
      </c>
      <c r="X169" s="420"/>
      <c r="Y169" s="678" t="s">
        <v>402</v>
      </c>
      <c r="Z169" s="23"/>
      <c r="AA169" s="23"/>
      <c r="AB169" s="23"/>
    </row>
    <row r="170" spans="1:28">
      <c r="A170" s="660">
        <v>45381</v>
      </c>
      <c r="B170" s="694" t="s">
        <v>1228</v>
      </c>
      <c r="C170" s="670" t="s">
        <v>1229</v>
      </c>
      <c r="D170" s="668">
        <v>9923055256</v>
      </c>
      <c r="E170" s="671" t="s">
        <v>1230</v>
      </c>
      <c r="F170" s="671" t="s">
        <v>1231</v>
      </c>
      <c r="G170" s="683" t="str">
        <f t="shared" si="47"/>
        <v xml:space="preserve"> Maharashtra</v>
      </c>
      <c r="H170" s="550" t="s">
        <v>1179</v>
      </c>
      <c r="I170" s="672" t="s">
        <v>820</v>
      </c>
      <c r="J170" s="681">
        <v>1</v>
      </c>
      <c r="K170" s="679">
        <v>210</v>
      </c>
      <c r="L170" s="679">
        <v>166.67</v>
      </c>
      <c r="M170" s="679">
        <f t="shared" si="37"/>
        <v>166.67</v>
      </c>
      <c r="N170" s="498">
        <v>0</v>
      </c>
      <c r="O170" s="391">
        <v>40</v>
      </c>
      <c r="P170" s="23">
        <v>0</v>
      </c>
      <c r="Q170" s="498">
        <f t="shared" ref="Q170" si="48">((K170*J170) +N170+O170-(K170*P170%))</f>
        <v>250</v>
      </c>
      <c r="R170" s="668" t="s">
        <v>37</v>
      </c>
      <c r="S170" s="689" t="s">
        <v>192</v>
      </c>
      <c r="T170" s="666"/>
      <c r="U170" s="391"/>
      <c r="V170" s="391"/>
      <c r="W170" s="893">
        <v>14344940839177</v>
      </c>
      <c r="X170" s="420"/>
      <c r="Y170" s="678" t="s">
        <v>402</v>
      </c>
      <c r="Z170" s="23"/>
      <c r="AA170" s="23"/>
      <c r="AB170" s="23"/>
    </row>
    <row r="171" spans="1:28">
      <c r="A171" s="825">
        <v>45381</v>
      </c>
      <c r="B171" s="826" t="s">
        <v>1232</v>
      </c>
      <c r="C171" s="799" t="s">
        <v>1233</v>
      </c>
      <c r="D171" s="800">
        <v>9429910826</v>
      </c>
      <c r="E171" s="801" t="s">
        <v>1234</v>
      </c>
      <c r="F171" s="801" t="s">
        <v>417</v>
      </c>
      <c r="G171" s="827" t="str">
        <f t="shared" si="47"/>
        <v xml:space="preserve"> Gujarat</v>
      </c>
      <c r="H171" s="603" t="s">
        <v>1235</v>
      </c>
      <c r="I171" s="672" t="s">
        <v>824</v>
      </c>
      <c r="J171" s="504">
        <v>4</v>
      </c>
      <c r="K171" s="679">
        <v>95</v>
      </c>
      <c r="L171" s="584">
        <v>64.41</v>
      </c>
      <c r="M171" s="679">
        <f t="shared" si="37"/>
        <v>257.64</v>
      </c>
      <c r="N171" s="829">
        <v>0</v>
      </c>
      <c r="O171" s="830">
        <v>0</v>
      </c>
      <c r="P171" s="831">
        <v>0</v>
      </c>
      <c r="Q171" s="832">
        <f>(((K171*J171) +N171+O171-(K171*P171%))) + (((K172*J172) +N172+O172-(K172*P172%)))</f>
        <v>579</v>
      </c>
      <c r="R171" s="800" t="s">
        <v>174</v>
      </c>
      <c r="S171" s="800" t="s">
        <v>876</v>
      </c>
      <c r="T171" s="816"/>
      <c r="U171" s="822"/>
      <c r="V171" s="822"/>
      <c r="W171" s="890">
        <v>1338036842</v>
      </c>
      <c r="X171" s="787"/>
      <c r="Y171" s="790" t="s">
        <v>402</v>
      </c>
      <c r="Z171" s="793"/>
      <c r="AA171" s="793"/>
      <c r="AB171" s="793"/>
    </row>
    <row r="172" spans="1:28">
      <c r="A172" s="825"/>
      <c r="B172" s="826"/>
      <c r="C172" s="799"/>
      <c r="D172" s="800"/>
      <c r="E172" s="801"/>
      <c r="F172" s="801"/>
      <c r="G172" s="828"/>
      <c r="H172" s="604" t="s">
        <v>1236</v>
      </c>
      <c r="I172" s="674" t="s">
        <v>539</v>
      </c>
      <c r="J172" s="696">
        <v>1</v>
      </c>
      <c r="K172" s="680">
        <v>199</v>
      </c>
      <c r="L172" s="636">
        <v>142.13999999999999</v>
      </c>
      <c r="M172" s="680">
        <f t="shared" si="37"/>
        <v>142.13999999999999</v>
      </c>
      <c r="N172" s="829"/>
      <c r="O172" s="830"/>
      <c r="P172" s="831"/>
      <c r="Q172" s="832"/>
      <c r="R172" s="833"/>
      <c r="S172" s="833"/>
      <c r="T172" s="818"/>
      <c r="U172" s="824"/>
      <c r="V172" s="824"/>
      <c r="W172" s="890"/>
      <c r="X172" s="789"/>
      <c r="Y172" s="792"/>
      <c r="Z172" s="795"/>
      <c r="AA172" s="795"/>
      <c r="AB172" s="795"/>
    </row>
    <row r="173" spans="1:28">
      <c r="A173" s="660">
        <v>45381</v>
      </c>
      <c r="B173" s="689" t="s">
        <v>1237</v>
      </c>
      <c r="C173" s="670" t="s">
        <v>1238</v>
      </c>
      <c r="D173" s="668">
        <v>9739213579</v>
      </c>
      <c r="E173" s="671" t="s">
        <v>1239</v>
      </c>
      <c r="F173" s="671" t="s">
        <v>380</v>
      </c>
      <c r="G173" s="683" t="str">
        <f t="shared" si="47"/>
        <v xml:space="preserve"> Karnataka</v>
      </c>
      <c r="H173" s="704" t="s">
        <v>1240</v>
      </c>
      <c r="I173" s="676" t="s">
        <v>530</v>
      </c>
      <c r="J173" s="597">
        <v>1</v>
      </c>
      <c r="K173" s="596">
        <v>599</v>
      </c>
      <c r="L173" s="596">
        <v>445.68</v>
      </c>
      <c r="M173" s="596">
        <f t="shared" ref="M173:M201" si="49">L173*J173</f>
        <v>445.68</v>
      </c>
      <c r="N173" s="498">
        <v>0</v>
      </c>
      <c r="O173" s="391">
        <v>0</v>
      </c>
      <c r="P173" s="23">
        <v>0</v>
      </c>
      <c r="Q173" s="498">
        <f>((K173*J173) +N173+O173-(K173*P173%))</f>
        <v>599</v>
      </c>
      <c r="R173" s="668" t="s">
        <v>174</v>
      </c>
      <c r="S173" s="689" t="s">
        <v>876</v>
      </c>
      <c r="T173" s="666"/>
      <c r="U173" s="391"/>
      <c r="V173" s="391"/>
      <c r="W173" s="654">
        <v>1338036839</v>
      </c>
      <c r="X173" s="420"/>
      <c r="Y173" s="678" t="s">
        <v>402</v>
      </c>
      <c r="Z173" s="23"/>
      <c r="AA173" s="23"/>
      <c r="AB173" s="23"/>
    </row>
    <row r="174" spans="1:28">
      <c r="A174" s="825">
        <v>45381</v>
      </c>
      <c r="B174" s="826" t="s">
        <v>1241</v>
      </c>
      <c r="C174" s="799" t="s">
        <v>1242</v>
      </c>
      <c r="D174" s="800">
        <v>8917464159</v>
      </c>
      <c r="E174" s="801" t="s">
        <v>1243</v>
      </c>
      <c r="F174" s="801" t="s">
        <v>380</v>
      </c>
      <c r="G174" s="827" t="str">
        <f t="shared" si="47"/>
        <v xml:space="preserve"> Karnataka</v>
      </c>
      <c r="H174" s="697" t="s">
        <v>1244</v>
      </c>
      <c r="I174" s="672" t="s">
        <v>527</v>
      </c>
      <c r="J174" s="504">
        <v>1</v>
      </c>
      <c r="K174" s="679">
        <v>145</v>
      </c>
      <c r="L174" s="584">
        <v>115.08</v>
      </c>
      <c r="M174" s="679">
        <f t="shared" si="49"/>
        <v>115.08</v>
      </c>
      <c r="N174" s="829">
        <v>0</v>
      </c>
      <c r="O174" s="830">
        <v>0</v>
      </c>
      <c r="P174" s="831">
        <v>0</v>
      </c>
      <c r="Q174" s="832">
        <f>(((K174*J174) +N174+O174-(K174*P174%))) + (((K175*J175) +N175+O175-(K175*P175%)))</f>
        <v>185</v>
      </c>
      <c r="R174" s="800" t="s">
        <v>174</v>
      </c>
      <c r="S174" s="800" t="s">
        <v>192</v>
      </c>
      <c r="T174" s="816"/>
      <c r="U174" s="822"/>
      <c r="V174" s="822"/>
      <c r="W174" s="890">
        <v>14344940839121</v>
      </c>
      <c r="X174" s="787"/>
      <c r="Y174" s="790" t="s">
        <v>402</v>
      </c>
      <c r="Z174" s="793"/>
      <c r="AA174" s="793"/>
      <c r="AB174" s="793"/>
    </row>
    <row r="175" spans="1:28">
      <c r="A175" s="825"/>
      <c r="B175" s="826"/>
      <c r="C175" s="799"/>
      <c r="D175" s="800"/>
      <c r="E175" s="801"/>
      <c r="F175" s="801"/>
      <c r="G175" s="828"/>
      <c r="H175" s="698" t="s">
        <v>1245</v>
      </c>
      <c r="I175" s="674" t="s">
        <v>824</v>
      </c>
      <c r="J175" s="696">
        <v>1</v>
      </c>
      <c r="K175" s="680">
        <v>40</v>
      </c>
      <c r="L175" s="636">
        <v>28.81</v>
      </c>
      <c r="M175" s="680">
        <f t="shared" si="49"/>
        <v>28.81</v>
      </c>
      <c r="N175" s="829"/>
      <c r="O175" s="830"/>
      <c r="P175" s="831"/>
      <c r="Q175" s="832"/>
      <c r="R175" s="833"/>
      <c r="S175" s="833"/>
      <c r="T175" s="818"/>
      <c r="U175" s="824"/>
      <c r="V175" s="824"/>
      <c r="W175" s="890"/>
      <c r="X175" s="789"/>
      <c r="Y175" s="792"/>
      <c r="Z175" s="795"/>
      <c r="AA175" s="795"/>
      <c r="AB175" s="795"/>
    </row>
    <row r="176" spans="1:28">
      <c r="A176" s="660">
        <v>45381</v>
      </c>
      <c r="B176" s="694" t="s">
        <v>1247</v>
      </c>
      <c r="C176" s="670" t="s">
        <v>1248</v>
      </c>
      <c r="D176" s="668">
        <v>8727083084</v>
      </c>
      <c r="E176" s="455" t="s">
        <v>1249</v>
      </c>
      <c r="F176" s="455" t="s">
        <v>1250</v>
      </c>
      <c r="G176" s="51" t="str">
        <f t="shared" si="47"/>
        <v xml:space="preserve"> Punjab</v>
      </c>
      <c r="H176" s="519" t="s">
        <v>1251</v>
      </c>
      <c r="I176" s="674" t="s">
        <v>537</v>
      </c>
      <c r="J176" s="682">
        <v>1</v>
      </c>
      <c r="K176" s="680">
        <v>699</v>
      </c>
      <c r="L176" s="680">
        <v>555.91</v>
      </c>
      <c r="M176" s="680">
        <f t="shared" si="49"/>
        <v>555.91</v>
      </c>
      <c r="N176" s="498">
        <v>0</v>
      </c>
      <c r="O176" s="391">
        <v>40</v>
      </c>
      <c r="P176" s="23">
        <v>0</v>
      </c>
      <c r="Q176" s="498">
        <f t="shared" ref="Q176:Q181" si="50">((K176*J176) +N176+O176-(K176*P176%))</f>
        <v>739</v>
      </c>
      <c r="R176" s="668" t="s">
        <v>37</v>
      </c>
      <c r="S176" s="691" t="s">
        <v>192</v>
      </c>
      <c r="T176" s="666"/>
      <c r="U176" s="391"/>
      <c r="V176" s="391"/>
      <c r="W176" s="659">
        <v>14344940840519</v>
      </c>
      <c r="X176" s="420"/>
      <c r="Y176" s="678" t="s">
        <v>402</v>
      </c>
      <c r="Z176" s="23"/>
      <c r="AA176" s="23"/>
      <c r="AB176" s="23"/>
    </row>
    <row r="177" spans="1:28">
      <c r="A177" s="660">
        <v>45381</v>
      </c>
      <c r="B177" s="689" t="s">
        <v>1252</v>
      </c>
      <c r="C177" s="670" t="s">
        <v>1253</v>
      </c>
      <c r="D177" s="668">
        <v>8821046348</v>
      </c>
      <c r="E177" s="455" t="s">
        <v>1254</v>
      </c>
      <c r="F177" s="455" t="s">
        <v>734</v>
      </c>
      <c r="G177" s="51" t="str">
        <f t="shared" si="47"/>
        <v xml:space="preserve"> Maharashtra</v>
      </c>
      <c r="H177" s="519" t="s">
        <v>1074</v>
      </c>
      <c r="I177" s="671" t="s">
        <v>820</v>
      </c>
      <c r="J177" s="51">
        <v>1</v>
      </c>
      <c r="K177" s="391">
        <v>160</v>
      </c>
      <c r="L177" s="391">
        <v>119.05</v>
      </c>
      <c r="M177" s="391">
        <f t="shared" si="49"/>
        <v>119.05</v>
      </c>
      <c r="N177" s="498">
        <v>0</v>
      </c>
      <c r="O177" s="391">
        <v>0</v>
      </c>
      <c r="P177" s="23">
        <v>0</v>
      </c>
      <c r="Q177" s="498">
        <f t="shared" si="50"/>
        <v>160</v>
      </c>
      <c r="R177" s="668" t="s">
        <v>174</v>
      </c>
      <c r="S177" s="691" t="s">
        <v>876</v>
      </c>
      <c r="T177" s="666"/>
      <c r="U177" s="391"/>
      <c r="V177" s="391"/>
      <c r="W177" s="654">
        <v>1338036841</v>
      </c>
      <c r="X177" s="420"/>
      <c r="Y177" s="678" t="s">
        <v>402</v>
      </c>
      <c r="Z177" s="23"/>
      <c r="AA177" s="23"/>
      <c r="AB177" s="23"/>
    </row>
    <row r="178" spans="1:28">
      <c r="A178" s="660">
        <v>45382</v>
      </c>
      <c r="B178" s="694" t="s">
        <v>1256</v>
      </c>
      <c r="C178" s="670" t="s">
        <v>1257</v>
      </c>
      <c r="D178" s="668">
        <v>7259698266</v>
      </c>
      <c r="E178" s="455" t="s">
        <v>1258</v>
      </c>
      <c r="F178" s="455" t="s">
        <v>380</v>
      </c>
      <c r="G178" s="51" t="str">
        <f t="shared" si="47"/>
        <v xml:space="preserve"> Karnataka</v>
      </c>
      <c r="H178" s="635" t="s">
        <v>1259</v>
      </c>
      <c r="I178" s="671" t="s">
        <v>527</v>
      </c>
      <c r="J178" s="51">
        <v>1</v>
      </c>
      <c r="K178" s="391">
        <v>176</v>
      </c>
      <c r="L178" s="391">
        <v>139.66999999999999</v>
      </c>
      <c r="M178" s="391">
        <f t="shared" si="49"/>
        <v>139.66999999999999</v>
      </c>
      <c r="N178" s="498">
        <v>0</v>
      </c>
      <c r="O178" s="391">
        <v>0</v>
      </c>
      <c r="P178" s="23">
        <v>0</v>
      </c>
      <c r="Q178" s="498">
        <f t="shared" si="50"/>
        <v>176</v>
      </c>
      <c r="R178" s="668" t="s">
        <v>174</v>
      </c>
      <c r="S178" s="675" t="s">
        <v>192</v>
      </c>
      <c r="T178" s="666"/>
      <c r="U178" s="391"/>
      <c r="V178" s="391"/>
      <c r="W178" s="654">
        <v>14344940839089</v>
      </c>
      <c r="X178" s="420"/>
      <c r="Y178" s="678" t="s">
        <v>402</v>
      </c>
      <c r="Z178" s="23"/>
      <c r="AA178" s="23"/>
      <c r="AB178" s="23"/>
    </row>
    <row r="179" spans="1:28">
      <c r="A179" s="660">
        <v>45382</v>
      </c>
      <c r="B179" s="694" t="s">
        <v>1260</v>
      </c>
      <c r="C179" s="670" t="s">
        <v>1261</v>
      </c>
      <c r="D179" s="668">
        <v>8827354567</v>
      </c>
      <c r="E179" s="455" t="s">
        <v>1262</v>
      </c>
      <c r="F179" s="455" t="s">
        <v>1263</v>
      </c>
      <c r="G179" s="51" t="str">
        <f t="shared" si="47"/>
        <v xml:space="preserve"> Madya Pradesh</v>
      </c>
      <c r="H179" s="519" t="s">
        <v>1264</v>
      </c>
      <c r="I179" s="671" t="s">
        <v>538</v>
      </c>
      <c r="J179" s="51">
        <v>1</v>
      </c>
      <c r="K179" s="391">
        <v>160</v>
      </c>
      <c r="L179" s="391">
        <v>126.98</v>
      </c>
      <c r="M179" s="391">
        <f t="shared" si="49"/>
        <v>126.98</v>
      </c>
      <c r="N179" s="498">
        <v>0</v>
      </c>
      <c r="O179" s="391">
        <v>0</v>
      </c>
      <c r="P179" s="23">
        <v>0</v>
      </c>
      <c r="Q179" s="498">
        <f t="shared" si="50"/>
        <v>160</v>
      </c>
      <c r="R179" s="668" t="s">
        <v>174</v>
      </c>
      <c r="S179" s="691" t="s">
        <v>659</v>
      </c>
      <c r="T179" s="666"/>
      <c r="U179" s="391"/>
      <c r="V179" s="391"/>
      <c r="W179" s="654">
        <v>28680710000291</v>
      </c>
      <c r="X179" s="420"/>
      <c r="Y179" s="678" t="s">
        <v>402</v>
      </c>
      <c r="Z179" s="23"/>
      <c r="AA179" s="23"/>
      <c r="AB179" s="23"/>
    </row>
    <row r="180" spans="1:28">
      <c r="A180" s="660">
        <v>45382</v>
      </c>
      <c r="B180" s="694" t="s">
        <v>1265</v>
      </c>
      <c r="C180" s="670" t="s">
        <v>1266</v>
      </c>
      <c r="D180" s="668">
        <v>8638941500</v>
      </c>
      <c r="E180" s="455" t="s">
        <v>1267</v>
      </c>
      <c r="F180" s="455" t="s">
        <v>1268</v>
      </c>
      <c r="G180" s="51" t="str">
        <f t="shared" si="47"/>
        <v xml:space="preserve"> Haryana</v>
      </c>
      <c r="H180" s="635" t="s">
        <v>1269</v>
      </c>
      <c r="I180" s="671" t="s">
        <v>538</v>
      </c>
      <c r="J180" s="51">
        <v>3</v>
      </c>
      <c r="K180" s="391">
        <v>100</v>
      </c>
      <c r="L180" s="391">
        <v>79.400000000000006</v>
      </c>
      <c r="M180" s="391">
        <f t="shared" si="49"/>
        <v>238.20000000000002</v>
      </c>
      <c r="N180" s="498">
        <v>0</v>
      </c>
      <c r="O180" s="391">
        <v>0</v>
      </c>
      <c r="P180" s="23">
        <v>0</v>
      </c>
      <c r="Q180" s="498">
        <f t="shared" si="50"/>
        <v>300</v>
      </c>
      <c r="R180" s="668" t="s">
        <v>174</v>
      </c>
      <c r="S180" s="691" t="s">
        <v>192</v>
      </c>
      <c r="T180" s="666"/>
      <c r="U180" s="391"/>
      <c r="V180" s="391"/>
      <c r="W180" s="893">
        <v>14344940839082</v>
      </c>
      <c r="X180" s="420"/>
      <c r="Y180" s="678" t="s">
        <v>402</v>
      </c>
      <c r="Z180" s="23"/>
      <c r="AA180" s="23"/>
      <c r="AB180" s="23"/>
    </row>
    <row r="181" spans="1:28">
      <c r="A181" s="660">
        <v>45382</v>
      </c>
      <c r="B181" s="694" t="s">
        <v>1270</v>
      </c>
      <c r="C181" s="670" t="s">
        <v>1271</v>
      </c>
      <c r="D181" s="668">
        <v>9140707002</v>
      </c>
      <c r="E181" s="455" t="s">
        <v>1272</v>
      </c>
      <c r="F181" s="455" t="s">
        <v>1273</v>
      </c>
      <c r="G181" s="51" t="str">
        <f t="shared" si="47"/>
        <v xml:space="preserve"> Uttar Prades</v>
      </c>
      <c r="H181" s="635" t="s">
        <v>700</v>
      </c>
      <c r="I181" s="671" t="s">
        <v>539</v>
      </c>
      <c r="J181" s="51">
        <v>1</v>
      </c>
      <c r="K181" s="391">
        <v>248</v>
      </c>
      <c r="L181" s="391">
        <v>189</v>
      </c>
      <c r="M181" s="391">
        <f t="shared" si="49"/>
        <v>189</v>
      </c>
      <c r="N181" s="498">
        <v>0</v>
      </c>
      <c r="O181" s="391">
        <v>40</v>
      </c>
      <c r="P181" s="23">
        <v>0</v>
      </c>
      <c r="Q181" s="498">
        <f t="shared" si="50"/>
        <v>288</v>
      </c>
      <c r="R181" s="668" t="s">
        <v>37</v>
      </c>
      <c r="S181" s="691" t="s">
        <v>192</v>
      </c>
      <c r="T181" s="666"/>
      <c r="U181" s="391"/>
      <c r="V181" s="391"/>
      <c r="W181" s="893">
        <v>14344940839594</v>
      </c>
      <c r="X181" s="420"/>
      <c r="Y181" s="678" t="s">
        <v>402</v>
      </c>
      <c r="Z181" s="23"/>
      <c r="AA181" s="23"/>
      <c r="AB181" s="23"/>
    </row>
    <row r="182" spans="1:28">
      <c r="A182" s="660">
        <v>45382</v>
      </c>
      <c r="B182" s="694" t="s">
        <v>1274</v>
      </c>
      <c r="C182" s="670" t="s">
        <v>1275</v>
      </c>
      <c r="D182" s="668">
        <v>9881814984</v>
      </c>
      <c r="E182" s="455" t="s">
        <v>1276</v>
      </c>
      <c r="F182" s="455" t="s">
        <v>734</v>
      </c>
      <c r="G182" s="51" t="str">
        <f t="shared" si="47"/>
        <v xml:space="preserve"> Maharashtra</v>
      </c>
      <c r="H182" s="519" t="s">
        <v>1277</v>
      </c>
      <c r="I182" s="671" t="s">
        <v>820</v>
      </c>
      <c r="J182" s="51">
        <v>1</v>
      </c>
      <c r="K182" s="391">
        <v>90</v>
      </c>
      <c r="L182" s="391">
        <v>64.28</v>
      </c>
      <c r="M182" s="391">
        <f t="shared" si="49"/>
        <v>64.28</v>
      </c>
      <c r="N182" s="498">
        <v>59</v>
      </c>
      <c r="O182" s="391">
        <v>0</v>
      </c>
      <c r="P182" s="23">
        <v>0</v>
      </c>
      <c r="Q182" s="498">
        <f>((K182*J182) +N182+O182-(K182*P182%))</f>
        <v>149</v>
      </c>
      <c r="R182" s="668" t="s">
        <v>174</v>
      </c>
      <c r="S182" s="691" t="s">
        <v>192</v>
      </c>
      <c r="T182" s="666"/>
      <c r="U182" s="391"/>
      <c r="V182" s="391"/>
      <c r="W182" s="687">
        <v>14344940841161</v>
      </c>
      <c r="X182" s="420"/>
      <c r="Y182" s="678" t="s">
        <v>402</v>
      </c>
      <c r="Z182" s="23"/>
      <c r="AA182" s="23"/>
      <c r="AB182" s="23"/>
    </row>
    <row r="183" spans="1:28">
      <c r="A183" s="660">
        <v>45382</v>
      </c>
      <c r="B183" s="694" t="s">
        <v>1278</v>
      </c>
      <c r="C183" s="670" t="s">
        <v>1275</v>
      </c>
      <c r="D183" s="668">
        <v>9881814984</v>
      </c>
      <c r="E183" s="455" t="s">
        <v>1276</v>
      </c>
      <c r="F183" s="455" t="s">
        <v>734</v>
      </c>
      <c r="G183" s="51" t="str">
        <f t="shared" si="47"/>
        <v xml:space="preserve"> Maharashtra</v>
      </c>
      <c r="H183" s="635" t="s">
        <v>412</v>
      </c>
      <c r="I183" s="671" t="s">
        <v>529</v>
      </c>
      <c r="J183" s="51">
        <v>1</v>
      </c>
      <c r="K183" s="391">
        <v>383</v>
      </c>
      <c r="L183" s="391">
        <v>330</v>
      </c>
      <c r="M183" s="391">
        <f t="shared" si="49"/>
        <v>330</v>
      </c>
      <c r="N183" s="498">
        <v>0</v>
      </c>
      <c r="O183" s="391">
        <v>0</v>
      </c>
      <c r="P183" s="23">
        <v>0</v>
      </c>
      <c r="Q183" s="498">
        <f t="shared" si="44"/>
        <v>383</v>
      </c>
      <c r="R183" s="668" t="s">
        <v>174</v>
      </c>
      <c r="S183" s="691" t="s">
        <v>192</v>
      </c>
      <c r="T183" s="666"/>
      <c r="U183" s="391"/>
      <c r="V183" s="391"/>
      <c r="W183" s="687">
        <v>14344940841161</v>
      </c>
      <c r="X183" s="420"/>
      <c r="Y183" s="695" t="s">
        <v>402</v>
      </c>
      <c r="Z183" s="23"/>
      <c r="AA183" s="23"/>
      <c r="AB183" s="23"/>
    </row>
    <row r="184" spans="1:28">
      <c r="A184" s="660">
        <v>45382</v>
      </c>
      <c r="B184" s="694" t="s">
        <v>1279</v>
      </c>
      <c r="C184" s="670" t="s">
        <v>1280</v>
      </c>
      <c r="D184" s="668">
        <v>9119506460</v>
      </c>
      <c r="E184" s="455" t="s">
        <v>1281</v>
      </c>
      <c r="F184" s="455" t="s">
        <v>1282</v>
      </c>
      <c r="G184" s="51" t="str">
        <f t="shared" si="47"/>
        <v xml:space="preserve"> Goa</v>
      </c>
      <c r="H184" s="519" t="s">
        <v>1283</v>
      </c>
      <c r="I184" s="671" t="s">
        <v>821</v>
      </c>
      <c r="J184" s="51">
        <v>1</v>
      </c>
      <c r="K184" s="391">
        <v>245</v>
      </c>
      <c r="L184" s="391">
        <v>197</v>
      </c>
      <c r="M184" s="391">
        <f t="shared" si="49"/>
        <v>197</v>
      </c>
      <c r="N184" s="498">
        <v>0</v>
      </c>
      <c r="O184" s="391">
        <v>0</v>
      </c>
      <c r="P184" s="23">
        <v>0</v>
      </c>
      <c r="Q184" s="498">
        <f t="shared" si="44"/>
        <v>245</v>
      </c>
      <c r="R184" s="668" t="s">
        <v>174</v>
      </c>
      <c r="S184" s="691" t="s">
        <v>876</v>
      </c>
      <c r="T184" s="666"/>
      <c r="U184" s="391"/>
      <c r="V184" s="391"/>
      <c r="W184" s="654">
        <v>1338036838</v>
      </c>
      <c r="X184" s="420"/>
      <c r="Y184" s="695" t="s">
        <v>402</v>
      </c>
      <c r="Z184" s="23"/>
      <c r="AA184" s="23"/>
      <c r="AB184" s="23"/>
    </row>
    <row r="185" spans="1:28">
      <c r="A185" s="660">
        <v>45382</v>
      </c>
      <c r="B185" s="694" t="s">
        <v>1284</v>
      </c>
      <c r="C185" s="670" t="s">
        <v>951</v>
      </c>
      <c r="D185" s="668">
        <v>8008680375</v>
      </c>
      <c r="E185" s="455" t="s">
        <v>320</v>
      </c>
      <c r="F185" s="455" t="s">
        <v>320</v>
      </c>
      <c r="G185" s="51" t="str">
        <f t="shared" si="47"/>
        <v xml:space="preserve"> Telagana</v>
      </c>
      <c r="H185" s="519" t="s">
        <v>953</v>
      </c>
      <c r="I185" s="671" t="s">
        <v>820</v>
      </c>
      <c r="J185" s="51">
        <v>1</v>
      </c>
      <c r="K185" s="391">
        <v>400</v>
      </c>
      <c r="L185" s="391">
        <v>300</v>
      </c>
      <c r="M185" s="391">
        <f t="shared" si="49"/>
        <v>300</v>
      </c>
      <c r="N185" s="498">
        <v>0</v>
      </c>
      <c r="O185" s="391">
        <v>40</v>
      </c>
      <c r="P185" s="23">
        <v>0</v>
      </c>
      <c r="Q185" s="498">
        <f t="shared" si="44"/>
        <v>440</v>
      </c>
      <c r="R185" s="668" t="s">
        <v>37</v>
      </c>
      <c r="S185" s="691" t="s">
        <v>876</v>
      </c>
      <c r="T185" s="666"/>
      <c r="U185" s="391"/>
      <c r="V185" s="391"/>
      <c r="W185" s="707">
        <v>1338036663</v>
      </c>
      <c r="X185" s="420"/>
      <c r="Y185" s="695" t="s">
        <v>402</v>
      </c>
      <c r="Z185" s="23"/>
      <c r="AA185" s="23"/>
      <c r="AB185" s="23"/>
    </row>
    <row r="186" spans="1:28">
      <c r="A186" s="660">
        <v>45382</v>
      </c>
      <c r="B186" s="694" t="s">
        <v>1285</v>
      </c>
      <c r="C186" s="670" t="s">
        <v>1255</v>
      </c>
      <c r="D186" s="668">
        <v>9919624867</v>
      </c>
      <c r="E186" s="455" t="s">
        <v>1286</v>
      </c>
      <c r="F186" s="455" t="s">
        <v>1287</v>
      </c>
      <c r="G186" s="51" t="str">
        <f t="shared" si="47"/>
        <v xml:space="preserve"> Uttar Pradesh</v>
      </c>
      <c r="H186" s="519" t="s">
        <v>1288</v>
      </c>
      <c r="I186" s="671" t="s">
        <v>820</v>
      </c>
      <c r="J186" s="51">
        <v>1</v>
      </c>
      <c r="K186" s="391">
        <v>396</v>
      </c>
      <c r="L186" s="391">
        <v>0</v>
      </c>
      <c r="M186" s="391">
        <f t="shared" si="49"/>
        <v>0</v>
      </c>
      <c r="N186" s="498">
        <v>0</v>
      </c>
      <c r="O186" s="391">
        <v>100</v>
      </c>
      <c r="P186" s="23">
        <v>0</v>
      </c>
      <c r="Q186" s="498">
        <f t="shared" si="44"/>
        <v>496</v>
      </c>
      <c r="R186" s="668" t="s">
        <v>37</v>
      </c>
      <c r="S186" s="691" t="s">
        <v>659</v>
      </c>
      <c r="T186" s="666"/>
      <c r="U186" s="391"/>
      <c r="V186" s="391"/>
      <c r="W186" s="654">
        <v>28680710000313</v>
      </c>
      <c r="X186" s="420"/>
      <c r="Y186" s="695" t="s">
        <v>402</v>
      </c>
      <c r="Z186" s="23"/>
      <c r="AA186" s="23"/>
      <c r="AB186" s="23"/>
    </row>
    <row r="187" spans="1:28">
      <c r="A187" s="660">
        <v>45382</v>
      </c>
      <c r="B187" s="694" t="s">
        <v>1289</v>
      </c>
      <c r="C187" s="671" t="s">
        <v>1290</v>
      </c>
      <c r="D187" s="668">
        <v>9465069270</v>
      </c>
      <c r="E187" s="107" t="s">
        <v>1291</v>
      </c>
      <c r="F187" s="455" t="s">
        <v>1292</v>
      </c>
      <c r="G187" s="51" t="str">
        <f t="shared" si="47"/>
        <v xml:space="preserve"> Uttar Pradesh</v>
      </c>
      <c r="H187" s="519" t="s">
        <v>1179</v>
      </c>
      <c r="I187" s="671" t="s">
        <v>820</v>
      </c>
      <c r="J187" s="51">
        <v>2</v>
      </c>
      <c r="K187" s="391">
        <v>210</v>
      </c>
      <c r="L187" s="391">
        <v>166.67</v>
      </c>
      <c r="M187" s="391">
        <f t="shared" si="49"/>
        <v>333.34</v>
      </c>
      <c r="N187" s="498">
        <v>0</v>
      </c>
      <c r="O187" s="391">
        <v>40</v>
      </c>
      <c r="P187" s="23">
        <v>0</v>
      </c>
      <c r="Q187" s="498">
        <f t="shared" si="44"/>
        <v>460</v>
      </c>
      <c r="R187" s="668" t="s">
        <v>37</v>
      </c>
      <c r="S187" s="691" t="s">
        <v>192</v>
      </c>
      <c r="T187" s="666"/>
      <c r="U187" s="391"/>
      <c r="V187" s="391"/>
      <c r="W187" s="687">
        <v>14344940841140</v>
      </c>
      <c r="X187" s="420"/>
      <c r="Y187" s="695" t="s">
        <v>402</v>
      </c>
      <c r="Z187" s="23"/>
      <c r="AA187" s="23"/>
      <c r="AB187" s="23"/>
    </row>
    <row r="188" spans="1:28">
      <c r="A188" s="660">
        <v>45382</v>
      </c>
      <c r="B188" s="694" t="s">
        <v>1293</v>
      </c>
      <c r="C188" s="670" t="s">
        <v>1294</v>
      </c>
      <c r="D188" s="668">
        <v>9862683709</v>
      </c>
      <c r="E188" s="455" t="s">
        <v>1295</v>
      </c>
      <c r="F188" s="455" t="s">
        <v>1296</v>
      </c>
      <c r="G188" s="51" t="str">
        <f t="shared" si="47"/>
        <v xml:space="preserve"> Tripura</v>
      </c>
      <c r="H188" s="519" t="s">
        <v>1297</v>
      </c>
      <c r="I188" s="671" t="s">
        <v>539</v>
      </c>
      <c r="J188" s="51">
        <v>1</v>
      </c>
      <c r="K188" s="391">
        <v>150</v>
      </c>
      <c r="L188" s="391">
        <v>119.05</v>
      </c>
      <c r="M188" s="391">
        <f t="shared" si="49"/>
        <v>119.05</v>
      </c>
      <c r="N188" s="498">
        <v>0</v>
      </c>
      <c r="O188" s="391">
        <v>0</v>
      </c>
      <c r="P188" s="23">
        <v>0</v>
      </c>
      <c r="Q188" s="498">
        <f t="shared" si="44"/>
        <v>150</v>
      </c>
      <c r="R188" s="668" t="s">
        <v>174</v>
      </c>
      <c r="S188" s="691" t="s">
        <v>192</v>
      </c>
      <c r="T188" s="666"/>
      <c r="U188" s="391"/>
      <c r="V188" s="391"/>
      <c r="W188" s="893">
        <v>14344940839111</v>
      </c>
      <c r="X188" s="420"/>
      <c r="Y188" s="695" t="s">
        <v>402</v>
      </c>
      <c r="Z188" s="23"/>
      <c r="AA188" s="23"/>
      <c r="AB188" s="23"/>
    </row>
    <row r="189" spans="1:28">
      <c r="A189" s="660">
        <v>45382</v>
      </c>
      <c r="B189" s="694" t="s">
        <v>1298</v>
      </c>
      <c r="C189" s="670" t="s">
        <v>1299</v>
      </c>
      <c r="D189" s="668">
        <v>9859637930</v>
      </c>
      <c r="E189" s="455" t="s">
        <v>1300</v>
      </c>
      <c r="F189" s="455" t="s">
        <v>1301</v>
      </c>
      <c r="G189" s="51" t="str">
        <f t="shared" si="47"/>
        <v xml:space="preserve"> Assam</v>
      </c>
      <c r="H189" s="635" t="s">
        <v>1057</v>
      </c>
      <c r="I189" s="671" t="s">
        <v>531</v>
      </c>
      <c r="J189" s="51">
        <v>1</v>
      </c>
      <c r="K189" s="391">
        <v>93</v>
      </c>
      <c r="L189" s="391">
        <v>66.5</v>
      </c>
      <c r="M189" s="391">
        <f t="shared" si="49"/>
        <v>66.5</v>
      </c>
      <c r="N189" s="498">
        <v>59</v>
      </c>
      <c r="O189" s="391">
        <v>40</v>
      </c>
      <c r="P189" s="23">
        <v>0</v>
      </c>
      <c r="Q189" s="498">
        <f t="shared" si="44"/>
        <v>192</v>
      </c>
      <c r="R189" s="668" t="s">
        <v>37</v>
      </c>
      <c r="S189" s="691" t="s">
        <v>659</v>
      </c>
      <c r="T189" s="666"/>
      <c r="U189" s="391"/>
      <c r="V189" s="391"/>
      <c r="W189" s="654">
        <v>28680710000350</v>
      </c>
      <c r="X189" s="420"/>
      <c r="Y189" s="695" t="s">
        <v>402</v>
      </c>
      <c r="Z189" s="23"/>
      <c r="AA189" s="23"/>
      <c r="AB189" s="23"/>
    </row>
    <row r="190" spans="1:28">
      <c r="A190" s="660">
        <v>45382</v>
      </c>
      <c r="B190" s="694" t="s">
        <v>1302</v>
      </c>
      <c r="C190" s="670" t="s">
        <v>1303</v>
      </c>
      <c r="D190" s="668">
        <v>9867170521</v>
      </c>
      <c r="E190" s="455" t="s">
        <v>1304</v>
      </c>
      <c r="F190" s="455" t="s">
        <v>337</v>
      </c>
      <c r="G190" s="51" t="str">
        <f t="shared" si="47"/>
        <v xml:space="preserve"> Maharashtra</v>
      </c>
      <c r="H190" s="519" t="s">
        <v>1305</v>
      </c>
      <c r="I190" s="671" t="s">
        <v>531</v>
      </c>
      <c r="J190" s="51">
        <v>2</v>
      </c>
      <c r="K190" s="391">
        <v>120</v>
      </c>
      <c r="L190" s="391">
        <v>91.47</v>
      </c>
      <c r="M190" s="391">
        <f t="shared" si="49"/>
        <v>182.94</v>
      </c>
      <c r="N190" s="498">
        <v>0</v>
      </c>
      <c r="O190" s="391">
        <v>40</v>
      </c>
      <c r="P190" s="23">
        <v>0</v>
      </c>
      <c r="Q190" s="498">
        <f t="shared" si="44"/>
        <v>280</v>
      </c>
      <c r="R190" s="668" t="s">
        <v>37</v>
      </c>
      <c r="S190" s="673"/>
      <c r="T190" s="666"/>
      <c r="U190" s="391"/>
      <c r="V190" s="391"/>
      <c r="W190" s="693"/>
      <c r="X190" s="420"/>
      <c r="Y190" s="678" t="s">
        <v>466</v>
      </c>
      <c r="Z190" s="23"/>
      <c r="AA190" s="23"/>
      <c r="AB190" s="23"/>
    </row>
    <row r="191" spans="1:28">
      <c r="A191" s="660">
        <v>45382</v>
      </c>
      <c r="B191" s="694" t="s">
        <v>1306</v>
      </c>
      <c r="C191" s="670" t="s">
        <v>1307</v>
      </c>
      <c r="D191" s="668">
        <v>9582030041</v>
      </c>
      <c r="E191" s="455" t="s">
        <v>1308</v>
      </c>
      <c r="F191" s="455" t="s">
        <v>968</v>
      </c>
      <c r="G191" s="51" t="str">
        <f t="shared" si="47"/>
        <v xml:space="preserve"> Tamil Nadu</v>
      </c>
      <c r="H191" s="519" t="s">
        <v>1309</v>
      </c>
      <c r="I191" s="671" t="s">
        <v>820</v>
      </c>
      <c r="J191" s="51">
        <v>1</v>
      </c>
      <c r="K191" s="391">
        <v>197</v>
      </c>
      <c r="L191" s="391">
        <v>156.35</v>
      </c>
      <c r="M191" s="391">
        <f t="shared" si="49"/>
        <v>156.35</v>
      </c>
      <c r="N191" s="498">
        <v>0</v>
      </c>
      <c r="O191" s="391">
        <v>0</v>
      </c>
      <c r="P191" s="23">
        <v>0</v>
      </c>
      <c r="Q191" s="498">
        <f t="shared" si="44"/>
        <v>197</v>
      </c>
      <c r="R191" s="668" t="s">
        <v>174</v>
      </c>
      <c r="S191" s="691" t="s">
        <v>192</v>
      </c>
      <c r="T191" s="666"/>
      <c r="U191" s="391"/>
      <c r="V191" s="391"/>
      <c r="W191" s="657">
        <v>14344940839541</v>
      </c>
      <c r="X191" s="420"/>
      <c r="Y191" s="678" t="s">
        <v>402</v>
      </c>
      <c r="Z191" s="23"/>
      <c r="AA191" s="23"/>
      <c r="AB191" s="23"/>
    </row>
    <row r="192" spans="1:28">
      <c r="A192" s="660">
        <v>45382</v>
      </c>
      <c r="B192" s="694" t="s">
        <v>1310</v>
      </c>
      <c r="C192" s="670" t="s">
        <v>1311</v>
      </c>
      <c r="D192" s="668">
        <v>9773883968</v>
      </c>
      <c r="E192" s="455" t="s">
        <v>1312</v>
      </c>
      <c r="F192" s="455" t="s">
        <v>810</v>
      </c>
      <c r="G192" s="51" t="str">
        <f t="shared" si="47"/>
        <v xml:space="preserve"> Delhi</v>
      </c>
      <c r="H192" s="519" t="s">
        <v>1313</v>
      </c>
      <c r="I192" s="671" t="s">
        <v>820</v>
      </c>
      <c r="J192" s="51">
        <v>1</v>
      </c>
      <c r="K192" s="391">
        <v>160</v>
      </c>
      <c r="L192" s="391">
        <v>119.04</v>
      </c>
      <c r="M192" s="391">
        <f t="shared" si="49"/>
        <v>119.04</v>
      </c>
      <c r="N192" s="498">
        <v>0</v>
      </c>
      <c r="O192" s="391">
        <v>0</v>
      </c>
      <c r="P192" s="23">
        <v>0</v>
      </c>
      <c r="Q192" s="498">
        <f t="shared" si="44"/>
        <v>160</v>
      </c>
      <c r="R192" s="668" t="s">
        <v>174</v>
      </c>
      <c r="S192" s="691" t="s">
        <v>192</v>
      </c>
      <c r="T192" s="666"/>
      <c r="U192" s="391"/>
      <c r="V192" s="391"/>
      <c r="W192" s="657">
        <v>14344940839108</v>
      </c>
      <c r="X192" s="420"/>
      <c r="Y192" s="678" t="s">
        <v>402</v>
      </c>
      <c r="Z192" s="23"/>
      <c r="AA192" s="23"/>
      <c r="AB192" s="23"/>
    </row>
    <row r="193" spans="1:28">
      <c r="A193" s="660">
        <v>45382</v>
      </c>
      <c r="B193" s="694" t="s">
        <v>1314</v>
      </c>
      <c r="C193" s="670" t="s">
        <v>1315</v>
      </c>
      <c r="D193" s="668">
        <v>8004662335</v>
      </c>
      <c r="E193" s="455" t="s">
        <v>1316</v>
      </c>
      <c r="F193" s="455" t="s">
        <v>1069</v>
      </c>
      <c r="G193" s="51" t="str">
        <f t="shared" si="47"/>
        <v xml:space="preserve"> Uttar Pradesh</v>
      </c>
      <c r="H193" s="519" t="s">
        <v>1198</v>
      </c>
      <c r="I193" s="671" t="s">
        <v>537</v>
      </c>
      <c r="J193" s="51">
        <v>2</v>
      </c>
      <c r="K193" s="391">
        <v>390</v>
      </c>
      <c r="L193" s="391">
        <v>243.75</v>
      </c>
      <c r="M193" s="391">
        <f t="shared" si="49"/>
        <v>487.5</v>
      </c>
      <c r="N193" s="498">
        <v>0</v>
      </c>
      <c r="O193" s="391">
        <v>40</v>
      </c>
      <c r="P193" s="23">
        <v>0</v>
      </c>
      <c r="Q193" s="498">
        <f t="shared" si="44"/>
        <v>820</v>
      </c>
      <c r="R193" s="668" t="s">
        <v>37</v>
      </c>
      <c r="S193" s="691" t="s">
        <v>659</v>
      </c>
      <c r="T193" s="666"/>
      <c r="U193" s="391"/>
      <c r="V193" s="391"/>
      <c r="W193" s="687">
        <v>28680710000302</v>
      </c>
      <c r="X193" s="420"/>
      <c r="Y193" s="678" t="s">
        <v>402</v>
      </c>
      <c r="Z193" s="23"/>
      <c r="AA193" s="23"/>
      <c r="AB193" s="23"/>
    </row>
    <row r="194" spans="1:28">
      <c r="A194" s="660">
        <v>45382</v>
      </c>
      <c r="B194" s="694" t="s">
        <v>1317</v>
      </c>
      <c r="C194" s="670" t="s">
        <v>1318</v>
      </c>
      <c r="D194" s="668">
        <v>9671739285</v>
      </c>
      <c r="E194" s="455" t="s">
        <v>1319</v>
      </c>
      <c r="F194" s="455" t="s">
        <v>968</v>
      </c>
      <c r="G194" s="51" t="str">
        <f t="shared" si="47"/>
        <v xml:space="preserve"> Tamil Nadu</v>
      </c>
      <c r="H194" s="519" t="s">
        <v>1320</v>
      </c>
      <c r="I194" s="671" t="s">
        <v>820</v>
      </c>
      <c r="J194" s="51">
        <v>1</v>
      </c>
      <c r="K194" s="391">
        <v>110</v>
      </c>
      <c r="L194" s="391">
        <v>85.91</v>
      </c>
      <c r="M194" s="391">
        <f t="shared" si="49"/>
        <v>85.91</v>
      </c>
      <c r="N194" s="498">
        <v>59</v>
      </c>
      <c r="O194" s="391">
        <v>40</v>
      </c>
      <c r="P194" s="23">
        <v>0</v>
      </c>
      <c r="Q194" s="498">
        <f t="shared" si="44"/>
        <v>209</v>
      </c>
      <c r="R194" s="668" t="s">
        <v>37</v>
      </c>
      <c r="S194" s="673"/>
      <c r="T194" s="666"/>
      <c r="U194" s="391"/>
      <c r="V194" s="391"/>
      <c r="W194" s="693"/>
      <c r="X194" s="420"/>
      <c r="Y194" s="678" t="s">
        <v>720</v>
      </c>
      <c r="Z194" s="23"/>
      <c r="AA194" s="23"/>
      <c r="AB194" s="23"/>
    </row>
    <row r="195" spans="1:28">
      <c r="A195" s="660">
        <v>45382</v>
      </c>
      <c r="B195" s="694" t="s">
        <v>1321</v>
      </c>
      <c r="C195" s="670" t="s">
        <v>1322</v>
      </c>
      <c r="D195" s="668">
        <v>9899258148</v>
      </c>
      <c r="E195" s="455" t="s">
        <v>1323</v>
      </c>
      <c r="F195" s="455" t="s">
        <v>789</v>
      </c>
      <c r="G195" s="51" t="str">
        <f t="shared" si="47"/>
        <v xml:space="preserve"> Uttar Pradesh</v>
      </c>
      <c r="H195" s="519" t="s">
        <v>1324</v>
      </c>
      <c r="I195" s="671" t="s">
        <v>530</v>
      </c>
      <c r="J195" s="51">
        <v>1</v>
      </c>
      <c r="K195" s="391">
        <v>299</v>
      </c>
      <c r="L195" s="391">
        <v>237.3</v>
      </c>
      <c r="M195" s="391">
        <f t="shared" si="49"/>
        <v>237.3</v>
      </c>
      <c r="N195" s="498">
        <v>0</v>
      </c>
      <c r="O195" s="391">
        <v>0</v>
      </c>
      <c r="P195" s="23">
        <v>0</v>
      </c>
      <c r="Q195" s="498">
        <f t="shared" si="44"/>
        <v>299</v>
      </c>
      <c r="R195" s="668" t="s">
        <v>174</v>
      </c>
      <c r="S195" s="673"/>
      <c r="T195" s="666"/>
      <c r="U195" s="391"/>
      <c r="V195" s="391"/>
      <c r="W195" s="693"/>
      <c r="X195" s="420"/>
      <c r="Y195" s="678" t="s">
        <v>466</v>
      </c>
      <c r="Z195" s="23"/>
      <c r="AA195" s="23"/>
      <c r="AB195" s="23"/>
    </row>
    <row r="196" spans="1:28">
      <c r="A196" s="660">
        <v>45382</v>
      </c>
      <c r="B196" s="694" t="s">
        <v>1325</v>
      </c>
      <c r="C196" s="670" t="s">
        <v>1326</v>
      </c>
      <c r="D196" s="668">
        <v>8155925487</v>
      </c>
      <c r="E196" s="455" t="s">
        <v>1327</v>
      </c>
      <c r="F196" s="455" t="s">
        <v>315</v>
      </c>
      <c r="G196" s="51" t="str">
        <f t="shared" si="47"/>
        <v xml:space="preserve"> Gujarat</v>
      </c>
      <c r="H196" s="635" t="s">
        <v>1328</v>
      </c>
      <c r="I196" s="671" t="s">
        <v>530</v>
      </c>
      <c r="J196" s="51">
        <v>1</v>
      </c>
      <c r="K196" s="391">
        <v>449</v>
      </c>
      <c r="L196" s="391">
        <v>334.08</v>
      </c>
      <c r="M196" s="391">
        <f t="shared" si="49"/>
        <v>334.08</v>
      </c>
      <c r="N196" s="498">
        <v>0</v>
      </c>
      <c r="O196" s="391">
        <v>40</v>
      </c>
      <c r="P196" s="23">
        <v>0</v>
      </c>
      <c r="Q196" s="498">
        <f t="shared" si="42"/>
        <v>489</v>
      </c>
      <c r="R196" s="668" t="s">
        <v>37</v>
      </c>
      <c r="S196" s="691" t="s">
        <v>192</v>
      </c>
      <c r="T196" s="639"/>
      <c r="U196" s="391"/>
      <c r="V196" s="391"/>
      <c r="W196" s="687">
        <v>14344940841137</v>
      </c>
      <c r="X196" s="420"/>
      <c r="Y196" s="678" t="s">
        <v>720</v>
      </c>
      <c r="Z196" s="23"/>
      <c r="AA196" s="23"/>
      <c r="AB196" s="23"/>
    </row>
    <row r="197" spans="1:28">
      <c r="A197" s="660">
        <v>45382</v>
      </c>
      <c r="B197" s="694" t="s">
        <v>1329</v>
      </c>
      <c r="C197" s="670" t="s">
        <v>1330</v>
      </c>
      <c r="D197" s="668">
        <v>8469787143</v>
      </c>
      <c r="E197" s="107" t="s">
        <v>1334</v>
      </c>
      <c r="F197" s="455" t="s">
        <v>1335</v>
      </c>
      <c r="G197" s="51" t="str">
        <f t="shared" si="47"/>
        <v xml:space="preserve"> Gujarat</v>
      </c>
      <c r="H197" s="550" t="s">
        <v>1336</v>
      </c>
      <c r="I197" s="672" t="s">
        <v>527</v>
      </c>
      <c r="J197" s="681">
        <v>1</v>
      </c>
      <c r="K197" s="679">
        <v>235</v>
      </c>
      <c r="L197" s="679">
        <v>186.52</v>
      </c>
      <c r="M197" s="679">
        <f t="shared" si="49"/>
        <v>186.52</v>
      </c>
      <c r="N197" s="498">
        <v>0</v>
      </c>
      <c r="O197" s="391">
        <v>40</v>
      </c>
      <c r="P197" s="23">
        <v>0</v>
      </c>
      <c r="Q197" s="498">
        <f t="shared" si="42"/>
        <v>275</v>
      </c>
      <c r="R197" s="668" t="s">
        <v>37</v>
      </c>
      <c r="S197" s="691" t="s">
        <v>192</v>
      </c>
      <c r="T197" s="639"/>
      <c r="U197" s="391"/>
      <c r="V197" s="391"/>
      <c r="W197" s="659">
        <v>14344940839171</v>
      </c>
      <c r="X197" s="420"/>
      <c r="Y197" s="678" t="s">
        <v>720</v>
      </c>
      <c r="Z197" s="23"/>
      <c r="AA197" s="23"/>
      <c r="AB197" s="23"/>
    </row>
    <row r="198" spans="1:28">
      <c r="A198" s="796">
        <v>45382</v>
      </c>
      <c r="B198" s="826" t="s">
        <v>1331</v>
      </c>
      <c r="C198" s="799" t="s">
        <v>1332</v>
      </c>
      <c r="D198" s="800">
        <v>7006216833</v>
      </c>
      <c r="E198" s="801" t="s">
        <v>1333</v>
      </c>
      <c r="F198" s="801" t="s">
        <v>1337</v>
      </c>
      <c r="G198" s="802" t="str">
        <f t="shared" si="47"/>
        <v xml:space="preserve"> Jammu and Kashmir</v>
      </c>
      <c r="H198" s="705" t="s">
        <v>1338</v>
      </c>
      <c r="I198" s="672" t="s">
        <v>539</v>
      </c>
      <c r="J198" s="681">
        <v>1</v>
      </c>
      <c r="K198" s="679">
        <v>83</v>
      </c>
      <c r="L198" s="532">
        <v>62.8</v>
      </c>
      <c r="M198" s="679">
        <f t="shared" si="49"/>
        <v>62.8</v>
      </c>
      <c r="N198" s="804">
        <v>0</v>
      </c>
      <c r="O198" s="807">
        <v>40</v>
      </c>
      <c r="P198" s="810">
        <v>0</v>
      </c>
      <c r="Q198" s="807">
        <f>((K198*J198) +N198+O198-(K198*P198%)) + ((K199*J199) +N199+O199-(K199*P199%)) + ((K200*J200) +N200+O200-(K200*P200%))</f>
        <v>523</v>
      </c>
      <c r="R198" s="813" t="s">
        <v>37</v>
      </c>
      <c r="S198" s="813" t="s">
        <v>192</v>
      </c>
      <c r="T198" s="816"/>
      <c r="U198" s="819"/>
      <c r="V198" s="822"/>
      <c r="W198" s="786">
        <v>14344940839174</v>
      </c>
      <c r="X198" s="787"/>
      <c r="Y198" s="790" t="s">
        <v>720</v>
      </c>
      <c r="Z198" s="793"/>
      <c r="AA198" s="793"/>
      <c r="AB198" s="793"/>
    </row>
    <row r="199" spans="1:28">
      <c r="A199" s="797"/>
      <c r="B199" s="826"/>
      <c r="C199" s="799"/>
      <c r="D199" s="800"/>
      <c r="E199" s="801"/>
      <c r="F199" s="801"/>
      <c r="G199" s="803"/>
      <c r="H199" s="699" t="s">
        <v>1339</v>
      </c>
      <c r="I199" s="676" t="s">
        <v>539</v>
      </c>
      <c r="J199" s="597">
        <v>1</v>
      </c>
      <c r="K199" s="596">
        <v>120</v>
      </c>
      <c r="L199" s="533">
        <v>102.04</v>
      </c>
      <c r="M199" s="596">
        <f t="shared" si="49"/>
        <v>102.04</v>
      </c>
      <c r="N199" s="805"/>
      <c r="O199" s="808"/>
      <c r="P199" s="811"/>
      <c r="Q199" s="808"/>
      <c r="R199" s="814"/>
      <c r="S199" s="814"/>
      <c r="T199" s="817"/>
      <c r="U199" s="820"/>
      <c r="V199" s="823"/>
      <c r="W199" s="786"/>
      <c r="X199" s="788"/>
      <c r="Y199" s="791"/>
      <c r="Z199" s="794"/>
      <c r="AA199" s="794"/>
      <c r="AB199" s="794"/>
    </row>
    <row r="200" spans="1:28">
      <c r="A200" s="798"/>
      <c r="B200" s="826"/>
      <c r="C200" s="799"/>
      <c r="D200" s="800"/>
      <c r="E200" s="801"/>
      <c r="F200" s="801"/>
      <c r="G200" s="803"/>
      <c r="H200" s="700" t="s">
        <v>681</v>
      </c>
      <c r="I200" s="674" t="s">
        <v>824</v>
      </c>
      <c r="J200" s="682">
        <v>4</v>
      </c>
      <c r="K200" s="680">
        <v>70</v>
      </c>
      <c r="L200" s="534">
        <v>52.97</v>
      </c>
      <c r="M200" s="680">
        <f t="shared" si="49"/>
        <v>211.88</v>
      </c>
      <c r="N200" s="806"/>
      <c r="O200" s="809"/>
      <c r="P200" s="812"/>
      <c r="Q200" s="809"/>
      <c r="R200" s="815"/>
      <c r="S200" s="815"/>
      <c r="T200" s="818"/>
      <c r="U200" s="821"/>
      <c r="V200" s="824"/>
      <c r="W200" s="786"/>
      <c r="X200" s="789"/>
      <c r="Y200" s="792"/>
      <c r="Z200" s="795"/>
      <c r="AA200" s="795"/>
      <c r="AB200" s="795"/>
    </row>
    <row r="201" spans="1:28">
      <c r="A201" s="660">
        <v>45382</v>
      </c>
      <c r="B201" s="694" t="s">
        <v>1340</v>
      </c>
      <c r="C201" s="670" t="s">
        <v>1341</v>
      </c>
      <c r="D201" s="668">
        <v>9990922880</v>
      </c>
      <c r="E201" s="671" t="s">
        <v>1342</v>
      </c>
      <c r="F201" s="706" t="s">
        <v>1135</v>
      </c>
      <c r="G201" s="51" t="str">
        <f t="shared" si="47"/>
        <v xml:space="preserve"> Uttar Pradesh</v>
      </c>
      <c r="H201" s="701" t="s">
        <v>1240</v>
      </c>
      <c r="I201" s="671" t="s">
        <v>530</v>
      </c>
      <c r="J201" s="51">
        <v>2</v>
      </c>
      <c r="K201" s="391">
        <v>599</v>
      </c>
      <c r="L201" s="391">
        <v>445.68</v>
      </c>
      <c r="M201" s="680">
        <f t="shared" si="49"/>
        <v>891.36</v>
      </c>
      <c r="N201" s="498">
        <v>0</v>
      </c>
      <c r="O201" s="391">
        <v>0</v>
      </c>
      <c r="P201" s="23">
        <v>0</v>
      </c>
      <c r="Q201" s="498">
        <f t="shared" si="32"/>
        <v>1198</v>
      </c>
      <c r="R201" s="668" t="s">
        <v>174</v>
      </c>
      <c r="S201" s="689" t="s">
        <v>876</v>
      </c>
      <c r="T201" s="669"/>
      <c r="U201" s="391"/>
      <c r="V201" s="391"/>
      <c r="W201" s="687">
        <v>1338036841</v>
      </c>
      <c r="X201" s="420"/>
      <c r="Y201" s="677" t="s">
        <v>720</v>
      </c>
      <c r="Z201" s="23"/>
      <c r="AA201" s="23"/>
      <c r="AB201" s="23"/>
    </row>
    <row r="202" spans="1:28">
      <c r="E202" s="80"/>
      <c r="G202" s="80"/>
    </row>
    <row r="203" spans="1:28">
      <c r="G203" s="80"/>
    </row>
    <row r="205" spans="1:28">
      <c r="R205" s="577" t="s">
        <v>834</v>
      </c>
    </row>
    <row r="207" spans="1:28">
      <c r="C207" s="891"/>
      <c r="D207" s="102"/>
      <c r="E207" s="102"/>
      <c r="F207" s="102"/>
    </row>
    <row r="208" spans="1:28">
      <c r="C208" s="80"/>
      <c r="D208" s="892"/>
    </row>
    <row r="213" spans="5:12" ht="13.5" thickBot="1"/>
    <row r="214" spans="5:12" ht="15">
      <c r="E214" s="404" t="s">
        <v>1</v>
      </c>
      <c r="F214" s="406">
        <f>SUM(Q2:Q201)</f>
        <v>59344.7</v>
      </c>
      <c r="G214" s="106"/>
      <c r="J214" s="410" t="s">
        <v>588</v>
      </c>
      <c r="K214" s="417">
        <f>AVERAGE(Q2:Q49)</f>
        <v>266.15952380952382</v>
      </c>
      <c r="L214" s="394"/>
    </row>
    <row r="215" spans="5:12" ht="15">
      <c r="E215" s="405" t="s">
        <v>2</v>
      </c>
      <c r="F215" s="407">
        <f>SUM(M2:M201)</f>
        <v>39561.67000000002</v>
      </c>
      <c r="G215" s="106"/>
      <c r="J215" s="414" t="s">
        <v>589</v>
      </c>
      <c r="K215" s="415">
        <f>AVERAGE(Z2:Z201)</f>
        <v>5.7105263157894735</v>
      </c>
    </row>
    <row r="216" spans="5:12" ht="15">
      <c r="E216" s="405" t="s">
        <v>461</v>
      </c>
      <c r="F216" s="408">
        <f>SUM(V2:V201)</f>
        <v>5424</v>
      </c>
      <c r="G216" s="106"/>
    </row>
    <row r="217" spans="5:12" ht="15">
      <c r="E217" s="405" t="s">
        <v>460</v>
      </c>
      <c r="F217" s="408">
        <f>F214-F215</f>
        <v>19783.029999999977</v>
      </c>
      <c r="G217" s="106"/>
    </row>
    <row r="218" spans="5:12" ht="15.75" thickBot="1">
      <c r="E218" s="402" t="s">
        <v>5</v>
      </c>
      <c r="F218" s="403">
        <f>F217-F216</f>
        <v>14359.029999999977</v>
      </c>
      <c r="G218" s="106"/>
    </row>
    <row r="219" spans="5:12" ht="13.5" thickBot="1">
      <c r="E219" s="31"/>
      <c r="F219" s="30"/>
      <c r="G219" s="30"/>
      <c r="H219" s="31"/>
      <c r="I219" s="31"/>
    </row>
    <row r="220" spans="5:12" ht="15.75" thickBot="1">
      <c r="E220" s="147" t="s">
        <v>427</v>
      </c>
      <c r="F220" s="409">
        <f>COUNTA(B2:B206)</f>
        <v>177</v>
      </c>
      <c r="G220" s="418"/>
      <c r="H220" s="31"/>
      <c r="I220" s="31"/>
    </row>
  </sheetData>
  <autoFilter ref="A1:AB201"/>
  <mergeCells count="396">
    <mergeCell ref="W80:W81"/>
    <mergeCell ref="X80:X81"/>
    <mergeCell ref="Y80:Y81"/>
    <mergeCell ref="Z80:Z81"/>
    <mergeCell ref="AA80:AA81"/>
    <mergeCell ref="AB80:AB81"/>
    <mergeCell ref="A80:A81"/>
    <mergeCell ref="B80:B81"/>
    <mergeCell ref="C80:C81"/>
    <mergeCell ref="D80:D81"/>
    <mergeCell ref="E80:E81"/>
    <mergeCell ref="F80:F81"/>
    <mergeCell ref="G80:G81"/>
    <mergeCell ref="N80:N81"/>
    <mergeCell ref="O80:O81"/>
    <mergeCell ref="P80:P81"/>
    <mergeCell ref="Q80:Q81"/>
    <mergeCell ref="R80:R81"/>
    <mergeCell ref="S80:S81"/>
    <mergeCell ref="T80:T81"/>
    <mergeCell ref="U80:U81"/>
    <mergeCell ref="V80:V81"/>
    <mergeCell ref="W73:W74"/>
    <mergeCell ref="X73:X74"/>
    <mergeCell ref="Y73:Y74"/>
    <mergeCell ref="Z73:Z74"/>
    <mergeCell ref="AA73:AA74"/>
    <mergeCell ref="AB73:AB74"/>
    <mergeCell ref="A73:A74"/>
    <mergeCell ref="B73:B74"/>
    <mergeCell ref="C73:C74"/>
    <mergeCell ref="D73:D74"/>
    <mergeCell ref="E73:E74"/>
    <mergeCell ref="F73:F74"/>
    <mergeCell ref="G73:G74"/>
    <mergeCell ref="N73:N74"/>
    <mergeCell ref="O73:O74"/>
    <mergeCell ref="P73:P74"/>
    <mergeCell ref="Q73:Q74"/>
    <mergeCell ref="R73:R74"/>
    <mergeCell ref="S73:S74"/>
    <mergeCell ref="T73:T74"/>
    <mergeCell ref="U73:U74"/>
    <mergeCell ref="V73:V74"/>
    <mergeCell ref="V51:V52"/>
    <mergeCell ref="W51:W52"/>
    <mergeCell ref="X51:X52"/>
    <mergeCell ref="Y51:Y52"/>
    <mergeCell ref="AB24:AB25"/>
    <mergeCell ref="W24:W25"/>
    <mergeCell ref="X24:X25"/>
    <mergeCell ref="Y24:Y25"/>
    <mergeCell ref="Z24:Z25"/>
    <mergeCell ref="AA24:AA25"/>
    <mergeCell ref="Z51:Z52"/>
    <mergeCell ref="AA51:AA52"/>
    <mergeCell ref="AB51:AB52"/>
    <mergeCell ref="V31:V32"/>
    <mergeCell ref="W31:W32"/>
    <mergeCell ref="X31:X32"/>
    <mergeCell ref="Y31:Y32"/>
    <mergeCell ref="V24:V25"/>
    <mergeCell ref="V45:V46"/>
    <mergeCell ref="W45:W46"/>
    <mergeCell ref="X45:X46"/>
    <mergeCell ref="Y45:Y46"/>
    <mergeCell ref="AA45:AA46"/>
    <mergeCell ref="AA38:AA41"/>
    <mergeCell ref="N38:N41"/>
    <mergeCell ref="O38:O41"/>
    <mergeCell ref="A38:A41"/>
    <mergeCell ref="B38:B41"/>
    <mergeCell ref="C38:C41"/>
    <mergeCell ref="D38:D41"/>
    <mergeCell ref="E38:E41"/>
    <mergeCell ref="A51:A52"/>
    <mergeCell ref="B51:B52"/>
    <mergeCell ref="C51:C52"/>
    <mergeCell ref="D51:D52"/>
    <mergeCell ref="E51:E52"/>
    <mergeCell ref="F51:F52"/>
    <mergeCell ref="G51:G52"/>
    <mergeCell ref="N51:N52"/>
    <mergeCell ref="O51:O52"/>
    <mergeCell ref="C45:C46"/>
    <mergeCell ref="B45:B46"/>
    <mergeCell ref="A45:A46"/>
    <mergeCell ref="Q51:Q52"/>
    <mergeCell ref="P51:P52"/>
    <mergeCell ref="R51:R52"/>
    <mergeCell ref="S51:S52"/>
    <mergeCell ref="T51:T52"/>
    <mergeCell ref="U51:U52"/>
    <mergeCell ref="P38:P41"/>
    <mergeCell ref="Q45:Q46"/>
    <mergeCell ref="U45:U46"/>
    <mergeCell ref="Q38:Q41"/>
    <mergeCell ref="U31:U32"/>
    <mergeCell ref="F31:F32"/>
    <mergeCell ref="G31:G32"/>
    <mergeCell ref="N31:N32"/>
    <mergeCell ref="O31:O32"/>
    <mergeCell ref="P31:P32"/>
    <mergeCell ref="U24:U25"/>
    <mergeCell ref="F24:F25"/>
    <mergeCell ref="G24:G25"/>
    <mergeCell ref="N24:N25"/>
    <mergeCell ref="O24:O25"/>
    <mergeCell ref="P24:P25"/>
    <mergeCell ref="Q24:Q25"/>
    <mergeCell ref="A24:A25"/>
    <mergeCell ref="B24:B25"/>
    <mergeCell ref="C24:C25"/>
    <mergeCell ref="D24:D25"/>
    <mergeCell ref="E24:E25"/>
    <mergeCell ref="Q31:Q32"/>
    <mergeCell ref="R31:R32"/>
    <mergeCell ref="S31:S32"/>
    <mergeCell ref="T31:T32"/>
    <mergeCell ref="R24:R25"/>
    <mergeCell ref="S24:S25"/>
    <mergeCell ref="T24:T25"/>
    <mergeCell ref="A31:A32"/>
    <mergeCell ref="B31:B32"/>
    <mergeCell ref="C31:C32"/>
    <mergeCell ref="D31:D32"/>
    <mergeCell ref="E31:E32"/>
    <mergeCell ref="AB38:AB41"/>
    <mergeCell ref="AB45:AB46"/>
    <mergeCell ref="O45:O46"/>
    <mergeCell ref="P45:P46"/>
    <mergeCell ref="R45:R46"/>
    <mergeCell ref="S45:S46"/>
    <mergeCell ref="T45:T46"/>
    <mergeCell ref="D45:D46"/>
    <mergeCell ref="E45:E46"/>
    <mergeCell ref="F45:F46"/>
    <mergeCell ref="G45:G46"/>
    <mergeCell ref="N45:N46"/>
    <mergeCell ref="V38:V41"/>
    <mergeCell ref="W38:W41"/>
    <mergeCell ref="X38:X41"/>
    <mergeCell ref="Y38:Y41"/>
    <mergeCell ref="R38:R41"/>
    <mergeCell ref="S38:S41"/>
    <mergeCell ref="T38:T41"/>
    <mergeCell ref="U38:U41"/>
    <mergeCell ref="Z38:Z41"/>
    <mergeCell ref="Z45:Z46"/>
    <mergeCell ref="F38:F41"/>
    <mergeCell ref="G38:G41"/>
    <mergeCell ref="AA53:AA55"/>
    <mergeCell ref="AB53:AB55"/>
    <mergeCell ref="V53:V55"/>
    <mergeCell ref="W53:W55"/>
    <mergeCell ref="X53:X55"/>
    <mergeCell ref="Y53:Y55"/>
    <mergeCell ref="A53:A55"/>
    <mergeCell ref="B53:B55"/>
    <mergeCell ref="C53:C55"/>
    <mergeCell ref="D53:D55"/>
    <mergeCell ref="E53:E55"/>
    <mergeCell ref="F53:F55"/>
    <mergeCell ref="G53:G55"/>
    <mergeCell ref="N53:N55"/>
    <mergeCell ref="O53:O55"/>
    <mergeCell ref="P53:P55"/>
    <mergeCell ref="Q53:Q55"/>
    <mergeCell ref="R53:R55"/>
    <mergeCell ref="S53:S55"/>
    <mergeCell ref="T53:T55"/>
    <mergeCell ref="U53:U55"/>
    <mergeCell ref="AA88:AA89"/>
    <mergeCell ref="AB88:AB89"/>
    <mergeCell ref="A88:A89"/>
    <mergeCell ref="B88:B89"/>
    <mergeCell ref="C88:C89"/>
    <mergeCell ref="D88:D89"/>
    <mergeCell ref="E88:E89"/>
    <mergeCell ref="F88:F89"/>
    <mergeCell ref="G88:G89"/>
    <mergeCell ref="N88:N89"/>
    <mergeCell ref="O88:O89"/>
    <mergeCell ref="P88:P89"/>
    <mergeCell ref="Q88:Q89"/>
    <mergeCell ref="R88:R89"/>
    <mergeCell ref="S88:S89"/>
    <mergeCell ref="T88:T89"/>
    <mergeCell ref="U88:U89"/>
    <mergeCell ref="V88:V89"/>
    <mergeCell ref="P91:P92"/>
    <mergeCell ref="Q91:Q92"/>
    <mergeCell ref="R91:R92"/>
    <mergeCell ref="S91:S92"/>
    <mergeCell ref="T91:T92"/>
    <mergeCell ref="U91:U92"/>
    <mergeCell ref="V91:V92"/>
    <mergeCell ref="W88:W89"/>
    <mergeCell ref="X88:X89"/>
    <mergeCell ref="A91:A92"/>
    <mergeCell ref="B91:B92"/>
    <mergeCell ref="C91:C92"/>
    <mergeCell ref="D91:D92"/>
    <mergeCell ref="E91:E92"/>
    <mergeCell ref="F91:F92"/>
    <mergeCell ref="G91:G92"/>
    <mergeCell ref="N91:N92"/>
    <mergeCell ref="O91:O92"/>
    <mergeCell ref="W93:W95"/>
    <mergeCell ref="X93:X95"/>
    <mergeCell ref="Y93:Y95"/>
    <mergeCell ref="Z93:Z95"/>
    <mergeCell ref="AA93:AA95"/>
    <mergeCell ref="AB93:AB95"/>
    <mergeCell ref="A93:A95"/>
    <mergeCell ref="B93:B95"/>
    <mergeCell ref="C93:C95"/>
    <mergeCell ref="D93:D95"/>
    <mergeCell ref="E93:E95"/>
    <mergeCell ref="F93:F95"/>
    <mergeCell ref="G93:G95"/>
    <mergeCell ref="N93:N95"/>
    <mergeCell ref="O93:O95"/>
    <mergeCell ref="P93:P95"/>
    <mergeCell ref="Q93:Q95"/>
    <mergeCell ref="R93:R95"/>
    <mergeCell ref="S93:S95"/>
    <mergeCell ref="T93:T95"/>
    <mergeCell ref="U93:U95"/>
    <mergeCell ref="P104:P105"/>
    <mergeCell ref="Q104:Q105"/>
    <mergeCell ref="R104:R105"/>
    <mergeCell ref="S104:S105"/>
    <mergeCell ref="T104:T105"/>
    <mergeCell ref="U104:U105"/>
    <mergeCell ref="V104:V105"/>
    <mergeCell ref="A64:A65"/>
    <mergeCell ref="B64:B65"/>
    <mergeCell ref="C64:C65"/>
    <mergeCell ref="D64:D65"/>
    <mergeCell ref="E64:E65"/>
    <mergeCell ref="F64:F65"/>
    <mergeCell ref="G64:G65"/>
    <mergeCell ref="N64:N65"/>
    <mergeCell ref="O64:O65"/>
    <mergeCell ref="P64:P65"/>
    <mergeCell ref="Q64:Q65"/>
    <mergeCell ref="R64:R65"/>
    <mergeCell ref="S64:S65"/>
    <mergeCell ref="T64:T65"/>
    <mergeCell ref="U64:U65"/>
    <mergeCell ref="V64:V65"/>
    <mergeCell ref="V93:V95"/>
    <mergeCell ref="A104:A105"/>
    <mergeCell ref="B104:B105"/>
    <mergeCell ref="C104:C105"/>
    <mergeCell ref="D104:D105"/>
    <mergeCell ref="E104:E105"/>
    <mergeCell ref="F104:F105"/>
    <mergeCell ref="G104:G105"/>
    <mergeCell ref="N104:N105"/>
    <mergeCell ref="O104:O105"/>
    <mergeCell ref="AA31:AA32"/>
    <mergeCell ref="AB31:AB32"/>
    <mergeCell ref="Z64:Z65"/>
    <mergeCell ref="AA64:AA65"/>
    <mergeCell ref="AB64:AB65"/>
    <mergeCell ref="W104:W105"/>
    <mergeCell ref="X104:X105"/>
    <mergeCell ref="Y104:Y105"/>
    <mergeCell ref="Z104:Z105"/>
    <mergeCell ref="AA104:AA105"/>
    <mergeCell ref="AB104:AB105"/>
    <mergeCell ref="Z31:Z32"/>
    <mergeCell ref="W64:W65"/>
    <mergeCell ref="X64:X65"/>
    <mergeCell ref="Y64:Y65"/>
    <mergeCell ref="Z53:Z55"/>
    <mergeCell ref="W91:W92"/>
    <mergeCell ref="X91:X92"/>
    <mergeCell ref="Y91:Y92"/>
    <mergeCell ref="Z91:Z92"/>
    <mergeCell ref="AA91:AA92"/>
    <mergeCell ref="AB91:AB92"/>
    <mergeCell ref="Y88:Y89"/>
    <mergeCell ref="Z88:Z89"/>
    <mergeCell ref="W163:W164"/>
    <mergeCell ref="X163:X164"/>
    <mergeCell ref="Y163:Y164"/>
    <mergeCell ref="Z163:Z164"/>
    <mergeCell ref="AA163:AA164"/>
    <mergeCell ref="AB163:AB164"/>
    <mergeCell ref="A163:A164"/>
    <mergeCell ref="B163:B164"/>
    <mergeCell ref="C163:C164"/>
    <mergeCell ref="D163:D164"/>
    <mergeCell ref="E163:E164"/>
    <mergeCell ref="F163:F164"/>
    <mergeCell ref="G163:G164"/>
    <mergeCell ref="N163:N164"/>
    <mergeCell ref="O163:O164"/>
    <mergeCell ref="P163:P164"/>
    <mergeCell ref="Q163:Q164"/>
    <mergeCell ref="R163:R164"/>
    <mergeCell ref="S163:S164"/>
    <mergeCell ref="T163:T164"/>
    <mergeCell ref="U163:U164"/>
    <mergeCell ref="V163:V164"/>
    <mergeCell ref="U166:U167"/>
    <mergeCell ref="V166:V167"/>
    <mergeCell ref="W166:W167"/>
    <mergeCell ref="X166:X167"/>
    <mergeCell ref="Y166:Y167"/>
    <mergeCell ref="Z166:Z167"/>
    <mergeCell ref="AA166:AA167"/>
    <mergeCell ref="AB166:AB167"/>
    <mergeCell ref="A166:A167"/>
    <mergeCell ref="B166:B167"/>
    <mergeCell ref="C166:C167"/>
    <mergeCell ref="D166:D167"/>
    <mergeCell ref="E166:E167"/>
    <mergeCell ref="F166:F167"/>
    <mergeCell ref="G166:G167"/>
    <mergeCell ref="N166:N167"/>
    <mergeCell ref="O166:O167"/>
    <mergeCell ref="P166:P167"/>
    <mergeCell ref="Q166:Q167"/>
    <mergeCell ref="R166:R167"/>
    <mergeCell ref="S166:S167"/>
    <mergeCell ref="T166:T167"/>
    <mergeCell ref="U171:U172"/>
    <mergeCell ref="V171:V172"/>
    <mergeCell ref="W171:W172"/>
    <mergeCell ref="X171:X172"/>
    <mergeCell ref="Y171:Y172"/>
    <mergeCell ref="Z171:Z172"/>
    <mergeCell ref="AA171:AA172"/>
    <mergeCell ref="AB171:AB172"/>
    <mergeCell ref="A171:A172"/>
    <mergeCell ref="B171:B172"/>
    <mergeCell ref="C171:C172"/>
    <mergeCell ref="D171:D172"/>
    <mergeCell ref="E171:E172"/>
    <mergeCell ref="F171:F172"/>
    <mergeCell ref="G171:G172"/>
    <mergeCell ref="N171:N172"/>
    <mergeCell ref="O171:O172"/>
    <mergeCell ref="P171:P172"/>
    <mergeCell ref="Q171:Q172"/>
    <mergeCell ref="R171:R172"/>
    <mergeCell ref="S171:S172"/>
    <mergeCell ref="T171:T172"/>
    <mergeCell ref="U174:U175"/>
    <mergeCell ref="V174:V175"/>
    <mergeCell ref="W174:W175"/>
    <mergeCell ref="X174:X175"/>
    <mergeCell ref="Y174:Y175"/>
    <mergeCell ref="Z174:Z175"/>
    <mergeCell ref="AA174:AA175"/>
    <mergeCell ref="AB174:AB175"/>
    <mergeCell ref="A174:A175"/>
    <mergeCell ref="B174:B175"/>
    <mergeCell ref="C174:C175"/>
    <mergeCell ref="D174:D175"/>
    <mergeCell ref="E174:E175"/>
    <mergeCell ref="F174:F175"/>
    <mergeCell ref="G174:G175"/>
    <mergeCell ref="N174:N175"/>
    <mergeCell ref="O174:O175"/>
    <mergeCell ref="P174:P175"/>
    <mergeCell ref="Q174:Q175"/>
    <mergeCell ref="R174:R175"/>
    <mergeCell ref="S174:S175"/>
    <mergeCell ref="T174:T175"/>
    <mergeCell ref="W198:W200"/>
    <mergeCell ref="X198:X200"/>
    <mergeCell ref="Y198:Y200"/>
    <mergeCell ref="Z198:Z200"/>
    <mergeCell ref="AA198:AA200"/>
    <mergeCell ref="AB198:AB200"/>
    <mergeCell ref="A198:A200"/>
    <mergeCell ref="B198:B200"/>
    <mergeCell ref="C198:C200"/>
    <mergeCell ref="D198:D200"/>
    <mergeCell ref="E198:E200"/>
    <mergeCell ref="F198:F200"/>
    <mergeCell ref="G198:G200"/>
    <mergeCell ref="N198:N200"/>
    <mergeCell ref="O198:O200"/>
    <mergeCell ref="P198:P200"/>
    <mergeCell ref="Q198:Q200"/>
    <mergeCell ref="R198:R200"/>
    <mergeCell ref="S198:S200"/>
    <mergeCell ref="T198:T200"/>
    <mergeCell ref="U198:U200"/>
    <mergeCell ref="V198:V200"/>
  </mergeCells>
  <conditionalFormatting sqref="Y1">
    <cfRule type="cellIs" dxfId="119" priority="151" operator="equal">
      <formula>"On Delivery"</formula>
    </cfRule>
    <cfRule type="cellIs" dxfId="118" priority="152" operator="equal">
      <formula>"Delivered"</formula>
    </cfRule>
    <cfRule type="cellIs" dxfId="117" priority="153" operator="equal">
      <formula>"Delieverd"</formula>
    </cfRule>
    <cfRule type="cellIs" dxfId="116" priority="154" operator="equal">
      <formula>"Cancelled"</formula>
    </cfRule>
  </conditionalFormatting>
  <conditionalFormatting sqref="Y42:Y45 Y82:Y88 Y90:Y91 Y93 Y96:Y102 Y75:Y80 Y60:Y64 Y2:Y24 Y26:Y31 Y33:Y38 Y198 Y106:Y122 Y146:Y147 Y176:Y181 Y201">
    <cfRule type="cellIs" dxfId="115" priority="148" operator="equal">
      <formula>"On Delivery"</formula>
    </cfRule>
    <cfRule type="cellIs" dxfId="114" priority="149" operator="equal">
      <formula>"Delivered"</formula>
    </cfRule>
    <cfRule type="cellIs" dxfId="113" priority="150" operator="equal">
      <formula>"Cancelled"</formula>
    </cfRule>
  </conditionalFormatting>
  <conditionalFormatting sqref="Y42:Y45 Y82:Y88 Y90:Y91 Y93 Y96:Y102 Y75:Y80 Y60:Y64 Y2:Y24 Y26:Y31 Y33:Y38 Y198 Y106:Y122 Y146:Y147 Y176:Y181 Y201">
    <cfRule type="cellIs" dxfId="112" priority="147" operator="equal">
      <formula>"Dispatching"</formula>
    </cfRule>
  </conditionalFormatting>
  <conditionalFormatting sqref="Y70:Y73 Y82:Y88">
    <cfRule type="cellIs" dxfId="111" priority="144" operator="equal">
      <formula>"On Delivery"</formula>
    </cfRule>
    <cfRule type="cellIs" dxfId="110" priority="145" operator="equal">
      <formula>"Delivered"</formula>
    </cfRule>
    <cfRule type="cellIs" dxfId="109" priority="146" operator="equal">
      <formula>"Cancelled"</formula>
    </cfRule>
  </conditionalFormatting>
  <conditionalFormatting sqref="Y70:Y73 Y82:Y88">
    <cfRule type="cellIs" dxfId="108" priority="143" operator="equal">
      <formula>"Dispatching"</formula>
    </cfRule>
  </conditionalFormatting>
  <conditionalFormatting sqref="Y50:Y51 Y66:Y69">
    <cfRule type="cellIs" dxfId="107" priority="140" operator="equal">
      <formula>"On Delivery"</formula>
    </cfRule>
    <cfRule type="cellIs" dxfId="106" priority="141" operator="equal">
      <formula>"Delivered"</formula>
    </cfRule>
    <cfRule type="cellIs" dxfId="105" priority="142" operator="equal">
      <formula>"Cancelled"</formula>
    </cfRule>
  </conditionalFormatting>
  <conditionalFormatting sqref="Y50:Y51 Y66:Y69">
    <cfRule type="cellIs" dxfId="104" priority="139" operator="equal">
      <formula>"Dispatching"</formula>
    </cfRule>
  </conditionalFormatting>
  <conditionalFormatting sqref="Y47:Y49">
    <cfRule type="cellIs" dxfId="103" priority="136" operator="equal">
      <formula>"On Delivery"</formula>
    </cfRule>
    <cfRule type="cellIs" dxfId="102" priority="137" operator="equal">
      <formula>"Delivered"</formula>
    </cfRule>
    <cfRule type="cellIs" dxfId="101" priority="138" operator="equal">
      <formula>"Cancelled"</formula>
    </cfRule>
  </conditionalFormatting>
  <conditionalFormatting sqref="Y47:Y49">
    <cfRule type="cellIs" dxfId="100" priority="135" operator="equal">
      <formula>"Dispatching"</formula>
    </cfRule>
  </conditionalFormatting>
  <conditionalFormatting sqref="Y56:Y60">
    <cfRule type="cellIs" dxfId="99" priority="128" operator="equal">
      <formula>"On Delivery"</formula>
    </cfRule>
    <cfRule type="cellIs" dxfId="98" priority="129" operator="equal">
      <formula>"Delivered"</formula>
    </cfRule>
    <cfRule type="cellIs" dxfId="97" priority="130" operator="equal">
      <formula>"Cancelled"</formula>
    </cfRule>
  </conditionalFormatting>
  <conditionalFormatting sqref="Y56:Y60">
    <cfRule type="cellIs" dxfId="96" priority="127" operator="equal">
      <formula>"Dispatching"</formula>
    </cfRule>
  </conditionalFormatting>
  <conditionalFormatting sqref="Y53">
    <cfRule type="cellIs" dxfId="95" priority="124" operator="equal">
      <formula>"On Delivery"</formula>
    </cfRule>
    <cfRule type="cellIs" dxfId="94" priority="125" operator="equal">
      <formula>"Delivered"</formula>
    </cfRule>
    <cfRule type="cellIs" dxfId="93" priority="126" operator="equal">
      <formula>"Cancelled"</formula>
    </cfRule>
  </conditionalFormatting>
  <conditionalFormatting sqref="Y53">
    <cfRule type="cellIs" dxfId="92" priority="123" operator="equal">
      <formula>"Dispatching"</formula>
    </cfRule>
  </conditionalFormatting>
  <conditionalFormatting sqref="Y90:Y91 Y93 Y96:Y102 Y66:Y88 Y2:Y64 Y198 Y106:Y122 Y146:Y147 Y176:Y181 Y201">
    <cfRule type="containsText" dxfId="91" priority="121" operator="containsText" text="On Delivery">
      <formula>NOT(ISERROR(SEARCH("On Delivery",Y2)))</formula>
    </cfRule>
    <cfRule type="cellIs" dxfId="90" priority="122" operator="equal">
      <formula>"On Delivery"</formula>
    </cfRule>
  </conditionalFormatting>
  <conditionalFormatting sqref="Y103:Y104">
    <cfRule type="cellIs" dxfId="89" priority="118" operator="equal">
      <formula>"On Delivery"</formula>
    </cfRule>
    <cfRule type="cellIs" dxfId="88" priority="119" operator="equal">
      <formula>"Delivered"</formula>
    </cfRule>
    <cfRule type="cellIs" dxfId="87" priority="120" operator="equal">
      <formula>"Cancelled"</formula>
    </cfRule>
  </conditionalFormatting>
  <conditionalFormatting sqref="Y103:Y104">
    <cfRule type="cellIs" dxfId="86" priority="117" operator="equal">
      <formula>"Dispatching"</formula>
    </cfRule>
  </conditionalFormatting>
  <conditionalFormatting sqref="Y103:Y104">
    <cfRule type="containsText" dxfId="85" priority="115" operator="containsText" text="On Delivery">
      <formula>NOT(ISERROR(SEARCH("On Delivery",Y103)))</formula>
    </cfRule>
    <cfRule type="cellIs" dxfId="84" priority="116" operator="equal">
      <formula>"On Delivery"</formula>
    </cfRule>
  </conditionalFormatting>
  <conditionalFormatting sqref="Y123 Y142:Y145">
    <cfRule type="cellIs" dxfId="83" priority="112" operator="equal">
      <formula>"On Delivery"</formula>
    </cfRule>
    <cfRule type="cellIs" dxfId="82" priority="113" operator="equal">
      <formula>"Delivered"</formula>
    </cfRule>
    <cfRule type="cellIs" dxfId="81" priority="114" operator="equal">
      <formula>"Cancelled"</formula>
    </cfRule>
  </conditionalFormatting>
  <conditionalFormatting sqref="Y123 Y142:Y145">
    <cfRule type="cellIs" dxfId="80" priority="111" operator="equal">
      <formula>"Dispatching"</formula>
    </cfRule>
  </conditionalFormatting>
  <conditionalFormatting sqref="Y123 Y142:Y145">
    <cfRule type="containsText" dxfId="79" priority="109" operator="containsText" text="On Delivery">
      <formula>NOT(ISERROR(SEARCH("On Delivery",Y123)))</formula>
    </cfRule>
    <cfRule type="cellIs" dxfId="78" priority="110" operator="equal">
      <formula>"On Delivery"</formula>
    </cfRule>
  </conditionalFormatting>
  <conditionalFormatting sqref="Y148:Y149 Y196:Y197">
    <cfRule type="cellIs" dxfId="77" priority="100" operator="equal">
      <formula>"On Delivery"</formula>
    </cfRule>
    <cfRule type="cellIs" dxfId="76" priority="101" operator="equal">
      <formula>"Delivered"</formula>
    </cfRule>
    <cfRule type="cellIs" dxfId="75" priority="102" operator="equal">
      <formula>"Cancelled"</formula>
    </cfRule>
  </conditionalFormatting>
  <conditionalFormatting sqref="Y148:Y149 Y196:Y197">
    <cfRule type="cellIs" dxfId="74" priority="99" operator="equal">
      <formula>"Dispatching"</formula>
    </cfRule>
  </conditionalFormatting>
  <conditionalFormatting sqref="Y148:Y149 Y196:Y197">
    <cfRule type="containsText" dxfId="73" priority="97" operator="containsText" text="On Delivery">
      <formula>NOT(ISERROR(SEARCH("On Delivery",Y148)))</formula>
    </cfRule>
    <cfRule type="cellIs" dxfId="72" priority="98" operator="equal">
      <formula>"On Delivery"</formula>
    </cfRule>
  </conditionalFormatting>
  <conditionalFormatting sqref="Y128:Y141">
    <cfRule type="cellIs" dxfId="71" priority="82" operator="equal">
      <formula>"On Delivery"</formula>
    </cfRule>
    <cfRule type="cellIs" dxfId="70" priority="83" operator="equal">
      <formula>"Delivered"</formula>
    </cfRule>
    <cfRule type="cellIs" dxfId="69" priority="84" operator="equal">
      <formula>"Cancelled"</formula>
    </cfRule>
  </conditionalFormatting>
  <conditionalFormatting sqref="Y128:Y141">
    <cfRule type="cellIs" dxfId="68" priority="81" operator="equal">
      <formula>"Dispatching"</formula>
    </cfRule>
  </conditionalFormatting>
  <conditionalFormatting sqref="Y128:Y141">
    <cfRule type="containsText" dxfId="67" priority="79" operator="containsText" text="On Delivery">
      <formula>NOT(ISERROR(SEARCH("On Delivery",Y128)))</formula>
    </cfRule>
    <cfRule type="cellIs" dxfId="66" priority="80" operator="equal">
      <formula>"On Delivery"</formula>
    </cfRule>
  </conditionalFormatting>
  <conditionalFormatting sqref="Y124:Y127">
    <cfRule type="cellIs" dxfId="65" priority="88" operator="equal">
      <formula>"On Delivery"</formula>
    </cfRule>
    <cfRule type="cellIs" dxfId="64" priority="89" operator="equal">
      <formula>"Delivered"</formula>
    </cfRule>
    <cfRule type="cellIs" dxfId="63" priority="90" operator="equal">
      <formula>"Cancelled"</formula>
    </cfRule>
  </conditionalFormatting>
  <conditionalFormatting sqref="Y124:Y127">
    <cfRule type="cellIs" dxfId="62" priority="87" operator="equal">
      <formula>"Dispatching"</formula>
    </cfRule>
  </conditionalFormatting>
  <conditionalFormatting sqref="Y124:Y127">
    <cfRule type="containsText" dxfId="61" priority="85" operator="containsText" text="On Delivery">
      <formula>NOT(ISERROR(SEARCH("On Delivery",Y124)))</formula>
    </cfRule>
    <cfRule type="cellIs" dxfId="60" priority="86" operator="equal">
      <formula>"On Delivery"</formula>
    </cfRule>
  </conditionalFormatting>
  <conditionalFormatting sqref="Y168:Y169 Y182:Y189">
    <cfRule type="cellIs" dxfId="59" priority="76" operator="equal">
      <formula>"On Delivery"</formula>
    </cfRule>
    <cfRule type="cellIs" dxfId="58" priority="77" operator="equal">
      <formula>"Delivered"</formula>
    </cfRule>
    <cfRule type="cellIs" dxfId="57" priority="78" operator="equal">
      <formula>"Cancelled"</formula>
    </cfRule>
  </conditionalFormatting>
  <conditionalFormatting sqref="Y168:Y169 Y182:Y189">
    <cfRule type="cellIs" dxfId="56" priority="75" operator="equal">
      <formula>"Dispatching"</formula>
    </cfRule>
  </conditionalFormatting>
  <conditionalFormatting sqref="Y168:Y169 Y182:Y189">
    <cfRule type="containsText" dxfId="55" priority="73" operator="containsText" text="On Delivery">
      <formula>NOT(ISERROR(SEARCH("On Delivery",Y168)))</formula>
    </cfRule>
    <cfRule type="cellIs" dxfId="54" priority="74" operator="equal">
      <formula>"On Delivery"</formula>
    </cfRule>
  </conditionalFormatting>
  <conditionalFormatting sqref="Y150">
    <cfRule type="cellIs" dxfId="53" priority="70" operator="equal">
      <formula>"On Delivery"</formula>
    </cfRule>
    <cfRule type="cellIs" dxfId="52" priority="71" operator="equal">
      <formula>"Delivered"</formula>
    </cfRule>
    <cfRule type="cellIs" dxfId="51" priority="72" operator="equal">
      <formula>"Cancelled"</formula>
    </cfRule>
  </conditionalFormatting>
  <conditionalFormatting sqref="Y150">
    <cfRule type="cellIs" dxfId="50" priority="69" operator="equal">
      <formula>"Dispatching"</formula>
    </cfRule>
  </conditionalFormatting>
  <conditionalFormatting sqref="Y150">
    <cfRule type="containsText" dxfId="49" priority="67" operator="containsText" text="On Delivery">
      <formula>NOT(ISERROR(SEARCH("On Delivery",Y150)))</formula>
    </cfRule>
    <cfRule type="cellIs" dxfId="48" priority="68" operator="equal">
      <formula>"On Delivery"</formula>
    </cfRule>
  </conditionalFormatting>
  <conditionalFormatting sqref="Y161:Y163 Y165:Y166">
    <cfRule type="cellIs" dxfId="47" priority="64" operator="equal">
      <formula>"On Delivery"</formula>
    </cfRule>
    <cfRule type="cellIs" dxfId="46" priority="65" operator="equal">
      <formula>"Delivered"</formula>
    </cfRule>
    <cfRule type="cellIs" dxfId="45" priority="66" operator="equal">
      <formula>"Cancelled"</formula>
    </cfRule>
  </conditionalFormatting>
  <conditionalFormatting sqref="Y161:Y163 Y165:Y166">
    <cfRule type="cellIs" dxfId="44" priority="63" operator="equal">
      <formula>"Dispatching"</formula>
    </cfRule>
  </conditionalFormatting>
  <conditionalFormatting sqref="Y161:Y163 Y165:Y166">
    <cfRule type="containsText" dxfId="43" priority="61" operator="containsText" text="On Delivery">
      <formula>NOT(ISERROR(SEARCH("On Delivery",Y161)))</formula>
    </cfRule>
    <cfRule type="cellIs" dxfId="42" priority="62" operator="equal">
      <formula>"On Delivery"</formula>
    </cfRule>
  </conditionalFormatting>
  <conditionalFormatting sqref="Y158:Y160">
    <cfRule type="cellIs" dxfId="41" priority="58" operator="equal">
      <formula>"On Delivery"</formula>
    </cfRule>
    <cfRule type="cellIs" dxfId="40" priority="59" operator="equal">
      <formula>"Delivered"</formula>
    </cfRule>
    <cfRule type="cellIs" dxfId="39" priority="60" operator="equal">
      <formula>"Cancelled"</formula>
    </cfRule>
  </conditionalFormatting>
  <conditionalFormatting sqref="Y158:Y160">
    <cfRule type="cellIs" dxfId="38" priority="57" operator="equal">
      <formula>"Dispatching"</formula>
    </cfRule>
  </conditionalFormatting>
  <conditionalFormatting sqref="Y158:Y160">
    <cfRule type="containsText" dxfId="37" priority="55" operator="containsText" text="On Delivery">
      <formula>NOT(ISERROR(SEARCH("On Delivery",Y158)))</formula>
    </cfRule>
    <cfRule type="cellIs" dxfId="36" priority="56" operator="equal">
      <formula>"On Delivery"</formula>
    </cfRule>
  </conditionalFormatting>
  <conditionalFormatting sqref="Y152:Y157">
    <cfRule type="cellIs" dxfId="35" priority="52" operator="equal">
      <formula>"On Delivery"</formula>
    </cfRule>
    <cfRule type="cellIs" dxfId="34" priority="53" operator="equal">
      <formula>"Delivered"</formula>
    </cfRule>
    <cfRule type="cellIs" dxfId="33" priority="54" operator="equal">
      <formula>"Cancelled"</formula>
    </cfRule>
  </conditionalFormatting>
  <conditionalFormatting sqref="Y152:Y157">
    <cfRule type="cellIs" dxfId="32" priority="51" operator="equal">
      <formula>"Dispatching"</formula>
    </cfRule>
  </conditionalFormatting>
  <conditionalFormatting sqref="Y152:Y157">
    <cfRule type="containsText" dxfId="31" priority="49" operator="containsText" text="On Delivery">
      <formula>NOT(ISERROR(SEARCH("On Delivery",Y152)))</formula>
    </cfRule>
    <cfRule type="cellIs" dxfId="30" priority="50" operator="equal">
      <formula>"On Delivery"</formula>
    </cfRule>
  </conditionalFormatting>
  <conditionalFormatting sqref="Y151">
    <cfRule type="cellIs" dxfId="29" priority="46" operator="equal">
      <formula>"On Delivery"</formula>
    </cfRule>
    <cfRule type="cellIs" dxfId="28" priority="47" operator="equal">
      <formula>"Delivered"</formula>
    </cfRule>
    <cfRule type="cellIs" dxfId="27" priority="48" operator="equal">
      <formula>"Cancelled"</formula>
    </cfRule>
  </conditionalFormatting>
  <conditionalFormatting sqref="Y151">
    <cfRule type="cellIs" dxfId="26" priority="45" operator="equal">
      <formula>"Dispatching"</formula>
    </cfRule>
  </conditionalFormatting>
  <conditionalFormatting sqref="Y151">
    <cfRule type="containsText" dxfId="25" priority="43" operator="containsText" text="On Delivery">
      <formula>NOT(ISERROR(SEARCH("On Delivery",Y151)))</formula>
    </cfRule>
    <cfRule type="cellIs" dxfId="24" priority="44" operator="equal">
      <formula>"On Delivery"</formula>
    </cfRule>
  </conditionalFormatting>
  <conditionalFormatting sqref="Y173:Y174">
    <cfRule type="cellIs" dxfId="23" priority="34" operator="equal">
      <formula>"On Delivery"</formula>
    </cfRule>
    <cfRule type="cellIs" dxfId="22" priority="35" operator="equal">
      <formula>"Delivered"</formula>
    </cfRule>
    <cfRule type="cellIs" dxfId="21" priority="36" operator="equal">
      <formula>"Cancelled"</formula>
    </cfRule>
  </conditionalFormatting>
  <conditionalFormatting sqref="Y173:Y174">
    <cfRule type="cellIs" dxfId="20" priority="33" operator="equal">
      <formula>"Dispatching"</formula>
    </cfRule>
  </conditionalFormatting>
  <conditionalFormatting sqref="Y173:Y174">
    <cfRule type="containsText" dxfId="19" priority="31" operator="containsText" text="On Delivery">
      <formula>NOT(ISERROR(SEARCH("On Delivery",Y173)))</formula>
    </cfRule>
    <cfRule type="cellIs" dxfId="18" priority="32" operator="equal">
      <formula>"On Delivery"</formula>
    </cfRule>
  </conditionalFormatting>
  <conditionalFormatting sqref="Y170:Y171">
    <cfRule type="cellIs" dxfId="17" priority="28" operator="equal">
      <formula>"On Delivery"</formula>
    </cfRule>
    <cfRule type="cellIs" dxfId="16" priority="29" operator="equal">
      <formula>"Delivered"</formula>
    </cfRule>
    <cfRule type="cellIs" dxfId="15" priority="30" operator="equal">
      <formula>"Cancelled"</formula>
    </cfRule>
  </conditionalFormatting>
  <conditionalFormatting sqref="Y170:Y171">
    <cfRule type="cellIs" dxfId="14" priority="27" operator="equal">
      <formula>"Dispatching"</formula>
    </cfRule>
  </conditionalFormatting>
  <conditionalFormatting sqref="Y170:Y171">
    <cfRule type="containsText" dxfId="13" priority="25" operator="containsText" text="On Delivery">
      <formula>NOT(ISERROR(SEARCH("On Delivery",Y170)))</formula>
    </cfRule>
    <cfRule type="cellIs" dxfId="12" priority="26" operator="equal">
      <formula>"On Delivery"</formula>
    </cfRule>
  </conditionalFormatting>
  <conditionalFormatting sqref="Y190:Y195">
    <cfRule type="cellIs" dxfId="11" priority="10" operator="equal">
      <formula>"On Delivery"</formula>
    </cfRule>
    <cfRule type="cellIs" dxfId="10" priority="11" operator="equal">
      <formula>"Delivered"</formula>
    </cfRule>
    <cfRule type="cellIs" dxfId="9" priority="12" operator="equal">
      <formula>"Cancelled"</formula>
    </cfRule>
  </conditionalFormatting>
  <conditionalFormatting sqref="Y190:Y195">
    <cfRule type="cellIs" dxfId="8" priority="9" operator="equal">
      <formula>"Dispatching"</formula>
    </cfRule>
  </conditionalFormatting>
  <conditionalFormatting sqref="Y190:Y195">
    <cfRule type="containsText" dxfId="7" priority="7" operator="containsText" text="On Delivery">
      <formula>NOT(ISERROR(SEARCH("On Delivery",Y190)))</formula>
    </cfRule>
    <cfRule type="cellIs" dxfId="6" priority="8" operator="equal">
      <formula>"On Delivery"</formula>
    </cfRule>
  </conditionalFormatting>
  <dataValidations count="10">
    <dataValidation type="list" allowBlank="1" showErrorMessage="1" sqref="R42:R45 R53 R82:R88 R90:R91 R93 R47:R51 R75:R80 R26:R31 R2:R24 R56:R64 R66:R73 R33:R38 R96:R104 R106:R163 R165:R166 R168:R171 R173:R174 R176:R198 R201">
      <formula1>"COD, PhonePe, PayU"</formula1>
    </dataValidation>
    <dataValidation type="list" allowBlank="1" showInputMessage="1" showErrorMessage="1" sqref="Y42:Y45 Y53 Y82:Y88 Y90:Y91 Y93 Y47:Y51 Y63:Y64 Y26:Y31 Y2:Y24 Y201 Y66:Y73 Y33:Y38 Y76:Y80 Y100:Y104 Y165:Y166 Y162 Y173:Y174 Y169:Y171 Y56:Y61 Y96:Y98 Y106:Y110 Y112:Y124 Y126:Y160 Y176:Y194 Y196:Y198">
      <formula1>"On Delivery, Delivered, Packing, Dispatching, Cancelled"</formula1>
    </dataValidation>
    <dataValidation type="list" allowBlank="1" showInputMessage="1" showErrorMessage="1" sqref="S82:S88 S90:S91 S93 S20:S53 S75:S80 S56:S64 S66:S73 S96:S104 S106:S163 S165:S166 S168:S171 S173:S174 S176:S198 S201">
      <formula1>"Xpressbees, IndiaPost, Others, Nandan,Shiprocket, NA, Delhivery,Trackon"</formula1>
    </dataValidation>
    <dataValidation type="list" allowBlank="1" showInputMessage="1" showErrorMessage="1" sqref="S2:S19">
      <formula1>"Xpressbees, IndiaPost, Others, Nandan,Shiprocket, NA, Delhivery"</formula1>
    </dataValidation>
    <dataValidation type="list" allowBlank="1" showInputMessage="1" showErrorMessage="1" prompt="Returning on 12 April" sqref="Y62">
      <formula1>"On Delivery, Delivered, Packing, Dispatching, Cancelled"</formula1>
    </dataValidation>
    <dataValidation type="list" allowBlank="1" showInputMessage="1" showErrorMessage="1" prompt="Returning on 9 April" sqref="Y75">
      <formula1>"On Delivery, Delivered, Packing, Dispatching, Cancelled"</formula1>
    </dataValidation>
    <dataValidation type="list" allowBlank="1" showInputMessage="1" showErrorMessage="1" prompt="Return" sqref="Y99">
      <formula1>"On Delivery, Delivered, Packing, Dispatching, Cancelled"</formula1>
    </dataValidation>
    <dataValidation type="list" allowBlank="1" showInputMessage="1" showErrorMessage="1" prompt="Customer not available x Customer not available at given address and not reachable over phone" sqref="Y111">
      <formula1>"On Delivery, Delivered, Packing, Dispatching, Cancelled"</formula1>
    </dataValidation>
    <dataValidation type="list" allowBlank="1" showInputMessage="1" showErrorMessage="1" prompt="UNDELIVERED DUE TO ADDRESS NOT FOUND/IN-COMPLET/REQUIRE PHONE NO" sqref="Y125">
      <formula1>"On Delivery, Delivered, Packing, Dispatching, Cancelled"</formula1>
    </dataValidation>
    <dataValidation type="list" allowBlank="1" showInputMessage="1" showErrorMessage="1" prompt="Payment Failed By Phonepe" sqref="Y161 Y163:Y164 Y168 Y195">
      <formula1>"On Delivery, Delivered, Packing, Dispatching, Cancelled"</formula1>
    </dataValidation>
  </dataValidations>
  <hyperlinks>
    <hyperlink ref="W2" r:id="rId1" display="https://shipment.xpressbees.com/shipping/tracking/14344940553729"/>
    <hyperlink ref="W5" r:id="rId2" display="http://www.shreenandancouries.com/"/>
    <hyperlink ref="W3" r:id="rId3" display="https://shipment.xpressbees.com/shipping/tracking/14344940553534"/>
    <hyperlink ref="W4" r:id="rId4" display="https://shipment.xpressbees.com/shipping/tracking/14344940555851"/>
    <hyperlink ref="H7" r:id="rId5" display="https://www.deshkidava.com/product/Chyawanprash-X2WJH"/>
    <hyperlink ref="H8" r:id="rId6" display="https://www.deshkidava.com/product/Nherb-Oral-Mouth-Care-Liquid-jOVni"/>
    <hyperlink ref="W8" r:id="rId7"/>
    <hyperlink ref="H9" r:id="rId8" display="https://www.deshkidava.com/product/Breathe-Eazy-Granules-zisSs"/>
    <hyperlink ref="H10" r:id="rId9" display="https://www.deshkidava.com/product/Breathe-Eazy-Granules-zisSs"/>
    <hyperlink ref="H11" r:id="rId10" display="https://www.deshkidava.com/product/Antra-Vriddhihar-Gutika-GcLtS"/>
    <hyperlink ref="H12" r:id="rId11" display="https://www.deshkidava.com/product/Srinetra-Eye-Drops-YEGMy"/>
    <hyperlink ref="H13" r:id="rId12" display="https://www.deshkidava.com/product/Vasulax-Kids-Syrup-CjrZU"/>
    <hyperlink ref="W9" r:id="rId13" display="https://shipment.xpressbees.com/shipping/tracking/14344940568494"/>
    <hyperlink ref="W10" r:id="rId14" display="https://shipment.xpressbees.com/shipping/tracking/14344940568489"/>
    <hyperlink ref="W11" r:id="rId15" display="https://shipment.xpressbees.com/shipping/tracking/14344940572385"/>
    <hyperlink ref="W12" r:id="rId16" display="https://shipment.xpressbees.com/shipping/tracking/14344940582301"/>
    <hyperlink ref="W13" r:id="rId17" display="https://shipment.xpressbees.com/shipping/tracking/14344940584892"/>
    <hyperlink ref="W14" r:id="rId18" display="https://shipment.xpressbees.com/shipping/tracking/14344940592034"/>
    <hyperlink ref="H15" r:id="rId19" display="https://www.deshkidava.com/product/Sonaprash-Chyawanprash-c86i5"/>
    <hyperlink ref="H16" r:id="rId20" display="https://www.deshkidava.com/product/Triphala-Guggulu-Pm0Rg"/>
    <hyperlink ref="W15" r:id="rId21" display="https://shipment.xpressbees.com/shipping/tracking/14344940600903"/>
    <hyperlink ref="W16" r:id="rId22" display="https://shipment.xpressbees.com/shipping/tracking/14344940601129"/>
    <hyperlink ref="H17" r:id="rId23" display="https://www.deshkidava.com/product/Haridra-Khand-Capsule-iN6vX"/>
    <hyperlink ref="H18" r:id="rId24" display="https://www.deshkidava.com/product/Breathe-Eazy-Granules-zisSs"/>
    <hyperlink ref="H19" r:id="rId25" display="https://www.deshkidava.com/product/Colicarmin-Syrup-z7ICM"/>
    <hyperlink ref="H20" r:id="rId26" display="https://www.deshkidava.com/product/Bio-Oil-Skin-Care-PpWC3"/>
    <hyperlink ref="W20" r:id="rId27" display="http://www.delhivery.com/"/>
    <hyperlink ref="H21" r:id="rId28" display="https://www.deshkidava.com/product/Kruminashak-Kadha-hRIvS"/>
    <hyperlink ref="H22" r:id="rId29" display="https://www.deshkidava.com/product/Diabic-Care-Juice-dzQnq"/>
    <hyperlink ref="H23" r:id="rId30" display="https://www.deshkidava.com/product/JointAid-Oil-qGa55"/>
    <hyperlink ref="H24" r:id="rId31" display="https://www.deshkidava.com/product/Hyperstop-Tablet-tdWMd"/>
    <hyperlink ref="H25" r:id="rId32" display="https://www.deshkidava.com/product/Pavanahara-Vati-dtmEL"/>
    <hyperlink ref="H26" r:id="rId33" display="https://www.deshkidava.com/product/Neo-Neem-Soap-gjv5C"/>
    <hyperlink ref="H27" r:id="rId34" display="https://www.deshkidava.com/product/best-herbal-shampoo-trichup"/>
    <hyperlink ref="H28" r:id="rId35" display="https://www.deshkidava.com/product/Sesa-Anti-Hair-Fall-With-Bhringraj--Onion-Shampoo-diNDH"/>
    <hyperlink ref="H29" r:id="rId36" display="https://www.deshkidava.com/product/Sesa-Ayurvedic-Hair-Oil-XuP1I"/>
    <hyperlink ref="H30" r:id="rId37" display="https://www.deshkidava.com/product/Dr-Ortho-Strong-Oil-MvSPs"/>
    <hyperlink ref="H32" r:id="rId38" display="https://www.deshkidava.com/product/Ragi-Malt-Mango-7MIS8"/>
    <hyperlink ref="H33" r:id="rId39" display="https://www.deshkidava.com/product/Memodin-Syrup-zrx4I"/>
    <hyperlink ref="H34" r:id="rId40" display="https://www.deshkidava.com/product/Sat-Isabgol-2yfYg"/>
    <hyperlink ref="H35" r:id="rId41" display="https://www.deshkidava.com/product/Raughan-E-Badam-Shireen-yxGG4"/>
    <hyperlink ref="H36" r:id="rId42" display="https://www.deshkidava.com/product/Moringa-Leaf-Powder-gHYG0"/>
    <hyperlink ref="H37" r:id="rId43" display="https://www.deshkidava.com/product/Aj-Kesh-A1-Powder-Caqj6"/>
    <hyperlink ref="H38" r:id="rId44" display="https://www.deshkidava.com/product/Raughan-E-Badam-Shireen-yxGG4"/>
    <hyperlink ref="H39" r:id="rId45" display="https://www.deshkidava.com/product/Earcon-Drops-WOsW8"/>
    <hyperlink ref="H40" r:id="rId46" display="https://www.deshkidava.com/product/Hemo-G-Findla-Juice-pDRo2"/>
    <hyperlink ref="H41" r:id="rId47" display="https://www.deshkidava.com/product/Giloy-Juice-u4Vcp"/>
    <hyperlink ref="H42" r:id="rId48" display="https://www.deshkidava.com/product/Nityadip-Ubtan--Soap-7Mkrg"/>
    <hyperlink ref="H43" r:id="rId49" display="https://www.deshkidava.com/product/Brento-Syrup-wq8dZ"/>
    <hyperlink ref="H44" r:id="rId50" display="https://www.deshkidava.com/product/Shyamala-Oil-Hua8N"/>
    <hyperlink ref="H45" r:id="rId51" display="https://www.deshkidava.com/product/Raktin-Syrup--evXZQ"/>
    <hyperlink ref="H46" r:id="rId52" display="https://www.deshkidava.com/product/Honey-G1zL4"/>
    <hyperlink ref="H47" r:id="rId53" display="https://www.deshkidava.com/product/Uricontrol-Syrup-Xy0QD"/>
    <hyperlink ref="H48" r:id="rId54" display="https://www.deshkidava.com/product/Gomutra-Ark-QxzL1"/>
    <hyperlink ref="H49" r:id="rId55" display="https://www.deshkidava.com/product/Nherb-Oral-Mouth-Care-Liquid-jOVni"/>
    <hyperlink ref="H50" r:id="rId56" display="https://www.deshkidava.com/product/Ojasvita-Chocolate-Powder-0pz4K"/>
    <hyperlink ref="W27" r:id="rId57" display="https://shreenandancourier.com/"/>
    <hyperlink ref="W18" r:id="rId58" display="https://shipment.xpressbees.com/shipping/tracking/14344940622278"/>
    <hyperlink ref="W17" r:id="rId59" display="https://shipment.xpressbees.com/shipping/tracking/14344940622278"/>
    <hyperlink ref="W19" r:id="rId60" display="https://shipment.xpressbees.com/shipping/tracking/14344940641503"/>
    <hyperlink ref="W21" r:id="rId61" display="https://shipment.xpressbees.com/shipping/tracking/14344940643450"/>
    <hyperlink ref="W24:W25" r:id="rId62" display="https://shipment.xpressbees.com/shipping/tracking/14344940643591"/>
    <hyperlink ref="W28" r:id="rId63" display="https://shipment.xpressbees.com/shipping/tracking/14344940631859"/>
    <hyperlink ref="W29" r:id="rId64" display="https://shipment.xpressbees.com/shipping/tracking/14344940643674"/>
    <hyperlink ref="W33" r:id="rId65" display="https://shipment.xpressbees.com/shipping/tracking/14344940641543"/>
    <hyperlink ref="W30" r:id="rId66" display="https://shipment.xpressbees.com/shipping/tracking/14344940641543"/>
    <hyperlink ref="W35" r:id="rId67" display="https://www.delhivery.com/track/package/28680710000140"/>
    <hyperlink ref="W31:W32" r:id="rId68" display="https://www.delhivery.com/track/package/28680710000055"/>
    <hyperlink ref="W34" r:id="rId69" display="https://www.delhivery.com/track/package/28680710000044"/>
    <hyperlink ref="W36" r:id="rId70" display="https://www.delhivery.com/track/package/28680710000114"/>
    <hyperlink ref="W45:W46" r:id="rId71" display="https://www.trackon.in/"/>
    <hyperlink ref="W51:W52" r:id="rId72" display="https://www.delhivery.com/track/package/28680710000125"/>
    <hyperlink ref="W51" r:id="rId73" display="https://www.delhivery.com/track/package/28680710000125"/>
    <hyperlink ref="H53" r:id="rId74" display="https://www.deshkidava.com/product/Nityadip-Kesar-Soap-UbQB2"/>
    <hyperlink ref="H54" r:id="rId75" display="https://www.deshkidava.com/product/Nityadip-Mruttika-Soap-Qvbao"/>
    <hyperlink ref="H55" r:id="rId76" display="https://www.deshkidava.com/product/Nityadip-Ubtan--Soap-7Mkrg"/>
    <hyperlink ref="H56" r:id="rId77" display="https://www.deshkidava.com/product/Acnovin-Cream-l3aXp"/>
    <hyperlink ref="H57" r:id="rId78" display="https://www.deshkidava.com/product/Pravek-Ayurvedic-Tea-uOJig"/>
    <hyperlink ref="H58" r:id="rId79" display="https://www.deshkidava.com/product/Yastimadhu-Tablet-KNuUh"/>
    <hyperlink ref="H59" r:id="rId80" display="https://www.deshkidava.com/product/Hemo-G-Findla-Juice-pDRo2"/>
    <hyperlink ref="H60" r:id="rId81" display="https://www.deshkidava.com/product/Aj-Bplex-Syrup-P7goW"/>
    <hyperlink ref="H61" r:id="rId82" display="https://www.deshkidava.com/product/Neo-Neem-Shampoo-0imgO"/>
    <hyperlink ref="H62" r:id="rId83" display="https://www.deshkidava.com/product/Rasayan-Vati-7JnCh"/>
    <hyperlink ref="H63" r:id="rId84" display="https://www.deshkidava.com/product/Maha-Bhringraj-Oil-Nm8I1"/>
    <hyperlink ref="W7" r:id="rId85" display="https://www.delhivery.com/track/package/28680710000254"/>
    <hyperlink ref="W6" r:id="rId86" display="https://shreenandancourier.com/"/>
    <hyperlink ref="H66" r:id="rId87" display="https://www.deshkidava.com/product/Rasayan-Churna-L7hTV"/>
    <hyperlink ref="H67" r:id="rId88" display="https://www.deshkidava.com/product/Hyperstop-Tablet-tdWMd"/>
    <hyperlink ref="H68" r:id="rId89" display="https://www.deshkidava.com/product/Neo-Neem-Shampoo-0imgO"/>
    <hyperlink ref="H69" r:id="rId90" display="https://www.deshkidava.com/product/Kesh-Kanchan-Tablet-g1ImB"/>
    <hyperlink ref="H70" r:id="rId91" display="https://www.deshkidava.com/product/Ragi-Malt-Dry-Fruits-Rbmmg"/>
    <hyperlink ref="H71" r:id="rId92" display="https://www.deshkidava.com/product/Ruturaj-Hair-Oil-epxnh"/>
    <hyperlink ref="H72" r:id="rId93" display="https://www.deshkidava.com/product/Acnovin-Cream-l3aXp"/>
    <hyperlink ref="H73" r:id="rId94" display="https://www.deshkidava.com/product/Chandraprabha-Vati-iIGI9"/>
    <hyperlink ref="H74" r:id="rId95" display="https://www.deshkidava.com/product/Virya-Shodhan-Vati-fxYNR"/>
    <hyperlink ref="H75" r:id="rId96" display="https://www.deshkidava.com/product/Shilajit-Gold-Resin-OQGP3"/>
    <hyperlink ref="H76" r:id="rId97" display="https://www.deshkidava.com/product/Ragi-Malt-Dry-Fruits-Rbmmg"/>
    <hyperlink ref="H77" r:id="rId98" display="https://www.deshkidava.com/product/Acnovin-Cream-l3aXp"/>
    <hyperlink ref="H78" r:id="rId99" display="https://www.deshkidava.com/product/Shilajit-Himalayan-Origin--N8J6f"/>
    <hyperlink ref="H79" r:id="rId100" display="https://www.deshkidava.com/product/Shilajit-Himalayan-Origin--N8J6f"/>
    <hyperlink ref="H80" r:id="rId101" display="https://www.deshkidava.com/product/Arjuna-Garcinia-Juice-eQP7r"/>
    <hyperlink ref="H81" r:id="rId102" display="https://www.deshkidava.com/product/Ginger-Vinegar-30c7o"/>
    <hyperlink ref="H82" r:id="rId103" display="https://www.deshkidava.com/product/JointAid-Oil-qGa55"/>
    <hyperlink ref="H83" r:id="rId104" display="https://www.deshkidava.com/product/Uttra-Khand-Madhu-Honey-w73RQ"/>
    <hyperlink ref="W26" r:id="rId105" display="https://www.delhivery.com/tracking"/>
    <hyperlink ref="W37" r:id="rId106" display="http://www.trackon.in/"/>
    <hyperlink ref="W38:W41" r:id="rId107" display="http://www.trackon.in/"/>
    <hyperlink ref="W22" r:id="rId108" display="https://shipment.xpressbees.com/shipping/tracking/14344940643542"/>
    <hyperlink ref="W42" r:id="rId109" display="https://shipment.xpressbees.com/shipping/tracking/14344940656556"/>
    <hyperlink ref="W43" r:id="rId110" display="http://www.shreenandancouries.com"/>
    <hyperlink ref="W44" r:id="rId111" display="https://www.delhivery.com/track/package/28680710000103"/>
    <hyperlink ref="W47" r:id="rId112" display="https://shiprocket.co/tracking/340236908948"/>
    <hyperlink ref="W48" r:id="rId113" display="https://www.trackon.in/"/>
    <hyperlink ref="W49" r:id="rId114" display="https://www.delhivery.com/tracking"/>
    <hyperlink ref="W50" r:id="rId115" display="https://shreenandancourier.com/"/>
    <hyperlink ref="W53:W55" r:id="rId116" display="https://shipment.xpressbees.com/shipping/tracking/152489840062000"/>
    <hyperlink ref="W57" r:id="rId117" display="https://shipment.xpressbees.com/shipping/tracking/14344940681905"/>
    <hyperlink ref="W58" r:id="rId118" display="https://trackon.in/"/>
    <hyperlink ref="W59" r:id="rId119" display="https://www.delhivery.com/tracking"/>
    <hyperlink ref="W60" r:id="rId120" display="https://www.delhivery.com/track/package/28680710000195"/>
    <hyperlink ref="W62" r:id="rId121" display="https://www.delhivery.com/track/package/28680710000206"/>
    <hyperlink ref="W63" r:id="rId122" display="https://www.delhivery.com/track/package/28680710000184"/>
    <hyperlink ref="W66" r:id="rId123" display="https://shreenandancourier.com/track-shipment/4091200019481"/>
    <hyperlink ref="W67" r:id="rId124" display="https://shreenandancourier.com/track-shipment/4091200019480"/>
    <hyperlink ref="W68" r:id="rId125" display="https://shreenandancourier.com/track-shipment/4091200079508"/>
    <hyperlink ref="W69" r:id="rId126" display="https://shreenandancourier.com/track-shipment/4097200001950"/>
    <hyperlink ref="W70" r:id="rId127" display="https://shipment.xpressbees.com/shipping/tracking/14344940703579"/>
    <hyperlink ref="W71" r:id="rId128" display="https://shreenandancourier.com/track-shipment/4097200001951"/>
    <hyperlink ref="W72" r:id="rId129" display="https://www.delhivery.com/track/package/28680710000221"/>
    <hyperlink ref="W73:W74" r:id="rId130" display="https://www.delhivery.com/track/package/28680710000232"/>
    <hyperlink ref="W75" r:id="rId131" display="https://www.delhivery.com/track/package/19041549966711"/>
    <hyperlink ref="W76" r:id="rId132" display="https://shipment.xpressbees.com/shipping/tracking/14344940717707"/>
    <hyperlink ref="W77" r:id="rId133"/>
    <hyperlink ref="W78" r:id="rId134" display="https://www.delhivery.com/track/package/28680710000243"/>
    <hyperlink ref="W79" r:id="rId135" display="https://shipment.xpressbees.com/shipping/tracking/14344940724439"/>
    <hyperlink ref="H85" r:id="rId136" display="https://www.deshkidava.com/product/Arvindasava-Syrup-RkAlC"/>
    <hyperlink ref="H86" r:id="rId137" display="https://www.deshkidava.com/product/Moringa-Leaf-Powder-gHYG0"/>
    <hyperlink ref="H87" r:id="rId138" display="https://www.deshkidava.com/product/Breathe-Eazy-Granules-zisSs"/>
    <hyperlink ref="H90" r:id="rId139" display="https://www.deshkidava.com/product/Kabzover-FCZTH"/>
    <hyperlink ref="H91" r:id="rId140" display="https://www.deshkidava.com/product/Sudanta-Gel-Toothpaste-XiZXT"/>
    <hyperlink ref="H92" r:id="rId141" display="https://www.deshkidava.com/product/Maha-Bhringraj-Shampoo-JEOmR"/>
    <hyperlink ref="H93" r:id="rId142" display="https://www.deshkidava.com/product/Jamun-Ras-qgUqb"/>
    <hyperlink ref="H94" r:id="rId143" display="https://www.deshkidava.com/product/Shilajit-Juice-AU30u"/>
    <hyperlink ref="H95" r:id="rId144" display="https://www.deshkidava.com/product/Musli-power-Juice-oCDlO"/>
    <hyperlink ref="H64" r:id="rId145" display="https://www.deshkidava.com/product/Cutis-Dusting-Powder-OjIPf"/>
    <hyperlink ref="H65" r:id="rId146" display="https://www.deshkidava.com/product/Kesari-Gulkand-E9Ey6"/>
    <hyperlink ref="W64:W65" r:id="rId147" display="D90849576"/>
    <hyperlink ref="H96" r:id="rId148" display="https://www.deshkidava.com/product/Medhya-Rasayan-MnH8S"/>
    <hyperlink ref="H97" r:id="rId149" display="https://www.deshkidava.com/product/Medhya-Rasayan-MnH8S"/>
    <hyperlink ref="H98" r:id="rId150" display="https://www.deshkidava.com/product/Kaucha-Pak-uxL40"/>
    <hyperlink ref="H99" r:id="rId151" display="https://www.deshkidava.com/product/Jambrose-Tablet-g3TXZ"/>
    <hyperlink ref="H100" r:id="rId152" display="https://www.deshkidava.com/product/Raughan-E-Badam-Shireen-yxGG4"/>
    <hyperlink ref="H101" r:id="rId153" display="https://www.deshkidava.com/product/Shilajit-Himalayan-Origin--N8J6f"/>
    <hyperlink ref="H102" r:id="rId154" display="https://www.deshkidava.com/product/Kabzover-FCZTH"/>
    <hyperlink ref="H103" r:id="rId155" display="https://www.deshkidava.com/product/Medhya-Rasayan-MnH8S"/>
    <hyperlink ref="H104" r:id="rId156" display="https://www.deshkidava.com/product/Flexijod-Joint-Care-Tablet-O6xrB"/>
    <hyperlink ref="H105" r:id="rId157" display="https://www.deshkidava.com/product/Shilajitvadi-Lauha-Vati-i3c0I"/>
    <hyperlink ref="H106" r:id="rId158" display="https://www.deshkidava.com/product/Kabzover-FCZTH"/>
    <hyperlink ref="H107" r:id="rId159" display="https://www.deshkidava.com/product/Psoria-Oil-n1sA9"/>
    <hyperlink ref="H108" r:id="rId160" display="https://www.deshkidava.com/product/Grass-Oil-1W73i"/>
    <hyperlink ref="H109" r:id="rId161" display="https://www.deshkidava.com/product/Sudanta-Toothpaste-6cvOI"/>
    <hyperlink ref="H110" r:id="rId162" display="https://www.deshkidava.com/product/Psorolin-B-Ointment-56HGV"/>
    <hyperlink ref="H111" r:id="rId163" display="https://www.deshkidava.com/product/Shilajit-Himalayan-Origin--N8J6f"/>
    <hyperlink ref="H112" r:id="rId164" display="https://www.deshkidava.com/product/Rasayan-Vati-7JnCh"/>
    <hyperlink ref="H113" r:id="rId165" display="https://www.deshkidava.com/product/Flexijod-Joint-Care-Tablet-O6xrB"/>
    <hyperlink ref="H114" r:id="rId166" display="https://www.deshkidava.com/product/Ragi-Malt-Dry-Fruits-Rbmmg"/>
    <hyperlink ref="H115" r:id="rId167" display="https://www.deshkidava.com/product/Ganga-Amrit-Eye-Drops-zE6vc"/>
    <hyperlink ref="H116" r:id="rId168" display="https://www.deshkidava.com/product/Shyamla-Shampoo-f7h9F"/>
    <hyperlink ref="H117" r:id="rId169" display="https://www.deshkidava.com/product/Ragi-Malt-Dry-Fruits-Rbmmg"/>
    <hyperlink ref="H118" r:id="rId170" display="https://www.deshkidava.com/product/Sudarshan-Ghanvati-2D44r"/>
    <hyperlink ref="H119" r:id="rId171" display="https://www.deshkidava.com/product/Maha-Bhringraj-Oil-Nm8I1"/>
    <hyperlink ref="H120" r:id="rId172" display="https://www.deshkidava.com/product/Alasi-Plast-BQKkl"/>
    <hyperlink ref="H121" r:id="rId173" display="https://www.deshkidava.com/product/Honey-NJWhN"/>
    <hyperlink ref="H122" r:id="rId174" display="https://www.deshkidava.com/product/Deodar-Oil-M0qP3"/>
    <hyperlink ref="H123" r:id="rId175" display="https://www.deshkidava.com/product/Vidangasava-QWfEP"/>
    <hyperlink ref="H124" r:id="rId176" display="https://www.deshkidava.com/product/Kalonji-Vinegar-xNG6h"/>
    <hyperlink ref="H125" r:id="rId177" display="https://www.deshkidava.com/product/Chandraprabha-Vati-tMgll"/>
    <hyperlink ref="H126" r:id="rId178" display="https://www.deshkidava.com/product/Isotine-Eye-Drop-JsERM"/>
    <hyperlink ref="H127" r:id="rId179" display="https://www.deshkidava.com/product/Simlim-Capsule-2EZ54"/>
    <hyperlink ref="H128" r:id="rId180" display="https://www.deshkidava.com/product/Shankhavali-Churna-mXPnB"/>
    <hyperlink ref="H129" r:id="rId181" display="https://www.deshkidava.com/product/Kabzover-FCZTH"/>
    <hyperlink ref="H130" r:id="rId182" display="https://www.deshkidava.com/product/Oorja-Tablet-z42bR"/>
    <hyperlink ref="H131" r:id="rId183" display="https://www.deshkidava.com/product/Isotine-Plus-Eye-Drop-8yOJs"/>
    <hyperlink ref="H132" r:id="rId184" display="https://www.deshkidava.com/product/Isotine-Plus-Eye-Drop-8yOJs"/>
    <hyperlink ref="H133" r:id="rId185" display="https://www.deshkidava.com/product/Juritap-bwTwP"/>
    <hyperlink ref="H134" r:id="rId186" display="https://www.deshkidava.com/product/Isotine-Eye-Drop-JsERM"/>
    <hyperlink ref="H135" r:id="rId187" display="https://www.deshkidava.com/product/Colicarmin-Syrup-z7ICM"/>
    <hyperlink ref="H136" r:id="rId188" display="https://www.deshkidava.com/product/Prostisafe-Tablet-LyLll"/>
    <hyperlink ref="H137" r:id="rId189" display="https://www.deshkidava.com/product/Shankh-Pushpi-Tablet-L5GUW"/>
    <hyperlink ref="W80:W81" r:id="rId190" display="https://shipment.xpressbees.com/shipping/tracking/14344940732352"/>
    <hyperlink ref="W82" r:id="rId191" display="https://shipment.xpressbees.com/shipping/tracking/14344940731418"/>
    <hyperlink ref="W84" r:id="rId192" display="https://shipment.xpressbees.com/shipping/tracking/14344940739738"/>
    <hyperlink ref="W86" r:id="rId193" display="https://shipment.xpressbees.com/shipping/tracking/14344940745247"/>
    <hyperlink ref="W87" r:id="rId194" display="https://shipment.xpressbees.com/shipping/tracking/14344940746008"/>
    <hyperlink ref="W99" r:id="rId195" display="https://shipment.xpressbees.com/shipping/tracking/14344940755937"/>
    <hyperlink ref="W100" r:id="rId196" display="https://shipment.xpressbees.com/shipping/tracking/14344940762226"/>
    <hyperlink ref="W101" r:id="rId197" display="https://shipment.xpressbees.com/shipping/tracking/14344940762277"/>
    <hyperlink ref="W102" r:id="rId198" display="https://shipment.xpressbees.com/shipping/tracking/14344940762247"/>
    <hyperlink ref="W106" r:id="rId199" display="https://shipment.xpressbees.com/shipping/tracking/14344940781289"/>
    <hyperlink ref="W107" r:id="rId200" display="https://shipment.xpressbees.com/shipping/tracking/14344940780868"/>
    <hyperlink ref="W109" r:id="rId201" display="https://shipment.xpressbees.com/shipping/tracking/14344940793679"/>
    <hyperlink ref="W110" r:id="rId202" display="https://shipment.xpressbees.com/shipping/tracking/14344940780160"/>
    <hyperlink ref="W111" r:id="rId203" display="https://shipment.xpressbees.com/shipping/tracking/14344940780012"/>
    <hyperlink ref="W112" r:id="rId204" display="https://shipment.xpressbees.com/shipping/tracking/14344940779873"/>
    <hyperlink ref="W113" r:id="rId205" display="https://shipment.xpressbees.com/shipping/tracking/14344940778628"/>
    <hyperlink ref="W114" r:id="rId206" display="https://shipment.xpressbees.com/shipping/tracking/14344940781854"/>
    <hyperlink ref="W115" r:id="rId207" display="https://shipment.xpressbees.com/shipping/tracking/14344940784393"/>
    <hyperlink ref="W116" r:id="rId208" display="https://shipment.xpressbees.com/shipping/tracking/14344940786393"/>
    <hyperlink ref="W118" r:id="rId209" display="https://shipment.xpressbees.com/shipping/tracking/14344940794208"/>
    <hyperlink ref="W119" r:id="rId210" display="https://shipment.xpressbees.com/shipping/tracking/14344940804677"/>
    <hyperlink ref="W122" r:id="rId211" display="https://shipment.xpressbees.com/shipping/tracking/14344940804679"/>
    <hyperlink ref="W123" r:id="rId212" display="https://shipment.xpressbees.com/shipping/tracking/14344940804048"/>
    <hyperlink ref="W124" r:id="rId213" display="https://shipment.xpressbees.com/shipping/tracking/14344940804676"/>
    <hyperlink ref="W132" r:id="rId214" display="https://shipment.xpressbees.com/shipping/tracking/14344940808031"/>
    <hyperlink ref="W135" r:id="rId215" display="https://shipment.xpressbees.com/shipping/tracking/14344940812293"/>
    <hyperlink ref="W85" r:id="rId216" display="https://shipment.xpressbees.com/shipping/tracking/14344940754520"/>
    <hyperlink ref="W88:W89" r:id="rId217" display="https://shreenandancourier.com/"/>
    <hyperlink ref="W90" r:id="rId218" display="http://www.shreenandancouries.com"/>
    <hyperlink ref="W91:W92" r:id="rId219" display="http://www.shreenandancouries.com"/>
    <hyperlink ref="W93:W95" r:id="rId220" display="https://www.dtdc.in/tracking.asp"/>
    <hyperlink ref="W96" r:id="rId221" display="https://shipment.xpressbees.com/shipping/tracking/14344940755086"/>
    <hyperlink ref="W97" r:id="rId222" display="https://shipment.xpressbees.com/shipping/tracking/14344940754400"/>
    <hyperlink ref="W98" r:id="rId223" display="https://shipment.xpressbees.com/shipping/tracking/14344940755082"/>
    <hyperlink ref="W103" r:id="rId224" display="https://www.dtdc.in/tracking.asp"/>
    <hyperlink ref="W104:W105" r:id="rId225" display="https://shreenandancourier.com/"/>
    <hyperlink ref="W108" r:id="rId226" display="https://shipment.xpressbees.com/shipping/tracking/14344940782897"/>
    <hyperlink ref="W117" r:id="rId227" display="http://www.shreeanjanicourier.com/"/>
    <hyperlink ref="W120" r:id="rId228" display="http://www.shreeanjanicourier.com/"/>
    <hyperlink ref="W121" r:id="rId229" display="https://trackon.in/"/>
    <hyperlink ref="W127" r:id="rId230" display="https://trackon.in/"/>
    <hyperlink ref="W125" r:id="rId231" display="https://trackon.in/"/>
    <hyperlink ref="W128" r:id="rId232" display="https://trackon.in/"/>
    <hyperlink ref="H138" r:id="rId233" display="https://www.deshkidava.com/product/Neo-Neem-Shampoo-0imgO"/>
    <hyperlink ref="H139" r:id="rId234" display="https://www.deshkidava.com/product/Flexijod-Joint-Care-Tablet-O6xrB"/>
    <hyperlink ref="H140" r:id="rId235" display="https://www.deshkidava.com/product/Dimag-Paushtik-Rasayan-Tablet-5vWYa"/>
    <hyperlink ref="H141" r:id="rId236" display="https://www.deshkidava.com/product/Breathe-Eazy-Granules-zisSs"/>
    <hyperlink ref="H142" r:id="rId237" display="https://www.deshkidava.com/product/Lauhasava-73bug"/>
    <hyperlink ref="H143" r:id="rId238" display="https://www.deshkidava.com/product/Shilajit-Himalayan-Origin--N8J6f"/>
    <hyperlink ref="H144" r:id="rId239" display="https://www.deshkidava.com/product/Stretch-Nil-1x1wQ"/>
    <hyperlink ref="H145" r:id="rId240" display="https://www.deshkidava.com/product/Ablari-Syrup-snCSr"/>
    <hyperlink ref="H146" r:id="rId241" display="https://www.deshkidava.com/product/Kesh-Kanchan-Tablet-g1ImB"/>
    <hyperlink ref="H148" r:id="rId242" display="https://www.deshkidava.com/product/Netra-Sudarshan-Ark-4vcYK"/>
    <hyperlink ref="H147" r:id="rId243" display="https://www.deshkidava.com/product/Dr-Ortho-Strong-Oil-MvSPs"/>
    <hyperlink ref="H149" r:id="rId244" display="https://www.deshkidava.com/product/Haritaki-Churna-AyLnH"/>
    <hyperlink ref="H150" r:id="rId245" display="https://www.deshkidava.com/product/Kukurma-Cream-2z4dI"/>
    <hyperlink ref="H151" r:id="rId246" display="https://www.deshkidava.com/product/Diabic-Care-Juice-dzQnq"/>
    <hyperlink ref="H152" r:id="rId247" display="https://www.deshkidava.com/product/Kesar-Almond-Goti-Brr9T"/>
    <hyperlink ref="H153" r:id="rId248" display="https://www.deshkidava.com/product/Vasulax-Kids-Syrup-CjrZU"/>
    <hyperlink ref="H154" r:id="rId249" display="https://www.deshkidava.com/product/Netra-Sudarshan-Ark-4vcYK"/>
    <hyperlink ref="H155" r:id="rId250" display="https://www.deshkidava.com/product/Boniheal-Tablet-woffB"/>
    <hyperlink ref="H156" r:id="rId251" display="https://www.deshkidava.com/product/Manmath-Ras-BxSGL"/>
    <hyperlink ref="H157" r:id="rId252" display="https://www.deshkidava.com/product/Dimag-Paushtik-Rasayan-Tablet-5vWYa"/>
    <hyperlink ref="H158" r:id="rId253" display="https://www.deshkidava.com/product/Isotine-Eye-Drop-JsERM"/>
    <hyperlink ref="H159" r:id="rId254" display="https://www.deshkidava.com/product/Maha-Bhringraj-Oil-Nm8I1"/>
    <hyperlink ref="H160" r:id="rId255" display="https://www.deshkidava.com/product/Nherb-Oral-Mouth-Care-Liquid-jOVni"/>
    <hyperlink ref="H161" r:id="rId256" display="https://www.deshkidava.com/product/Mushroomex-Mushroom-Powder-IKOqb"/>
    <hyperlink ref="H162" r:id="rId257" display="https://www.deshkidava.com/product/Ranger-Syrup-VDQUv"/>
    <hyperlink ref="H163" r:id="rId258" display="https://www.deshkidava.com/product/Multani-Mitti-2Op3D"/>
    <hyperlink ref="H164" r:id="rId259" display="https://www.deshkidava.com/product/Bio-Pineapple-Oil-Control-Foaming-Face-cleaner-lq314"/>
    <hyperlink ref="H165" r:id="rId260" display="https://www.deshkidava.com/product/Raktha-Chandan-BFmjg"/>
    <hyperlink ref="H166" r:id="rId261" display="https://www.deshkidava.com/product/Maha-Sudarsan-Churna-FySN8"/>
    <hyperlink ref="H167" r:id="rId262" display="https://www.deshkidava.com/product/Dabur-Chyawanprash-3i4Id"/>
    <hyperlink ref="H168" r:id="rId263" display="https://www.deshkidava.com/product/Dhatupausthik-Churna-eKowc"/>
    <hyperlink ref="H169" r:id="rId264" display="https://www.deshkidava.com/product/Stretch-Nil-1x1wQ"/>
    <hyperlink ref="H170" r:id="rId265" display="https://www.deshkidava.com/product/Manmath-Ras-BxSGL"/>
    <hyperlink ref="H171" r:id="rId266" display="https://www.deshkidava.com/product/Cutis-Soap-nMKme"/>
    <hyperlink ref="H172" r:id="rId267" display="https://www.deshkidava.com/product/Cutisora-Oil-Bnat4"/>
    <hyperlink ref="H173" r:id="rId268" display="https://www.deshkidava.com/product/Dia-Free--6OgHM"/>
    <hyperlink ref="H174" r:id="rId269" display="https://www.deshkidava.com/product/ayurvedic-syrup-for-irregular-periods"/>
    <hyperlink ref="H175" r:id="rId270" display="https://www.deshkidava.com/product/Melas-Soap-75-GM-gTVAa"/>
    <hyperlink ref="W129" r:id="rId271" display="https://shipment.xpressbees.com/shipping/tracking/14344940813705"/>
    <hyperlink ref="W130" r:id="rId272" display="https://shipment.xpressbees.com/shipping/tracking/14344940813674"/>
    <hyperlink ref="W131" r:id="rId273" display="https://shipment.xpressbees.com/shipping/tracking/14344940813698"/>
    <hyperlink ref="W134" r:id="rId274" display="https://shipment.xpressbees.com/shipping/tracking/14344940813686"/>
    <hyperlink ref="W137" r:id="rId275" display="https://shipment.xpressbees.com/shipping/tracking/14344940813696"/>
    <hyperlink ref="H176" r:id="rId276" display="https://www.deshkidava.com/product/Roupya-Bhasma-Sliver-8bbUi"/>
    <hyperlink ref="H177" r:id="rId277" display="https://www.deshkidava.com/product/Oorja-Tablet-z42bR"/>
    <hyperlink ref="H178" r:id="rId278" display="https://www.deshkidava.com/product/Khadirarishta-7jcZI"/>
    <hyperlink ref="H179" r:id="rId279" display="https://www.deshkidava.com/product/Brahma-Rasayana-kMR6u"/>
    <hyperlink ref="H180" r:id="rId280" display="https://www.deshkidava.com/product/Sitopaladi-Churna-XBRCB"/>
    <hyperlink ref="H181" r:id="rId281" display="https://www.deshkidava.com/product/Dr-Ortho-Strong-Oil-MvSPs"/>
    <hyperlink ref="H182" r:id="rId282" display="https://www.deshkidava.com/product/Cofco-Tablet-EYg2W"/>
    <hyperlink ref="H183" r:id="rId283" display="https://www.deshkidava.com/product/Dabur-Chyawanprash-3i4Id"/>
    <hyperlink ref="H184" r:id="rId284" display="https://www.deshkidava.com/product/Gond-Moringa-3vT64"/>
    <hyperlink ref="H185" r:id="rId285" display="https://www.deshkidava.com/product/Jambrose-Tablet-g3TXZ"/>
    <hyperlink ref="H186" r:id="rId286" display="https://www.deshkidava.com/product/Makardhwaja-Gutika-bfMbp"/>
    <hyperlink ref="E187" r:id="rId287"/>
    <hyperlink ref="H187" r:id="rId288" display="https://www.deshkidava.com/product/Manmath-Ras-BxSGL"/>
    <hyperlink ref="H188" r:id="rId289" display="https://www.deshkidava.com/product/Chameli-Oil-XwQZn"/>
    <hyperlink ref="H189" r:id="rId290" display="https://www.deshkidava.com/product/Isotine-Eye-Drop-JsERM"/>
    <hyperlink ref="H190" r:id="rId291" display="https://www.deshkidava.com/product/Bhawsar-Khakhra-Ark-Eye-Drops-vwFzE"/>
    <hyperlink ref="H191" r:id="rId292" display="https://www.deshkidava.com/product/Rajapravartani-Bati-KTOZ6"/>
    <hyperlink ref="H192" r:id="rId293" display="https://www.deshkidava.com/product/Uryculi-Tablet-Iswcg"/>
    <hyperlink ref="H193" r:id="rId294" display="https://www.deshkidava.com/product/Mushroomex-Mushroom-Powder-IKOqb"/>
    <hyperlink ref="H194" r:id="rId295" display="https://www.deshkidava.com/product/Sarpagandha-Ghanvati-WHe6R"/>
    <hyperlink ref="H195" r:id="rId296" display="https://www.deshkidava.com/product/Triphala--UzUXO"/>
    <hyperlink ref="H196" r:id="rId297" display="https://www.deshkidava.com/product/Shilajit-Gold-Capsule-28jTI"/>
    <hyperlink ref="E197" r:id="rId298"/>
    <hyperlink ref="H197" r:id="rId299" display="https://www.deshkidava.com/product/Ashwagandharishta-FcojI"/>
    <hyperlink ref="H198" r:id="rId300" display="https://www.deshkidava.com/product/Neo-Neem-Hair-Oil-2xord"/>
    <hyperlink ref="H199" r:id="rId301" display="https://www.deshkidava.com/product/Neo-Neem-All-Purpose-Oil-GuDFs"/>
    <hyperlink ref="H200" r:id="rId302" display="https://www.deshkidava.com/product/Neo-Neem-Soap-gjv5C"/>
    <hyperlink ref="H201" r:id="rId303" display="https://www.deshkidava.com/product/Dia-Free--6OgHM"/>
    <hyperlink ref="W145" r:id="rId304" display="https://shipment.xpressbees.com/shipping/tracking/14344940824056"/>
    <hyperlink ref="W148" r:id="rId305" display="https://shipment.xpressbees.com/shipping/tracking/14344940822912"/>
    <hyperlink ref="W169" r:id="rId306" display="https://shipment.xpressbees.com/shipping/tracking/14344940839133"/>
    <hyperlink ref="W170" r:id="rId307" display="https://shipment.xpressbees.com/shipping/tracking/14344940839177"/>
    <hyperlink ref="W178" r:id="rId308" display="https://shipment.xpressbees.com/shipping/tracking/14344940839089"/>
    <hyperlink ref="W180" r:id="rId309" display="https://shipment.xpressbees.com/shipping/tracking/14344940839082"/>
    <hyperlink ref="W181" r:id="rId310" display="https://shipment.xpressbees.com/shipping/tracking/14344940839594"/>
    <hyperlink ref="W188" r:id="rId311" display="https://shipment.xpressbees.com/shipping/tracking/14344940839111"/>
    <hyperlink ref="W133" r:id="rId312" display="https://shipment.xpressbees.com/shipping/tracking/14344940841128"/>
    <hyperlink ref="W136" r:id="rId313"/>
    <hyperlink ref="W138" r:id="rId314" display="https://shipment.xpressbees.com/shipping/tracking/14344940814237"/>
    <hyperlink ref="W139" r:id="rId315" display="https://shipment.xpressbees.com/shipping/tracking/14344940814574"/>
    <hyperlink ref="W140" r:id="rId316" display="https://shipment.xpressbees.com/shipping/tracking/14344940814594"/>
    <hyperlink ref="W141" r:id="rId317" display="https://shipment.xpressbees.com/shipping/tracking/14344940815935"/>
    <hyperlink ref="W142" r:id="rId318" display="https://shipment.xpressbees.com/shipping/tracking/14344940819980"/>
    <hyperlink ref="W144" r:id="rId319" display="https://shipment.xpressbees.com/shipping/tracking/14344940824046"/>
    <hyperlink ref="W146" r:id="rId320" display="https://shipment.xpressbees.com/shipping/tracking/14344940822920"/>
    <hyperlink ref="W147" r:id="rId321" display="https://shipment.xpressbees.com/shipping/tracking/14344940822908"/>
    <hyperlink ref="W149" r:id="rId322" display="https://shipment.xpressbees.com/shipping/tracking/14344940822913"/>
    <hyperlink ref="W150" r:id="rId323" display="https://shipment.xpressbees.com/shipping/tracking/14344940819047"/>
    <hyperlink ref="W151" r:id="rId324" display="https://shipment.xpressbees.com/shipping/tracking/14344940822854"/>
    <hyperlink ref="W152" r:id="rId325" display="https://shipment.xpressbees.com/shipping/tracking/14344940824075"/>
    <hyperlink ref="W155" r:id="rId326" display="https://shipment.xpressbees.com/shipping/tracking/14344940824104"/>
    <hyperlink ref="W156" r:id="rId327" display="https://shipment.xpressbees.com/shipping/tracking/14344940824107"/>
    <hyperlink ref="W157" r:id="rId328" display="https://shipment.xpressbees.com/shipping/tracking/14344940824248"/>
    <hyperlink ref="W158" r:id="rId329" display="https://shipment.xpressbees.com/shipping/tracking/14344940824376"/>
    <hyperlink ref="W159" r:id="rId330" display="https://shipment.xpressbees.com/shipping/tracking/14344940824292"/>
    <hyperlink ref="W160" r:id="rId331" display="https://www.delhivery.com/track/package/28680710000280"/>
    <hyperlink ref="W162" r:id="rId332" display="https://shipment.xpressbees.com/shipping/tracking/14344940824528"/>
    <hyperlink ref="W165" r:id="rId333" display="https://shipment.xpressbees.com/shipping/tracking/14344940824596"/>
    <hyperlink ref="W171:W172" r:id="rId334" display="http://www.shreeanjanicourier.com/"/>
    <hyperlink ref="W173" r:id="rId335" display="http://www.shreeanjanicourier.com/"/>
    <hyperlink ref="W174:W175" r:id="rId336" display="https://shipment.xpressbees.com/shipping/tracking/14344940839121"/>
    <hyperlink ref="W176" r:id="rId337" display="https://shipment.xpressbees.com/shipping/tracking/14344940840519"/>
    <hyperlink ref="W177" r:id="rId338" display="http://www.shreeanjanicourier.com/"/>
    <hyperlink ref="W179" r:id="rId339" display="https://www.delhivery.com/track/package/28680710000291"/>
    <hyperlink ref="W182" r:id="rId340" display="https://shipment.xpressbees.com/shipping/tracking/14344940841161"/>
    <hyperlink ref="W183" r:id="rId341" display="https://shipment.xpressbees.com/shipping/tracking/14344940841161"/>
    <hyperlink ref="W184" r:id="rId342" display="http://www.shreeanjanicourier.com/"/>
    <hyperlink ref="W186" r:id="rId343" display="https://www.delhivery.com/track/package/28680710000313"/>
    <hyperlink ref="W187" r:id="rId344" display="https://shipment.xpressbees.com/shipping/tracking/14344940841140"/>
    <hyperlink ref="W189" r:id="rId345" display="https://www.delhivery.com/track/package/28680710000350"/>
    <hyperlink ref="W191" r:id="rId346" display="https://shipment.xpressbees.com/shipping/tracking/14344940839541"/>
    <hyperlink ref="W192" r:id="rId347" display="https://shipment.xpressbees.com/shipping/tracking/14344940839108"/>
    <hyperlink ref="W193" r:id="rId348" display="https://www.delhivery.com/track/package/28680710000302"/>
    <hyperlink ref="W196" r:id="rId349" display="https://shipment.xpressbees.com/shipping/tracking/14344940841137"/>
    <hyperlink ref="W197" r:id="rId350" display="https://shipment.xpressbees.com/shipping/tracking/14344940839171"/>
    <hyperlink ref="W201" r:id="rId351" display="http://www.shreeanjanicourier.com/"/>
  </hyperlinks>
  <pageMargins left="0.7" right="0.7" top="0.75" bottom="0.75" header="0.3" footer="0.3"/>
  <pageSetup orientation="portrait" r:id="rId352"/>
  <ignoredErrors>
    <ignoredError sqref="V2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"/>
  <sheetViews>
    <sheetView workbookViewId="0">
      <selection activeCell="E12" sqref="E12"/>
    </sheetView>
  </sheetViews>
  <sheetFormatPr defaultColWidth="12.5703125" defaultRowHeight="15.75" customHeight="1"/>
  <cols>
    <col min="1" max="1" width="11.140625" bestFit="1" customWidth="1"/>
    <col min="2" max="2" width="13.42578125" bestFit="1" customWidth="1"/>
    <col min="3" max="3" width="10.140625" bestFit="1" customWidth="1"/>
    <col min="4" max="4" width="11.5703125" bestFit="1" customWidth="1"/>
    <col min="6" max="6" width="11.42578125" bestFit="1" customWidth="1"/>
  </cols>
  <sheetData>
    <row r="1" spans="1:27" ht="12.75">
      <c r="A1" s="1" t="s">
        <v>0</v>
      </c>
      <c r="B1" s="1" t="s">
        <v>1</v>
      </c>
      <c r="C1" s="1" t="s">
        <v>2</v>
      </c>
      <c r="D1" s="173" t="s">
        <v>27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>
      <c r="A2" s="3" t="s">
        <v>6</v>
      </c>
      <c r="B2" s="4">
        <v>916</v>
      </c>
      <c r="C2" s="5">
        <v>550.74</v>
      </c>
      <c r="D2" s="5">
        <v>50</v>
      </c>
      <c r="E2" s="6">
        <v>0</v>
      </c>
      <c r="F2" s="4">
        <f t="shared" ref="F2:F7" si="0">B2-(C2+D2+E2)</f>
        <v>315.26</v>
      </c>
    </row>
    <row r="3" spans="1:27" ht="15.75" customHeight="1">
      <c r="A3" s="3" t="s">
        <v>7</v>
      </c>
      <c r="B3" s="4">
        <v>372</v>
      </c>
      <c r="C3" s="5">
        <v>243.54000000000002</v>
      </c>
      <c r="D3" s="5">
        <v>50</v>
      </c>
      <c r="E3" s="6">
        <v>0</v>
      </c>
      <c r="F3" s="4">
        <f t="shared" si="0"/>
        <v>78.45999999999998</v>
      </c>
    </row>
    <row r="4" spans="1:27" ht="15.75" customHeight="1">
      <c r="A4" s="3" t="s">
        <v>8</v>
      </c>
      <c r="B4" s="4">
        <v>2420</v>
      </c>
      <c r="C4" s="5">
        <v>999.44</v>
      </c>
      <c r="D4" s="4">
        <v>50</v>
      </c>
      <c r="E4" s="6">
        <v>0</v>
      </c>
      <c r="F4" s="4">
        <f t="shared" si="0"/>
        <v>1370.56</v>
      </c>
    </row>
    <row r="5" spans="1:27" ht="15.75" customHeight="1">
      <c r="A5" s="3" t="s">
        <v>9</v>
      </c>
      <c r="B5" s="4">
        <v>10243</v>
      </c>
      <c r="C5" s="4">
        <v>6533.93</v>
      </c>
      <c r="D5" s="4">
        <v>274</v>
      </c>
      <c r="E5" s="6">
        <v>0</v>
      </c>
      <c r="F5" s="4">
        <f t="shared" si="0"/>
        <v>3435.0699999999997</v>
      </c>
    </row>
    <row r="6" spans="1:27" ht="15.75" customHeight="1">
      <c r="A6" s="3" t="s">
        <v>10</v>
      </c>
      <c r="B6" s="4">
        <v>1559</v>
      </c>
      <c r="C6" s="4">
        <v>865.09</v>
      </c>
      <c r="D6" s="4">
        <v>191</v>
      </c>
      <c r="E6" s="6">
        <v>0</v>
      </c>
      <c r="F6" s="4">
        <f t="shared" si="0"/>
        <v>502.90999999999985</v>
      </c>
    </row>
    <row r="7" spans="1:27" ht="15.75" customHeight="1">
      <c r="A7" s="3" t="s">
        <v>11</v>
      </c>
      <c r="B7" s="4">
        <v>1010</v>
      </c>
      <c r="C7" s="4">
        <v>444.58</v>
      </c>
      <c r="D7" s="4">
        <v>100</v>
      </c>
      <c r="E7" s="6">
        <v>0</v>
      </c>
      <c r="F7" s="4">
        <f t="shared" si="0"/>
        <v>465.42000000000007</v>
      </c>
    </row>
    <row r="8" spans="1:27" ht="15.75" customHeight="1">
      <c r="A8" s="3" t="s">
        <v>12</v>
      </c>
      <c r="B8" s="4"/>
      <c r="C8" s="5"/>
      <c r="D8" s="4"/>
      <c r="E8" s="6"/>
      <c r="F8" s="4"/>
    </row>
    <row r="9" spans="1:27" ht="15.75" customHeight="1">
      <c r="A9" s="3" t="s">
        <v>13</v>
      </c>
      <c r="B9" s="4"/>
      <c r="C9" s="5"/>
      <c r="D9" s="4"/>
      <c r="E9" s="6"/>
      <c r="F9" s="4"/>
    </row>
    <row r="10" spans="1:27" ht="15.75" customHeight="1">
      <c r="B10" s="7">
        <f>SUM(B2:B8)</f>
        <v>16520</v>
      </c>
      <c r="C10" s="7">
        <f>SUM(C2:C8)</f>
        <v>9637.32</v>
      </c>
      <c r="D10" s="7">
        <f>SUM(D2:D8)</f>
        <v>715</v>
      </c>
      <c r="E10" s="8">
        <f>SUM(E2:E8)</f>
        <v>0</v>
      </c>
      <c r="F10" s="7">
        <f>SUM(F2:F8)</f>
        <v>6167.6799999999994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03"/>
  <sheetViews>
    <sheetView workbookViewId="0">
      <pane ySplit="1" topLeftCell="A5" activePane="bottomLeft" state="frozen"/>
      <selection activeCell="E26" sqref="E26"/>
      <selection pane="bottomLeft" activeCell="G32" sqref="G32"/>
    </sheetView>
  </sheetViews>
  <sheetFormatPr defaultColWidth="12.5703125" defaultRowHeight="15.75" customHeight="1"/>
  <cols>
    <col min="1" max="1" width="11.42578125" bestFit="1" customWidth="1"/>
    <col min="2" max="2" width="17.85546875" bestFit="1" customWidth="1"/>
    <col min="3" max="3" width="27.5703125" bestFit="1" customWidth="1"/>
    <col min="4" max="4" width="15.5703125" customWidth="1"/>
    <col min="5" max="5" width="32.140625" customWidth="1"/>
    <col min="6" max="6" width="22.42578125" customWidth="1"/>
    <col min="7" max="7" width="52.42578125" bestFit="1" customWidth="1"/>
    <col min="8" max="8" width="12" customWidth="1"/>
    <col min="9" max="9" width="14.7109375" bestFit="1" customWidth="1"/>
    <col min="10" max="10" width="20.85546875" customWidth="1"/>
    <col min="11" max="11" width="15.5703125" bestFit="1" customWidth="1"/>
    <col min="12" max="12" width="18.7109375" customWidth="1"/>
    <col min="13" max="13" width="18.28515625" bestFit="1" customWidth="1"/>
    <col min="14" max="14" width="15.140625" customWidth="1"/>
    <col min="15" max="15" width="16.5703125" customWidth="1"/>
    <col min="16" max="16" width="15.5703125" customWidth="1"/>
    <col min="17" max="17" width="17" customWidth="1"/>
    <col min="18" max="18" width="15.7109375" customWidth="1"/>
  </cols>
  <sheetData>
    <row r="1" spans="1:29" ht="13.5" thickBot="1">
      <c r="A1" s="117" t="s">
        <v>14</v>
      </c>
      <c r="B1" s="117" t="s">
        <v>15</v>
      </c>
      <c r="C1" s="117" t="s">
        <v>16</v>
      </c>
      <c r="D1" s="117" t="s">
        <v>17</v>
      </c>
      <c r="E1" s="117" t="s">
        <v>18</v>
      </c>
      <c r="F1" s="117" t="s">
        <v>19</v>
      </c>
      <c r="G1" s="117" t="s">
        <v>20</v>
      </c>
      <c r="H1" s="117" t="s">
        <v>21</v>
      </c>
      <c r="I1" s="117" t="s">
        <v>22</v>
      </c>
      <c r="J1" s="117" t="s">
        <v>23</v>
      </c>
      <c r="K1" s="117" t="s">
        <v>24</v>
      </c>
      <c r="L1" s="117" t="s">
        <v>25</v>
      </c>
      <c r="M1" s="117" t="s">
        <v>26</v>
      </c>
      <c r="N1" s="117" t="s">
        <v>27</v>
      </c>
      <c r="O1" s="117" t="s">
        <v>28</v>
      </c>
      <c r="P1" s="117" t="s">
        <v>29</v>
      </c>
      <c r="Q1" s="117" t="s">
        <v>30</v>
      </c>
      <c r="R1" s="117" t="s">
        <v>31</v>
      </c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 spans="1:29" ht="12.75">
      <c r="A2" s="111">
        <v>45109</v>
      </c>
      <c r="B2" s="71" t="s">
        <v>32</v>
      </c>
      <c r="C2" s="71" t="s">
        <v>33</v>
      </c>
      <c r="D2" s="112">
        <v>9638331198</v>
      </c>
      <c r="E2" s="113" t="s">
        <v>34</v>
      </c>
      <c r="F2" s="112" t="s">
        <v>35</v>
      </c>
      <c r="G2" s="114" t="s">
        <v>36</v>
      </c>
      <c r="H2" s="71">
        <v>2</v>
      </c>
      <c r="I2" s="72">
        <v>60</v>
      </c>
      <c r="J2" s="72">
        <v>50</v>
      </c>
      <c r="K2" s="72">
        <v>170</v>
      </c>
      <c r="L2" s="71" t="s">
        <v>37</v>
      </c>
      <c r="M2" s="71" t="s">
        <v>38</v>
      </c>
      <c r="N2" s="72">
        <v>0</v>
      </c>
      <c r="O2" s="71" t="s">
        <v>39</v>
      </c>
      <c r="P2" s="115">
        <v>45111</v>
      </c>
      <c r="Q2" s="71" t="s">
        <v>40</v>
      </c>
      <c r="R2" s="116">
        <f>P2-A2</f>
        <v>2</v>
      </c>
    </row>
    <row r="3" spans="1:29" ht="12.75">
      <c r="A3" s="105">
        <v>45114</v>
      </c>
      <c r="B3" s="58" t="s">
        <v>41</v>
      </c>
      <c r="C3" s="58" t="s">
        <v>42</v>
      </c>
      <c r="D3" s="64">
        <v>9638411445</v>
      </c>
      <c r="E3" s="83" t="s">
        <v>43</v>
      </c>
      <c r="F3" s="64" t="s">
        <v>44</v>
      </c>
      <c r="G3" s="107" t="s">
        <v>45</v>
      </c>
      <c r="H3" s="58">
        <v>2</v>
      </c>
      <c r="I3" s="59">
        <v>600</v>
      </c>
      <c r="J3" s="59">
        <v>0</v>
      </c>
      <c r="K3" s="59">
        <f t="shared" ref="K3:K8" si="0">SUM(I3,J3)</f>
        <v>600</v>
      </c>
      <c r="L3" s="58" t="s">
        <v>37</v>
      </c>
      <c r="M3" s="58" t="s">
        <v>38</v>
      </c>
      <c r="N3" s="59">
        <v>25</v>
      </c>
      <c r="O3" s="58" t="s">
        <v>39</v>
      </c>
      <c r="P3" s="63">
        <v>45117</v>
      </c>
      <c r="Q3" s="58" t="s">
        <v>40</v>
      </c>
      <c r="R3" s="84">
        <f>P3-A3</f>
        <v>3</v>
      </c>
    </row>
    <row r="4" spans="1:29" ht="12.75">
      <c r="A4" s="105">
        <v>45129</v>
      </c>
      <c r="B4" s="58" t="s">
        <v>46</v>
      </c>
      <c r="C4" s="58" t="s">
        <v>47</v>
      </c>
      <c r="D4" s="64">
        <v>7984485203</v>
      </c>
      <c r="E4" s="89" t="str">
        <f>LOWER("DSBHUNATAR@GMAIL.COM")</f>
        <v>dsbhunatar@gmail.com</v>
      </c>
      <c r="F4" s="58" t="s">
        <v>48</v>
      </c>
      <c r="G4" s="107" t="s">
        <v>49</v>
      </c>
      <c r="H4" s="58">
        <v>2</v>
      </c>
      <c r="I4" s="59">
        <v>146</v>
      </c>
      <c r="J4" s="59">
        <v>0</v>
      </c>
      <c r="K4" s="59">
        <f t="shared" si="0"/>
        <v>146</v>
      </c>
      <c r="L4" s="58" t="s">
        <v>50</v>
      </c>
      <c r="M4" s="58" t="s">
        <v>38</v>
      </c>
      <c r="N4" s="59">
        <v>25</v>
      </c>
      <c r="O4" s="58" t="s">
        <v>39</v>
      </c>
      <c r="P4" s="63">
        <v>45132</v>
      </c>
      <c r="Q4" s="58" t="s">
        <v>40</v>
      </c>
      <c r="R4" s="84">
        <f>P4-A4</f>
        <v>3</v>
      </c>
    </row>
    <row r="5" spans="1:29" ht="12.75">
      <c r="A5" s="105">
        <v>45141</v>
      </c>
      <c r="B5" s="58" t="s">
        <v>51</v>
      </c>
      <c r="C5" s="58" t="s">
        <v>52</v>
      </c>
      <c r="D5" s="64">
        <v>8000437915</v>
      </c>
      <c r="E5" s="58" t="s">
        <v>53</v>
      </c>
      <c r="F5" s="58" t="s">
        <v>54</v>
      </c>
      <c r="G5" s="107" t="s">
        <v>55</v>
      </c>
      <c r="H5" s="58">
        <v>2</v>
      </c>
      <c r="I5" s="59">
        <v>202</v>
      </c>
      <c r="J5" s="59">
        <v>0</v>
      </c>
      <c r="K5" s="59">
        <f t="shared" si="0"/>
        <v>202</v>
      </c>
      <c r="L5" s="58" t="s">
        <v>37</v>
      </c>
      <c r="M5" s="58" t="s">
        <v>38</v>
      </c>
      <c r="N5" s="59">
        <v>25</v>
      </c>
      <c r="O5" s="58" t="s">
        <v>39</v>
      </c>
      <c r="P5" s="63">
        <v>45145</v>
      </c>
      <c r="Q5" s="58" t="s">
        <v>40</v>
      </c>
      <c r="R5" s="84">
        <f t="shared" ref="R5:R24" si="1">P5-A5</f>
        <v>4</v>
      </c>
    </row>
    <row r="6" spans="1:29" ht="12.75">
      <c r="A6" s="105">
        <v>45142</v>
      </c>
      <c r="B6" s="58" t="s">
        <v>56</v>
      </c>
      <c r="C6" s="58" t="s">
        <v>57</v>
      </c>
      <c r="D6" s="58">
        <v>8141545971</v>
      </c>
      <c r="E6" s="58" t="s">
        <v>58</v>
      </c>
      <c r="F6" s="58" t="s">
        <v>59</v>
      </c>
      <c r="G6" s="107" t="s">
        <v>60</v>
      </c>
      <c r="H6" s="58">
        <v>1</v>
      </c>
      <c r="I6" s="59">
        <v>140</v>
      </c>
      <c r="J6" s="59">
        <v>30</v>
      </c>
      <c r="K6" s="59">
        <f t="shared" si="0"/>
        <v>170</v>
      </c>
      <c r="L6" s="58" t="s">
        <v>50</v>
      </c>
      <c r="M6" s="58" t="s">
        <v>38</v>
      </c>
      <c r="N6" s="59">
        <v>25</v>
      </c>
      <c r="O6" s="58" t="s">
        <v>39</v>
      </c>
      <c r="P6" s="63">
        <v>45145</v>
      </c>
      <c r="Q6" s="58" t="s">
        <v>40</v>
      </c>
      <c r="R6" s="84">
        <f t="shared" si="1"/>
        <v>3</v>
      </c>
    </row>
    <row r="7" spans="1:29" ht="12.75">
      <c r="A7" s="105">
        <v>45172</v>
      </c>
      <c r="B7" s="58" t="s">
        <v>61</v>
      </c>
      <c r="C7" s="58" t="s">
        <v>62</v>
      </c>
      <c r="D7" s="58">
        <v>7039039039</v>
      </c>
      <c r="E7" s="58" t="s">
        <v>63</v>
      </c>
      <c r="F7" s="58" t="s">
        <v>64</v>
      </c>
      <c r="G7" s="107" t="s">
        <v>65</v>
      </c>
      <c r="H7" s="58">
        <v>1</v>
      </c>
      <c r="I7" s="59">
        <v>1150</v>
      </c>
      <c r="J7" s="59">
        <v>-50</v>
      </c>
      <c r="K7" s="59">
        <f t="shared" si="0"/>
        <v>1100</v>
      </c>
      <c r="L7" s="58" t="s">
        <v>66</v>
      </c>
      <c r="M7" s="58" t="s">
        <v>38</v>
      </c>
      <c r="N7" s="59">
        <v>25</v>
      </c>
      <c r="O7" s="58" t="s">
        <v>39</v>
      </c>
      <c r="P7" s="63">
        <v>45177</v>
      </c>
      <c r="Q7" s="58" t="s">
        <v>40</v>
      </c>
      <c r="R7" s="84">
        <f t="shared" si="1"/>
        <v>5</v>
      </c>
    </row>
    <row r="8" spans="1:29" ht="12.75">
      <c r="A8" s="105">
        <v>45177</v>
      </c>
      <c r="B8" s="58" t="s">
        <v>67</v>
      </c>
      <c r="C8" s="58" t="s">
        <v>68</v>
      </c>
      <c r="D8" s="58">
        <v>9724411998</v>
      </c>
      <c r="E8" s="58" t="s">
        <v>69</v>
      </c>
      <c r="F8" s="58" t="s">
        <v>70</v>
      </c>
      <c r="G8" s="107" t="s">
        <v>65</v>
      </c>
      <c r="H8" s="58">
        <v>1</v>
      </c>
      <c r="I8" s="59">
        <v>1150</v>
      </c>
      <c r="J8" s="59">
        <v>0</v>
      </c>
      <c r="K8" s="59">
        <f t="shared" si="0"/>
        <v>1150</v>
      </c>
      <c r="L8" s="58" t="s">
        <v>50</v>
      </c>
      <c r="M8" s="58" t="s">
        <v>38</v>
      </c>
      <c r="N8" s="59">
        <v>25</v>
      </c>
      <c r="O8" s="58" t="s">
        <v>39</v>
      </c>
      <c r="P8" s="63">
        <v>45182</v>
      </c>
      <c r="Q8" s="58" t="s">
        <v>40</v>
      </c>
      <c r="R8" s="84">
        <f t="shared" si="1"/>
        <v>5</v>
      </c>
    </row>
    <row r="9" spans="1:29" ht="12.75">
      <c r="A9" s="105">
        <v>45196</v>
      </c>
      <c r="B9" s="58" t="s">
        <v>71</v>
      </c>
      <c r="C9" s="58" t="s">
        <v>33</v>
      </c>
      <c r="D9" s="64">
        <v>9638331198</v>
      </c>
      <c r="E9" s="106" t="s">
        <v>34</v>
      </c>
      <c r="F9" s="64" t="s">
        <v>35</v>
      </c>
      <c r="G9" s="107" t="s">
        <v>36</v>
      </c>
      <c r="H9" s="58">
        <v>2</v>
      </c>
      <c r="I9" s="59">
        <v>60</v>
      </c>
      <c r="J9" s="59">
        <v>50</v>
      </c>
      <c r="K9" s="59">
        <v>170</v>
      </c>
      <c r="L9" s="58" t="s">
        <v>37</v>
      </c>
      <c r="M9" s="58" t="s">
        <v>38</v>
      </c>
      <c r="N9" s="59">
        <v>0</v>
      </c>
      <c r="O9" s="58" t="s">
        <v>39</v>
      </c>
      <c r="P9" s="63">
        <v>45198</v>
      </c>
      <c r="Q9" s="58" t="s">
        <v>40</v>
      </c>
      <c r="R9" s="84">
        <f t="shared" si="1"/>
        <v>2</v>
      </c>
    </row>
    <row r="10" spans="1:29" ht="12.75">
      <c r="A10" s="105">
        <v>45211</v>
      </c>
      <c r="B10" s="58" t="s">
        <v>72</v>
      </c>
      <c r="C10" s="58" t="s">
        <v>73</v>
      </c>
      <c r="D10" s="65">
        <v>9428702353</v>
      </c>
      <c r="E10" s="58" t="s">
        <v>74</v>
      </c>
      <c r="F10" s="58" t="s">
        <v>75</v>
      </c>
      <c r="G10" s="107" t="s">
        <v>65</v>
      </c>
      <c r="H10" s="58">
        <v>1</v>
      </c>
      <c r="I10" s="59">
        <v>1150</v>
      </c>
      <c r="J10" s="59">
        <v>0</v>
      </c>
      <c r="K10" s="59">
        <f t="shared" ref="K10:K24" si="2">SUM(I10,J10)</f>
        <v>1150</v>
      </c>
      <c r="L10" s="58" t="s">
        <v>37</v>
      </c>
      <c r="M10" s="107" t="s">
        <v>76</v>
      </c>
      <c r="N10" s="59">
        <v>73</v>
      </c>
      <c r="O10" s="58" t="s">
        <v>77</v>
      </c>
      <c r="P10" s="63">
        <v>45216</v>
      </c>
      <c r="Q10" s="58" t="s">
        <v>40</v>
      </c>
      <c r="R10" s="84">
        <f t="shared" si="1"/>
        <v>5</v>
      </c>
    </row>
    <row r="11" spans="1:29" ht="12.75">
      <c r="A11" s="105">
        <v>45213</v>
      </c>
      <c r="B11" s="58" t="s">
        <v>78</v>
      </c>
      <c r="C11" s="58" t="s">
        <v>79</v>
      </c>
      <c r="D11" s="58">
        <v>8390006469</v>
      </c>
      <c r="E11" s="58" t="s">
        <v>80</v>
      </c>
      <c r="F11" s="58" t="s">
        <v>81</v>
      </c>
      <c r="G11" s="107" t="s">
        <v>82</v>
      </c>
      <c r="H11" s="58">
        <v>1</v>
      </c>
      <c r="I11" s="59">
        <v>83</v>
      </c>
      <c r="J11" s="59">
        <v>50</v>
      </c>
      <c r="K11" s="59">
        <f t="shared" si="2"/>
        <v>133</v>
      </c>
      <c r="L11" s="58" t="s">
        <v>37</v>
      </c>
      <c r="M11" s="107" t="s">
        <v>83</v>
      </c>
      <c r="N11" s="59">
        <v>105</v>
      </c>
      <c r="O11" s="58" t="s">
        <v>84</v>
      </c>
      <c r="P11" s="63">
        <v>45219</v>
      </c>
      <c r="Q11" s="58" t="s">
        <v>40</v>
      </c>
      <c r="R11" s="84">
        <f t="shared" si="1"/>
        <v>6</v>
      </c>
    </row>
    <row r="12" spans="1:29" ht="12.75">
      <c r="A12" s="105">
        <v>45213</v>
      </c>
      <c r="B12" s="58" t="s">
        <v>85</v>
      </c>
      <c r="C12" s="58" t="s">
        <v>86</v>
      </c>
      <c r="D12" s="58">
        <v>9858178714</v>
      </c>
      <c r="E12" s="58" t="s">
        <v>87</v>
      </c>
      <c r="F12" s="58" t="s">
        <v>88</v>
      </c>
      <c r="G12" s="107" t="s">
        <v>89</v>
      </c>
      <c r="H12" s="58">
        <v>2</v>
      </c>
      <c r="I12" s="59">
        <v>384</v>
      </c>
      <c r="J12" s="59">
        <v>0</v>
      </c>
      <c r="K12" s="59">
        <f t="shared" si="2"/>
        <v>384</v>
      </c>
      <c r="L12" s="58" t="s">
        <v>37</v>
      </c>
      <c r="M12" s="107" t="s">
        <v>76</v>
      </c>
      <c r="N12" s="59">
        <v>89</v>
      </c>
      <c r="O12" s="58" t="s">
        <v>90</v>
      </c>
      <c r="P12" s="63">
        <v>45224</v>
      </c>
      <c r="Q12" s="58" t="s">
        <v>40</v>
      </c>
      <c r="R12" s="84">
        <f t="shared" si="1"/>
        <v>11</v>
      </c>
    </row>
    <row r="13" spans="1:29" ht="12.75">
      <c r="A13" s="105">
        <v>45213</v>
      </c>
      <c r="B13" s="58" t="s">
        <v>91</v>
      </c>
      <c r="C13" s="58" t="s">
        <v>92</v>
      </c>
      <c r="D13" s="58">
        <v>8707082256</v>
      </c>
      <c r="E13" s="58" t="s">
        <v>93</v>
      </c>
      <c r="F13" s="58" t="s">
        <v>94</v>
      </c>
      <c r="G13" s="107" t="s">
        <v>95</v>
      </c>
      <c r="H13" s="58">
        <v>3</v>
      </c>
      <c r="I13" s="59">
        <v>360</v>
      </c>
      <c r="J13" s="59">
        <v>0</v>
      </c>
      <c r="K13" s="59">
        <f t="shared" si="2"/>
        <v>360</v>
      </c>
      <c r="L13" s="58" t="s">
        <v>37</v>
      </c>
      <c r="M13" s="107" t="s">
        <v>83</v>
      </c>
      <c r="N13" s="59">
        <v>105</v>
      </c>
      <c r="O13" s="58" t="s">
        <v>96</v>
      </c>
      <c r="P13" s="63">
        <v>45219</v>
      </c>
      <c r="Q13" s="58" t="s">
        <v>40</v>
      </c>
      <c r="R13" s="84">
        <f t="shared" si="1"/>
        <v>6</v>
      </c>
    </row>
    <row r="14" spans="1:29" ht="12.75">
      <c r="A14" s="105">
        <v>45215</v>
      </c>
      <c r="B14" s="58" t="s">
        <v>97</v>
      </c>
      <c r="C14" s="58" t="s">
        <v>98</v>
      </c>
      <c r="D14" s="58">
        <v>9810619668</v>
      </c>
      <c r="E14" s="58" t="s">
        <v>99</v>
      </c>
      <c r="F14" s="58" t="s">
        <v>100</v>
      </c>
      <c r="G14" s="107" t="s">
        <v>101</v>
      </c>
      <c r="H14" s="58">
        <v>2</v>
      </c>
      <c r="I14" s="59">
        <v>1600</v>
      </c>
      <c r="J14" s="59">
        <v>0</v>
      </c>
      <c r="K14" s="59">
        <f t="shared" si="2"/>
        <v>1600</v>
      </c>
      <c r="L14" s="58" t="s">
        <v>50</v>
      </c>
      <c r="M14" s="58" t="s">
        <v>102</v>
      </c>
      <c r="N14" s="59">
        <v>40</v>
      </c>
      <c r="O14" s="58" t="s">
        <v>39</v>
      </c>
      <c r="P14" s="63">
        <v>45220</v>
      </c>
      <c r="Q14" s="58" t="s">
        <v>40</v>
      </c>
      <c r="R14" s="84">
        <f t="shared" si="1"/>
        <v>5</v>
      </c>
    </row>
    <row r="15" spans="1:29" ht="12.75">
      <c r="A15" s="105">
        <v>45217</v>
      </c>
      <c r="B15" s="58" t="s">
        <v>103</v>
      </c>
      <c r="C15" s="58" t="s">
        <v>104</v>
      </c>
      <c r="D15" s="58">
        <v>9638653338</v>
      </c>
      <c r="E15" s="58" t="s">
        <v>105</v>
      </c>
      <c r="F15" s="58" t="s">
        <v>106</v>
      </c>
      <c r="G15" s="58" t="s">
        <v>107</v>
      </c>
      <c r="H15" s="58">
        <v>3</v>
      </c>
      <c r="I15" s="59">
        <v>595</v>
      </c>
      <c r="J15" s="59">
        <v>60</v>
      </c>
      <c r="K15" s="59">
        <f t="shared" si="2"/>
        <v>655</v>
      </c>
      <c r="L15" s="58" t="s">
        <v>37</v>
      </c>
      <c r="M15" s="107" t="s">
        <v>76</v>
      </c>
      <c r="N15" s="59">
        <v>41</v>
      </c>
      <c r="O15" s="58" t="s">
        <v>108</v>
      </c>
      <c r="P15" s="63">
        <v>45221</v>
      </c>
      <c r="Q15" s="58" t="s">
        <v>40</v>
      </c>
      <c r="R15" s="84">
        <f t="shared" si="1"/>
        <v>4</v>
      </c>
    </row>
    <row r="16" spans="1:29" ht="12.75">
      <c r="A16" s="105">
        <v>45220</v>
      </c>
      <c r="B16" s="58" t="s">
        <v>109</v>
      </c>
      <c r="C16" s="58" t="s">
        <v>110</v>
      </c>
      <c r="D16" s="58">
        <v>7278601234</v>
      </c>
      <c r="E16" s="58" t="s">
        <v>111</v>
      </c>
      <c r="F16" s="58" t="s">
        <v>112</v>
      </c>
      <c r="G16" s="99" t="s">
        <v>425</v>
      </c>
      <c r="H16" s="58">
        <v>4</v>
      </c>
      <c r="I16" s="59">
        <v>360</v>
      </c>
      <c r="J16" s="59">
        <v>-50</v>
      </c>
      <c r="K16" s="59">
        <f t="shared" si="2"/>
        <v>310</v>
      </c>
      <c r="L16" s="58" t="s">
        <v>50</v>
      </c>
      <c r="M16" s="107" t="s">
        <v>76</v>
      </c>
      <c r="N16" s="59">
        <v>188</v>
      </c>
      <c r="O16" s="58" t="s">
        <v>113</v>
      </c>
      <c r="P16" s="63">
        <v>45226</v>
      </c>
      <c r="Q16" s="58" t="s">
        <v>40</v>
      </c>
      <c r="R16" s="84">
        <f t="shared" si="1"/>
        <v>6</v>
      </c>
    </row>
    <row r="17" spans="1:18" ht="12.75">
      <c r="A17" s="105">
        <v>45223</v>
      </c>
      <c r="B17" s="58" t="s">
        <v>114</v>
      </c>
      <c r="C17" s="58" t="s">
        <v>115</v>
      </c>
      <c r="D17" s="58">
        <v>8951253891</v>
      </c>
      <c r="E17" s="58" t="s">
        <v>116</v>
      </c>
      <c r="F17" s="58" t="s">
        <v>70</v>
      </c>
      <c r="G17" s="58" t="s">
        <v>117</v>
      </c>
      <c r="H17" s="58">
        <v>2</v>
      </c>
      <c r="I17" s="59">
        <v>130</v>
      </c>
      <c r="J17" s="59">
        <v>100</v>
      </c>
      <c r="K17" s="59">
        <f t="shared" si="2"/>
        <v>230</v>
      </c>
      <c r="L17" s="58" t="s">
        <v>118</v>
      </c>
      <c r="M17" s="107" t="s">
        <v>76</v>
      </c>
      <c r="N17" s="59">
        <v>68</v>
      </c>
      <c r="O17" s="58" t="s">
        <v>119</v>
      </c>
      <c r="P17" s="63">
        <v>45231</v>
      </c>
      <c r="Q17" s="58" t="s">
        <v>40</v>
      </c>
      <c r="R17" s="84">
        <f t="shared" si="1"/>
        <v>8</v>
      </c>
    </row>
    <row r="18" spans="1:18" ht="12.75">
      <c r="A18" s="105">
        <v>45224</v>
      </c>
      <c r="B18" s="58" t="s">
        <v>120</v>
      </c>
      <c r="C18" s="58" t="s">
        <v>121</v>
      </c>
      <c r="D18" s="58">
        <v>7042246526</v>
      </c>
      <c r="E18" s="58" t="s">
        <v>122</v>
      </c>
      <c r="F18" s="58" t="s">
        <v>123</v>
      </c>
      <c r="G18" s="58" t="s">
        <v>124</v>
      </c>
      <c r="H18" s="58">
        <v>1</v>
      </c>
      <c r="I18" s="59">
        <v>1000</v>
      </c>
      <c r="J18" s="59">
        <v>0</v>
      </c>
      <c r="K18" s="59">
        <f t="shared" si="2"/>
        <v>1000</v>
      </c>
      <c r="L18" s="58" t="s">
        <v>50</v>
      </c>
      <c r="M18" s="107" t="s">
        <v>125</v>
      </c>
      <c r="N18" s="59">
        <v>25</v>
      </c>
      <c r="O18" s="58" t="s">
        <v>126</v>
      </c>
      <c r="P18" s="63">
        <v>45230</v>
      </c>
      <c r="Q18" s="58" t="s">
        <v>40</v>
      </c>
      <c r="R18" s="84">
        <f t="shared" si="1"/>
        <v>6</v>
      </c>
    </row>
    <row r="19" spans="1:18" ht="12.75">
      <c r="A19" s="105">
        <v>45227</v>
      </c>
      <c r="B19" s="58" t="s">
        <v>127</v>
      </c>
      <c r="C19" s="58" t="s">
        <v>128</v>
      </c>
      <c r="D19" s="58">
        <v>9824524311</v>
      </c>
      <c r="E19" s="58" t="s">
        <v>129</v>
      </c>
      <c r="F19" s="58" t="s">
        <v>59</v>
      </c>
      <c r="G19" s="58" t="s">
        <v>82</v>
      </c>
      <c r="H19" s="58">
        <v>2</v>
      </c>
      <c r="I19" s="59">
        <v>166</v>
      </c>
      <c r="J19" s="59">
        <v>100</v>
      </c>
      <c r="K19" s="59">
        <f t="shared" si="2"/>
        <v>266</v>
      </c>
      <c r="L19" s="58" t="s">
        <v>50</v>
      </c>
      <c r="M19" s="58" t="s">
        <v>38</v>
      </c>
      <c r="N19" s="59">
        <v>25</v>
      </c>
      <c r="O19" s="58" t="s">
        <v>39</v>
      </c>
      <c r="P19" s="63">
        <v>45231</v>
      </c>
      <c r="Q19" s="58" t="s">
        <v>40</v>
      </c>
      <c r="R19" s="84">
        <f t="shared" si="1"/>
        <v>4</v>
      </c>
    </row>
    <row r="20" spans="1:18" ht="12.75">
      <c r="A20" s="105">
        <v>45227</v>
      </c>
      <c r="B20" s="58" t="s">
        <v>130</v>
      </c>
      <c r="C20" s="58" t="s">
        <v>131</v>
      </c>
      <c r="D20" s="58">
        <v>9810619668</v>
      </c>
      <c r="E20" s="58" t="s">
        <v>99</v>
      </c>
      <c r="F20" s="58" t="s">
        <v>100</v>
      </c>
      <c r="G20" s="106" t="s">
        <v>132</v>
      </c>
      <c r="H20" s="58">
        <v>2</v>
      </c>
      <c r="I20" s="59">
        <v>3800</v>
      </c>
      <c r="J20" s="59">
        <v>0</v>
      </c>
      <c r="K20" s="59">
        <f t="shared" si="2"/>
        <v>3800</v>
      </c>
      <c r="L20" s="58" t="s">
        <v>118</v>
      </c>
      <c r="M20" s="58" t="s">
        <v>102</v>
      </c>
      <c r="N20" s="59">
        <v>40</v>
      </c>
      <c r="O20" s="58" t="s">
        <v>39</v>
      </c>
      <c r="P20" s="63">
        <v>45232</v>
      </c>
      <c r="Q20" s="58" t="s">
        <v>40</v>
      </c>
      <c r="R20" s="84">
        <f t="shared" si="1"/>
        <v>5</v>
      </c>
    </row>
    <row r="21" spans="1:18" ht="12.75">
      <c r="A21" s="105">
        <v>45229</v>
      </c>
      <c r="B21" s="92" t="s">
        <v>133</v>
      </c>
      <c r="C21" s="58" t="s">
        <v>134</v>
      </c>
      <c r="D21" s="58">
        <v>8309951070</v>
      </c>
      <c r="E21" s="58" t="s">
        <v>135</v>
      </c>
      <c r="F21" s="58" t="s">
        <v>136</v>
      </c>
      <c r="G21" s="106" t="s">
        <v>117</v>
      </c>
      <c r="H21" s="58">
        <v>3</v>
      </c>
      <c r="I21" s="59">
        <v>195</v>
      </c>
      <c r="J21" s="59">
        <v>160</v>
      </c>
      <c r="K21" s="59">
        <f t="shared" si="2"/>
        <v>355</v>
      </c>
      <c r="L21" s="58" t="s">
        <v>37</v>
      </c>
      <c r="M21" s="107" t="s">
        <v>76</v>
      </c>
      <c r="N21" s="59">
        <v>89</v>
      </c>
      <c r="O21" s="58" t="s">
        <v>137</v>
      </c>
      <c r="P21" s="63">
        <v>45237</v>
      </c>
      <c r="Q21" s="58" t="s">
        <v>40</v>
      </c>
      <c r="R21" s="84">
        <f t="shared" si="1"/>
        <v>8</v>
      </c>
    </row>
    <row r="22" spans="1:18" ht="12.75">
      <c r="A22" s="105">
        <v>45237</v>
      </c>
      <c r="B22" s="58" t="s">
        <v>138</v>
      </c>
      <c r="C22" s="58" t="s">
        <v>139</v>
      </c>
      <c r="D22" s="58">
        <v>9739170628</v>
      </c>
      <c r="E22" s="58" t="s">
        <v>140</v>
      </c>
      <c r="F22" s="58" t="s">
        <v>70</v>
      </c>
      <c r="G22" s="58" t="s">
        <v>141</v>
      </c>
      <c r="H22" s="58">
        <v>1</v>
      </c>
      <c r="I22" s="59">
        <v>199</v>
      </c>
      <c r="J22" s="59">
        <v>100</v>
      </c>
      <c r="K22" s="59">
        <f t="shared" si="2"/>
        <v>299</v>
      </c>
      <c r="L22" s="58" t="s">
        <v>50</v>
      </c>
      <c r="M22" s="58" t="s">
        <v>38</v>
      </c>
      <c r="N22" s="59">
        <v>25</v>
      </c>
      <c r="O22" s="58" t="s">
        <v>142</v>
      </c>
      <c r="P22" s="63">
        <v>45241</v>
      </c>
      <c r="Q22" s="58" t="s">
        <v>40</v>
      </c>
      <c r="R22" s="84">
        <f t="shared" si="1"/>
        <v>4</v>
      </c>
    </row>
    <row r="23" spans="1:18" ht="12.75">
      <c r="A23" s="105">
        <v>45238</v>
      </c>
      <c r="B23" s="58" t="s">
        <v>143</v>
      </c>
      <c r="C23" s="58" t="s">
        <v>144</v>
      </c>
      <c r="D23" s="58">
        <v>6394767530</v>
      </c>
      <c r="E23" s="58" t="s">
        <v>145</v>
      </c>
      <c r="F23" s="58" t="s">
        <v>146</v>
      </c>
      <c r="G23" s="58" t="s">
        <v>147</v>
      </c>
      <c r="H23" s="58">
        <v>1</v>
      </c>
      <c r="I23" s="59">
        <v>650</v>
      </c>
      <c r="J23" s="59">
        <v>60</v>
      </c>
      <c r="K23" s="59">
        <f t="shared" si="2"/>
        <v>710</v>
      </c>
      <c r="L23" s="58" t="s">
        <v>37</v>
      </c>
      <c r="M23" s="58" t="s">
        <v>76</v>
      </c>
      <c r="N23" s="59">
        <v>86</v>
      </c>
      <c r="O23" s="58" t="s">
        <v>148</v>
      </c>
      <c r="P23" s="57">
        <v>45246</v>
      </c>
      <c r="Q23" s="58" t="s">
        <v>40</v>
      </c>
      <c r="R23" s="84">
        <f t="shared" si="1"/>
        <v>8</v>
      </c>
    </row>
    <row r="24" spans="1:18" ht="12.75">
      <c r="A24" s="105">
        <v>45240</v>
      </c>
      <c r="B24" s="58" t="s">
        <v>149</v>
      </c>
      <c r="C24" s="58" t="s">
        <v>150</v>
      </c>
      <c r="D24" s="58">
        <v>8178291342</v>
      </c>
      <c r="E24" s="58" t="s">
        <v>151</v>
      </c>
      <c r="F24" s="58" t="s">
        <v>152</v>
      </c>
      <c r="G24" s="58" t="s">
        <v>153</v>
      </c>
      <c r="H24" s="58">
        <v>5</v>
      </c>
      <c r="I24" s="59">
        <v>450</v>
      </c>
      <c r="J24" s="59">
        <v>100</v>
      </c>
      <c r="K24" s="59">
        <f t="shared" si="2"/>
        <v>550</v>
      </c>
      <c r="L24" s="58" t="s">
        <v>50</v>
      </c>
      <c r="M24" s="58" t="s">
        <v>76</v>
      </c>
      <c r="N24" s="59">
        <v>80</v>
      </c>
      <c r="O24" s="58" t="s">
        <v>154</v>
      </c>
      <c r="P24" s="57">
        <v>45250</v>
      </c>
      <c r="Q24" s="58" t="s">
        <v>40</v>
      </c>
      <c r="R24" s="84">
        <f t="shared" si="1"/>
        <v>10</v>
      </c>
    </row>
    <row r="25" spans="1:18" ht="12.75">
      <c r="A25" s="105">
        <v>45269</v>
      </c>
      <c r="B25" s="58" t="s">
        <v>155</v>
      </c>
      <c r="C25" s="58" t="s">
        <v>156</v>
      </c>
      <c r="D25" s="58">
        <v>9898326229</v>
      </c>
      <c r="E25" s="58" t="s">
        <v>157</v>
      </c>
      <c r="F25" s="58" t="s">
        <v>158</v>
      </c>
      <c r="G25" s="58" t="s">
        <v>159</v>
      </c>
      <c r="H25" s="58">
        <v>2</v>
      </c>
      <c r="I25" s="59">
        <v>220</v>
      </c>
      <c r="J25" s="59">
        <v>100</v>
      </c>
      <c r="K25" s="59">
        <v>330</v>
      </c>
      <c r="L25" s="58" t="s">
        <v>160</v>
      </c>
      <c r="M25" s="58" t="s">
        <v>38</v>
      </c>
      <c r="N25" s="59">
        <v>60</v>
      </c>
      <c r="O25" s="58" t="s">
        <v>39</v>
      </c>
      <c r="P25" s="57">
        <v>45271</v>
      </c>
      <c r="Q25" s="58" t="s">
        <v>40</v>
      </c>
      <c r="R25" s="60">
        <v>2</v>
      </c>
    </row>
    <row r="26" spans="1:18" ht="12.75">
      <c r="A26" s="105">
        <v>45275</v>
      </c>
      <c r="B26" s="58" t="s">
        <v>161</v>
      </c>
      <c r="C26" s="58" t="s">
        <v>42</v>
      </c>
      <c r="D26" s="64">
        <v>9638411445</v>
      </c>
      <c r="E26" s="65" t="s">
        <v>43</v>
      </c>
      <c r="F26" s="64" t="s">
        <v>44</v>
      </c>
      <c r="G26" s="107" t="s">
        <v>45</v>
      </c>
      <c r="H26" s="58">
        <v>2</v>
      </c>
      <c r="I26" s="59">
        <v>680</v>
      </c>
      <c r="J26" s="59">
        <v>0</v>
      </c>
      <c r="K26" s="59">
        <f>SUM(I26,J26)</f>
        <v>680</v>
      </c>
      <c r="L26" s="58" t="s">
        <v>160</v>
      </c>
      <c r="M26" s="107" t="s">
        <v>162</v>
      </c>
      <c r="N26" s="59">
        <v>40</v>
      </c>
      <c r="O26" s="58" t="s">
        <v>163</v>
      </c>
      <c r="P26" s="63"/>
      <c r="Q26" s="99" t="s">
        <v>40</v>
      </c>
      <c r="R26" s="100" t="s">
        <v>39</v>
      </c>
    </row>
    <row r="27" spans="1:18" ht="12.75">
      <c r="A27" s="105">
        <v>45277</v>
      </c>
      <c r="B27" s="58" t="s">
        <v>165</v>
      </c>
      <c r="C27" s="58" t="s">
        <v>166</v>
      </c>
      <c r="D27" s="58">
        <v>9925558322</v>
      </c>
      <c r="E27" s="98" t="s">
        <v>416</v>
      </c>
      <c r="F27" s="98" t="s">
        <v>417</v>
      </c>
      <c r="G27" s="98" t="s">
        <v>418</v>
      </c>
      <c r="H27" s="23">
        <v>1</v>
      </c>
      <c r="I27" s="23">
        <v>90</v>
      </c>
      <c r="J27" s="23">
        <v>100</v>
      </c>
      <c r="K27" s="59">
        <f>SUM(J27+I27)</f>
        <v>190</v>
      </c>
      <c r="L27" s="98" t="s">
        <v>160</v>
      </c>
      <c r="M27" s="98" t="s">
        <v>83</v>
      </c>
      <c r="N27" s="85">
        <v>0</v>
      </c>
      <c r="O27" s="98" t="s">
        <v>39</v>
      </c>
      <c r="P27" s="23"/>
      <c r="Q27" s="98" t="s">
        <v>40</v>
      </c>
      <c r="R27" s="100" t="s">
        <v>39</v>
      </c>
    </row>
    <row r="28" spans="1:18" ht="12.75">
      <c r="A28" s="93"/>
      <c r="C28" s="94"/>
      <c r="D28" s="94"/>
      <c r="E28" s="94"/>
      <c r="F28" s="94"/>
      <c r="G28" s="94"/>
      <c r="H28" s="94"/>
      <c r="I28" s="95"/>
      <c r="J28" s="95"/>
      <c r="K28" s="95"/>
      <c r="L28" s="94"/>
      <c r="M28" s="110"/>
      <c r="N28" s="95"/>
      <c r="O28" s="94"/>
      <c r="P28" s="93"/>
      <c r="Q28" s="94"/>
      <c r="R28" s="97"/>
    </row>
    <row r="29" spans="1:18" ht="12.75">
      <c r="A29" s="93"/>
      <c r="C29" s="94"/>
      <c r="D29" s="94"/>
      <c r="E29" s="94"/>
      <c r="F29" s="94"/>
      <c r="G29" s="94"/>
      <c r="H29" s="94"/>
      <c r="I29" s="95"/>
      <c r="J29" s="95"/>
      <c r="K29" s="95"/>
      <c r="L29" s="94"/>
      <c r="M29" s="110"/>
      <c r="N29" s="95"/>
      <c r="O29" s="94"/>
      <c r="P29" s="93"/>
      <c r="Q29" s="94"/>
      <c r="R29" s="97"/>
    </row>
    <row r="30" spans="1:18" ht="12.75">
      <c r="N30" s="11"/>
      <c r="R30" s="10"/>
    </row>
    <row r="31" spans="1:18" ht="12.75">
      <c r="D31" s="58" t="s">
        <v>1</v>
      </c>
      <c r="E31" s="58"/>
      <c r="F31" s="90">
        <f>SUM(K2:K27)</f>
        <v>16710</v>
      </c>
      <c r="H31" s="118" t="s">
        <v>419</v>
      </c>
      <c r="I31" s="118" t="s">
        <v>420</v>
      </c>
      <c r="J31" s="118" t="s">
        <v>421</v>
      </c>
      <c r="K31" s="119" t="s">
        <v>422</v>
      </c>
      <c r="L31" s="119" t="s">
        <v>423</v>
      </c>
      <c r="M31" s="119" t="s">
        <v>424</v>
      </c>
      <c r="N31" s="11"/>
      <c r="R31" s="10"/>
    </row>
    <row r="32" spans="1:18" ht="12.75">
      <c r="D32" s="58" t="s">
        <v>2</v>
      </c>
      <c r="E32" s="58"/>
      <c r="F32" s="59">
        <f>SUM(H32,I32,J32,K32,L32,M32)</f>
        <v>9635.7199999999993</v>
      </c>
      <c r="H32" s="122">
        <v>550.74</v>
      </c>
      <c r="I32" s="120">
        <f>172.06+71.48</f>
        <v>243.54000000000002</v>
      </c>
      <c r="J32" s="121">
        <f>462.05+462.05+75.34</f>
        <v>999.44</v>
      </c>
      <c r="K32" s="122">
        <v>6533</v>
      </c>
      <c r="L32" s="123">
        <v>865</v>
      </c>
      <c r="M32" s="123">
        <v>444</v>
      </c>
      <c r="N32" s="11"/>
      <c r="R32" s="10"/>
    </row>
    <row r="33" spans="4:18" ht="12.75">
      <c r="D33" s="58" t="s">
        <v>3</v>
      </c>
      <c r="E33" s="58"/>
      <c r="F33" s="59">
        <f>SUM(N2:N27)</f>
        <v>1329</v>
      </c>
      <c r="N33" s="11"/>
      <c r="R33" s="10"/>
    </row>
    <row r="34" spans="4:18" ht="12.75">
      <c r="D34" s="58" t="s">
        <v>4</v>
      </c>
      <c r="E34" s="58"/>
      <c r="F34" s="59">
        <f>SUM(J2:J27)</f>
        <v>960</v>
      </c>
      <c r="N34" s="11"/>
      <c r="R34" s="10"/>
    </row>
    <row r="35" spans="4:18" ht="12.75">
      <c r="D35" s="58" t="s">
        <v>5</v>
      </c>
      <c r="E35" s="58"/>
      <c r="F35" s="59">
        <f>SUM((F31+F33+F34)-F32)</f>
        <v>9363.2800000000007</v>
      </c>
      <c r="N35" s="11"/>
      <c r="R35" s="10"/>
    </row>
    <row r="36" spans="4:18" ht="13.5" thickBot="1">
      <c r="N36" s="11"/>
      <c r="R36" s="10"/>
    </row>
    <row r="37" spans="4:18" thickBot="1">
      <c r="E37" s="147" t="s">
        <v>427</v>
      </c>
      <c r="F37" s="148">
        <f>COUNTA(B2:B27)</f>
        <v>26</v>
      </c>
      <c r="N37" s="11"/>
      <c r="R37" s="10"/>
    </row>
    <row r="38" spans="4:18" ht="12.75">
      <c r="N38" s="11"/>
      <c r="R38" s="10"/>
    </row>
    <row r="39" spans="4:18" ht="12.75">
      <c r="N39" s="11"/>
      <c r="R39" s="10"/>
    </row>
    <row r="40" spans="4:18" ht="12.75">
      <c r="N40" s="11"/>
      <c r="R40" s="10"/>
    </row>
    <row r="41" spans="4:18" ht="12.75">
      <c r="N41" s="11"/>
      <c r="R41" s="10"/>
    </row>
    <row r="42" spans="4:18" ht="12.75">
      <c r="N42" s="11"/>
      <c r="R42" s="10"/>
    </row>
    <row r="43" spans="4:18" ht="12.75">
      <c r="N43" s="11"/>
      <c r="R43" s="10"/>
    </row>
    <row r="44" spans="4:18" ht="12.75">
      <c r="N44" s="11"/>
      <c r="R44" s="10"/>
    </row>
    <row r="45" spans="4:18" ht="12.75">
      <c r="N45" s="11"/>
      <c r="R45" s="10"/>
    </row>
    <row r="46" spans="4:18" ht="12.75">
      <c r="N46" s="11"/>
      <c r="R46" s="10"/>
    </row>
    <row r="47" spans="4:18" ht="12.75">
      <c r="N47" s="11"/>
      <c r="R47" s="10"/>
    </row>
    <row r="48" spans="4:18" ht="12.75">
      <c r="N48" s="11"/>
      <c r="R48" s="10"/>
    </row>
    <row r="49" spans="14:18" ht="12.75">
      <c r="N49" s="11"/>
      <c r="R49" s="10"/>
    </row>
    <row r="50" spans="14:18" ht="12.75">
      <c r="N50" s="11"/>
      <c r="R50" s="10"/>
    </row>
    <row r="51" spans="14:18" ht="12.75">
      <c r="N51" s="11"/>
      <c r="R51" s="10"/>
    </row>
    <row r="52" spans="14:18" ht="12.75">
      <c r="N52" s="11"/>
      <c r="R52" s="10"/>
    </row>
    <row r="53" spans="14:18" ht="12.75">
      <c r="N53" s="11"/>
      <c r="R53" s="10"/>
    </row>
    <row r="54" spans="14:18" ht="12.75">
      <c r="N54" s="11"/>
      <c r="R54" s="10"/>
    </row>
    <row r="55" spans="14:18" ht="12.75">
      <c r="N55" s="11"/>
      <c r="R55" s="10"/>
    </row>
    <row r="56" spans="14:18" ht="12.75">
      <c r="N56" s="11"/>
      <c r="R56" s="10"/>
    </row>
    <row r="57" spans="14:18" ht="12.75">
      <c r="N57" s="11"/>
      <c r="R57" s="10"/>
    </row>
    <row r="58" spans="14:18" ht="12.75">
      <c r="N58" s="11"/>
      <c r="R58" s="10"/>
    </row>
    <row r="59" spans="14:18" ht="12.75">
      <c r="N59" s="11"/>
      <c r="R59" s="10"/>
    </row>
    <row r="60" spans="14:18" ht="12.75">
      <c r="N60" s="11"/>
      <c r="R60" s="10"/>
    </row>
    <row r="61" spans="14:18" ht="12.75">
      <c r="N61" s="11"/>
      <c r="R61" s="10"/>
    </row>
    <row r="62" spans="14:18" ht="12.75">
      <c r="N62" s="11"/>
      <c r="R62" s="10"/>
    </row>
    <row r="63" spans="14:18" ht="12.75">
      <c r="N63" s="11"/>
      <c r="R63" s="10"/>
    </row>
    <row r="64" spans="14:18" ht="12.75">
      <c r="N64" s="11"/>
      <c r="R64" s="10"/>
    </row>
    <row r="65" spans="14:18" ht="12.75">
      <c r="N65" s="11"/>
      <c r="R65" s="10"/>
    </row>
    <row r="66" spans="14:18" ht="12.75">
      <c r="N66" s="11"/>
      <c r="R66" s="10"/>
    </row>
    <row r="67" spans="14:18" ht="12.75">
      <c r="N67" s="11"/>
      <c r="R67" s="10"/>
    </row>
    <row r="68" spans="14:18" ht="12.75">
      <c r="N68" s="11"/>
      <c r="R68" s="10"/>
    </row>
    <row r="69" spans="14:18" ht="12.75">
      <c r="N69" s="11"/>
      <c r="R69" s="10"/>
    </row>
    <row r="70" spans="14:18" ht="12.75">
      <c r="N70" s="11"/>
      <c r="R70" s="10"/>
    </row>
    <row r="71" spans="14:18" ht="12.75">
      <c r="N71" s="11"/>
      <c r="R71" s="10"/>
    </row>
    <row r="72" spans="14:18" ht="12.75">
      <c r="N72" s="11"/>
      <c r="R72" s="10"/>
    </row>
    <row r="73" spans="14:18" ht="12.75">
      <c r="N73" s="11"/>
      <c r="R73" s="10"/>
    </row>
    <row r="74" spans="14:18" ht="12.75">
      <c r="N74" s="11"/>
      <c r="R74" s="10"/>
    </row>
    <row r="75" spans="14:18" ht="12.75">
      <c r="N75" s="11"/>
      <c r="R75" s="10"/>
    </row>
    <row r="76" spans="14:18" ht="12.75">
      <c r="N76" s="11"/>
      <c r="R76" s="10"/>
    </row>
    <row r="77" spans="14:18" ht="12.75">
      <c r="N77" s="11"/>
      <c r="R77" s="10"/>
    </row>
    <row r="78" spans="14:18" ht="12.75">
      <c r="N78" s="11"/>
      <c r="R78" s="10"/>
    </row>
    <row r="79" spans="14:18" ht="12.75">
      <c r="N79" s="11"/>
      <c r="R79" s="10"/>
    </row>
    <row r="80" spans="14:18" ht="12.75">
      <c r="N80" s="11"/>
      <c r="R80" s="10"/>
    </row>
    <row r="81" spans="14:18" ht="12.75">
      <c r="N81" s="11"/>
      <c r="R81" s="10"/>
    </row>
    <row r="82" spans="14:18" ht="12.75">
      <c r="N82" s="11"/>
      <c r="R82" s="10"/>
    </row>
    <row r="83" spans="14:18" ht="12.75">
      <c r="N83" s="11"/>
      <c r="R83" s="10"/>
    </row>
    <row r="84" spans="14:18" ht="12.75">
      <c r="N84" s="11"/>
      <c r="R84" s="10"/>
    </row>
    <row r="85" spans="14:18" ht="12.75">
      <c r="N85" s="11"/>
      <c r="R85" s="10"/>
    </row>
    <row r="86" spans="14:18" ht="12.75">
      <c r="N86" s="11"/>
      <c r="R86" s="10"/>
    </row>
    <row r="87" spans="14:18" ht="12.75">
      <c r="N87" s="11"/>
      <c r="R87" s="10"/>
    </row>
    <row r="88" spans="14:18" ht="12.75">
      <c r="N88" s="11"/>
      <c r="R88" s="10"/>
    </row>
    <row r="89" spans="14:18" ht="12.75">
      <c r="N89" s="11"/>
      <c r="R89" s="10"/>
    </row>
    <row r="90" spans="14:18" ht="12.75">
      <c r="N90" s="11"/>
      <c r="R90" s="10"/>
    </row>
    <row r="91" spans="14:18" ht="12.75">
      <c r="N91" s="11"/>
      <c r="R91" s="10"/>
    </row>
    <row r="92" spans="14:18" ht="12.75">
      <c r="N92" s="11"/>
      <c r="R92" s="10"/>
    </row>
    <row r="93" spans="14:18" ht="12.75">
      <c r="N93" s="11"/>
      <c r="R93" s="10"/>
    </row>
    <row r="94" spans="14:18" ht="12.75">
      <c r="N94" s="11"/>
      <c r="R94" s="10"/>
    </row>
    <row r="95" spans="14:18" ht="12.75">
      <c r="N95" s="11"/>
      <c r="R95" s="10"/>
    </row>
    <row r="96" spans="14:18" ht="12.75">
      <c r="N96" s="11"/>
      <c r="R96" s="10"/>
    </row>
    <row r="97" spans="14:18" ht="12.75">
      <c r="N97" s="11"/>
      <c r="R97" s="10"/>
    </row>
    <row r="98" spans="14:18" ht="12.75">
      <c r="N98" s="11"/>
      <c r="R98" s="10"/>
    </row>
    <row r="99" spans="14:18" ht="12.75">
      <c r="N99" s="11"/>
      <c r="R99" s="10"/>
    </row>
    <row r="100" spans="14:18" ht="12.75">
      <c r="N100" s="11"/>
      <c r="R100" s="10"/>
    </row>
    <row r="101" spans="14:18" ht="12.75">
      <c r="N101" s="11"/>
      <c r="R101" s="10"/>
    </row>
    <row r="102" spans="14:18" ht="12.75">
      <c r="N102" s="11"/>
      <c r="R102" s="10"/>
    </row>
    <row r="103" spans="14:18" ht="12.75">
      <c r="N103" s="11"/>
      <c r="R103" s="10"/>
    </row>
    <row r="104" spans="14:18" ht="12.75">
      <c r="N104" s="11"/>
      <c r="R104" s="10"/>
    </row>
    <row r="105" spans="14:18" ht="12.75">
      <c r="N105" s="11"/>
      <c r="R105" s="10"/>
    </row>
    <row r="106" spans="14:18" ht="12.75">
      <c r="N106" s="11"/>
      <c r="R106" s="10"/>
    </row>
    <row r="107" spans="14:18" ht="12.75">
      <c r="N107" s="11"/>
      <c r="R107" s="10"/>
    </row>
    <row r="108" spans="14:18" ht="12.75">
      <c r="N108" s="11"/>
      <c r="R108" s="10"/>
    </row>
    <row r="109" spans="14:18" ht="12.75">
      <c r="N109" s="11"/>
      <c r="R109" s="10"/>
    </row>
    <row r="110" spans="14:18" ht="12.75">
      <c r="N110" s="11"/>
      <c r="R110" s="10"/>
    </row>
    <row r="111" spans="14:18" ht="12.75">
      <c r="N111" s="11"/>
      <c r="R111" s="10"/>
    </row>
    <row r="112" spans="14:18" ht="12.75">
      <c r="N112" s="11"/>
      <c r="R112" s="10"/>
    </row>
    <row r="113" spans="14:18" ht="12.75">
      <c r="N113" s="11"/>
      <c r="R113" s="10"/>
    </row>
    <row r="114" spans="14:18" ht="12.75">
      <c r="N114" s="11"/>
      <c r="R114" s="10"/>
    </row>
    <row r="115" spans="14:18" ht="12.75">
      <c r="N115" s="11"/>
      <c r="R115" s="10"/>
    </row>
    <row r="116" spans="14:18" ht="12.75">
      <c r="N116" s="11"/>
      <c r="R116" s="10"/>
    </row>
    <row r="117" spans="14:18" ht="12.75">
      <c r="N117" s="11"/>
      <c r="R117" s="10"/>
    </row>
    <row r="118" spans="14:18" ht="12.75">
      <c r="N118" s="11"/>
      <c r="R118" s="10"/>
    </row>
    <row r="119" spans="14:18" ht="12.75">
      <c r="N119" s="11"/>
      <c r="R119" s="10"/>
    </row>
    <row r="120" spans="14:18" ht="12.75">
      <c r="N120" s="11"/>
      <c r="R120" s="10"/>
    </row>
    <row r="121" spans="14:18" ht="12.75">
      <c r="N121" s="11"/>
      <c r="R121" s="10"/>
    </row>
    <row r="122" spans="14:18" ht="12.75">
      <c r="N122" s="11"/>
      <c r="R122" s="10"/>
    </row>
    <row r="123" spans="14:18" ht="12.75">
      <c r="N123" s="11"/>
      <c r="R123" s="10"/>
    </row>
    <row r="124" spans="14:18" ht="12.75">
      <c r="N124" s="11"/>
      <c r="R124" s="10"/>
    </row>
    <row r="125" spans="14:18" ht="12.75">
      <c r="N125" s="11"/>
      <c r="R125" s="10"/>
    </row>
    <row r="126" spans="14:18" ht="12.75">
      <c r="N126" s="11"/>
      <c r="R126" s="10"/>
    </row>
    <row r="127" spans="14:18" ht="12.75">
      <c r="N127" s="11"/>
      <c r="R127" s="10"/>
    </row>
    <row r="128" spans="14:18" ht="12.75">
      <c r="N128" s="11"/>
      <c r="R128" s="10"/>
    </row>
    <row r="129" spans="14:18" ht="12.75">
      <c r="N129" s="11"/>
      <c r="R129" s="10"/>
    </row>
    <row r="130" spans="14:18" ht="12.75">
      <c r="N130" s="11"/>
      <c r="R130" s="10"/>
    </row>
    <row r="131" spans="14:18" ht="12.75">
      <c r="N131" s="11"/>
      <c r="R131" s="10"/>
    </row>
    <row r="132" spans="14:18" ht="12.75">
      <c r="N132" s="11"/>
      <c r="R132" s="10"/>
    </row>
    <row r="133" spans="14:18" ht="12.75">
      <c r="N133" s="11"/>
      <c r="R133" s="10"/>
    </row>
    <row r="134" spans="14:18" ht="12.75">
      <c r="N134" s="11"/>
      <c r="R134" s="10"/>
    </row>
    <row r="135" spans="14:18" ht="12.75">
      <c r="N135" s="11"/>
      <c r="R135" s="10"/>
    </row>
    <row r="136" spans="14:18" ht="12.75">
      <c r="N136" s="11"/>
      <c r="R136" s="10"/>
    </row>
    <row r="137" spans="14:18" ht="12.75">
      <c r="N137" s="11"/>
      <c r="R137" s="10"/>
    </row>
    <row r="138" spans="14:18" ht="12.75">
      <c r="N138" s="11"/>
      <c r="R138" s="10"/>
    </row>
    <row r="139" spans="14:18" ht="12.75">
      <c r="N139" s="11"/>
      <c r="R139" s="10"/>
    </row>
    <row r="140" spans="14:18" ht="12.75">
      <c r="N140" s="11"/>
      <c r="R140" s="10"/>
    </row>
    <row r="141" spans="14:18" ht="12.75">
      <c r="N141" s="11"/>
      <c r="R141" s="10"/>
    </row>
    <row r="142" spans="14:18" ht="12.75">
      <c r="N142" s="11"/>
      <c r="R142" s="10"/>
    </row>
    <row r="143" spans="14:18" ht="12.75">
      <c r="N143" s="11"/>
      <c r="R143" s="10"/>
    </row>
    <row r="144" spans="14:18" ht="12.75">
      <c r="N144" s="11"/>
      <c r="R144" s="10"/>
    </row>
    <row r="145" spans="14:18" ht="12.75">
      <c r="N145" s="11"/>
      <c r="R145" s="10"/>
    </row>
    <row r="146" spans="14:18" ht="12.75">
      <c r="N146" s="11"/>
      <c r="R146" s="10"/>
    </row>
    <row r="147" spans="14:18" ht="12.75">
      <c r="N147" s="11"/>
      <c r="R147" s="10"/>
    </row>
    <row r="148" spans="14:18" ht="12.75">
      <c r="N148" s="11"/>
      <c r="R148" s="10"/>
    </row>
    <row r="149" spans="14:18" ht="12.75">
      <c r="N149" s="11"/>
      <c r="R149" s="10"/>
    </row>
    <row r="150" spans="14:18" ht="12.75">
      <c r="N150" s="11"/>
      <c r="R150" s="10"/>
    </row>
    <row r="151" spans="14:18" ht="12.75">
      <c r="N151" s="11"/>
      <c r="R151" s="10"/>
    </row>
    <row r="152" spans="14:18" ht="12.75">
      <c r="N152" s="11"/>
      <c r="R152" s="10"/>
    </row>
    <row r="153" spans="14:18" ht="12.75">
      <c r="N153" s="11"/>
      <c r="R153" s="10"/>
    </row>
    <row r="154" spans="14:18" ht="12.75">
      <c r="N154" s="11"/>
      <c r="R154" s="10"/>
    </row>
    <row r="155" spans="14:18" ht="12.75">
      <c r="N155" s="11"/>
      <c r="R155" s="10"/>
    </row>
    <row r="156" spans="14:18" ht="12.75">
      <c r="N156" s="11"/>
      <c r="R156" s="10"/>
    </row>
    <row r="157" spans="14:18" ht="12.75">
      <c r="N157" s="11"/>
      <c r="R157" s="10"/>
    </row>
    <row r="158" spans="14:18" ht="12.75">
      <c r="N158" s="11"/>
      <c r="R158" s="10"/>
    </row>
    <row r="159" spans="14:18" ht="12.75">
      <c r="N159" s="11"/>
      <c r="R159" s="10"/>
    </row>
    <row r="160" spans="14:18" ht="12.75">
      <c r="N160" s="11"/>
      <c r="R160" s="10"/>
    </row>
    <row r="161" spans="14:18" ht="12.75">
      <c r="N161" s="11"/>
      <c r="R161" s="10"/>
    </row>
    <row r="162" spans="14:18" ht="12.75">
      <c r="N162" s="11"/>
      <c r="R162" s="10"/>
    </row>
    <row r="163" spans="14:18" ht="12.75">
      <c r="N163" s="11"/>
      <c r="R163" s="10"/>
    </row>
    <row r="164" spans="14:18" ht="12.75">
      <c r="N164" s="11"/>
      <c r="R164" s="10"/>
    </row>
    <row r="165" spans="14:18" ht="12.75">
      <c r="N165" s="11"/>
      <c r="R165" s="10"/>
    </row>
    <row r="166" spans="14:18" ht="12.75">
      <c r="N166" s="11"/>
      <c r="R166" s="10"/>
    </row>
    <row r="167" spans="14:18" ht="12.75">
      <c r="N167" s="11"/>
      <c r="R167" s="10"/>
    </row>
    <row r="168" spans="14:18" ht="12.75">
      <c r="N168" s="11"/>
      <c r="R168" s="10"/>
    </row>
    <row r="169" spans="14:18" ht="12.75">
      <c r="N169" s="11"/>
      <c r="R169" s="10"/>
    </row>
    <row r="170" spans="14:18" ht="12.75">
      <c r="N170" s="11"/>
      <c r="R170" s="10"/>
    </row>
    <row r="171" spans="14:18" ht="12.75">
      <c r="N171" s="11"/>
      <c r="R171" s="10"/>
    </row>
    <row r="172" spans="14:18" ht="12.75">
      <c r="N172" s="11"/>
      <c r="R172" s="10"/>
    </row>
    <row r="173" spans="14:18" ht="12.75">
      <c r="N173" s="11"/>
      <c r="R173" s="10"/>
    </row>
    <row r="174" spans="14:18" ht="12.75">
      <c r="N174" s="11"/>
      <c r="R174" s="10"/>
    </row>
    <row r="175" spans="14:18" ht="12.75">
      <c r="N175" s="11"/>
      <c r="R175" s="10"/>
    </row>
    <row r="176" spans="14:18" ht="12.75">
      <c r="N176" s="11"/>
      <c r="R176" s="10"/>
    </row>
    <row r="177" spans="14:18" ht="12.75">
      <c r="N177" s="11"/>
      <c r="R177" s="10"/>
    </row>
    <row r="178" spans="14:18" ht="12.75">
      <c r="N178" s="11"/>
      <c r="R178" s="10"/>
    </row>
    <row r="179" spans="14:18" ht="12.75">
      <c r="N179" s="11"/>
      <c r="R179" s="10"/>
    </row>
    <row r="180" spans="14:18" ht="12.75">
      <c r="N180" s="11"/>
      <c r="R180" s="10"/>
    </row>
    <row r="181" spans="14:18" ht="12.75">
      <c r="N181" s="11"/>
      <c r="R181" s="10"/>
    </row>
    <row r="182" spans="14:18" ht="12.75">
      <c r="N182" s="11"/>
      <c r="R182" s="10"/>
    </row>
    <row r="183" spans="14:18" ht="12.75">
      <c r="N183" s="11"/>
      <c r="R183" s="10"/>
    </row>
    <row r="184" spans="14:18" ht="12.75">
      <c r="N184" s="11"/>
      <c r="R184" s="10"/>
    </row>
    <row r="185" spans="14:18" ht="12.75">
      <c r="N185" s="11"/>
      <c r="R185" s="10"/>
    </row>
    <row r="186" spans="14:18" ht="12.75">
      <c r="N186" s="11"/>
      <c r="R186" s="10"/>
    </row>
    <row r="187" spans="14:18" ht="12.75">
      <c r="N187" s="11"/>
      <c r="R187" s="10"/>
    </row>
    <row r="188" spans="14:18" ht="12.75">
      <c r="N188" s="11"/>
      <c r="R188" s="10"/>
    </row>
    <row r="189" spans="14:18" ht="12.75">
      <c r="N189" s="11"/>
      <c r="R189" s="10"/>
    </row>
    <row r="190" spans="14:18" ht="12.75">
      <c r="N190" s="11"/>
      <c r="R190" s="10"/>
    </row>
    <row r="191" spans="14:18" ht="12.75">
      <c r="N191" s="11"/>
      <c r="R191" s="10"/>
    </row>
    <row r="192" spans="14:18" ht="12.75">
      <c r="N192" s="11"/>
      <c r="R192" s="10"/>
    </row>
    <row r="193" spans="14:18" ht="12.75">
      <c r="N193" s="11"/>
      <c r="R193" s="10"/>
    </row>
    <row r="194" spans="14:18" ht="12.75">
      <c r="N194" s="11"/>
      <c r="R194" s="10"/>
    </row>
    <row r="195" spans="14:18" ht="12.75">
      <c r="N195" s="11"/>
      <c r="R195" s="10"/>
    </row>
    <row r="196" spans="14:18" ht="12.75">
      <c r="N196" s="11"/>
      <c r="R196" s="10"/>
    </row>
    <row r="197" spans="14:18" ht="12.75">
      <c r="N197" s="11"/>
      <c r="R197" s="10"/>
    </row>
    <row r="198" spans="14:18" ht="12.75">
      <c r="N198" s="11"/>
      <c r="R198" s="10"/>
    </row>
    <row r="199" spans="14:18" ht="12.75">
      <c r="N199" s="11"/>
      <c r="R199" s="10"/>
    </row>
    <row r="200" spans="14:18" ht="12.75">
      <c r="N200" s="11"/>
      <c r="R200" s="10"/>
    </row>
    <row r="201" spans="14:18" ht="12.75">
      <c r="N201" s="11"/>
      <c r="R201" s="10"/>
    </row>
    <row r="202" spans="14:18" ht="12.75">
      <c r="N202" s="11"/>
      <c r="R202" s="10"/>
    </row>
    <row r="203" spans="14:18" ht="12.75">
      <c r="N203" s="11"/>
      <c r="R203" s="10"/>
    </row>
    <row r="204" spans="14:18" ht="12.75">
      <c r="N204" s="11"/>
      <c r="R204" s="10"/>
    </row>
    <row r="205" spans="14:18" ht="12.75">
      <c r="N205" s="11"/>
      <c r="R205" s="10"/>
    </row>
    <row r="206" spans="14:18" ht="12.75">
      <c r="N206" s="11"/>
      <c r="R206" s="10"/>
    </row>
    <row r="207" spans="14:18" ht="12.75">
      <c r="N207" s="11"/>
      <c r="R207" s="10"/>
    </row>
    <row r="208" spans="14:18" ht="12.75">
      <c r="N208" s="11"/>
      <c r="R208" s="10"/>
    </row>
    <row r="209" spans="14:18" ht="12.75">
      <c r="N209" s="11"/>
      <c r="R209" s="10"/>
    </row>
    <row r="210" spans="14:18" ht="12.75">
      <c r="N210" s="11"/>
      <c r="R210" s="10"/>
    </row>
    <row r="211" spans="14:18" ht="12.75">
      <c r="N211" s="11"/>
      <c r="R211" s="10"/>
    </row>
    <row r="212" spans="14:18" ht="12.75">
      <c r="N212" s="11"/>
      <c r="R212" s="10"/>
    </row>
    <row r="213" spans="14:18" ht="12.75">
      <c r="N213" s="11"/>
      <c r="R213" s="10"/>
    </row>
    <row r="214" spans="14:18" ht="12.75">
      <c r="N214" s="11"/>
      <c r="R214" s="10"/>
    </row>
    <row r="215" spans="14:18" ht="12.75">
      <c r="N215" s="11"/>
      <c r="R215" s="10"/>
    </row>
    <row r="216" spans="14:18" ht="12.75">
      <c r="N216" s="11"/>
      <c r="R216" s="10"/>
    </row>
    <row r="217" spans="14:18" ht="12.75">
      <c r="N217" s="11"/>
      <c r="R217" s="10"/>
    </row>
    <row r="218" spans="14:18" ht="12.75">
      <c r="N218" s="11"/>
      <c r="R218" s="10"/>
    </row>
    <row r="219" spans="14:18" ht="12.75">
      <c r="N219" s="11"/>
      <c r="R219" s="10"/>
    </row>
    <row r="220" spans="14:18" ht="12.75">
      <c r="N220" s="11"/>
      <c r="R220" s="10"/>
    </row>
    <row r="221" spans="14:18" ht="12.75">
      <c r="N221" s="11"/>
      <c r="R221" s="10"/>
    </row>
    <row r="222" spans="14:18" ht="12.75">
      <c r="N222" s="11"/>
      <c r="R222" s="10"/>
    </row>
    <row r="223" spans="14:18" ht="12.75">
      <c r="N223" s="11"/>
      <c r="R223" s="10"/>
    </row>
    <row r="224" spans="14:18" ht="12.75">
      <c r="N224" s="11"/>
      <c r="R224" s="10"/>
    </row>
    <row r="225" spans="14:18" ht="12.75">
      <c r="N225" s="11"/>
      <c r="R225" s="10"/>
    </row>
    <row r="226" spans="14:18" ht="12.75">
      <c r="N226" s="11"/>
      <c r="R226" s="10"/>
    </row>
    <row r="227" spans="14:18" ht="12.75">
      <c r="N227" s="11"/>
      <c r="R227" s="10"/>
    </row>
    <row r="228" spans="14:18" ht="12.75">
      <c r="N228" s="11"/>
      <c r="R228" s="10"/>
    </row>
    <row r="229" spans="14:18" ht="12.75">
      <c r="N229" s="11"/>
      <c r="R229" s="10"/>
    </row>
    <row r="230" spans="14:18" ht="12.75">
      <c r="N230" s="11"/>
      <c r="R230" s="10"/>
    </row>
    <row r="231" spans="14:18" ht="12.75">
      <c r="N231" s="11"/>
      <c r="R231" s="10"/>
    </row>
    <row r="232" spans="14:18" ht="12.75">
      <c r="N232" s="11"/>
      <c r="R232" s="10"/>
    </row>
    <row r="233" spans="14:18" ht="12.75">
      <c r="N233" s="11"/>
      <c r="R233" s="10"/>
    </row>
    <row r="234" spans="14:18" ht="12.75">
      <c r="N234" s="11"/>
      <c r="R234" s="10"/>
    </row>
    <row r="235" spans="14:18" ht="12.75">
      <c r="N235" s="11"/>
      <c r="R235" s="10"/>
    </row>
    <row r="236" spans="14:18" ht="12.75">
      <c r="N236" s="11"/>
      <c r="R236" s="10"/>
    </row>
    <row r="237" spans="14:18" ht="12.75">
      <c r="N237" s="11"/>
      <c r="R237" s="10"/>
    </row>
    <row r="238" spans="14:18" ht="12.75">
      <c r="N238" s="11"/>
      <c r="R238" s="10"/>
    </row>
    <row r="239" spans="14:18" ht="12.75">
      <c r="N239" s="11"/>
      <c r="R239" s="10"/>
    </row>
    <row r="240" spans="14:18" ht="12.75">
      <c r="N240" s="11"/>
      <c r="R240" s="10"/>
    </row>
    <row r="241" spans="14:18" ht="12.75">
      <c r="N241" s="11"/>
      <c r="R241" s="10"/>
    </row>
    <row r="242" spans="14:18" ht="12.75">
      <c r="N242" s="11"/>
      <c r="R242" s="10"/>
    </row>
    <row r="243" spans="14:18" ht="12.75">
      <c r="N243" s="11"/>
      <c r="R243" s="10"/>
    </row>
    <row r="244" spans="14:18" ht="12.75">
      <c r="N244" s="11"/>
      <c r="R244" s="10"/>
    </row>
    <row r="245" spans="14:18" ht="12.75">
      <c r="N245" s="11"/>
      <c r="R245" s="10"/>
    </row>
    <row r="246" spans="14:18" ht="12.75">
      <c r="N246" s="11"/>
      <c r="R246" s="10"/>
    </row>
    <row r="247" spans="14:18" ht="12.75">
      <c r="N247" s="11"/>
      <c r="R247" s="10"/>
    </row>
    <row r="248" spans="14:18" ht="12.75">
      <c r="N248" s="11"/>
      <c r="R248" s="10"/>
    </row>
    <row r="249" spans="14:18" ht="12.75">
      <c r="N249" s="11"/>
      <c r="R249" s="10"/>
    </row>
    <row r="250" spans="14:18" ht="12.75">
      <c r="N250" s="11"/>
      <c r="R250" s="10"/>
    </row>
    <row r="251" spans="14:18" ht="12.75">
      <c r="N251" s="11"/>
      <c r="R251" s="10"/>
    </row>
    <row r="252" spans="14:18" ht="12.75">
      <c r="N252" s="11"/>
      <c r="R252" s="10"/>
    </row>
    <row r="253" spans="14:18" ht="12.75">
      <c r="N253" s="11"/>
      <c r="R253" s="10"/>
    </row>
    <row r="254" spans="14:18" ht="12.75">
      <c r="N254" s="11"/>
      <c r="R254" s="10"/>
    </row>
    <row r="255" spans="14:18" ht="12.75">
      <c r="N255" s="11"/>
      <c r="R255" s="10"/>
    </row>
    <row r="256" spans="14:18" ht="12.75">
      <c r="N256" s="11"/>
      <c r="R256" s="10"/>
    </row>
    <row r="257" spans="14:18" ht="12.75">
      <c r="N257" s="11"/>
      <c r="R257" s="10"/>
    </row>
    <row r="258" spans="14:18" ht="12.75">
      <c r="N258" s="11"/>
      <c r="R258" s="10"/>
    </row>
    <row r="259" spans="14:18" ht="12.75">
      <c r="N259" s="11"/>
      <c r="R259" s="10"/>
    </row>
    <row r="260" spans="14:18" ht="12.75">
      <c r="N260" s="11"/>
      <c r="R260" s="10"/>
    </row>
    <row r="261" spans="14:18" ht="12.75">
      <c r="N261" s="11"/>
      <c r="R261" s="10"/>
    </row>
    <row r="262" spans="14:18" ht="12.75">
      <c r="N262" s="11"/>
      <c r="R262" s="10"/>
    </row>
    <row r="263" spans="14:18" ht="12.75">
      <c r="N263" s="11"/>
      <c r="R263" s="10"/>
    </row>
    <row r="264" spans="14:18" ht="12.75">
      <c r="N264" s="11"/>
      <c r="R264" s="10"/>
    </row>
    <row r="265" spans="14:18" ht="12.75">
      <c r="N265" s="11"/>
      <c r="R265" s="10"/>
    </row>
    <row r="266" spans="14:18" ht="12.75">
      <c r="N266" s="11"/>
      <c r="R266" s="10"/>
    </row>
    <row r="267" spans="14:18" ht="12.75">
      <c r="N267" s="11"/>
      <c r="R267" s="10"/>
    </row>
    <row r="268" spans="14:18" ht="12.75">
      <c r="N268" s="11"/>
      <c r="R268" s="10"/>
    </row>
    <row r="269" spans="14:18" ht="12.75">
      <c r="N269" s="11"/>
      <c r="R269" s="10"/>
    </row>
    <row r="270" spans="14:18" ht="12.75">
      <c r="N270" s="11"/>
      <c r="R270" s="10"/>
    </row>
    <row r="271" spans="14:18" ht="12.75">
      <c r="N271" s="11"/>
      <c r="R271" s="10"/>
    </row>
    <row r="272" spans="14:18" ht="12.75">
      <c r="N272" s="11"/>
      <c r="R272" s="10"/>
    </row>
    <row r="273" spans="14:18" ht="12.75">
      <c r="N273" s="11"/>
      <c r="R273" s="10"/>
    </row>
    <row r="274" spans="14:18" ht="12.75">
      <c r="N274" s="11"/>
      <c r="R274" s="10"/>
    </row>
    <row r="275" spans="14:18" ht="12.75">
      <c r="N275" s="11"/>
      <c r="R275" s="10"/>
    </row>
    <row r="276" spans="14:18" ht="12.75">
      <c r="N276" s="11"/>
      <c r="R276" s="10"/>
    </row>
    <row r="277" spans="14:18" ht="12.75">
      <c r="N277" s="11"/>
      <c r="R277" s="10"/>
    </row>
    <row r="278" spans="14:18" ht="12.75">
      <c r="N278" s="11"/>
      <c r="R278" s="10"/>
    </row>
    <row r="279" spans="14:18" ht="12.75">
      <c r="N279" s="11"/>
      <c r="R279" s="10"/>
    </row>
    <row r="280" spans="14:18" ht="12.75">
      <c r="N280" s="11"/>
      <c r="R280" s="10"/>
    </row>
    <row r="281" spans="14:18" ht="12.75">
      <c r="N281" s="11"/>
      <c r="R281" s="10"/>
    </row>
    <row r="282" spans="14:18" ht="12.75">
      <c r="N282" s="11"/>
      <c r="R282" s="10"/>
    </row>
    <row r="283" spans="14:18" ht="12.75">
      <c r="N283" s="11"/>
      <c r="R283" s="10"/>
    </row>
    <row r="284" spans="14:18" ht="12.75">
      <c r="N284" s="11"/>
      <c r="R284" s="10"/>
    </row>
    <row r="285" spans="14:18" ht="12.75">
      <c r="N285" s="11"/>
      <c r="R285" s="10"/>
    </row>
    <row r="286" spans="14:18" ht="12.75">
      <c r="N286" s="11"/>
      <c r="R286" s="10"/>
    </row>
    <row r="287" spans="14:18" ht="12.75">
      <c r="N287" s="11"/>
      <c r="R287" s="10"/>
    </row>
    <row r="288" spans="14:18" ht="12.75">
      <c r="N288" s="11"/>
      <c r="R288" s="10"/>
    </row>
    <row r="289" spans="14:18" ht="12.75">
      <c r="N289" s="11"/>
      <c r="R289" s="10"/>
    </row>
    <row r="290" spans="14:18" ht="12.75">
      <c r="N290" s="11"/>
      <c r="R290" s="10"/>
    </row>
    <row r="291" spans="14:18" ht="12.75">
      <c r="N291" s="11"/>
      <c r="R291" s="10"/>
    </row>
    <row r="292" spans="14:18" ht="12.75">
      <c r="N292" s="11"/>
      <c r="R292" s="10"/>
    </row>
    <row r="293" spans="14:18" ht="12.75">
      <c r="N293" s="11"/>
      <c r="R293" s="10"/>
    </row>
    <row r="294" spans="14:18" ht="12.75">
      <c r="N294" s="11"/>
      <c r="R294" s="10"/>
    </row>
    <row r="295" spans="14:18" ht="12.75">
      <c r="N295" s="11"/>
      <c r="R295" s="10"/>
    </row>
    <row r="296" spans="14:18" ht="12.75">
      <c r="N296" s="11"/>
      <c r="R296" s="10"/>
    </row>
    <row r="297" spans="14:18" ht="12.75">
      <c r="N297" s="11"/>
      <c r="R297" s="10"/>
    </row>
    <row r="298" spans="14:18" ht="12.75">
      <c r="N298" s="11"/>
      <c r="R298" s="10"/>
    </row>
    <row r="299" spans="14:18" ht="12.75">
      <c r="N299" s="11"/>
      <c r="R299" s="10"/>
    </row>
    <row r="300" spans="14:18" ht="12.75">
      <c r="N300" s="11"/>
      <c r="R300" s="10"/>
    </row>
    <row r="301" spans="14:18" ht="12.75">
      <c r="N301" s="11"/>
      <c r="R301" s="10"/>
    </row>
    <row r="302" spans="14:18" ht="12.75">
      <c r="N302" s="11"/>
      <c r="R302" s="10"/>
    </row>
    <row r="303" spans="14:18" ht="12.75">
      <c r="N303" s="11"/>
      <c r="R303" s="10"/>
    </row>
    <row r="304" spans="14:18" ht="12.75">
      <c r="N304" s="11"/>
      <c r="R304" s="10"/>
    </row>
    <row r="305" spans="14:18" ht="12.75">
      <c r="N305" s="11"/>
      <c r="R305" s="10"/>
    </row>
    <row r="306" spans="14:18" ht="12.75">
      <c r="N306" s="11"/>
      <c r="R306" s="10"/>
    </row>
    <row r="307" spans="14:18" ht="12.75">
      <c r="N307" s="11"/>
      <c r="R307" s="10"/>
    </row>
    <row r="308" spans="14:18" ht="12.75">
      <c r="N308" s="11"/>
      <c r="R308" s="10"/>
    </row>
    <row r="309" spans="14:18" ht="12.75">
      <c r="N309" s="11"/>
      <c r="R309" s="10"/>
    </row>
    <row r="310" spans="14:18" ht="12.75">
      <c r="N310" s="11"/>
      <c r="R310" s="10"/>
    </row>
    <row r="311" spans="14:18" ht="12.75">
      <c r="N311" s="11"/>
      <c r="R311" s="10"/>
    </row>
    <row r="312" spans="14:18" ht="12.75">
      <c r="N312" s="11"/>
      <c r="R312" s="10"/>
    </row>
    <row r="313" spans="14:18" ht="12.75">
      <c r="N313" s="11"/>
      <c r="R313" s="10"/>
    </row>
    <row r="314" spans="14:18" ht="12.75">
      <c r="N314" s="11"/>
      <c r="R314" s="10"/>
    </row>
    <row r="315" spans="14:18" ht="12.75">
      <c r="N315" s="11"/>
      <c r="R315" s="10"/>
    </row>
    <row r="316" spans="14:18" ht="12.75">
      <c r="N316" s="11"/>
      <c r="R316" s="10"/>
    </row>
    <row r="317" spans="14:18" ht="12.75">
      <c r="N317" s="11"/>
      <c r="R317" s="10"/>
    </row>
    <row r="318" spans="14:18" ht="12.75">
      <c r="N318" s="11"/>
      <c r="R318" s="10"/>
    </row>
    <row r="319" spans="14:18" ht="12.75">
      <c r="N319" s="11"/>
      <c r="R319" s="10"/>
    </row>
    <row r="320" spans="14:18" ht="12.75">
      <c r="N320" s="11"/>
      <c r="R320" s="10"/>
    </row>
    <row r="321" spans="14:18" ht="12.75">
      <c r="N321" s="11"/>
      <c r="R321" s="10"/>
    </row>
    <row r="322" spans="14:18" ht="12.75">
      <c r="N322" s="11"/>
      <c r="R322" s="10"/>
    </row>
    <row r="323" spans="14:18" ht="12.75">
      <c r="N323" s="11"/>
      <c r="R323" s="10"/>
    </row>
    <row r="324" spans="14:18" ht="12.75">
      <c r="N324" s="11"/>
      <c r="R324" s="10"/>
    </row>
    <row r="325" spans="14:18" ht="12.75">
      <c r="N325" s="11"/>
      <c r="R325" s="10"/>
    </row>
    <row r="326" spans="14:18" ht="12.75">
      <c r="N326" s="11"/>
      <c r="R326" s="10"/>
    </row>
    <row r="327" spans="14:18" ht="12.75">
      <c r="N327" s="11"/>
      <c r="R327" s="10"/>
    </row>
    <row r="328" spans="14:18" ht="12.75">
      <c r="N328" s="11"/>
      <c r="R328" s="10"/>
    </row>
    <row r="329" spans="14:18" ht="12.75">
      <c r="N329" s="11"/>
      <c r="R329" s="10"/>
    </row>
    <row r="330" spans="14:18" ht="12.75">
      <c r="N330" s="11"/>
      <c r="R330" s="10"/>
    </row>
    <row r="331" spans="14:18" ht="12.75">
      <c r="N331" s="11"/>
      <c r="R331" s="10"/>
    </row>
    <row r="332" spans="14:18" ht="12.75">
      <c r="N332" s="11"/>
      <c r="R332" s="10"/>
    </row>
    <row r="333" spans="14:18" ht="12.75">
      <c r="N333" s="11"/>
      <c r="R333" s="10"/>
    </row>
    <row r="334" spans="14:18" ht="12.75">
      <c r="N334" s="11"/>
      <c r="R334" s="10"/>
    </row>
    <row r="335" spans="14:18" ht="12.75">
      <c r="N335" s="11"/>
      <c r="R335" s="10"/>
    </row>
    <row r="336" spans="14:18" ht="12.75">
      <c r="N336" s="11"/>
      <c r="R336" s="10"/>
    </row>
    <row r="337" spans="14:18" ht="12.75">
      <c r="N337" s="11"/>
      <c r="R337" s="10"/>
    </row>
    <row r="338" spans="14:18" ht="12.75">
      <c r="N338" s="11"/>
      <c r="R338" s="10"/>
    </row>
    <row r="339" spans="14:18" ht="12.75">
      <c r="N339" s="11"/>
      <c r="R339" s="10"/>
    </row>
    <row r="340" spans="14:18" ht="12.75">
      <c r="N340" s="11"/>
      <c r="R340" s="10"/>
    </row>
    <row r="341" spans="14:18" ht="12.75">
      <c r="N341" s="11"/>
      <c r="R341" s="10"/>
    </row>
    <row r="342" spans="14:18" ht="12.75">
      <c r="N342" s="11"/>
      <c r="R342" s="10"/>
    </row>
    <row r="343" spans="14:18" ht="12.75">
      <c r="N343" s="11"/>
      <c r="R343" s="10"/>
    </row>
    <row r="344" spans="14:18" ht="12.75">
      <c r="N344" s="11"/>
      <c r="R344" s="10"/>
    </row>
    <row r="345" spans="14:18" ht="12.75">
      <c r="N345" s="11"/>
      <c r="R345" s="10"/>
    </row>
    <row r="346" spans="14:18" ht="12.75">
      <c r="N346" s="11"/>
      <c r="R346" s="10"/>
    </row>
    <row r="347" spans="14:18" ht="12.75">
      <c r="N347" s="11"/>
      <c r="R347" s="10"/>
    </row>
    <row r="348" spans="14:18" ht="12.75">
      <c r="N348" s="11"/>
      <c r="R348" s="10"/>
    </row>
    <row r="349" spans="14:18" ht="12.75">
      <c r="N349" s="11"/>
      <c r="R349" s="10"/>
    </row>
    <row r="350" spans="14:18" ht="12.75">
      <c r="N350" s="11"/>
      <c r="R350" s="10"/>
    </row>
    <row r="351" spans="14:18" ht="12.75">
      <c r="N351" s="11"/>
      <c r="R351" s="10"/>
    </row>
    <row r="352" spans="14:18" ht="12.75">
      <c r="N352" s="11"/>
      <c r="R352" s="10"/>
    </row>
    <row r="353" spans="14:18" ht="12.75">
      <c r="N353" s="11"/>
      <c r="R353" s="10"/>
    </row>
    <row r="354" spans="14:18" ht="12.75">
      <c r="N354" s="11"/>
      <c r="R354" s="10"/>
    </row>
    <row r="355" spans="14:18" ht="12.75">
      <c r="N355" s="11"/>
      <c r="R355" s="10"/>
    </row>
    <row r="356" spans="14:18" ht="12.75">
      <c r="N356" s="11"/>
      <c r="R356" s="10"/>
    </row>
    <row r="357" spans="14:18" ht="12.75">
      <c r="N357" s="11"/>
      <c r="R357" s="10"/>
    </row>
    <row r="358" spans="14:18" ht="12.75">
      <c r="N358" s="11"/>
      <c r="R358" s="10"/>
    </row>
    <row r="359" spans="14:18" ht="12.75">
      <c r="N359" s="11"/>
      <c r="R359" s="10"/>
    </row>
    <row r="360" spans="14:18" ht="12.75">
      <c r="N360" s="11"/>
      <c r="R360" s="10"/>
    </row>
    <row r="361" spans="14:18" ht="12.75">
      <c r="N361" s="11"/>
      <c r="R361" s="10"/>
    </row>
    <row r="362" spans="14:18" ht="12.75">
      <c r="N362" s="11"/>
      <c r="R362" s="10"/>
    </row>
    <row r="363" spans="14:18" ht="12.75">
      <c r="N363" s="11"/>
      <c r="R363" s="10"/>
    </row>
    <row r="364" spans="14:18" ht="12.75">
      <c r="N364" s="11"/>
      <c r="R364" s="10"/>
    </row>
    <row r="365" spans="14:18" ht="12.75">
      <c r="N365" s="11"/>
      <c r="R365" s="10"/>
    </row>
    <row r="366" spans="14:18" ht="12.75">
      <c r="N366" s="11"/>
      <c r="R366" s="10"/>
    </row>
    <row r="367" spans="14:18" ht="12.75">
      <c r="N367" s="11"/>
      <c r="R367" s="10"/>
    </row>
    <row r="368" spans="14:18" ht="12.75">
      <c r="N368" s="11"/>
      <c r="R368" s="10"/>
    </row>
    <row r="369" spans="14:18" ht="12.75">
      <c r="N369" s="11"/>
      <c r="R369" s="10"/>
    </row>
    <row r="370" spans="14:18" ht="12.75">
      <c r="N370" s="11"/>
      <c r="R370" s="10"/>
    </row>
    <row r="371" spans="14:18" ht="12.75">
      <c r="N371" s="11"/>
      <c r="R371" s="10"/>
    </row>
    <row r="372" spans="14:18" ht="12.75">
      <c r="N372" s="11"/>
      <c r="R372" s="10"/>
    </row>
    <row r="373" spans="14:18" ht="12.75">
      <c r="N373" s="11"/>
      <c r="R373" s="10"/>
    </row>
    <row r="374" spans="14:18" ht="12.75">
      <c r="N374" s="11"/>
      <c r="R374" s="10"/>
    </row>
    <row r="375" spans="14:18" ht="12.75">
      <c r="N375" s="11"/>
      <c r="R375" s="10"/>
    </row>
    <row r="376" spans="14:18" ht="12.75">
      <c r="N376" s="11"/>
      <c r="R376" s="10"/>
    </row>
    <row r="377" spans="14:18" ht="12.75">
      <c r="N377" s="11"/>
      <c r="R377" s="10"/>
    </row>
    <row r="378" spans="14:18" ht="12.75">
      <c r="N378" s="11"/>
      <c r="R378" s="10"/>
    </row>
    <row r="379" spans="14:18" ht="12.75">
      <c r="N379" s="11"/>
      <c r="R379" s="10"/>
    </row>
    <row r="380" spans="14:18" ht="12.75">
      <c r="N380" s="11"/>
      <c r="R380" s="10"/>
    </row>
    <row r="381" spans="14:18" ht="12.75">
      <c r="N381" s="11"/>
      <c r="R381" s="10"/>
    </row>
    <row r="382" spans="14:18" ht="12.75">
      <c r="N382" s="11"/>
      <c r="R382" s="10"/>
    </row>
    <row r="383" spans="14:18" ht="12.75">
      <c r="N383" s="11"/>
      <c r="R383" s="10"/>
    </row>
    <row r="384" spans="14:18" ht="12.75">
      <c r="N384" s="11"/>
      <c r="R384" s="10"/>
    </row>
    <row r="385" spans="14:18" ht="12.75">
      <c r="N385" s="11"/>
      <c r="R385" s="10"/>
    </row>
    <row r="386" spans="14:18" ht="12.75">
      <c r="N386" s="11"/>
      <c r="R386" s="10"/>
    </row>
    <row r="387" spans="14:18" ht="12.75">
      <c r="N387" s="11"/>
      <c r="R387" s="10"/>
    </row>
    <row r="388" spans="14:18" ht="12.75">
      <c r="N388" s="11"/>
      <c r="R388" s="10"/>
    </row>
    <row r="389" spans="14:18" ht="12.75">
      <c r="N389" s="11"/>
      <c r="R389" s="10"/>
    </row>
    <row r="390" spans="14:18" ht="12.75">
      <c r="N390" s="11"/>
      <c r="R390" s="10"/>
    </row>
    <row r="391" spans="14:18" ht="12.75">
      <c r="N391" s="11"/>
      <c r="R391" s="10"/>
    </row>
    <row r="392" spans="14:18" ht="12.75">
      <c r="N392" s="11"/>
      <c r="R392" s="10"/>
    </row>
    <row r="393" spans="14:18" ht="12.75">
      <c r="N393" s="11"/>
      <c r="R393" s="10"/>
    </row>
    <row r="394" spans="14:18" ht="12.75">
      <c r="N394" s="11"/>
      <c r="R394" s="10"/>
    </row>
    <row r="395" spans="14:18" ht="12.75">
      <c r="N395" s="11"/>
      <c r="R395" s="10"/>
    </row>
    <row r="396" spans="14:18" ht="12.75">
      <c r="N396" s="11"/>
      <c r="R396" s="10"/>
    </row>
    <row r="397" spans="14:18" ht="12.75">
      <c r="N397" s="11"/>
      <c r="R397" s="10"/>
    </row>
    <row r="398" spans="14:18" ht="12.75">
      <c r="N398" s="11"/>
      <c r="R398" s="10"/>
    </row>
    <row r="399" spans="14:18" ht="12.75">
      <c r="N399" s="11"/>
      <c r="R399" s="10"/>
    </row>
    <row r="400" spans="14:18" ht="12.75">
      <c r="N400" s="11"/>
      <c r="R400" s="10"/>
    </row>
    <row r="401" spans="14:18" ht="12.75">
      <c r="N401" s="11"/>
      <c r="R401" s="10"/>
    </row>
    <row r="402" spans="14:18" ht="12.75">
      <c r="N402" s="11"/>
      <c r="R402" s="10"/>
    </row>
    <row r="403" spans="14:18" ht="12.75">
      <c r="N403" s="11"/>
      <c r="R403" s="10"/>
    </row>
    <row r="404" spans="14:18" ht="12.75">
      <c r="N404" s="11"/>
      <c r="R404" s="10"/>
    </row>
    <row r="405" spans="14:18" ht="12.75">
      <c r="N405" s="11"/>
      <c r="R405" s="10"/>
    </row>
    <row r="406" spans="14:18" ht="12.75">
      <c r="N406" s="11"/>
      <c r="R406" s="10"/>
    </row>
    <row r="407" spans="14:18" ht="12.75">
      <c r="N407" s="11"/>
      <c r="R407" s="10"/>
    </row>
    <row r="408" spans="14:18" ht="12.75">
      <c r="N408" s="11"/>
      <c r="R408" s="10"/>
    </row>
    <row r="409" spans="14:18" ht="12.75">
      <c r="N409" s="11"/>
      <c r="R409" s="10"/>
    </row>
    <row r="410" spans="14:18" ht="12.75">
      <c r="N410" s="11"/>
      <c r="R410" s="10"/>
    </row>
    <row r="411" spans="14:18" ht="12.75">
      <c r="N411" s="11"/>
      <c r="R411" s="10"/>
    </row>
    <row r="412" spans="14:18" ht="12.75">
      <c r="N412" s="11"/>
      <c r="R412" s="10"/>
    </row>
    <row r="413" spans="14:18" ht="12.75">
      <c r="N413" s="11"/>
      <c r="R413" s="10"/>
    </row>
    <row r="414" spans="14:18" ht="12.75">
      <c r="N414" s="11"/>
      <c r="R414" s="10"/>
    </row>
    <row r="415" spans="14:18" ht="12.75">
      <c r="N415" s="11"/>
      <c r="R415" s="10"/>
    </row>
    <row r="416" spans="14:18" ht="12.75">
      <c r="N416" s="11"/>
      <c r="R416" s="10"/>
    </row>
    <row r="417" spans="14:18" ht="12.75">
      <c r="N417" s="11"/>
      <c r="R417" s="10"/>
    </row>
    <row r="418" spans="14:18" ht="12.75">
      <c r="N418" s="11"/>
      <c r="R418" s="10"/>
    </row>
    <row r="419" spans="14:18" ht="12.75">
      <c r="N419" s="11"/>
      <c r="R419" s="10"/>
    </row>
    <row r="420" spans="14:18" ht="12.75">
      <c r="N420" s="11"/>
      <c r="R420" s="10"/>
    </row>
    <row r="421" spans="14:18" ht="12.75">
      <c r="N421" s="11"/>
      <c r="R421" s="10"/>
    </row>
    <row r="422" spans="14:18" ht="12.75">
      <c r="N422" s="11"/>
      <c r="R422" s="10"/>
    </row>
    <row r="423" spans="14:18" ht="12.75">
      <c r="N423" s="11"/>
      <c r="R423" s="10"/>
    </row>
    <row r="424" spans="14:18" ht="12.75">
      <c r="N424" s="11"/>
      <c r="R424" s="10"/>
    </row>
    <row r="425" spans="14:18" ht="12.75">
      <c r="N425" s="11"/>
      <c r="R425" s="10"/>
    </row>
    <row r="426" spans="14:18" ht="12.75">
      <c r="N426" s="11"/>
      <c r="R426" s="10"/>
    </row>
    <row r="427" spans="14:18" ht="12.75">
      <c r="N427" s="11"/>
      <c r="R427" s="10"/>
    </row>
    <row r="428" spans="14:18" ht="12.75">
      <c r="N428" s="11"/>
      <c r="R428" s="10"/>
    </row>
    <row r="429" spans="14:18" ht="12.75">
      <c r="N429" s="11"/>
      <c r="R429" s="10"/>
    </row>
    <row r="430" spans="14:18" ht="12.75">
      <c r="N430" s="11"/>
      <c r="R430" s="10"/>
    </row>
    <row r="431" spans="14:18" ht="12.75">
      <c r="N431" s="11"/>
      <c r="R431" s="10"/>
    </row>
    <row r="432" spans="14:18" ht="12.75">
      <c r="N432" s="11"/>
      <c r="R432" s="10"/>
    </row>
    <row r="433" spans="14:18" ht="12.75">
      <c r="N433" s="11"/>
      <c r="R433" s="10"/>
    </row>
    <row r="434" spans="14:18" ht="12.75">
      <c r="N434" s="11"/>
      <c r="R434" s="10"/>
    </row>
    <row r="435" spans="14:18" ht="12.75">
      <c r="N435" s="11"/>
      <c r="R435" s="10"/>
    </row>
    <row r="436" spans="14:18" ht="12.75">
      <c r="N436" s="11"/>
      <c r="R436" s="10"/>
    </row>
    <row r="437" spans="14:18" ht="12.75">
      <c r="N437" s="11"/>
      <c r="R437" s="10"/>
    </row>
    <row r="438" spans="14:18" ht="12.75">
      <c r="N438" s="11"/>
      <c r="R438" s="10"/>
    </row>
    <row r="439" spans="14:18" ht="12.75">
      <c r="N439" s="11"/>
      <c r="R439" s="10"/>
    </row>
    <row r="440" spans="14:18" ht="12.75">
      <c r="N440" s="11"/>
      <c r="R440" s="10"/>
    </row>
    <row r="441" spans="14:18" ht="12.75">
      <c r="N441" s="11"/>
      <c r="R441" s="10"/>
    </row>
    <row r="442" spans="14:18" ht="12.75">
      <c r="N442" s="11"/>
      <c r="R442" s="10"/>
    </row>
    <row r="443" spans="14:18" ht="12.75">
      <c r="N443" s="11"/>
      <c r="R443" s="10"/>
    </row>
    <row r="444" spans="14:18" ht="12.75">
      <c r="N444" s="11"/>
      <c r="R444" s="10"/>
    </row>
    <row r="445" spans="14:18" ht="12.75">
      <c r="N445" s="11"/>
      <c r="R445" s="10"/>
    </row>
    <row r="446" spans="14:18" ht="12.75">
      <c r="N446" s="11"/>
      <c r="R446" s="10"/>
    </row>
    <row r="447" spans="14:18" ht="12.75">
      <c r="N447" s="11"/>
      <c r="R447" s="10"/>
    </row>
    <row r="448" spans="14:18" ht="12.75">
      <c r="N448" s="11"/>
      <c r="R448" s="10"/>
    </row>
    <row r="449" spans="14:18" ht="12.75">
      <c r="N449" s="11"/>
      <c r="R449" s="10"/>
    </row>
    <row r="450" spans="14:18" ht="12.75">
      <c r="N450" s="11"/>
      <c r="R450" s="10"/>
    </row>
    <row r="451" spans="14:18" ht="12.75">
      <c r="N451" s="11"/>
      <c r="R451" s="10"/>
    </row>
    <row r="452" spans="14:18" ht="12.75">
      <c r="N452" s="11"/>
      <c r="R452" s="10"/>
    </row>
    <row r="453" spans="14:18" ht="12.75">
      <c r="N453" s="11"/>
      <c r="R453" s="10"/>
    </row>
    <row r="454" spans="14:18" ht="12.75">
      <c r="N454" s="11"/>
      <c r="R454" s="10"/>
    </row>
    <row r="455" spans="14:18" ht="12.75">
      <c r="N455" s="11"/>
      <c r="R455" s="10"/>
    </row>
    <row r="456" spans="14:18" ht="12.75">
      <c r="N456" s="11"/>
      <c r="R456" s="10"/>
    </row>
    <row r="457" spans="14:18" ht="12.75">
      <c r="N457" s="11"/>
      <c r="R457" s="10"/>
    </row>
    <row r="458" spans="14:18" ht="12.75">
      <c r="N458" s="11"/>
      <c r="R458" s="10"/>
    </row>
    <row r="459" spans="14:18" ht="12.75">
      <c r="N459" s="11"/>
      <c r="R459" s="10"/>
    </row>
    <row r="460" spans="14:18" ht="12.75">
      <c r="N460" s="11"/>
      <c r="R460" s="10"/>
    </row>
    <row r="461" spans="14:18" ht="12.75">
      <c r="N461" s="11"/>
      <c r="R461" s="10"/>
    </row>
    <row r="462" spans="14:18" ht="12.75">
      <c r="N462" s="11"/>
      <c r="R462" s="10"/>
    </row>
    <row r="463" spans="14:18" ht="12.75">
      <c r="N463" s="11"/>
      <c r="R463" s="10"/>
    </row>
    <row r="464" spans="14:18" ht="12.75">
      <c r="N464" s="11"/>
      <c r="R464" s="10"/>
    </row>
    <row r="465" spans="14:18" ht="12.75">
      <c r="N465" s="11"/>
      <c r="R465" s="10"/>
    </row>
    <row r="466" spans="14:18" ht="12.75">
      <c r="N466" s="11"/>
      <c r="R466" s="10"/>
    </row>
    <row r="467" spans="14:18" ht="12.75">
      <c r="N467" s="11"/>
      <c r="R467" s="10"/>
    </row>
    <row r="468" spans="14:18" ht="12.75">
      <c r="N468" s="11"/>
      <c r="R468" s="10"/>
    </row>
    <row r="469" spans="14:18" ht="12.75">
      <c r="N469" s="11"/>
      <c r="R469" s="10"/>
    </row>
    <row r="470" spans="14:18" ht="12.75">
      <c r="N470" s="11"/>
      <c r="R470" s="10"/>
    </row>
    <row r="471" spans="14:18" ht="12.75">
      <c r="N471" s="11"/>
      <c r="R471" s="10"/>
    </row>
    <row r="472" spans="14:18" ht="12.75">
      <c r="N472" s="11"/>
      <c r="R472" s="10"/>
    </row>
    <row r="473" spans="14:18" ht="12.75">
      <c r="N473" s="11"/>
      <c r="R473" s="10"/>
    </row>
    <row r="474" spans="14:18" ht="12.75">
      <c r="N474" s="11"/>
      <c r="R474" s="10"/>
    </row>
    <row r="475" spans="14:18" ht="12.75">
      <c r="N475" s="11"/>
      <c r="R475" s="10"/>
    </row>
    <row r="476" spans="14:18" ht="12.75">
      <c r="N476" s="11"/>
      <c r="R476" s="10"/>
    </row>
    <row r="477" spans="14:18" ht="12.75">
      <c r="N477" s="11"/>
      <c r="R477" s="10"/>
    </row>
    <row r="478" spans="14:18" ht="12.75">
      <c r="N478" s="11"/>
      <c r="R478" s="10"/>
    </row>
    <row r="479" spans="14:18" ht="12.75">
      <c r="N479" s="11"/>
      <c r="R479" s="10"/>
    </row>
    <row r="480" spans="14:18" ht="12.75">
      <c r="N480" s="11"/>
      <c r="R480" s="10"/>
    </row>
    <row r="481" spans="14:18" ht="12.75">
      <c r="N481" s="11"/>
      <c r="R481" s="10"/>
    </row>
    <row r="482" spans="14:18" ht="12.75">
      <c r="N482" s="11"/>
      <c r="R482" s="10"/>
    </row>
    <row r="483" spans="14:18" ht="12.75">
      <c r="N483" s="11"/>
      <c r="R483" s="10"/>
    </row>
    <row r="484" spans="14:18" ht="12.75">
      <c r="N484" s="11"/>
      <c r="R484" s="10"/>
    </row>
    <row r="485" spans="14:18" ht="12.75">
      <c r="N485" s="11"/>
      <c r="R485" s="10"/>
    </row>
    <row r="486" spans="14:18" ht="12.75">
      <c r="N486" s="11"/>
      <c r="R486" s="10"/>
    </row>
    <row r="487" spans="14:18" ht="12.75">
      <c r="N487" s="11"/>
      <c r="R487" s="10"/>
    </row>
    <row r="488" spans="14:18" ht="12.75">
      <c r="N488" s="11"/>
      <c r="R488" s="10"/>
    </row>
    <row r="489" spans="14:18" ht="12.75">
      <c r="N489" s="11"/>
      <c r="R489" s="10"/>
    </row>
    <row r="490" spans="14:18" ht="12.75">
      <c r="N490" s="11"/>
      <c r="R490" s="10"/>
    </row>
    <row r="491" spans="14:18" ht="12.75">
      <c r="N491" s="11"/>
      <c r="R491" s="10"/>
    </row>
    <row r="492" spans="14:18" ht="12.75">
      <c r="N492" s="11"/>
      <c r="R492" s="10"/>
    </row>
    <row r="493" spans="14:18" ht="12.75">
      <c r="N493" s="11"/>
      <c r="R493" s="10"/>
    </row>
    <row r="494" spans="14:18" ht="12.75">
      <c r="N494" s="11"/>
      <c r="R494" s="10"/>
    </row>
    <row r="495" spans="14:18" ht="12.75">
      <c r="N495" s="11"/>
      <c r="R495" s="10"/>
    </row>
    <row r="496" spans="14:18" ht="12.75">
      <c r="N496" s="11"/>
      <c r="R496" s="10"/>
    </row>
    <row r="497" spans="14:18" ht="12.75">
      <c r="N497" s="11"/>
      <c r="R497" s="10"/>
    </row>
    <row r="498" spans="14:18" ht="12.75">
      <c r="N498" s="11"/>
      <c r="R498" s="10"/>
    </row>
    <row r="499" spans="14:18" ht="12.75">
      <c r="N499" s="11"/>
      <c r="R499" s="10"/>
    </row>
    <row r="500" spans="14:18" ht="12.75">
      <c r="N500" s="11"/>
      <c r="R500" s="10"/>
    </row>
    <row r="501" spans="14:18" ht="12.75">
      <c r="N501" s="11"/>
      <c r="R501" s="10"/>
    </row>
    <row r="502" spans="14:18" ht="12.75">
      <c r="N502" s="11"/>
      <c r="R502" s="10"/>
    </row>
    <row r="503" spans="14:18" ht="12.75">
      <c r="N503" s="11"/>
      <c r="R503" s="10"/>
    </row>
    <row r="504" spans="14:18" ht="12.75">
      <c r="N504" s="11"/>
      <c r="R504" s="10"/>
    </row>
    <row r="505" spans="14:18" ht="12.75">
      <c r="N505" s="11"/>
      <c r="R505" s="10"/>
    </row>
    <row r="506" spans="14:18" ht="12.75">
      <c r="N506" s="11"/>
      <c r="R506" s="10"/>
    </row>
    <row r="507" spans="14:18" ht="12.75">
      <c r="N507" s="11"/>
      <c r="R507" s="10"/>
    </row>
    <row r="508" spans="14:18" ht="12.75">
      <c r="N508" s="11"/>
      <c r="R508" s="10"/>
    </row>
    <row r="509" spans="14:18" ht="12.75">
      <c r="N509" s="11"/>
      <c r="R509" s="10"/>
    </row>
    <row r="510" spans="14:18" ht="12.75">
      <c r="N510" s="11"/>
      <c r="R510" s="10"/>
    </row>
    <row r="511" spans="14:18" ht="12.75">
      <c r="N511" s="11"/>
      <c r="R511" s="10"/>
    </row>
    <row r="512" spans="14:18" ht="12.75">
      <c r="N512" s="11"/>
      <c r="R512" s="10"/>
    </row>
    <row r="513" spans="14:18" ht="12.75">
      <c r="N513" s="11"/>
      <c r="R513" s="10"/>
    </row>
    <row r="514" spans="14:18" ht="12.75">
      <c r="N514" s="11"/>
      <c r="R514" s="10"/>
    </row>
    <row r="515" spans="14:18" ht="12.75">
      <c r="N515" s="11"/>
      <c r="R515" s="10"/>
    </row>
    <row r="516" spans="14:18" ht="12.75">
      <c r="N516" s="11"/>
      <c r="R516" s="10"/>
    </row>
    <row r="517" spans="14:18" ht="12.75">
      <c r="N517" s="11"/>
      <c r="R517" s="10"/>
    </row>
    <row r="518" spans="14:18" ht="12.75">
      <c r="N518" s="11"/>
      <c r="R518" s="10"/>
    </row>
    <row r="519" spans="14:18" ht="12.75">
      <c r="N519" s="11"/>
      <c r="R519" s="10"/>
    </row>
    <row r="520" spans="14:18" ht="12.75">
      <c r="N520" s="11"/>
      <c r="R520" s="10"/>
    </row>
    <row r="521" spans="14:18" ht="12.75">
      <c r="N521" s="11"/>
      <c r="R521" s="10"/>
    </row>
    <row r="522" spans="14:18" ht="12.75">
      <c r="N522" s="11"/>
      <c r="R522" s="10"/>
    </row>
    <row r="523" spans="14:18" ht="12.75">
      <c r="N523" s="11"/>
      <c r="R523" s="10"/>
    </row>
    <row r="524" spans="14:18" ht="12.75">
      <c r="N524" s="11"/>
      <c r="R524" s="10"/>
    </row>
    <row r="525" spans="14:18" ht="12.75">
      <c r="N525" s="11"/>
      <c r="R525" s="10"/>
    </row>
    <row r="526" spans="14:18" ht="12.75">
      <c r="N526" s="11"/>
      <c r="R526" s="10"/>
    </row>
    <row r="527" spans="14:18" ht="12.75">
      <c r="N527" s="11"/>
      <c r="R527" s="10"/>
    </row>
    <row r="528" spans="14:18" ht="12.75">
      <c r="N528" s="11"/>
      <c r="R528" s="10"/>
    </row>
    <row r="529" spans="14:18" ht="12.75">
      <c r="N529" s="11"/>
      <c r="R529" s="10"/>
    </row>
    <row r="530" spans="14:18" ht="12.75">
      <c r="N530" s="11"/>
      <c r="R530" s="10"/>
    </row>
    <row r="531" spans="14:18" ht="12.75">
      <c r="N531" s="11"/>
      <c r="R531" s="10"/>
    </row>
    <row r="532" spans="14:18" ht="12.75">
      <c r="N532" s="11"/>
      <c r="R532" s="10"/>
    </row>
    <row r="533" spans="14:18" ht="12.75">
      <c r="N533" s="11"/>
      <c r="R533" s="10"/>
    </row>
    <row r="534" spans="14:18" ht="12.75">
      <c r="N534" s="11"/>
      <c r="R534" s="10"/>
    </row>
    <row r="535" spans="14:18" ht="12.75">
      <c r="N535" s="11"/>
      <c r="R535" s="10"/>
    </row>
    <row r="536" spans="14:18" ht="12.75">
      <c r="N536" s="11"/>
      <c r="R536" s="10"/>
    </row>
    <row r="537" spans="14:18" ht="12.75">
      <c r="N537" s="11"/>
      <c r="R537" s="10"/>
    </row>
    <row r="538" spans="14:18" ht="12.75">
      <c r="N538" s="11"/>
      <c r="R538" s="10"/>
    </row>
    <row r="539" spans="14:18" ht="12.75">
      <c r="N539" s="11"/>
      <c r="R539" s="10"/>
    </row>
    <row r="540" spans="14:18" ht="12.75">
      <c r="N540" s="11"/>
      <c r="R540" s="10"/>
    </row>
    <row r="541" spans="14:18" ht="12.75">
      <c r="N541" s="11"/>
      <c r="R541" s="10"/>
    </row>
    <row r="542" spans="14:18" ht="12.75">
      <c r="N542" s="11"/>
      <c r="R542" s="10"/>
    </row>
    <row r="543" spans="14:18" ht="12.75">
      <c r="N543" s="11"/>
      <c r="R543" s="10"/>
    </row>
    <row r="544" spans="14:18" ht="12.75">
      <c r="N544" s="11"/>
      <c r="R544" s="10"/>
    </row>
    <row r="545" spans="14:18" ht="12.75">
      <c r="N545" s="11"/>
      <c r="R545" s="10"/>
    </row>
    <row r="546" spans="14:18" ht="12.75">
      <c r="N546" s="11"/>
      <c r="R546" s="10"/>
    </row>
    <row r="547" spans="14:18" ht="12.75">
      <c r="N547" s="11"/>
      <c r="R547" s="10"/>
    </row>
    <row r="548" spans="14:18" ht="12.75">
      <c r="N548" s="11"/>
      <c r="R548" s="10"/>
    </row>
    <row r="549" spans="14:18" ht="12.75">
      <c r="N549" s="11"/>
      <c r="R549" s="10"/>
    </row>
    <row r="550" spans="14:18" ht="12.75">
      <c r="N550" s="11"/>
      <c r="R550" s="10"/>
    </row>
    <row r="551" spans="14:18" ht="12.75">
      <c r="N551" s="11"/>
      <c r="R551" s="10"/>
    </row>
    <row r="552" spans="14:18" ht="12.75">
      <c r="N552" s="11"/>
      <c r="R552" s="10"/>
    </row>
    <row r="553" spans="14:18" ht="12.75">
      <c r="N553" s="11"/>
      <c r="R553" s="10"/>
    </row>
    <row r="554" spans="14:18" ht="12.75">
      <c r="N554" s="11"/>
      <c r="R554" s="10"/>
    </row>
    <row r="555" spans="14:18" ht="12.75">
      <c r="N555" s="11"/>
      <c r="R555" s="10"/>
    </row>
    <row r="556" spans="14:18" ht="12.75">
      <c r="N556" s="11"/>
      <c r="R556" s="10"/>
    </row>
    <row r="557" spans="14:18" ht="12.75">
      <c r="N557" s="11"/>
      <c r="R557" s="10"/>
    </row>
    <row r="558" spans="14:18" ht="12.75">
      <c r="N558" s="11"/>
      <c r="R558" s="10"/>
    </row>
    <row r="559" spans="14:18" ht="12.75">
      <c r="N559" s="11"/>
      <c r="R559" s="10"/>
    </row>
    <row r="560" spans="14:18" ht="12.75">
      <c r="N560" s="11"/>
      <c r="R560" s="10"/>
    </row>
    <row r="561" spans="14:18" ht="12.75">
      <c r="N561" s="11"/>
      <c r="R561" s="10"/>
    </row>
    <row r="562" spans="14:18" ht="12.75">
      <c r="N562" s="11"/>
      <c r="R562" s="10"/>
    </row>
    <row r="563" spans="14:18" ht="12.75">
      <c r="N563" s="11"/>
      <c r="R563" s="10"/>
    </row>
    <row r="564" spans="14:18" ht="12.75">
      <c r="N564" s="11"/>
      <c r="R564" s="10"/>
    </row>
    <row r="565" spans="14:18" ht="12.75">
      <c r="N565" s="11"/>
      <c r="R565" s="10"/>
    </row>
    <row r="566" spans="14:18" ht="12.75">
      <c r="N566" s="11"/>
      <c r="R566" s="10"/>
    </row>
    <row r="567" spans="14:18" ht="12.75">
      <c r="N567" s="11"/>
      <c r="R567" s="10"/>
    </row>
    <row r="568" spans="14:18" ht="12.75">
      <c r="N568" s="11"/>
      <c r="R568" s="10"/>
    </row>
    <row r="569" spans="14:18" ht="12.75">
      <c r="N569" s="11"/>
      <c r="R569" s="10"/>
    </row>
    <row r="570" spans="14:18" ht="12.75">
      <c r="N570" s="11"/>
      <c r="R570" s="10"/>
    </row>
    <row r="571" spans="14:18" ht="12.75">
      <c r="N571" s="11"/>
      <c r="R571" s="10"/>
    </row>
    <row r="572" spans="14:18" ht="12.75">
      <c r="N572" s="11"/>
      <c r="R572" s="10"/>
    </row>
    <row r="573" spans="14:18" ht="12.75">
      <c r="N573" s="11"/>
      <c r="R573" s="10"/>
    </row>
    <row r="574" spans="14:18" ht="12.75">
      <c r="N574" s="11"/>
      <c r="R574" s="10"/>
    </row>
    <row r="575" spans="14:18" ht="12.75">
      <c r="N575" s="11"/>
      <c r="R575" s="10"/>
    </row>
    <row r="576" spans="14:18" ht="12.75">
      <c r="N576" s="11"/>
      <c r="R576" s="10"/>
    </row>
    <row r="577" spans="14:18" ht="12.75">
      <c r="N577" s="11"/>
      <c r="R577" s="10"/>
    </row>
    <row r="578" spans="14:18" ht="12.75">
      <c r="N578" s="11"/>
      <c r="R578" s="10"/>
    </row>
    <row r="579" spans="14:18" ht="12.75">
      <c r="N579" s="11"/>
      <c r="R579" s="10"/>
    </row>
    <row r="580" spans="14:18" ht="12.75">
      <c r="N580" s="11"/>
      <c r="R580" s="10"/>
    </row>
    <row r="581" spans="14:18" ht="12.75">
      <c r="N581" s="11"/>
      <c r="R581" s="10"/>
    </row>
    <row r="582" spans="14:18" ht="12.75">
      <c r="N582" s="11"/>
      <c r="R582" s="10"/>
    </row>
    <row r="583" spans="14:18" ht="12.75">
      <c r="N583" s="11"/>
      <c r="R583" s="10"/>
    </row>
    <row r="584" spans="14:18" ht="12.75">
      <c r="N584" s="11"/>
      <c r="R584" s="10"/>
    </row>
    <row r="585" spans="14:18" ht="12.75">
      <c r="N585" s="11"/>
      <c r="R585" s="10"/>
    </row>
    <row r="586" spans="14:18" ht="12.75">
      <c r="N586" s="11"/>
      <c r="R586" s="10"/>
    </row>
    <row r="587" spans="14:18" ht="12.75">
      <c r="N587" s="11"/>
      <c r="R587" s="10"/>
    </row>
    <row r="588" spans="14:18" ht="12.75">
      <c r="N588" s="11"/>
      <c r="R588" s="10"/>
    </row>
    <row r="589" spans="14:18" ht="12.75">
      <c r="N589" s="11"/>
      <c r="R589" s="10"/>
    </row>
    <row r="590" spans="14:18" ht="12.75">
      <c r="N590" s="11"/>
      <c r="R590" s="10"/>
    </row>
    <row r="591" spans="14:18" ht="12.75">
      <c r="N591" s="11"/>
      <c r="R591" s="10"/>
    </row>
    <row r="592" spans="14:18" ht="12.75">
      <c r="N592" s="11"/>
      <c r="R592" s="10"/>
    </row>
    <row r="593" spans="14:18" ht="12.75">
      <c r="N593" s="11"/>
      <c r="R593" s="10"/>
    </row>
    <row r="594" spans="14:18" ht="12.75">
      <c r="N594" s="11"/>
      <c r="R594" s="10"/>
    </row>
    <row r="595" spans="14:18" ht="12.75">
      <c r="N595" s="11"/>
      <c r="R595" s="10"/>
    </row>
    <row r="596" spans="14:18" ht="12.75">
      <c r="N596" s="11"/>
      <c r="R596" s="10"/>
    </row>
    <row r="597" spans="14:18" ht="12.75">
      <c r="N597" s="11"/>
      <c r="R597" s="10"/>
    </row>
    <row r="598" spans="14:18" ht="12.75">
      <c r="N598" s="11"/>
      <c r="R598" s="10"/>
    </row>
    <row r="599" spans="14:18" ht="12.75">
      <c r="N599" s="11"/>
      <c r="R599" s="10"/>
    </row>
    <row r="600" spans="14:18" ht="12.75">
      <c r="N600" s="11"/>
      <c r="R600" s="10"/>
    </row>
    <row r="601" spans="14:18" ht="12.75">
      <c r="N601" s="11"/>
      <c r="R601" s="10"/>
    </row>
    <row r="602" spans="14:18" ht="12.75">
      <c r="N602" s="11"/>
      <c r="R602" s="10"/>
    </row>
    <row r="603" spans="14:18" ht="12.75">
      <c r="N603" s="11"/>
      <c r="R603" s="10"/>
    </row>
    <row r="604" spans="14:18" ht="12.75">
      <c r="N604" s="11"/>
      <c r="R604" s="10"/>
    </row>
    <row r="605" spans="14:18" ht="12.75">
      <c r="N605" s="11"/>
      <c r="R605" s="10"/>
    </row>
    <row r="606" spans="14:18" ht="12.75">
      <c r="N606" s="11"/>
      <c r="R606" s="10"/>
    </row>
    <row r="607" spans="14:18" ht="12.75">
      <c r="N607" s="11"/>
      <c r="R607" s="10"/>
    </row>
    <row r="608" spans="14:18" ht="12.75">
      <c r="N608" s="11"/>
      <c r="R608" s="10"/>
    </row>
    <row r="609" spans="14:18" ht="12.75">
      <c r="N609" s="11"/>
      <c r="R609" s="10"/>
    </row>
    <row r="610" spans="14:18" ht="12.75">
      <c r="N610" s="11"/>
      <c r="R610" s="10"/>
    </row>
    <row r="611" spans="14:18" ht="12.75">
      <c r="N611" s="11"/>
      <c r="R611" s="10"/>
    </row>
    <row r="612" spans="14:18" ht="12.75">
      <c r="N612" s="11"/>
      <c r="R612" s="10"/>
    </row>
    <row r="613" spans="14:18" ht="12.75">
      <c r="N613" s="11"/>
      <c r="R613" s="10"/>
    </row>
    <row r="614" spans="14:18" ht="12.75">
      <c r="N614" s="11"/>
      <c r="R614" s="10"/>
    </row>
    <row r="615" spans="14:18" ht="12.75">
      <c r="N615" s="11"/>
      <c r="R615" s="10"/>
    </row>
    <row r="616" spans="14:18" ht="12.75">
      <c r="N616" s="11"/>
      <c r="R616" s="10"/>
    </row>
    <row r="617" spans="14:18" ht="12.75">
      <c r="N617" s="11"/>
      <c r="R617" s="10"/>
    </row>
    <row r="618" spans="14:18" ht="12.75">
      <c r="N618" s="11"/>
      <c r="R618" s="10"/>
    </row>
    <row r="619" spans="14:18" ht="12.75">
      <c r="N619" s="11"/>
      <c r="R619" s="10"/>
    </row>
    <row r="620" spans="14:18" ht="12.75">
      <c r="N620" s="11"/>
      <c r="R620" s="10"/>
    </row>
    <row r="621" spans="14:18" ht="12.75">
      <c r="N621" s="11"/>
      <c r="R621" s="10"/>
    </row>
    <row r="622" spans="14:18" ht="12.75">
      <c r="N622" s="11"/>
      <c r="R622" s="10"/>
    </row>
    <row r="623" spans="14:18" ht="12.75">
      <c r="N623" s="11"/>
      <c r="R623" s="10"/>
    </row>
    <row r="624" spans="14:18" ht="12.75">
      <c r="N624" s="11"/>
      <c r="R624" s="10"/>
    </row>
    <row r="625" spans="14:18" ht="12.75">
      <c r="N625" s="11"/>
      <c r="R625" s="10"/>
    </row>
    <row r="626" spans="14:18" ht="12.75">
      <c r="N626" s="11"/>
      <c r="R626" s="10"/>
    </row>
    <row r="627" spans="14:18" ht="12.75">
      <c r="N627" s="11"/>
      <c r="R627" s="10"/>
    </row>
    <row r="628" spans="14:18" ht="12.75">
      <c r="N628" s="11"/>
      <c r="R628" s="10"/>
    </row>
    <row r="629" spans="14:18" ht="12.75">
      <c r="N629" s="11"/>
      <c r="R629" s="10"/>
    </row>
    <row r="630" spans="14:18" ht="12.75">
      <c r="N630" s="11"/>
      <c r="R630" s="10"/>
    </row>
    <row r="631" spans="14:18" ht="12.75">
      <c r="N631" s="11"/>
      <c r="R631" s="10"/>
    </row>
    <row r="632" spans="14:18" ht="12.75">
      <c r="N632" s="11"/>
      <c r="R632" s="10"/>
    </row>
    <row r="633" spans="14:18" ht="12.75">
      <c r="N633" s="11"/>
      <c r="R633" s="10"/>
    </row>
    <row r="634" spans="14:18" ht="12.75">
      <c r="N634" s="11"/>
      <c r="R634" s="10"/>
    </row>
    <row r="635" spans="14:18" ht="12.75">
      <c r="N635" s="11"/>
      <c r="R635" s="10"/>
    </row>
    <row r="636" spans="14:18" ht="12.75">
      <c r="N636" s="11"/>
      <c r="R636" s="10"/>
    </row>
    <row r="637" spans="14:18" ht="12.75">
      <c r="N637" s="11"/>
      <c r="R637" s="10"/>
    </row>
    <row r="638" spans="14:18" ht="12.75">
      <c r="N638" s="11"/>
      <c r="R638" s="10"/>
    </row>
    <row r="639" spans="14:18" ht="12.75">
      <c r="N639" s="11"/>
      <c r="R639" s="10"/>
    </row>
    <row r="640" spans="14:18" ht="12.75">
      <c r="N640" s="11"/>
      <c r="R640" s="10"/>
    </row>
    <row r="641" spans="14:18" ht="12.75">
      <c r="N641" s="11"/>
      <c r="R641" s="10"/>
    </row>
    <row r="642" spans="14:18" ht="12.75">
      <c r="N642" s="11"/>
      <c r="R642" s="10"/>
    </row>
    <row r="643" spans="14:18" ht="12.75">
      <c r="N643" s="11"/>
      <c r="R643" s="10"/>
    </row>
    <row r="644" spans="14:18" ht="12.75">
      <c r="N644" s="11"/>
      <c r="R644" s="10"/>
    </row>
    <row r="645" spans="14:18" ht="12.75">
      <c r="N645" s="11"/>
      <c r="R645" s="10"/>
    </row>
    <row r="646" spans="14:18" ht="12.75">
      <c r="N646" s="11"/>
      <c r="R646" s="10"/>
    </row>
    <row r="647" spans="14:18" ht="12.75">
      <c r="N647" s="11"/>
      <c r="R647" s="10"/>
    </row>
    <row r="648" spans="14:18" ht="12.75">
      <c r="N648" s="11"/>
      <c r="R648" s="10"/>
    </row>
    <row r="649" spans="14:18" ht="12.75">
      <c r="N649" s="11"/>
      <c r="R649" s="10"/>
    </row>
    <row r="650" spans="14:18" ht="12.75">
      <c r="N650" s="11"/>
      <c r="R650" s="10"/>
    </row>
    <row r="651" spans="14:18" ht="12.75">
      <c r="N651" s="11"/>
      <c r="R651" s="10"/>
    </row>
    <row r="652" spans="14:18" ht="12.75">
      <c r="N652" s="11"/>
      <c r="R652" s="10"/>
    </row>
    <row r="653" spans="14:18" ht="12.75">
      <c r="N653" s="11"/>
      <c r="R653" s="10"/>
    </row>
    <row r="654" spans="14:18" ht="12.75">
      <c r="N654" s="11"/>
      <c r="R654" s="10"/>
    </row>
    <row r="655" spans="14:18" ht="12.75">
      <c r="N655" s="11"/>
      <c r="R655" s="10"/>
    </row>
    <row r="656" spans="14:18" ht="12.75">
      <c r="N656" s="11"/>
      <c r="R656" s="10"/>
    </row>
    <row r="657" spans="14:18" ht="12.75">
      <c r="N657" s="11"/>
      <c r="R657" s="10"/>
    </row>
    <row r="658" spans="14:18" ht="12.75">
      <c r="N658" s="11"/>
      <c r="R658" s="10"/>
    </row>
    <row r="659" spans="14:18" ht="12.75">
      <c r="N659" s="11"/>
      <c r="R659" s="10"/>
    </row>
    <row r="660" spans="14:18" ht="12.75">
      <c r="N660" s="11"/>
      <c r="R660" s="10"/>
    </row>
    <row r="661" spans="14:18" ht="12.75">
      <c r="N661" s="11"/>
      <c r="R661" s="10"/>
    </row>
    <row r="662" spans="14:18" ht="12.75">
      <c r="N662" s="11"/>
      <c r="R662" s="10"/>
    </row>
    <row r="663" spans="14:18" ht="12.75">
      <c r="N663" s="11"/>
      <c r="R663" s="10"/>
    </row>
    <row r="664" spans="14:18" ht="12.75">
      <c r="N664" s="11"/>
      <c r="R664" s="10"/>
    </row>
    <row r="665" spans="14:18" ht="12.75">
      <c r="N665" s="11"/>
      <c r="R665" s="10"/>
    </row>
    <row r="666" spans="14:18" ht="12.75">
      <c r="N666" s="11"/>
      <c r="R666" s="10"/>
    </row>
    <row r="667" spans="14:18" ht="12.75">
      <c r="N667" s="11"/>
      <c r="R667" s="10"/>
    </row>
    <row r="668" spans="14:18" ht="12.75">
      <c r="N668" s="11"/>
      <c r="R668" s="10"/>
    </row>
    <row r="669" spans="14:18" ht="12.75">
      <c r="N669" s="11"/>
      <c r="R669" s="10"/>
    </row>
    <row r="670" spans="14:18" ht="12.75">
      <c r="N670" s="11"/>
      <c r="R670" s="10"/>
    </row>
    <row r="671" spans="14:18" ht="12.75">
      <c r="N671" s="11"/>
      <c r="R671" s="10"/>
    </row>
    <row r="672" spans="14:18" ht="12.75">
      <c r="N672" s="11"/>
      <c r="R672" s="10"/>
    </row>
    <row r="673" spans="14:18" ht="12.75">
      <c r="N673" s="11"/>
      <c r="R673" s="10"/>
    </row>
    <row r="674" spans="14:18" ht="12.75">
      <c r="N674" s="11"/>
      <c r="R674" s="10"/>
    </row>
    <row r="675" spans="14:18" ht="12.75">
      <c r="N675" s="11"/>
      <c r="R675" s="10"/>
    </row>
    <row r="676" spans="14:18" ht="12.75">
      <c r="N676" s="11"/>
      <c r="R676" s="10"/>
    </row>
    <row r="677" spans="14:18" ht="12.75">
      <c r="N677" s="11"/>
      <c r="R677" s="10"/>
    </row>
    <row r="678" spans="14:18" ht="12.75">
      <c r="N678" s="11"/>
      <c r="R678" s="10"/>
    </row>
    <row r="679" spans="14:18" ht="12.75">
      <c r="N679" s="11"/>
      <c r="R679" s="10"/>
    </row>
    <row r="680" spans="14:18" ht="12.75">
      <c r="N680" s="11"/>
      <c r="R680" s="10"/>
    </row>
    <row r="681" spans="14:18" ht="12.75">
      <c r="N681" s="11"/>
      <c r="R681" s="10"/>
    </row>
    <row r="682" spans="14:18" ht="12.75">
      <c r="N682" s="11"/>
      <c r="R682" s="10"/>
    </row>
    <row r="683" spans="14:18" ht="12.75">
      <c r="N683" s="11"/>
      <c r="R683" s="10"/>
    </row>
    <row r="684" spans="14:18" ht="12.75">
      <c r="N684" s="11"/>
      <c r="R684" s="10"/>
    </row>
    <row r="685" spans="14:18" ht="12.75">
      <c r="N685" s="11"/>
      <c r="R685" s="10"/>
    </row>
    <row r="686" spans="14:18" ht="12.75">
      <c r="N686" s="11"/>
      <c r="R686" s="10"/>
    </row>
    <row r="687" spans="14:18" ht="12.75">
      <c r="N687" s="11"/>
      <c r="R687" s="10"/>
    </row>
    <row r="688" spans="14:18" ht="12.75">
      <c r="N688" s="11"/>
      <c r="R688" s="10"/>
    </row>
    <row r="689" spans="14:18" ht="12.75">
      <c r="N689" s="11"/>
      <c r="R689" s="10"/>
    </row>
    <row r="690" spans="14:18" ht="12.75">
      <c r="N690" s="11"/>
      <c r="R690" s="10"/>
    </row>
    <row r="691" spans="14:18" ht="12.75">
      <c r="N691" s="11"/>
      <c r="R691" s="10"/>
    </row>
    <row r="692" spans="14:18" ht="12.75">
      <c r="N692" s="11"/>
      <c r="R692" s="10"/>
    </row>
    <row r="693" spans="14:18" ht="12.75">
      <c r="N693" s="11"/>
      <c r="R693" s="10"/>
    </row>
    <row r="694" spans="14:18" ht="12.75">
      <c r="N694" s="11"/>
      <c r="R694" s="10"/>
    </row>
    <row r="695" spans="14:18" ht="12.75">
      <c r="N695" s="11"/>
      <c r="R695" s="10"/>
    </row>
    <row r="696" spans="14:18" ht="12.75">
      <c r="N696" s="11"/>
      <c r="R696" s="10"/>
    </row>
    <row r="697" spans="14:18" ht="12.75">
      <c r="N697" s="11"/>
      <c r="R697" s="10"/>
    </row>
    <row r="698" spans="14:18" ht="12.75">
      <c r="N698" s="11"/>
      <c r="R698" s="10"/>
    </row>
    <row r="699" spans="14:18" ht="12.75">
      <c r="N699" s="11"/>
      <c r="R699" s="10"/>
    </row>
    <row r="700" spans="14:18" ht="12.75">
      <c r="N700" s="11"/>
      <c r="R700" s="10"/>
    </row>
    <row r="701" spans="14:18" ht="12.75">
      <c r="N701" s="11"/>
      <c r="R701" s="10"/>
    </row>
    <row r="702" spans="14:18" ht="12.75">
      <c r="N702" s="11"/>
      <c r="R702" s="10"/>
    </row>
    <row r="703" spans="14:18" ht="12.75">
      <c r="N703" s="11"/>
      <c r="R703" s="10"/>
    </row>
    <row r="704" spans="14:18" ht="12.75">
      <c r="N704" s="11"/>
      <c r="R704" s="10"/>
    </row>
    <row r="705" spans="14:18" ht="12.75">
      <c r="N705" s="11"/>
      <c r="R705" s="10"/>
    </row>
    <row r="706" spans="14:18" ht="12.75">
      <c r="N706" s="11"/>
      <c r="R706" s="10"/>
    </row>
    <row r="707" spans="14:18" ht="12.75">
      <c r="N707" s="11"/>
      <c r="R707" s="10"/>
    </row>
    <row r="708" spans="14:18" ht="12.75">
      <c r="N708" s="11"/>
      <c r="R708" s="10"/>
    </row>
    <row r="709" spans="14:18" ht="12.75">
      <c r="N709" s="11"/>
      <c r="R709" s="10"/>
    </row>
    <row r="710" spans="14:18" ht="12.75">
      <c r="N710" s="11"/>
      <c r="R710" s="10"/>
    </row>
    <row r="711" spans="14:18" ht="12.75">
      <c r="N711" s="11"/>
      <c r="R711" s="10"/>
    </row>
    <row r="712" spans="14:18" ht="12.75">
      <c r="N712" s="11"/>
      <c r="R712" s="10"/>
    </row>
    <row r="713" spans="14:18" ht="12.75">
      <c r="N713" s="11"/>
      <c r="R713" s="10"/>
    </row>
    <row r="714" spans="14:18" ht="12.75">
      <c r="N714" s="11"/>
      <c r="R714" s="10"/>
    </row>
    <row r="715" spans="14:18" ht="12.75">
      <c r="N715" s="11"/>
      <c r="R715" s="10"/>
    </row>
    <row r="716" spans="14:18" ht="12.75">
      <c r="N716" s="11"/>
      <c r="R716" s="10"/>
    </row>
    <row r="717" spans="14:18" ht="12.75">
      <c r="N717" s="11"/>
      <c r="R717" s="10"/>
    </row>
    <row r="718" spans="14:18" ht="12.75">
      <c r="N718" s="11"/>
      <c r="R718" s="10"/>
    </row>
    <row r="719" spans="14:18" ht="12.75">
      <c r="N719" s="11"/>
      <c r="R719" s="10"/>
    </row>
    <row r="720" spans="14:18" ht="12.75">
      <c r="N720" s="11"/>
      <c r="R720" s="10"/>
    </row>
    <row r="721" spans="14:18" ht="12.75">
      <c r="N721" s="11"/>
      <c r="R721" s="10"/>
    </row>
    <row r="722" spans="14:18" ht="12.75">
      <c r="N722" s="11"/>
      <c r="R722" s="10"/>
    </row>
    <row r="723" spans="14:18" ht="12.75">
      <c r="N723" s="11"/>
      <c r="R723" s="10"/>
    </row>
    <row r="724" spans="14:18" ht="12.75">
      <c r="N724" s="11"/>
      <c r="R724" s="10"/>
    </row>
    <row r="725" spans="14:18" ht="12.75">
      <c r="N725" s="11"/>
      <c r="R725" s="10"/>
    </row>
    <row r="726" spans="14:18" ht="12.75">
      <c r="N726" s="11"/>
      <c r="R726" s="10"/>
    </row>
    <row r="727" spans="14:18" ht="12.75">
      <c r="N727" s="11"/>
      <c r="R727" s="10"/>
    </row>
    <row r="728" spans="14:18" ht="12.75">
      <c r="N728" s="11"/>
      <c r="R728" s="10"/>
    </row>
    <row r="729" spans="14:18" ht="12.75">
      <c r="N729" s="11"/>
      <c r="R729" s="10"/>
    </row>
    <row r="730" spans="14:18" ht="12.75">
      <c r="N730" s="11"/>
      <c r="R730" s="10"/>
    </row>
    <row r="731" spans="14:18" ht="12.75">
      <c r="N731" s="11"/>
      <c r="R731" s="10"/>
    </row>
    <row r="732" spans="14:18" ht="12.75">
      <c r="N732" s="11"/>
      <c r="R732" s="10"/>
    </row>
    <row r="733" spans="14:18" ht="12.75">
      <c r="N733" s="11"/>
      <c r="R733" s="10"/>
    </row>
    <row r="734" spans="14:18" ht="12.75">
      <c r="N734" s="11"/>
      <c r="R734" s="10"/>
    </row>
    <row r="735" spans="14:18" ht="12.75">
      <c r="N735" s="11"/>
      <c r="R735" s="10"/>
    </row>
    <row r="736" spans="14:18" ht="12.75">
      <c r="N736" s="11"/>
      <c r="R736" s="10"/>
    </row>
    <row r="737" spans="14:18" ht="12.75">
      <c r="N737" s="11"/>
      <c r="R737" s="10"/>
    </row>
    <row r="738" spans="14:18" ht="12.75">
      <c r="N738" s="11"/>
      <c r="R738" s="10"/>
    </row>
    <row r="739" spans="14:18" ht="12.75">
      <c r="N739" s="11"/>
      <c r="R739" s="10"/>
    </row>
    <row r="740" spans="14:18" ht="12.75">
      <c r="N740" s="11"/>
      <c r="R740" s="10"/>
    </row>
    <row r="741" spans="14:18" ht="12.75">
      <c r="N741" s="11"/>
      <c r="R741" s="10"/>
    </row>
    <row r="742" spans="14:18" ht="12.75">
      <c r="N742" s="11"/>
      <c r="R742" s="10"/>
    </row>
    <row r="743" spans="14:18" ht="12.75">
      <c r="N743" s="11"/>
      <c r="R743" s="10"/>
    </row>
    <row r="744" spans="14:18" ht="12.75">
      <c r="N744" s="11"/>
      <c r="R744" s="10"/>
    </row>
    <row r="745" spans="14:18" ht="12.75">
      <c r="N745" s="11"/>
      <c r="R745" s="10"/>
    </row>
    <row r="746" spans="14:18" ht="12.75">
      <c r="N746" s="11"/>
      <c r="R746" s="10"/>
    </row>
    <row r="747" spans="14:18" ht="12.75">
      <c r="N747" s="11"/>
      <c r="R747" s="10"/>
    </row>
    <row r="748" spans="14:18" ht="12.75">
      <c r="N748" s="11"/>
      <c r="R748" s="10"/>
    </row>
    <row r="749" spans="14:18" ht="12.75">
      <c r="N749" s="11"/>
      <c r="R749" s="10"/>
    </row>
    <row r="750" spans="14:18" ht="12.75">
      <c r="N750" s="11"/>
      <c r="R750" s="10"/>
    </row>
    <row r="751" spans="14:18" ht="12.75">
      <c r="N751" s="11"/>
      <c r="R751" s="10"/>
    </row>
    <row r="752" spans="14:18" ht="12.75">
      <c r="N752" s="11"/>
      <c r="R752" s="10"/>
    </row>
    <row r="753" spans="14:18" ht="12.75">
      <c r="N753" s="11"/>
      <c r="R753" s="10"/>
    </row>
    <row r="754" spans="14:18" ht="12.75">
      <c r="N754" s="11"/>
      <c r="R754" s="10"/>
    </row>
    <row r="755" spans="14:18" ht="12.75">
      <c r="N755" s="11"/>
      <c r="R755" s="10"/>
    </row>
    <row r="756" spans="14:18" ht="12.75">
      <c r="N756" s="11"/>
      <c r="R756" s="10"/>
    </row>
    <row r="757" spans="14:18" ht="12.75">
      <c r="N757" s="11"/>
      <c r="R757" s="10"/>
    </row>
    <row r="758" spans="14:18" ht="12.75">
      <c r="N758" s="11"/>
      <c r="R758" s="10"/>
    </row>
    <row r="759" spans="14:18" ht="12.75">
      <c r="N759" s="11"/>
      <c r="R759" s="10"/>
    </row>
    <row r="760" spans="14:18" ht="12.75">
      <c r="N760" s="11"/>
      <c r="R760" s="10"/>
    </row>
    <row r="761" spans="14:18" ht="12.75">
      <c r="N761" s="11"/>
      <c r="R761" s="10"/>
    </row>
    <row r="762" spans="14:18" ht="12.75">
      <c r="N762" s="11"/>
      <c r="R762" s="10"/>
    </row>
    <row r="763" spans="14:18" ht="12.75">
      <c r="N763" s="11"/>
      <c r="R763" s="10"/>
    </row>
    <row r="764" spans="14:18" ht="12.75">
      <c r="N764" s="11"/>
      <c r="R764" s="10"/>
    </row>
    <row r="765" spans="14:18" ht="12.75">
      <c r="N765" s="11"/>
      <c r="R765" s="10"/>
    </row>
    <row r="766" spans="14:18" ht="12.75">
      <c r="N766" s="11"/>
      <c r="R766" s="10"/>
    </row>
    <row r="767" spans="14:18" ht="12.75">
      <c r="N767" s="11"/>
      <c r="R767" s="10"/>
    </row>
    <row r="768" spans="14:18" ht="12.75">
      <c r="N768" s="11"/>
      <c r="R768" s="10"/>
    </row>
    <row r="769" spans="14:18" ht="12.75">
      <c r="N769" s="11"/>
      <c r="R769" s="10"/>
    </row>
    <row r="770" spans="14:18" ht="12.75">
      <c r="N770" s="11"/>
      <c r="R770" s="10"/>
    </row>
    <row r="771" spans="14:18" ht="12.75">
      <c r="N771" s="11"/>
      <c r="R771" s="10"/>
    </row>
    <row r="772" spans="14:18" ht="12.75">
      <c r="N772" s="11"/>
      <c r="R772" s="10"/>
    </row>
    <row r="773" spans="14:18" ht="12.75">
      <c r="N773" s="11"/>
      <c r="R773" s="10"/>
    </row>
    <row r="774" spans="14:18" ht="12.75">
      <c r="N774" s="11"/>
      <c r="R774" s="10"/>
    </row>
    <row r="775" spans="14:18" ht="12.75">
      <c r="N775" s="11"/>
      <c r="R775" s="10"/>
    </row>
    <row r="776" spans="14:18" ht="12.75">
      <c r="N776" s="11"/>
      <c r="R776" s="10"/>
    </row>
    <row r="777" spans="14:18" ht="12.75">
      <c r="N777" s="11"/>
      <c r="R777" s="10"/>
    </row>
    <row r="778" spans="14:18" ht="12.75">
      <c r="N778" s="11"/>
      <c r="R778" s="10"/>
    </row>
    <row r="779" spans="14:18" ht="12.75">
      <c r="N779" s="11"/>
      <c r="R779" s="10"/>
    </row>
    <row r="780" spans="14:18" ht="12.75">
      <c r="N780" s="11"/>
      <c r="R780" s="10"/>
    </row>
    <row r="781" spans="14:18" ht="12.75">
      <c r="N781" s="11"/>
      <c r="R781" s="10"/>
    </row>
    <row r="782" spans="14:18" ht="12.75">
      <c r="N782" s="11"/>
      <c r="R782" s="10"/>
    </row>
    <row r="783" spans="14:18" ht="12.75">
      <c r="N783" s="11"/>
      <c r="R783" s="10"/>
    </row>
    <row r="784" spans="14:18" ht="12.75">
      <c r="N784" s="11"/>
      <c r="R784" s="10"/>
    </row>
    <row r="785" spans="14:18" ht="12.75">
      <c r="N785" s="11"/>
      <c r="R785" s="10"/>
    </row>
    <row r="786" spans="14:18" ht="12.75">
      <c r="N786" s="11"/>
      <c r="R786" s="10"/>
    </row>
    <row r="787" spans="14:18" ht="12.75">
      <c r="N787" s="11"/>
      <c r="R787" s="10"/>
    </row>
    <row r="788" spans="14:18" ht="12.75">
      <c r="N788" s="11"/>
      <c r="R788" s="10"/>
    </row>
    <row r="789" spans="14:18" ht="12.75">
      <c r="N789" s="11"/>
      <c r="R789" s="10"/>
    </row>
    <row r="790" spans="14:18" ht="12.75">
      <c r="N790" s="11"/>
      <c r="R790" s="10"/>
    </row>
    <row r="791" spans="14:18" ht="12.75">
      <c r="N791" s="11"/>
      <c r="R791" s="10"/>
    </row>
    <row r="792" spans="14:18" ht="12.75">
      <c r="N792" s="11"/>
      <c r="R792" s="10"/>
    </row>
    <row r="793" spans="14:18" ht="12.75">
      <c r="N793" s="11"/>
      <c r="R793" s="10"/>
    </row>
    <row r="794" spans="14:18" ht="12.75">
      <c r="N794" s="11"/>
      <c r="R794" s="10"/>
    </row>
    <row r="795" spans="14:18" ht="12.75">
      <c r="N795" s="11"/>
      <c r="R795" s="10"/>
    </row>
    <row r="796" spans="14:18" ht="12.75">
      <c r="N796" s="11"/>
      <c r="R796" s="10"/>
    </row>
    <row r="797" spans="14:18" ht="12.75">
      <c r="N797" s="11"/>
      <c r="R797" s="10"/>
    </row>
    <row r="798" spans="14:18" ht="12.75">
      <c r="N798" s="11"/>
      <c r="R798" s="10"/>
    </row>
    <row r="799" spans="14:18" ht="12.75">
      <c r="N799" s="11"/>
      <c r="R799" s="10"/>
    </row>
    <row r="800" spans="14:18" ht="12.75">
      <c r="N800" s="11"/>
      <c r="R800" s="10"/>
    </row>
    <row r="801" spans="14:18" ht="12.75">
      <c r="N801" s="11"/>
      <c r="R801" s="10"/>
    </row>
    <row r="802" spans="14:18" ht="12.75">
      <c r="N802" s="11"/>
      <c r="R802" s="10"/>
    </row>
    <row r="803" spans="14:18" ht="12.75">
      <c r="N803" s="11"/>
      <c r="R803" s="10"/>
    </row>
    <row r="804" spans="14:18" ht="12.75">
      <c r="N804" s="11"/>
      <c r="R804" s="10"/>
    </row>
    <row r="805" spans="14:18" ht="12.75">
      <c r="N805" s="11"/>
      <c r="R805" s="10"/>
    </row>
    <row r="806" spans="14:18" ht="12.75">
      <c r="N806" s="11"/>
      <c r="R806" s="10"/>
    </row>
    <row r="807" spans="14:18" ht="12.75">
      <c r="N807" s="11"/>
      <c r="R807" s="10"/>
    </row>
    <row r="808" spans="14:18" ht="12.75">
      <c r="N808" s="11"/>
      <c r="R808" s="10"/>
    </row>
    <row r="809" spans="14:18" ht="12.75">
      <c r="N809" s="11"/>
      <c r="R809" s="10"/>
    </row>
    <row r="810" spans="14:18" ht="12.75">
      <c r="N810" s="11"/>
      <c r="R810" s="10"/>
    </row>
    <row r="811" spans="14:18" ht="12.75">
      <c r="N811" s="11"/>
      <c r="R811" s="10"/>
    </row>
    <row r="812" spans="14:18" ht="12.75">
      <c r="N812" s="11"/>
      <c r="R812" s="10"/>
    </row>
    <row r="813" spans="14:18" ht="12.75">
      <c r="N813" s="11"/>
      <c r="R813" s="10"/>
    </row>
    <row r="814" spans="14:18" ht="12.75">
      <c r="N814" s="11"/>
      <c r="R814" s="10"/>
    </row>
    <row r="815" spans="14:18" ht="12.75">
      <c r="N815" s="11"/>
      <c r="R815" s="10"/>
    </row>
    <row r="816" spans="14:18" ht="12.75">
      <c r="N816" s="11"/>
      <c r="R816" s="10"/>
    </row>
    <row r="817" spans="14:18" ht="12.75">
      <c r="N817" s="11"/>
      <c r="R817" s="10"/>
    </row>
    <row r="818" spans="14:18" ht="12.75">
      <c r="N818" s="11"/>
      <c r="R818" s="10"/>
    </row>
    <row r="819" spans="14:18" ht="12.75">
      <c r="N819" s="11"/>
      <c r="R819" s="10"/>
    </row>
    <row r="820" spans="14:18" ht="12.75">
      <c r="N820" s="11"/>
      <c r="R820" s="10"/>
    </row>
    <row r="821" spans="14:18" ht="12.75">
      <c r="N821" s="11"/>
      <c r="R821" s="10"/>
    </row>
    <row r="822" spans="14:18" ht="12.75">
      <c r="N822" s="11"/>
      <c r="R822" s="10"/>
    </row>
    <row r="823" spans="14:18" ht="12.75">
      <c r="N823" s="11"/>
      <c r="R823" s="10"/>
    </row>
    <row r="824" spans="14:18" ht="12.75">
      <c r="N824" s="11"/>
      <c r="R824" s="10"/>
    </row>
    <row r="825" spans="14:18" ht="12.75">
      <c r="N825" s="11"/>
      <c r="R825" s="10"/>
    </row>
    <row r="826" spans="14:18" ht="12.75">
      <c r="N826" s="11"/>
      <c r="R826" s="10"/>
    </row>
    <row r="827" spans="14:18" ht="12.75">
      <c r="N827" s="11"/>
      <c r="R827" s="10"/>
    </row>
    <row r="828" spans="14:18" ht="12.75">
      <c r="N828" s="11"/>
      <c r="R828" s="10"/>
    </row>
    <row r="829" spans="14:18" ht="12.75">
      <c r="N829" s="11"/>
      <c r="R829" s="10"/>
    </row>
    <row r="830" spans="14:18" ht="12.75">
      <c r="N830" s="11"/>
      <c r="R830" s="10"/>
    </row>
    <row r="831" spans="14:18" ht="12.75">
      <c r="N831" s="11"/>
      <c r="R831" s="10"/>
    </row>
    <row r="832" spans="14:18" ht="12.75">
      <c r="N832" s="11"/>
      <c r="R832" s="10"/>
    </row>
    <row r="833" spans="14:18" ht="12.75">
      <c r="N833" s="11"/>
      <c r="R833" s="10"/>
    </row>
    <row r="834" spans="14:18" ht="12.75">
      <c r="N834" s="11"/>
      <c r="R834" s="10"/>
    </row>
    <row r="835" spans="14:18" ht="12.75">
      <c r="N835" s="11"/>
      <c r="R835" s="10"/>
    </row>
    <row r="836" spans="14:18" ht="12.75">
      <c r="N836" s="11"/>
      <c r="R836" s="10"/>
    </row>
    <row r="837" spans="14:18" ht="12.75">
      <c r="N837" s="11"/>
      <c r="R837" s="10"/>
    </row>
    <row r="838" spans="14:18" ht="12.75">
      <c r="N838" s="11"/>
      <c r="R838" s="10"/>
    </row>
    <row r="839" spans="14:18" ht="12.75">
      <c r="N839" s="11"/>
      <c r="R839" s="10"/>
    </row>
    <row r="840" spans="14:18" ht="12.75">
      <c r="N840" s="11"/>
      <c r="R840" s="10"/>
    </row>
    <row r="841" spans="14:18" ht="12.75">
      <c r="N841" s="11"/>
      <c r="R841" s="10"/>
    </row>
    <row r="842" spans="14:18" ht="12.75">
      <c r="N842" s="11"/>
      <c r="R842" s="10"/>
    </row>
    <row r="843" spans="14:18" ht="12.75">
      <c r="N843" s="11"/>
      <c r="R843" s="10"/>
    </row>
    <row r="844" spans="14:18" ht="12.75">
      <c r="N844" s="11"/>
      <c r="R844" s="10"/>
    </row>
    <row r="845" spans="14:18" ht="12.75">
      <c r="N845" s="11"/>
      <c r="R845" s="10"/>
    </row>
    <row r="846" spans="14:18" ht="12.75">
      <c r="N846" s="11"/>
      <c r="R846" s="10"/>
    </row>
    <row r="847" spans="14:18" ht="12.75">
      <c r="N847" s="11"/>
      <c r="R847" s="10"/>
    </row>
    <row r="848" spans="14:18" ht="12.75">
      <c r="N848" s="11"/>
      <c r="R848" s="10"/>
    </row>
    <row r="849" spans="14:18" ht="12.75">
      <c r="N849" s="11"/>
      <c r="R849" s="10"/>
    </row>
    <row r="850" spans="14:18" ht="12.75">
      <c r="N850" s="11"/>
      <c r="R850" s="10"/>
    </row>
    <row r="851" spans="14:18" ht="12.75">
      <c r="N851" s="11"/>
      <c r="R851" s="10"/>
    </row>
    <row r="852" spans="14:18" ht="12.75">
      <c r="N852" s="11"/>
      <c r="R852" s="10"/>
    </row>
    <row r="853" spans="14:18" ht="12.75">
      <c r="N853" s="11"/>
      <c r="R853" s="10"/>
    </row>
    <row r="854" spans="14:18" ht="12.75">
      <c r="N854" s="11"/>
      <c r="R854" s="10"/>
    </row>
    <row r="855" spans="14:18" ht="12.75">
      <c r="N855" s="11"/>
      <c r="R855" s="10"/>
    </row>
    <row r="856" spans="14:18" ht="12.75">
      <c r="N856" s="11"/>
      <c r="R856" s="10"/>
    </row>
    <row r="857" spans="14:18" ht="12.75">
      <c r="N857" s="11"/>
      <c r="R857" s="10"/>
    </row>
    <row r="858" spans="14:18" ht="12.75">
      <c r="N858" s="11"/>
      <c r="R858" s="10"/>
    </row>
    <row r="859" spans="14:18" ht="12.75">
      <c r="N859" s="11"/>
      <c r="R859" s="10"/>
    </row>
    <row r="860" spans="14:18" ht="12.75">
      <c r="N860" s="11"/>
      <c r="R860" s="10"/>
    </row>
    <row r="861" spans="14:18" ht="12.75">
      <c r="N861" s="11"/>
      <c r="R861" s="10"/>
    </row>
    <row r="862" spans="14:18" ht="12.75">
      <c r="N862" s="11"/>
      <c r="R862" s="10"/>
    </row>
    <row r="863" spans="14:18" ht="12.75">
      <c r="N863" s="11"/>
      <c r="R863" s="10"/>
    </row>
    <row r="864" spans="14:18" ht="12.75">
      <c r="N864" s="11"/>
      <c r="R864" s="10"/>
    </row>
    <row r="865" spans="14:18" ht="12.75">
      <c r="N865" s="11"/>
      <c r="R865" s="10"/>
    </row>
    <row r="866" spans="14:18" ht="12.75">
      <c r="N866" s="11"/>
      <c r="R866" s="10"/>
    </row>
    <row r="867" spans="14:18" ht="12.75">
      <c r="N867" s="11"/>
      <c r="R867" s="10"/>
    </row>
    <row r="868" spans="14:18" ht="12.75">
      <c r="N868" s="11"/>
      <c r="R868" s="10"/>
    </row>
    <row r="869" spans="14:18" ht="12.75">
      <c r="N869" s="11"/>
      <c r="R869" s="10"/>
    </row>
    <row r="870" spans="14:18" ht="12.75">
      <c r="N870" s="11"/>
      <c r="R870" s="10"/>
    </row>
    <row r="871" spans="14:18" ht="12.75">
      <c r="N871" s="11"/>
      <c r="R871" s="10"/>
    </row>
    <row r="872" spans="14:18" ht="12.75">
      <c r="N872" s="11"/>
      <c r="R872" s="10"/>
    </row>
    <row r="873" spans="14:18" ht="12.75">
      <c r="N873" s="11"/>
      <c r="R873" s="10"/>
    </row>
    <row r="874" spans="14:18" ht="12.75">
      <c r="N874" s="11"/>
      <c r="R874" s="10"/>
    </row>
    <row r="875" spans="14:18" ht="12.75">
      <c r="N875" s="11"/>
      <c r="R875" s="10"/>
    </row>
    <row r="876" spans="14:18" ht="12.75">
      <c r="N876" s="11"/>
      <c r="R876" s="10"/>
    </row>
    <row r="877" spans="14:18" ht="12.75">
      <c r="N877" s="11"/>
      <c r="R877" s="10"/>
    </row>
    <row r="878" spans="14:18" ht="12.75">
      <c r="N878" s="11"/>
      <c r="R878" s="10"/>
    </row>
    <row r="879" spans="14:18" ht="12.75">
      <c r="N879" s="11"/>
      <c r="R879" s="10"/>
    </row>
    <row r="880" spans="14:18" ht="12.75">
      <c r="N880" s="11"/>
      <c r="R880" s="10"/>
    </row>
    <row r="881" spans="14:18" ht="12.75">
      <c r="N881" s="11"/>
      <c r="R881" s="10"/>
    </row>
    <row r="882" spans="14:18" ht="12.75">
      <c r="N882" s="11"/>
      <c r="R882" s="10"/>
    </row>
    <row r="883" spans="14:18" ht="12.75">
      <c r="N883" s="11"/>
      <c r="R883" s="10"/>
    </row>
    <row r="884" spans="14:18" ht="12.75">
      <c r="N884" s="11"/>
      <c r="R884" s="10"/>
    </row>
    <row r="885" spans="14:18" ht="12.75">
      <c r="N885" s="11"/>
      <c r="R885" s="10"/>
    </row>
    <row r="886" spans="14:18" ht="12.75">
      <c r="N886" s="11"/>
      <c r="R886" s="10"/>
    </row>
    <row r="887" spans="14:18" ht="12.75">
      <c r="N887" s="11"/>
      <c r="R887" s="10"/>
    </row>
    <row r="888" spans="14:18" ht="12.75">
      <c r="N888" s="11"/>
      <c r="R888" s="10"/>
    </row>
    <row r="889" spans="14:18" ht="12.75">
      <c r="N889" s="11"/>
      <c r="R889" s="10"/>
    </row>
    <row r="890" spans="14:18" ht="12.75">
      <c r="N890" s="11"/>
      <c r="R890" s="10"/>
    </row>
    <row r="891" spans="14:18" ht="12.75">
      <c r="N891" s="11"/>
      <c r="R891" s="10"/>
    </row>
    <row r="892" spans="14:18" ht="12.75">
      <c r="N892" s="11"/>
      <c r="R892" s="10"/>
    </row>
    <row r="893" spans="14:18" ht="12.75">
      <c r="N893" s="11"/>
      <c r="R893" s="10"/>
    </row>
    <row r="894" spans="14:18" ht="12.75">
      <c r="N894" s="11"/>
      <c r="R894" s="10"/>
    </row>
    <row r="895" spans="14:18" ht="12.75">
      <c r="N895" s="11"/>
      <c r="R895" s="10"/>
    </row>
    <row r="896" spans="14:18" ht="12.75">
      <c r="N896" s="11"/>
      <c r="R896" s="10"/>
    </row>
    <row r="897" spans="14:18" ht="12.75">
      <c r="N897" s="11"/>
      <c r="R897" s="10"/>
    </row>
    <row r="898" spans="14:18" ht="12.75">
      <c r="N898" s="11"/>
      <c r="R898" s="10"/>
    </row>
    <row r="899" spans="14:18" ht="12.75">
      <c r="N899" s="11"/>
      <c r="R899" s="10"/>
    </row>
    <row r="900" spans="14:18" ht="12.75">
      <c r="N900" s="11"/>
      <c r="R900" s="10"/>
    </row>
    <row r="901" spans="14:18" ht="12.75">
      <c r="N901" s="11"/>
      <c r="R901" s="10"/>
    </row>
    <row r="902" spans="14:18" ht="12.75">
      <c r="N902" s="11"/>
      <c r="R902" s="10"/>
    </row>
    <row r="903" spans="14:18" ht="12.75">
      <c r="N903" s="11"/>
      <c r="R903" s="10"/>
    </row>
    <row r="904" spans="14:18" ht="12.75">
      <c r="N904" s="11"/>
      <c r="R904" s="10"/>
    </row>
    <row r="905" spans="14:18" ht="12.75">
      <c r="N905" s="11"/>
      <c r="R905" s="10"/>
    </row>
    <row r="906" spans="14:18" ht="12.75">
      <c r="N906" s="11"/>
      <c r="R906" s="10"/>
    </row>
    <row r="907" spans="14:18" ht="12.75">
      <c r="N907" s="11"/>
      <c r="R907" s="10"/>
    </row>
    <row r="908" spans="14:18" ht="12.75">
      <c r="N908" s="11"/>
      <c r="R908" s="10"/>
    </row>
    <row r="909" spans="14:18" ht="12.75">
      <c r="N909" s="11"/>
      <c r="R909" s="10"/>
    </row>
    <row r="910" spans="14:18" ht="12.75">
      <c r="N910" s="11"/>
      <c r="R910" s="10"/>
    </row>
    <row r="911" spans="14:18" ht="12.75">
      <c r="N911" s="11"/>
      <c r="R911" s="10"/>
    </row>
    <row r="912" spans="14:18" ht="12.75">
      <c r="N912" s="11"/>
      <c r="R912" s="10"/>
    </row>
    <row r="913" spans="14:18" ht="12.75">
      <c r="N913" s="11"/>
      <c r="R913" s="10"/>
    </row>
    <row r="914" spans="14:18" ht="12.75">
      <c r="N914" s="11"/>
      <c r="R914" s="10"/>
    </row>
    <row r="915" spans="14:18" ht="12.75">
      <c r="N915" s="11"/>
      <c r="R915" s="10"/>
    </row>
    <row r="916" spans="14:18" ht="12.75">
      <c r="N916" s="11"/>
      <c r="R916" s="10"/>
    </row>
    <row r="917" spans="14:18" ht="12.75">
      <c r="N917" s="11"/>
      <c r="R917" s="10"/>
    </row>
    <row r="918" spans="14:18" ht="12.75">
      <c r="N918" s="11"/>
      <c r="R918" s="10"/>
    </row>
    <row r="919" spans="14:18" ht="12.75">
      <c r="N919" s="11"/>
      <c r="R919" s="10"/>
    </row>
    <row r="920" spans="14:18" ht="12.75">
      <c r="N920" s="11"/>
      <c r="R920" s="10"/>
    </row>
    <row r="921" spans="14:18" ht="12.75">
      <c r="N921" s="11"/>
      <c r="R921" s="10"/>
    </row>
    <row r="922" spans="14:18" ht="12.75">
      <c r="N922" s="11"/>
      <c r="R922" s="10"/>
    </row>
    <row r="923" spans="14:18" ht="12.75">
      <c r="N923" s="11"/>
      <c r="R923" s="10"/>
    </row>
    <row r="924" spans="14:18" ht="12.75">
      <c r="N924" s="11"/>
      <c r="R924" s="10"/>
    </row>
    <row r="925" spans="14:18" ht="12.75">
      <c r="N925" s="11"/>
      <c r="R925" s="10"/>
    </row>
    <row r="926" spans="14:18" ht="12.75">
      <c r="N926" s="11"/>
      <c r="R926" s="10"/>
    </row>
    <row r="927" spans="14:18" ht="12.75">
      <c r="N927" s="11"/>
      <c r="R927" s="10"/>
    </row>
    <row r="928" spans="14:18" ht="12.75">
      <c r="N928" s="11"/>
      <c r="R928" s="10"/>
    </row>
    <row r="929" spans="14:18" ht="12.75">
      <c r="N929" s="11"/>
      <c r="R929" s="10"/>
    </row>
    <row r="930" spans="14:18" ht="12.75">
      <c r="N930" s="11"/>
      <c r="R930" s="10"/>
    </row>
    <row r="931" spans="14:18" ht="12.75">
      <c r="N931" s="11"/>
      <c r="R931" s="10"/>
    </row>
    <row r="932" spans="14:18" ht="12.75">
      <c r="N932" s="11"/>
      <c r="R932" s="10"/>
    </row>
    <row r="933" spans="14:18" ht="12.75">
      <c r="N933" s="11"/>
      <c r="R933" s="10"/>
    </row>
    <row r="934" spans="14:18" ht="12.75">
      <c r="N934" s="11"/>
      <c r="R934" s="10"/>
    </row>
    <row r="935" spans="14:18" ht="12.75">
      <c r="N935" s="11"/>
      <c r="R935" s="10"/>
    </row>
    <row r="936" spans="14:18" ht="12.75">
      <c r="N936" s="11"/>
      <c r="R936" s="10"/>
    </row>
    <row r="937" spans="14:18" ht="12.75">
      <c r="N937" s="11"/>
      <c r="R937" s="10"/>
    </row>
    <row r="938" spans="14:18" ht="12.75">
      <c r="N938" s="11"/>
      <c r="R938" s="10"/>
    </row>
    <row r="939" spans="14:18" ht="12.75">
      <c r="N939" s="11"/>
      <c r="R939" s="10"/>
    </row>
    <row r="940" spans="14:18" ht="12.75">
      <c r="N940" s="11"/>
      <c r="R940" s="10"/>
    </row>
    <row r="941" spans="14:18" ht="12.75">
      <c r="N941" s="11"/>
      <c r="R941" s="10"/>
    </row>
    <row r="942" spans="14:18" ht="12.75">
      <c r="N942" s="11"/>
      <c r="R942" s="10"/>
    </row>
    <row r="943" spans="14:18" ht="12.75">
      <c r="N943" s="11"/>
      <c r="R943" s="10"/>
    </row>
    <row r="944" spans="14:18" ht="12.75">
      <c r="N944" s="11"/>
      <c r="R944" s="10"/>
    </row>
    <row r="945" spans="14:18" ht="12.75">
      <c r="N945" s="11"/>
      <c r="R945" s="10"/>
    </row>
    <row r="946" spans="14:18" ht="12.75">
      <c r="N946" s="11"/>
      <c r="R946" s="10"/>
    </row>
    <row r="947" spans="14:18" ht="12.75">
      <c r="N947" s="11"/>
      <c r="R947" s="10"/>
    </row>
    <row r="948" spans="14:18" ht="12.75">
      <c r="N948" s="11"/>
      <c r="R948" s="10"/>
    </row>
    <row r="949" spans="14:18" ht="12.75">
      <c r="N949" s="11"/>
      <c r="R949" s="10"/>
    </row>
    <row r="950" spans="14:18" ht="12.75">
      <c r="N950" s="11"/>
      <c r="R950" s="10"/>
    </row>
    <row r="951" spans="14:18" ht="12.75">
      <c r="N951" s="11"/>
      <c r="R951" s="10"/>
    </row>
    <row r="952" spans="14:18" ht="12.75">
      <c r="N952" s="11"/>
      <c r="R952" s="10"/>
    </row>
    <row r="953" spans="14:18" ht="12.75">
      <c r="N953" s="11"/>
      <c r="R953" s="10"/>
    </row>
    <row r="954" spans="14:18" ht="12.75">
      <c r="N954" s="11"/>
      <c r="R954" s="10"/>
    </row>
    <row r="955" spans="14:18" ht="12.75">
      <c r="N955" s="11"/>
      <c r="R955" s="10"/>
    </row>
    <row r="956" spans="14:18" ht="12.75">
      <c r="N956" s="11"/>
      <c r="R956" s="10"/>
    </row>
    <row r="957" spans="14:18" ht="12.75">
      <c r="N957" s="11"/>
      <c r="R957" s="10"/>
    </row>
    <row r="958" spans="14:18" ht="12.75">
      <c r="N958" s="11"/>
      <c r="R958" s="10"/>
    </row>
    <row r="959" spans="14:18" ht="12.75">
      <c r="N959" s="11"/>
      <c r="R959" s="10"/>
    </row>
    <row r="960" spans="14:18" ht="12.75">
      <c r="N960" s="11"/>
      <c r="R960" s="10"/>
    </row>
    <row r="961" spans="14:18" ht="12.75">
      <c r="N961" s="11"/>
      <c r="R961" s="10"/>
    </row>
    <row r="962" spans="14:18" ht="12.75">
      <c r="N962" s="11"/>
      <c r="R962" s="10"/>
    </row>
    <row r="963" spans="14:18" ht="12.75">
      <c r="N963" s="11"/>
      <c r="R963" s="10"/>
    </row>
    <row r="964" spans="14:18" ht="12.75">
      <c r="N964" s="11"/>
      <c r="R964" s="10"/>
    </row>
    <row r="965" spans="14:18" ht="12.75">
      <c r="N965" s="11"/>
      <c r="R965" s="10"/>
    </row>
    <row r="966" spans="14:18" ht="12.75">
      <c r="N966" s="11"/>
      <c r="R966" s="10"/>
    </row>
    <row r="967" spans="14:18" ht="12.75">
      <c r="N967" s="11"/>
      <c r="R967" s="10"/>
    </row>
    <row r="968" spans="14:18" ht="12.75">
      <c r="N968" s="11"/>
      <c r="R968" s="10"/>
    </row>
    <row r="969" spans="14:18" ht="12.75">
      <c r="N969" s="11"/>
      <c r="R969" s="10"/>
    </row>
    <row r="970" spans="14:18" ht="12.75">
      <c r="N970" s="11"/>
      <c r="R970" s="10"/>
    </row>
    <row r="971" spans="14:18" ht="12.75">
      <c r="N971" s="11"/>
      <c r="R971" s="10"/>
    </row>
    <row r="972" spans="14:18" ht="12.75">
      <c r="N972" s="11"/>
      <c r="R972" s="10"/>
    </row>
    <row r="973" spans="14:18" ht="12.75">
      <c r="N973" s="11"/>
      <c r="R973" s="10"/>
    </row>
    <row r="974" spans="14:18" ht="12.75">
      <c r="N974" s="11"/>
      <c r="R974" s="10"/>
    </row>
    <row r="975" spans="14:18" ht="12.75">
      <c r="N975" s="11"/>
      <c r="R975" s="10"/>
    </row>
    <row r="976" spans="14:18" ht="12.75">
      <c r="N976" s="11"/>
      <c r="R976" s="10"/>
    </row>
    <row r="977" spans="14:18" ht="12.75">
      <c r="N977" s="11"/>
      <c r="R977" s="10"/>
    </row>
    <row r="978" spans="14:18" ht="12.75">
      <c r="N978" s="11"/>
      <c r="R978" s="10"/>
    </row>
    <row r="979" spans="14:18" ht="12.75">
      <c r="N979" s="11"/>
      <c r="R979" s="10"/>
    </row>
    <row r="980" spans="14:18" ht="12.75">
      <c r="N980" s="11"/>
      <c r="R980" s="10"/>
    </row>
    <row r="981" spans="14:18" ht="12.75">
      <c r="N981" s="11"/>
      <c r="R981" s="10"/>
    </row>
    <row r="982" spans="14:18" ht="12.75">
      <c r="N982" s="11"/>
      <c r="R982" s="10"/>
    </row>
    <row r="983" spans="14:18" ht="12.75">
      <c r="N983" s="11"/>
      <c r="R983" s="10"/>
    </row>
    <row r="984" spans="14:18" ht="12.75">
      <c r="N984" s="11"/>
      <c r="R984" s="10"/>
    </row>
    <row r="985" spans="14:18" ht="12.75">
      <c r="N985" s="11"/>
      <c r="R985" s="10"/>
    </row>
    <row r="986" spans="14:18" ht="12.75">
      <c r="N986" s="11"/>
      <c r="R986" s="10"/>
    </row>
    <row r="987" spans="14:18" ht="12.75">
      <c r="N987" s="11"/>
      <c r="R987" s="10"/>
    </row>
    <row r="988" spans="14:18" ht="12.75">
      <c r="N988" s="11"/>
      <c r="R988" s="10"/>
    </row>
    <row r="989" spans="14:18" ht="12.75">
      <c r="N989" s="11"/>
      <c r="R989" s="10"/>
    </row>
    <row r="990" spans="14:18" ht="12.75">
      <c r="N990" s="11"/>
      <c r="R990" s="10"/>
    </row>
    <row r="991" spans="14:18" ht="12.75">
      <c r="N991" s="11"/>
      <c r="R991" s="10"/>
    </row>
    <row r="992" spans="14:18" ht="12.75">
      <c r="N992" s="11"/>
      <c r="R992" s="10"/>
    </row>
    <row r="993" spans="14:18" ht="12.75">
      <c r="N993" s="11"/>
      <c r="R993" s="10"/>
    </row>
    <row r="994" spans="14:18" ht="12.75">
      <c r="N994" s="11"/>
      <c r="R994" s="10"/>
    </row>
    <row r="995" spans="14:18" ht="12.75">
      <c r="N995" s="11"/>
      <c r="R995" s="10"/>
    </row>
    <row r="996" spans="14:18" ht="12.75">
      <c r="N996" s="11"/>
      <c r="R996" s="10"/>
    </row>
    <row r="997" spans="14:18" ht="12.75">
      <c r="N997" s="11"/>
      <c r="R997" s="10"/>
    </row>
    <row r="998" spans="14:18" ht="12.75">
      <c r="N998" s="11"/>
      <c r="R998" s="10"/>
    </row>
    <row r="999" spans="14:18" ht="12.75">
      <c r="N999" s="11"/>
      <c r="R999" s="10"/>
    </row>
    <row r="1000" spans="14:18" ht="12.75">
      <c r="N1000" s="11"/>
      <c r="R1000" s="10"/>
    </row>
    <row r="1001" spans="14:18" ht="12.75">
      <c r="N1001" s="11"/>
      <c r="R1001" s="10"/>
    </row>
    <row r="1002" spans="14:18" ht="12.75">
      <c r="N1002" s="11"/>
      <c r="R1002" s="10"/>
    </row>
    <row r="1003" spans="14:18" ht="12.75">
      <c r="N1003" s="11"/>
      <c r="R1003" s="10"/>
    </row>
  </sheetData>
  <autoFilter ref="A1:AC27"/>
  <conditionalFormatting sqref="F35">
    <cfRule type="cellIs" dxfId="137" priority="1" operator="greaterThan">
      <formula>0</formula>
    </cfRule>
  </conditionalFormatting>
  <dataValidations count="3">
    <dataValidation type="list" allowBlank="1" showErrorMessage="1" sqref="Q2:Q26 Q28:Q29">
      <formula1>"Delivered,On Delivery,Not Delivered"</formula1>
    </dataValidation>
    <dataValidation type="list" allowBlank="1" showErrorMessage="1" sqref="M2:M26 M28:M29">
      <formula1>"Nandan Courier,India Post,Shiprocket,Anjani,DTDC,Profesional Courier,Xpressbee"</formula1>
    </dataValidation>
    <dataValidation type="list" allowBlank="1" showErrorMessage="1" sqref="L2:L26 L28:L29">
      <formula1>"COD,PayU,PauU,GooglePay,Phonepe "</formula1>
    </dataValidation>
  </dataValidations>
  <hyperlinks>
    <hyperlink ref="E2" r:id="rId1"/>
    <hyperlink ref="E3" r:id="rId2"/>
    <hyperlink ref="E26" r:id="rId3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997"/>
  <sheetViews>
    <sheetView workbookViewId="0">
      <pane ySplit="1" topLeftCell="A2" activePane="bottomLeft" state="frozen"/>
      <selection activeCell="E35" sqref="E35"/>
      <selection pane="bottomLeft" activeCell="D8" sqref="D8"/>
    </sheetView>
  </sheetViews>
  <sheetFormatPr defaultColWidth="12.5703125" defaultRowHeight="15.75" customHeight="1"/>
  <cols>
    <col min="1" max="1" width="7.140625" style="102" customWidth="1"/>
    <col min="2" max="2" width="16.42578125" style="102" customWidth="1"/>
    <col min="3" max="3" width="16.85546875" style="102" customWidth="1"/>
    <col min="4" max="4" width="15.42578125" style="102" bestFit="1" customWidth="1"/>
    <col min="5" max="5" width="25.28515625" style="102" customWidth="1"/>
    <col min="6" max="6" width="21.7109375" style="102" customWidth="1"/>
    <col min="7" max="7" width="25" style="102" customWidth="1"/>
    <col min="8" max="8" width="11.28515625" style="102" customWidth="1"/>
    <col min="9" max="9" width="12.5703125" style="102"/>
    <col min="10" max="10" width="16.28515625" style="102" customWidth="1"/>
    <col min="11" max="11" width="12.5703125" style="102"/>
    <col min="12" max="12" width="14.42578125" style="102" customWidth="1"/>
    <col min="13" max="13" width="13.85546875" style="102" customWidth="1"/>
    <col min="14" max="15" width="14.7109375" style="102" customWidth="1"/>
    <col min="16" max="16" width="14" style="102" customWidth="1"/>
    <col min="17" max="17" width="15.42578125" style="102" customWidth="1"/>
    <col min="18" max="18" width="14.28515625" style="102" customWidth="1"/>
    <col min="19" max="16384" width="12.5703125" style="102"/>
  </cols>
  <sheetData>
    <row r="1" spans="1:29">
      <c r="A1" s="161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</row>
    <row r="4" spans="1:29">
      <c r="A4" s="93"/>
      <c r="G4" s="94"/>
      <c r="I4" s="95"/>
      <c r="J4" s="95"/>
      <c r="K4" s="95"/>
      <c r="N4" s="95"/>
      <c r="P4" s="93"/>
      <c r="R4" s="97"/>
    </row>
    <row r="5" spans="1:29">
      <c r="A5" s="93"/>
      <c r="N5" s="95"/>
      <c r="P5" s="93"/>
      <c r="R5" s="97"/>
    </row>
    <row r="6" spans="1:29">
      <c r="A6" s="93"/>
      <c r="J6" s="95"/>
      <c r="N6" s="95"/>
      <c r="P6" s="93"/>
      <c r="R6" s="97"/>
    </row>
    <row r="7" spans="1:29">
      <c r="A7" s="93"/>
      <c r="C7" s="58" t="s">
        <v>1</v>
      </c>
      <c r="D7" s="90">
        <f>SUM('2023'!K5:K6)</f>
        <v>372</v>
      </c>
      <c r="J7" s="95"/>
      <c r="M7" s="94"/>
      <c r="N7" s="95"/>
      <c r="P7" s="93"/>
      <c r="R7" s="97"/>
    </row>
    <row r="8" spans="1:29">
      <c r="A8" s="93"/>
      <c r="C8" s="58" t="s">
        <v>2</v>
      </c>
      <c r="D8" s="59">
        <f>172.06+71.48</f>
        <v>243.54000000000002</v>
      </c>
      <c r="J8" s="95"/>
      <c r="M8" s="94"/>
      <c r="N8" s="95"/>
      <c r="P8" s="93"/>
      <c r="R8" s="97"/>
    </row>
    <row r="9" spans="1:29">
      <c r="A9" s="93"/>
      <c r="C9" s="58" t="s">
        <v>3</v>
      </c>
      <c r="D9" s="59">
        <f>SUM(N1:N1)</f>
        <v>0</v>
      </c>
      <c r="J9" s="95"/>
      <c r="M9" s="94"/>
      <c r="N9" s="95"/>
      <c r="P9" s="93"/>
      <c r="R9" s="97"/>
    </row>
    <row r="10" spans="1:29">
      <c r="A10" s="93"/>
      <c r="C10" s="58" t="s">
        <v>4</v>
      </c>
      <c r="D10" s="59">
        <v>0</v>
      </c>
      <c r="J10" s="95"/>
      <c r="K10" s="95"/>
      <c r="M10" s="94"/>
      <c r="N10" s="95"/>
      <c r="P10" s="93"/>
      <c r="R10" s="97"/>
    </row>
    <row r="11" spans="1:29">
      <c r="A11" s="93"/>
      <c r="C11" s="58" t="s">
        <v>5</v>
      </c>
      <c r="D11" s="59">
        <f>SUM((D7+D9+D10)-D8)</f>
        <v>128.45999999999998</v>
      </c>
      <c r="G11" s="94"/>
      <c r="I11" s="95"/>
      <c r="J11" s="95"/>
      <c r="K11" s="95"/>
      <c r="N11" s="95"/>
      <c r="P11" s="93"/>
      <c r="R11" s="97"/>
    </row>
    <row r="12" spans="1:29">
      <c r="A12" s="93"/>
      <c r="I12" s="95"/>
      <c r="J12" s="95"/>
      <c r="K12" s="95"/>
      <c r="M12" s="94"/>
      <c r="N12" s="95"/>
      <c r="P12" s="93"/>
      <c r="R12" s="97"/>
    </row>
    <row r="13" spans="1:29">
      <c r="A13" s="93"/>
      <c r="I13" s="95"/>
      <c r="J13" s="95"/>
      <c r="K13" s="95"/>
      <c r="M13" s="162"/>
      <c r="N13" s="95"/>
      <c r="P13" s="93"/>
      <c r="R13" s="97"/>
    </row>
    <row r="14" spans="1:29">
      <c r="A14" s="93"/>
      <c r="I14" s="95"/>
      <c r="J14" s="95"/>
      <c r="K14" s="95"/>
      <c r="M14" s="162"/>
      <c r="N14" s="95"/>
      <c r="P14" s="93"/>
      <c r="R14" s="97"/>
    </row>
    <row r="15" spans="1:29">
      <c r="A15" s="93"/>
      <c r="I15" s="95"/>
      <c r="J15" s="95"/>
      <c r="K15" s="95"/>
      <c r="M15" s="94"/>
      <c r="N15" s="95"/>
      <c r="P15" s="93"/>
      <c r="R15" s="97"/>
    </row>
    <row r="16" spans="1:29">
      <c r="A16" s="93"/>
      <c r="I16" s="95"/>
      <c r="J16" s="95"/>
      <c r="K16" s="95"/>
      <c r="N16" s="95"/>
      <c r="P16" s="93"/>
      <c r="R16" s="97"/>
    </row>
    <row r="17" spans="1:18">
      <c r="A17" s="93"/>
      <c r="G17" s="163"/>
      <c r="I17" s="95"/>
      <c r="J17" s="95"/>
      <c r="K17" s="95"/>
      <c r="N17" s="95"/>
      <c r="P17" s="93"/>
      <c r="R17" s="97"/>
    </row>
    <row r="18" spans="1:18">
      <c r="A18" s="93"/>
      <c r="B18" s="108"/>
      <c r="G18" s="164"/>
      <c r="I18" s="95"/>
      <c r="J18" s="95"/>
      <c r="K18" s="95"/>
      <c r="M18" s="165"/>
      <c r="N18" s="95"/>
      <c r="P18" s="93"/>
      <c r="R18" s="97"/>
    </row>
    <row r="19" spans="1:18">
      <c r="A19" s="93"/>
      <c r="I19" s="95"/>
      <c r="J19" s="95"/>
      <c r="K19" s="95"/>
      <c r="N19" s="95"/>
      <c r="P19" s="93"/>
      <c r="R19" s="97"/>
    </row>
    <row r="20" spans="1:18">
      <c r="A20" s="93"/>
      <c r="I20" s="95"/>
      <c r="J20" s="95"/>
      <c r="K20" s="95"/>
      <c r="N20" s="95"/>
      <c r="P20" s="96"/>
      <c r="R20" s="97"/>
    </row>
    <row r="21" spans="1:18">
      <c r="A21" s="93"/>
      <c r="I21" s="95"/>
      <c r="J21" s="95"/>
      <c r="K21" s="95"/>
      <c r="N21" s="95"/>
      <c r="P21" s="96"/>
      <c r="R21" s="97"/>
    </row>
    <row r="22" spans="1:18">
      <c r="A22" s="96"/>
      <c r="I22" s="95"/>
      <c r="J22" s="95"/>
      <c r="K22" s="95"/>
      <c r="M22" s="94"/>
      <c r="N22" s="95"/>
      <c r="P22" s="96"/>
      <c r="R22" s="166"/>
    </row>
    <row r="23" spans="1:18">
      <c r="A23" s="93"/>
      <c r="D23" s="167"/>
      <c r="E23" s="164"/>
      <c r="F23" s="167"/>
      <c r="G23" s="94"/>
      <c r="I23" s="95"/>
      <c r="J23" s="95"/>
      <c r="K23" s="95"/>
      <c r="M23" s="94"/>
      <c r="N23" s="95"/>
      <c r="P23" s="93"/>
      <c r="R23" s="97"/>
    </row>
    <row r="24" spans="1:18">
      <c r="N24" s="103"/>
      <c r="R24" s="97"/>
    </row>
    <row r="25" spans="1:18">
      <c r="N25" s="103"/>
      <c r="R25" s="97"/>
    </row>
    <row r="26" spans="1:18">
      <c r="N26" s="103"/>
      <c r="R26" s="97"/>
    </row>
    <row r="27" spans="1:18">
      <c r="N27" s="103"/>
      <c r="R27" s="97"/>
    </row>
    <row r="28" spans="1:18">
      <c r="H28" s="94"/>
      <c r="K28" s="95"/>
      <c r="N28" s="103"/>
      <c r="R28" s="97"/>
    </row>
    <row r="29" spans="1:18">
      <c r="H29" s="94"/>
      <c r="N29" s="103"/>
      <c r="R29" s="97"/>
    </row>
    <row r="30" spans="1:18">
      <c r="H30" s="94"/>
      <c r="N30" s="103"/>
      <c r="R30" s="97"/>
    </row>
    <row r="31" spans="1:18">
      <c r="H31" s="94"/>
      <c r="N31" s="103"/>
      <c r="R31" s="97"/>
    </row>
    <row r="32" spans="1:18">
      <c r="G32" s="167"/>
      <c r="H32" s="94"/>
      <c r="N32" s="103"/>
      <c r="R32" s="97"/>
    </row>
    <row r="33" spans="8:18">
      <c r="H33" s="94"/>
      <c r="J33" s="95"/>
      <c r="N33" s="103"/>
      <c r="R33" s="97"/>
    </row>
    <row r="34" spans="8:18">
      <c r="N34" s="103"/>
      <c r="R34" s="97"/>
    </row>
    <row r="35" spans="8:18">
      <c r="N35" s="103"/>
      <c r="R35" s="97"/>
    </row>
    <row r="36" spans="8:18">
      <c r="N36" s="103"/>
      <c r="R36" s="97"/>
    </row>
    <row r="37" spans="8:18">
      <c r="N37" s="103"/>
      <c r="R37" s="97"/>
    </row>
    <row r="38" spans="8:18">
      <c r="N38" s="103"/>
      <c r="R38" s="97"/>
    </row>
    <row r="39" spans="8:18">
      <c r="N39" s="103"/>
      <c r="R39" s="97"/>
    </row>
    <row r="40" spans="8:18">
      <c r="N40" s="103"/>
      <c r="R40" s="97"/>
    </row>
    <row r="41" spans="8:18">
      <c r="N41" s="103"/>
      <c r="R41" s="97"/>
    </row>
    <row r="42" spans="8:18">
      <c r="N42" s="103"/>
      <c r="R42" s="97"/>
    </row>
    <row r="43" spans="8:18">
      <c r="N43" s="103"/>
      <c r="R43" s="97"/>
    </row>
    <row r="44" spans="8:18">
      <c r="N44" s="103"/>
      <c r="R44" s="97"/>
    </row>
    <row r="45" spans="8:18">
      <c r="N45" s="103"/>
      <c r="R45" s="97"/>
    </row>
    <row r="46" spans="8:18">
      <c r="N46" s="103"/>
      <c r="R46" s="97"/>
    </row>
    <row r="47" spans="8:18">
      <c r="N47" s="103"/>
      <c r="R47" s="97"/>
    </row>
    <row r="48" spans="8:18">
      <c r="N48" s="103"/>
      <c r="R48" s="97"/>
    </row>
    <row r="49" spans="14:18">
      <c r="N49" s="103"/>
      <c r="R49" s="97"/>
    </row>
    <row r="50" spans="14:18">
      <c r="N50" s="103"/>
      <c r="R50" s="97"/>
    </row>
    <row r="51" spans="14:18">
      <c r="N51" s="103"/>
      <c r="R51" s="97"/>
    </row>
    <row r="52" spans="14:18">
      <c r="N52" s="103"/>
      <c r="R52" s="97"/>
    </row>
    <row r="53" spans="14:18">
      <c r="N53" s="103"/>
      <c r="R53" s="97"/>
    </row>
    <row r="54" spans="14:18">
      <c r="N54" s="103"/>
      <c r="R54" s="97"/>
    </row>
    <row r="55" spans="14:18">
      <c r="N55" s="103"/>
      <c r="R55" s="97"/>
    </row>
    <row r="56" spans="14:18">
      <c r="N56" s="103"/>
      <c r="R56" s="97"/>
    </row>
    <row r="57" spans="14:18">
      <c r="N57" s="103"/>
      <c r="R57" s="97"/>
    </row>
    <row r="58" spans="14:18">
      <c r="N58" s="103"/>
      <c r="R58" s="97"/>
    </row>
    <row r="59" spans="14:18">
      <c r="N59" s="103"/>
      <c r="R59" s="97"/>
    </row>
    <row r="60" spans="14:18">
      <c r="N60" s="103"/>
      <c r="R60" s="97"/>
    </row>
    <row r="61" spans="14:18">
      <c r="N61" s="103"/>
      <c r="R61" s="97"/>
    </row>
    <row r="62" spans="14:18">
      <c r="N62" s="103"/>
      <c r="R62" s="97"/>
    </row>
    <row r="63" spans="14:18">
      <c r="N63" s="103"/>
      <c r="R63" s="97"/>
    </row>
    <row r="64" spans="14:18">
      <c r="N64" s="103"/>
      <c r="R64" s="97"/>
    </row>
    <row r="65" spans="14:18">
      <c r="N65" s="103"/>
      <c r="R65" s="97"/>
    </row>
    <row r="66" spans="14:18">
      <c r="N66" s="103"/>
      <c r="R66" s="97"/>
    </row>
    <row r="67" spans="14:18">
      <c r="N67" s="103"/>
      <c r="R67" s="97"/>
    </row>
    <row r="68" spans="14:18">
      <c r="N68" s="103"/>
      <c r="R68" s="97"/>
    </row>
    <row r="69" spans="14:18">
      <c r="N69" s="103"/>
      <c r="R69" s="97"/>
    </row>
    <row r="70" spans="14:18">
      <c r="N70" s="103"/>
      <c r="R70" s="97"/>
    </row>
    <row r="71" spans="14:18">
      <c r="N71" s="103"/>
      <c r="R71" s="97"/>
    </row>
    <row r="72" spans="14:18">
      <c r="N72" s="103"/>
      <c r="R72" s="97"/>
    </row>
    <row r="73" spans="14:18">
      <c r="N73" s="103"/>
      <c r="R73" s="97"/>
    </row>
    <row r="74" spans="14:18">
      <c r="N74" s="103"/>
      <c r="R74" s="97"/>
    </row>
    <row r="75" spans="14:18">
      <c r="N75" s="103"/>
      <c r="R75" s="97"/>
    </row>
    <row r="76" spans="14:18">
      <c r="N76" s="103"/>
      <c r="R76" s="97"/>
    </row>
    <row r="77" spans="14:18">
      <c r="N77" s="103"/>
      <c r="R77" s="97"/>
    </row>
    <row r="78" spans="14:18">
      <c r="N78" s="103"/>
      <c r="R78" s="97"/>
    </row>
    <row r="79" spans="14:18">
      <c r="N79" s="103"/>
      <c r="R79" s="97"/>
    </row>
    <row r="80" spans="14:18">
      <c r="N80" s="103"/>
      <c r="R80" s="97"/>
    </row>
    <row r="81" spans="14:18">
      <c r="N81" s="103"/>
      <c r="R81" s="97"/>
    </row>
    <row r="82" spans="14:18">
      <c r="N82" s="103"/>
      <c r="R82" s="97"/>
    </row>
    <row r="83" spans="14:18">
      <c r="N83" s="103"/>
      <c r="R83" s="97"/>
    </row>
    <row r="84" spans="14:18">
      <c r="N84" s="103"/>
      <c r="R84" s="97"/>
    </row>
    <row r="85" spans="14:18">
      <c r="N85" s="103"/>
      <c r="R85" s="97"/>
    </row>
    <row r="86" spans="14:18">
      <c r="N86" s="103"/>
      <c r="R86" s="97"/>
    </row>
    <row r="87" spans="14:18">
      <c r="N87" s="103"/>
      <c r="R87" s="97"/>
    </row>
    <row r="88" spans="14:18">
      <c r="N88" s="103"/>
      <c r="R88" s="97"/>
    </row>
    <row r="89" spans="14:18">
      <c r="N89" s="103"/>
      <c r="R89" s="97"/>
    </row>
    <row r="90" spans="14:18">
      <c r="N90" s="103"/>
      <c r="R90" s="97"/>
    </row>
    <row r="91" spans="14:18">
      <c r="N91" s="103"/>
      <c r="R91" s="97"/>
    </row>
    <row r="92" spans="14:18">
      <c r="N92" s="103"/>
      <c r="R92" s="97"/>
    </row>
    <row r="93" spans="14:18">
      <c r="N93" s="103"/>
      <c r="R93" s="97"/>
    </row>
    <row r="94" spans="14:18">
      <c r="N94" s="103"/>
      <c r="R94" s="97"/>
    </row>
    <row r="95" spans="14:18">
      <c r="N95" s="103"/>
      <c r="R95" s="97"/>
    </row>
    <row r="96" spans="14:18">
      <c r="N96" s="103"/>
      <c r="R96" s="97"/>
    </row>
    <row r="97" spans="14:18">
      <c r="N97" s="103"/>
      <c r="R97" s="97"/>
    </row>
    <row r="98" spans="14:18">
      <c r="N98" s="103"/>
      <c r="R98" s="97"/>
    </row>
    <row r="99" spans="14:18">
      <c r="N99" s="103"/>
      <c r="R99" s="97"/>
    </row>
    <row r="100" spans="14:18">
      <c r="N100" s="103"/>
      <c r="R100" s="97"/>
    </row>
    <row r="101" spans="14:18">
      <c r="N101" s="103"/>
      <c r="R101" s="97"/>
    </row>
    <row r="102" spans="14:18">
      <c r="N102" s="103"/>
      <c r="R102" s="97"/>
    </row>
    <row r="103" spans="14:18">
      <c r="N103" s="103"/>
      <c r="R103" s="97"/>
    </row>
    <row r="104" spans="14:18">
      <c r="N104" s="103"/>
      <c r="R104" s="97"/>
    </row>
    <row r="105" spans="14:18">
      <c r="N105" s="103"/>
      <c r="R105" s="97"/>
    </row>
    <row r="106" spans="14:18">
      <c r="N106" s="103"/>
      <c r="R106" s="97"/>
    </row>
    <row r="107" spans="14:18">
      <c r="N107" s="103"/>
      <c r="R107" s="97"/>
    </row>
    <row r="108" spans="14:18">
      <c r="N108" s="103"/>
      <c r="R108" s="97"/>
    </row>
    <row r="109" spans="14:18">
      <c r="N109" s="103"/>
      <c r="R109" s="97"/>
    </row>
    <row r="110" spans="14:18">
      <c r="N110" s="103"/>
      <c r="R110" s="97"/>
    </row>
    <row r="111" spans="14:18">
      <c r="N111" s="103"/>
      <c r="R111" s="97"/>
    </row>
    <row r="112" spans="14:18">
      <c r="N112" s="103"/>
      <c r="R112" s="97"/>
    </row>
    <row r="113" spans="14:18">
      <c r="N113" s="103"/>
      <c r="R113" s="97"/>
    </row>
    <row r="114" spans="14:18">
      <c r="N114" s="103"/>
      <c r="R114" s="97"/>
    </row>
    <row r="115" spans="14:18">
      <c r="N115" s="103"/>
      <c r="R115" s="97"/>
    </row>
    <row r="116" spans="14:18">
      <c r="N116" s="103"/>
      <c r="R116" s="97"/>
    </row>
    <row r="117" spans="14:18">
      <c r="N117" s="103"/>
      <c r="R117" s="97"/>
    </row>
    <row r="118" spans="14:18">
      <c r="N118" s="103"/>
      <c r="R118" s="97"/>
    </row>
    <row r="119" spans="14:18">
      <c r="N119" s="103"/>
      <c r="R119" s="97"/>
    </row>
    <row r="120" spans="14:18">
      <c r="N120" s="103"/>
      <c r="R120" s="97"/>
    </row>
    <row r="121" spans="14:18">
      <c r="N121" s="103"/>
      <c r="R121" s="97"/>
    </row>
    <row r="122" spans="14:18">
      <c r="N122" s="103"/>
      <c r="R122" s="97"/>
    </row>
    <row r="123" spans="14:18">
      <c r="N123" s="103"/>
      <c r="R123" s="97"/>
    </row>
    <row r="124" spans="14:18">
      <c r="N124" s="103"/>
      <c r="R124" s="97"/>
    </row>
    <row r="125" spans="14:18">
      <c r="N125" s="103"/>
      <c r="R125" s="97"/>
    </row>
    <row r="126" spans="14:18">
      <c r="N126" s="103"/>
      <c r="R126" s="97"/>
    </row>
    <row r="127" spans="14:18">
      <c r="N127" s="103"/>
      <c r="R127" s="97"/>
    </row>
    <row r="128" spans="14:18">
      <c r="N128" s="103"/>
      <c r="R128" s="97"/>
    </row>
    <row r="129" spans="14:18">
      <c r="N129" s="103"/>
      <c r="R129" s="97"/>
    </row>
    <row r="130" spans="14:18">
      <c r="N130" s="103"/>
      <c r="R130" s="97"/>
    </row>
    <row r="131" spans="14:18">
      <c r="N131" s="103"/>
      <c r="R131" s="97"/>
    </row>
    <row r="132" spans="14:18">
      <c r="N132" s="103"/>
      <c r="R132" s="97"/>
    </row>
    <row r="133" spans="14:18">
      <c r="N133" s="103"/>
      <c r="R133" s="97"/>
    </row>
    <row r="134" spans="14:18">
      <c r="N134" s="103"/>
      <c r="R134" s="97"/>
    </row>
    <row r="135" spans="14:18">
      <c r="N135" s="103"/>
      <c r="R135" s="97"/>
    </row>
    <row r="136" spans="14:18">
      <c r="N136" s="103"/>
      <c r="R136" s="97"/>
    </row>
    <row r="137" spans="14:18">
      <c r="N137" s="103"/>
      <c r="R137" s="97"/>
    </row>
    <row r="138" spans="14:18">
      <c r="N138" s="103"/>
      <c r="R138" s="97"/>
    </row>
    <row r="139" spans="14:18">
      <c r="N139" s="103"/>
      <c r="R139" s="97"/>
    </row>
    <row r="140" spans="14:18">
      <c r="N140" s="103"/>
      <c r="R140" s="97"/>
    </row>
    <row r="141" spans="14:18">
      <c r="N141" s="103"/>
      <c r="R141" s="97"/>
    </row>
    <row r="142" spans="14:18">
      <c r="N142" s="103"/>
      <c r="R142" s="97"/>
    </row>
    <row r="143" spans="14:18">
      <c r="N143" s="103"/>
      <c r="R143" s="97"/>
    </row>
    <row r="144" spans="14:18">
      <c r="N144" s="103"/>
      <c r="R144" s="97"/>
    </row>
    <row r="145" spans="14:18">
      <c r="N145" s="103"/>
      <c r="R145" s="97"/>
    </row>
    <row r="146" spans="14:18">
      <c r="N146" s="103"/>
      <c r="R146" s="97"/>
    </row>
    <row r="147" spans="14:18">
      <c r="N147" s="103"/>
      <c r="R147" s="97"/>
    </row>
    <row r="148" spans="14:18">
      <c r="N148" s="103"/>
      <c r="R148" s="97"/>
    </row>
    <row r="149" spans="14:18">
      <c r="N149" s="103"/>
      <c r="R149" s="97"/>
    </row>
    <row r="150" spans="14:18">
      <c r="N150" s="103"/>
      <c r="R150" s="97"/>
    </row>
    <row r="151" spans="14:18">
      <c r="N151" s="103"/>
      <c r="R151" s="97"/>
    </row>
    <row r="152" spans="14:18">
      <c r="N152" s="103"/>
      <c r="R152" s="97"/>
    </row>
    <row r="153" spans="14:18">
      <c r="N153" s="103"/>
      <c r="R153" s="97"/>
    </row>
    <row r="154" spans="14:18">
      <c r="N154" s="103"/>
      <c r="R154" s="97"/>
    </row>
    <row r="155" spans="14:18">
      <c r="N155" s="103"/>
      <c r="R155" s="97"/>
    </row>
    <row r="156" spans="14:18">
      <c r="N156" s="103"/>
      <c r="R156" s="97"/>
    </row>
    <row r="157" spans="14:18">
      <c r="N157" s="103"/>
      <c r="R157" s="97"/>
    </row>
    <row r="158" spans="14:18">
      <c r="N158" s="103"/>
      <c r="R158" s="97"/>
    </row>
    <row r="159" spans="14:18">
      <c r="N159" s="103"/>
      <c r="R159" s="97"/>
    </row>
    <row r="160" spans="14:18">
      <c r="N160" s="103"/>
      <c r="R160" s="97"/>
    </row>
    <row r="161" spans="14:18">
      <c r="N161" s="103"/>
      <c r="R161" s="97"/>
    </row>
    <row r="162" spans="14:18">
      <c r="N162" s="103"/>
      <c r="R162" s="97"/>
    </row>
    <row r="163" spans="14:18">
      <c r="N163" s="103"/>
      <c r="R163" s="97"/>
    </row>
    <row r="164" spans="14:18">
      <c r="N164" s="103"/>
      <c r="R164" s="97"/>
    </row>
    <row r="165" spans="14:18">
      <c r="N165" s="103"/>
      <c r="R165" s="97"/>
    </row>
    <row r="166" spans="14:18">
      <c r="N166" s="103"/>
      <c r="R166" s="97"/>
    </row>
    <row r="167" spans="14:18">
      <c r="N167" s="103"/>
      <c r="R167" s="97"/>
    </row>
    <row r="168" spans="14:18">
      <c r="N168" s="103"/>
      <c r="R168" s="97"/>
    </row>
    <row r="169" spans="14:18">
      <c r="N169" s="103"/>
      <c r="R169" s="97"/>
    </row>
    <row r="170" spans="14:18">
      <c r="N170" s="103"/>
      <c r="R170" s="97"/>
    </row>
    <row r="171" spans="14:18">
      <c r="N171" s="103"/>
      <c r="R171" s="97"/>
    </row>
    <row r="172" spans="14:18">
      <c r="N172" s="103"/>
      <c r="R172" s="97"/>
    </row>
    <row r="173" spans="14:18">
      <c r="N173" s="103"/>
      <c r="R173" s="97"/>
    </row>
    <row r="174" spans="14:18">
      <c r="N174" s="103"/>
      <c r="R174" s="97"/>
    </row>
    <row r="175" spans="14:18">
      <c r="N175" s="103"/>
      <c r="R175" s="97"/>
    </row>
    <row r="176" spans="14:18">
      <c r="N176" s="103"/>
      <c r="R176" s="97"/>
    </row>
    <row r="177" spans="14:18">
      <c r="N177" s="103"/>
      <c r="R177" s="97"/>
    </row>
    <row r="178" spans="14:18">
      <c r="N178" s="103"/>
      <c r="R178" s="97"/>
    </row>
    <row r="179" spans="14:18">
      <c r="N179" s="103"/>
      <c r="R179" s="97"/>
    </row>
    <row r="180" spans="14:18">
      <c r="N180" s="103"/>
      <c r="R180" s="97"/>
    </row>
    <row r="181" spans="14:18">
      <c r="N181" s="103"/>
      <c r="R181" s="97"/>
    </row>
    <row r="182" spans="14:18">
      <c r="N182" s="103"/>
      <c r="R182" s="97"/>
    </row>
    <row r="183" spans="14:18">
      <c r="N183" s="103"/>
      <c r="R183" s="97"/>
    </row>
    <row r="184" spans="14:18">
      <c r="N184" s="103"/>
      <c r="R184" s="97"/>
    </row>
    <row r="185" spans="14:18">
      <c r="N185" s="103"/>
      <c r="R185" s="97"/>
    </row>
    <row r="186" spans="14:18">
      <c r="N186" s="103"/>
      <c r="R186" s="97"/>
    </row>
    <row r="187" spans="14:18">
      <c r="N187" s="103"/>
      <c r="R187" s="97"/>
    </row>
    <row r="188" spans="14:18">
      <c r="N188" s="103"/>
      <c r="R188" s="97"/>
    </row>
    <row r="189" spans="14:18">
      <c r="N189" s="103"/>
      <c r="R189" s="97"/>
    </row>
    <row r="190" spans="14:18">
      <c r="N190" s="103"/>
      <c r="R190" s="97"/>
    </row>
    <row r="191" spans="14:18">
      <c r="N191" s="103"/>
      <c r="R191" s="97"/>
    </row>
    <row r="192" spans="14:18">
      <c r="N192" s="103"/>
      <c r="R192" s="97"/>
    </row>
    <row r="193" spans="14:18">
      <c r="N193" s="103"/>
      <c r="R193" s="97"/>
    </row>
    <row r="194" spans="14:18">
      <c r="N194" s="103"/>
      <c r="R194" s="97"/>
    </row>
    <row r="195" spans="14:18">
      <c r="N195" s="103"/>
      <c r="R195" s="97"/>
    </row>
    <row r="196" spans="14:18">
      <c r="N196" s="103"/>
      <c r="R196" s="97"/>
    </row>
    <row r="197" spans="14:18">
      <c r="N197" s="103"/>
      <c r="R197" s="97"/>
    </row>
    <row r="198" spans="14:18">
      <c r="N198" s="103"/>
      <c r="R198" s="97"/>
    </row>
    <row r="199" spans="14:18">
      <c r="N199" s="103"/>
      <c r="R199" s="97"/>
    </row>
    <row r="200" spans="14:18">
      <c r="N200" s="103"/>
      <c r="R200" s="97"/>
    </row>
    <row r="201" spans="14:18">
      <c r="N201" s="103"/>
      <c r="R201" s="97"/>
    </row>
    <row r="202" spans="14:18">
      <c r="N202" s="103"/>
      <c r="R202" s="97"/>
    </row>
    <row r="203" spans="14:18">
      <c r="N203" s="103"/>
      <c r="R203" s="97"/>
    </row>
    <row r="204" spans="14:18">
      <c r="N204" s="103"/>
      <c r="R204" s="97"/>
    </row>
    <row r="205" spans="14:18">
      <c r="N205" s="103"/>
      <c r="R205" s="97"/>
    </row>
    <row r="206" spans="14:18">
      <c r="N206" s="103"/>
      <c r="R206" s="97"/>
    </row>
    <row r="207" spans="14:18">
      <c r="N207" s="103"/>
      <c r="R207" s="97"/>
    </row>
    <row r="208" spans="14:18">
      <c r="N208" s="103"/>
      <c r="R208" s="97"/>
    </row>
    <row r="209" spans="14:18">
      <c r="N209" s="103"/>
      <c r="R209" s="97"/>
    </row>
    <row r="210" spans="14:18">
      <c r="N210" s="103"/>
      <c r="R210" s="97"/>
    </row>
    <row r="211" spans="14:18">
      <c r="N211" s="103"/>
      <c r="R211" s="97"/>
    </row>
    <row r="212" spans="14:18">
      <c r="N212" s="103"/>
      <c r="R212" s="97"/>
    </row>
    <row r="213" spans="14:18">
      <c r="N213" s="103"/>
      <c r="R213" s="97"/>
    </row>
    <row r="214" spans="14:18">
      <c r="N214" s="103"/>
      <c r="R214" s="97"/>
    </row>
    <row r="215" spans="14:18">
      <c r="N215" s="103"/>
      <c r="R215" s="97"/>
    </row>
    <row r="216" spans="14:18">
      <c r="N216" s="103"/>
      <c r="R216" s="97"/>
    </row>
    <row r="217" spans="14:18">
      <c r="N217" s="103"/>
      <c r="R217" s="97"/>
    </row>
    <row r="218" spans="14:18">
      <c r="N218" s="103"/>
      <c r="R218" s="97"/>
    </row>
    <row r="219" spans="14:18">
      <c r="N219" s="103"/>
      <c r="R219" s="97"/>
    </row>
    <row r="220" spans="14:18">
      <c r="N220" s="103"/>
      <c r="R220" s="97"/>
    </row>
    <row r="221" spans="14:18">
      <c r="N221" s="103"/>
      <c r="R221" s="97"/>
    </row>
    <row r="222" spans="14:18">
      <c r="N222" s="103"/>
      <c r="R222" s="97"/>
    </row>
    <row r="223" spans="14:18">
      <c r="N223" s="103"/>
      <c r="R223" s="97"/>
    </row>
    <row r="224" spans="14:18">
      <c r="N224" s="103"/>
      <c r="R224" s="97"/>
    </row>
    <row r="225" spans="14:18">
      <c r="N225" s="103"/>
      <c r="R225" s="97"/>
    </row>
    <row r="226" spans="14:18">
      <c r="N226" s="103"/>
      <c r="R226" s="97"/>
    </row>
    <row r="227" spans="14:18">
      <c r="N227" s="103"/>
      <c r="R227" s="97"/>
    </row>
    <row r="228" spans="14:18">
      <c r="N228" s="103"/>
      <c r="R228" s="97"/>
    </row>
    <row r="229" spans="14:18">
      <c r="N229" s="103"/>
      <c r="R229" s="97"/>
    </row>
    <row r="230" spans="14:18">
      <c r="N230" s="103"/>
      <c r="R230" s="97"/>
    </row>
    <row r="231" spans="14:18">
      <c r="N231" s="103"/>
      <c r="R231" s="97"/>
    </row>
    <row r="232" spans="14:18">
      <c r="N232" s="103"/>
      <c r="R232" s="97"/>
    </row>
    <row r="233" spans="14:18">
      <c r="N233" s="103"/>
      <c r="R233" s="97"/>
    </row>
    <row r="234" spans="14:18">
      <c r="N234" s="103"/>
      <c r="R234" s="97"/>
    </row>
    <row r="235" spans="14:18">
      <c r="N235" s="103"/>
      <c r="R235" s="97"/>
    </row>
    <row r="236" spans="14:18">
      <c r="N236" s="103"/>
      <c r="R236" s="97"/>
    </row>
    <row r="237" spans="14:18">
      <c r="N237" s="103"/>
      <c r="R237" s="97"/>
    </row>
    <row r="238" spans="14:18">
      <c r="N238" s="103"/>
      <c r="R238" s="97"/>
    </row>
    <row r="239" spans="14:18">
      <c r="N239" s="103"/>
      <c r="R239" s="97"/>
    </row>
    <row r="240" spans="14:18">
      <c r="N240" s="103"/>
      <c r="R240" s="97"/>
    </row>
    <row r="241" spans="14:18">
      <c r="N241" s="103"/>
      <c r="R241" s="97"/>
    </row>
    <row r="242" spans="14:18">
      <c r="N242" s="103"/>
      <c r="R242" s="97"/>
    </row>
    <row r="243" spans="14:18">
      <c r="N243" s="103"/>
      <c r="R243" s="97"/>
    </row>
    <row r="244" spans="14:18">
      <c r="N244" s="103"/>
      <c r="R244" s="97"/>
    </row>
    <row r="245" spans="14:18">
      <c r="N245" s="103"/>
      <c r="R245" s="97"/>
    </row>
    <row r="246" spans="14:18">
      <c r="N246" s="103"/>
      <c r="R246" s="97"/>
    </row>
    <row r="247" spans="14:18">
      <c r="N247" s="103"/>
      <c r="R247" s="97"/>
    </row>
    <row r="248" spans="14:18">
      <c r="N248" s="103"/>
      <c r="R248" s="97"/>
    </row>
    <row r="249" spans="14:18">
      <c r="N249" s="103"/>
      <c r="R249" s="97"/>
    </row>
    <row r="250" spans="14:18">
      <c r="N250" s="103"/>
      <c r="R250" s="97"/>
    </row>
    <row r="251" spans="14:18">
      <c r="N251" s="103"/>
      <c r="R251" s="97"/>
    </row>
    <row r="252" spans="14:18">
      <c r="N252" s="103"/>
      <c r="R252" s="97"/>
    </row>
    <row r="253" spans="14:18">
      <c r="N253" s="103"/>
      <c r="R253" s="97"/>
    </row>
    <row r="254" spans="14:18">
      <c r="N254" s="103"/>
      <c r="R254" s="97"/>
    </row>
    <row r="255" spans="14:18">
      <c r="N255" s="103"/>
      <c r="R255" s="97"/>
    </row>
    <row r="256" spans="14:18">
      <c r="N256" s="103"/>
      <c r="R256" s="97"/>
    </row>
    <row r="257" spans="14:18">
      <c r="N257" s="103"/>
      <c r="R257" s="97"/>
    </row>
    <row r="258" spans="14:18">
      <c r="N258" s="103"/>
      <c r="R258" s="97"/>
    </row>
    <row r="259" spans="14:18">
      <c r="N259" s="103"/>
      <c r="R259" s="97"/>
    </row>
    <row r="260" spans="14:18">
      <c r="N260" s="103"/>
      <c r="R260" s="97"/>
    </row>
    <row r="261" spans="14:18">
      <c r="N261" s="103"/>
      <c r="R261" s="97"/>
    </row>
    <row r="262" spans="14:18">
      <c r="N262" s="103"/>
      <c r="R262" s="97"/>
    </row>
    <row r="263" spans="14:18">
      <c r="N263" s="103"/>
      <c r="R263" s="97"/>
    </row>
    <row r="264" spans="14:18">
      <c r="N264" s="103"/>
      <c r="R264" s="97"/>
    </row>
    <row r="265" spans="14:18">
      <c r="N265" s="103"/>
      <c r="R265" s="97"/>
    </row>
    <row r="266" spans="14:18">
      <c r="N266" s="103"/>
      <c r="R266" s="97"/>
    </row>
    <row r="267" spans="14:18">
      <c r="N267" s="103"/>
      <c r="R267" s="97"/>
    </row>
    <row r="268" spans="14:18">
      <c r="N268" s="103"/>
      <c r="R268" s="97"/>
    </row>
    <row r="269" spans="14:18">
      <c r="N269" s="103"/>
      <c r="R269" s="97"/>
    </row>
    <row r="270" spans="14:18">
      <c r="N270" s="103"/>
      <c r="R270" s="97"/>
    </row>
    <row r="271" spans="14:18">
      <c r="N271" s="103"/>
      <c r="R271" s="97"/>
    </row>
    <row r="272" spans="14:18">
      <c r="N272" s="103"/>
      <c r="R272" s="97"/>
    </row>
    <row r="273" spans="14:18">
      <c r="N273" s="103"/>
      <c r="R273" s="97"/>
    </row>
    <row r="274" spans="14:18">
      <c r="N274" s="103"/>
      <c r="R274" s="97"/>
    </row>
    <row r="275" spans="14:18">
      <c r="N275" s="103"/>
      <c r="R275" s="97"/>
    </row>
    <row r="276" spans="14:18">
      <c r="N276" s="103"/>
      <c r="R276" s="97"/>
    </row>
    <row r="277" spans="14:18">
      <c r="N277" s="103"/>
      <c r="R277" s="97"/>
    </row>
    <row r="278" spans="14:18">
      <c r="N278" s="103"/>
      <c r="R278" s="97"/>
    </row>
    <row r="279" spans="14:18">
      <c r="N279" s="103"/>
      <c r="R279" s="97"/>
    </row>
    <row r="280" spans="14:18">
      <c r="N280" s="103"/>
      <c r="R280" s="97"/>
    </row>
    <row r="281" spans="14:18">
      <c r="N281" s="103"/>
      <c r="R281" s="97"/>
    </row>
    <row r="282" spans="14:18">
      <c r="N282" s="103"/>
      <c r="R282" s="97"/>
    </row>
    <row r="283" spans="14:18">
      <c r="N283" s="103"/>
      <c r="R283" s="97"/>
    </row>
    <row r="284" spans="14:18">
      <c r="N284" s="103"/>
      <c r="R284" s="97"/>
    </row>
    <row r="285" spans="14:18">
      <c r="N285" s="103"/>
      <c r="R285" s="97"/>
    </row>
    <row r="286" spans="14:18">
      <c r="N286" s="103"/>
      <c r="R286" s="97"/>
    </row>
    <row r="287" spans="14:18">
      <c r="N287" s="103"/>
      <c r="R287" s="97"/>
    </row>
    <row r="288" spans="14:18">
      <c r="N288" s="103"/>
      <c r="R288" s="97"/>
    </row>
    <row r="289" spans="14:18">
      <c r="N289" s="103"/>
      <c r="R289" s="97"/>
    </row>
    <row r="290" spans="14:18">
      <c r="N290" s="103"/>
      <c r="R290" s="97"/>
    </row>
    <row r="291" spans="14:18">
      <c r="N291" s="103"/>
      <c r="R291" s="97"/>
    </row>
    <row r="292" spans="14:18">
      <c r="N292" s="103"/>
      <c r="R292" s="97"/>
    </row>
    <row r="293" spans="14:18">
      <c r="N293" s="103"/>
      <c r="R293" s="97"/>
    </row>
    <row r="294" spans="14:18">
      <c r="N294" s="103"/>
      <c r="R294" s="97"/>
    </row>
    <row r="295" spans="14:18">
      <c r="N295" s="103"/>
      <c r="R295" s="97"/>
    </row>
    <row r="296" spans="14:18">
      <c r="N296" s="103"/>
      <c r="R296" s="97"/>
    </row>
    <row r="297" spans="14:18">
      <c r="N297" s="103"/>
      <c r="R297" s="97"/>
    </row>
    <row r="298" spans="14:18">
      <c r="N298" s="103"/>
      <c r="R298" s="97"/>
    </row>
    <row r="299" spans="14:18">
      <c r="N299" s="103"/>
      <c r="R299" s="97"/>
    </row>
    <row r="300" spans="14:18">
      <c r="N300" s="103"/>
      <c r="R300" s="97"/>
    </row>
    <row r="301" spans="14:18">
      <c r="N301" s="103"/>
      <c r="R301" s="97"/>
    </row>
    <row r="302" spans="14:18">
      <c r="N302" s="103"/>
      <c r="R302" s="97"/>
    </row>
    <row r="303" spans="14:18">
      <c r="N303" s="103"/>
      <c r="R303" s="97"/>
    </row>
    <row r="304" spans="14:18">
      <c r="N304" s="103"/>
      <c r="R304" s="97"/>
    </row>
    <row r="305" spans="14:18">
      <c r="N305" s="103"/>
      <c r="R305" s="97"/>
    </row>
    <row r="306" spans="14:18">
      <c r="N306" s="103"/>
      <c r="R306" s="97"/>
    </row>
    <row r="307" spans="14:18">
      <c r="N307" s="103"/>
      <c r="R307" s="97"/>
    </row>
    <row r="308" spans="14:18">
      <c r="N308" s="103"/>
      <c r="R308" s="97"/>
    </row>
    <row r="309" spans="14:18">
      <c r="N309" s="103"/>
      <c r="R309" s="97"/>
    </row>
    <row r="310" spans="14:18">
      <c r="N310" s="103"/>
      <c r="R310" s="97"/>
    </row>
    <row r="311" spans="14:18">
      <c r="N311" s="103"/>
      <c r="R311" s="97"/>
    </row>
    <row r="312" spans="14:18">
      <c r="N312" s="103"/>
      <c r="R312" s="97"/>
    </row>
    <row r="313" spans="14:18">
      <c r="N313" s="103"/>
      <c r="R313" s="97"/>
    </row>
    <row r="314" spans="14:18">
      <c r="N314" s="103"/>
      <c r="R314" s="97"/>
    </row>
    <row r="315" spans="14:18">
      <c r="N315" s="103"/>
      <c r="R315" s="97"/>
    </row>
    <row r="316" spans="14:18">
      <c r="N316" s="103"/>
      <c r="R316" s="97"/>
    </row>
    <row r="317" spans="14:18">
      <c r="N317" s="103"/>
      <c r="R317" s="97"/>
    </row>
    <row r="318" spans="14:18">
      <c r="N318" s="103"/>
      <c r="R318" s="97"/>
    </row>
    <row r="319" spans="14:18">
      <c r="N319" s="103"/>
      <c r="R319" s="97"/>
    </row>
    <row r="320" spans="14:18">
      <c r="N320" s="103"/>
      <c r="R320" s="97"/>
    </row>
    <row r="321" spans="14:18">
      <c r="N321" s="103"/>
      <c r="R321" s="97"/>
    </row>
    <row r="322" spans="14:18">
      <c r="N322" s="103"/>
      <c r="R322" s="97"/>
    </row>
    <row r="323" spans="14:18">
      <c r="N323" s="103"/>
      <c r="R323" s="97"/>
    </row>
    <row r="324" spans="14:18">
      <c r="N324" s="103"/>
      <c r="R324" s="97"/>
    </row>
    <row r="325" spans="14:18">
      <c r="N325" s="103"/>
      <c r="R325" s="97"/>
    </row>
    <row r="326" spans="14:18">
      <c r="N326" s="103"/>
      <c r="R326" s="97"/>
    </row>
    <row r="327" spans="14:18">
      <c r="N327" s="103"/>
      <c r="R327" s="97"/>
    </row>
    <row r="328" spans="14:18">
      <c r="N328" s="103"/>
      <c r="R328" s="97"/>
    </row>
    <row r="329" spans="14:18">
      <c r="N329" s="103"/>
      <c r="R329" s="97"/>
    </row>
    <row r="330" spans="14:18">
      <c r="N330" s="103"/>
      <c r="R330" s="97"/>
    </row>
    <row r="331" spans="14:18">
      <c r="N331" s="103"/>
      <c r="R331" s="97"/>
    </row>
    <row r="332" spans="14:18">
      <c r="N332" s="103"/>
      <c r="R332" s="97"/>
    </row>
    <row r="333" spans="14:18">
      <c r="N333" s="103"/>
      <c r="R333" s="97"/>
    </row>
    <row r="334" spans="14:18">
      <c r="N334" s="103"/>
      <c r="R334" s="97"/>
    </row>
    <row r="335" spans="14:18">
      <c r="N335" s="103"/>
      <c r="R335" s="97"/>
    </row>
    <row r="336" spans="14:18">
      <c r="N336" s="103"/>
      <c r="R336" s="97"/>
    </row>
    <row r="337" spans="14:18">
      <c r="N337" s="103"/>
      <c r="R337" s="97"/>
    </row>
    <row r="338" spans="14:18">
      <c r="N338" s="103"/>
      <c r="R338" s="97"/>
    </row>
    <row r="339" spans="14:18">
      <c r="N339" s="103"/>
      <c r="R339" s="97"/>
    </row>
    <row r="340" spans="14:18">
      <c r="N340" s="103"/>
      <c r="R340" s="97"/>
    </row>
    <row r="341" spans="14:18">
      <c r="N341" s="103"/>
      <c r="R341" s="97"/>
    </row>
    <row r="342" spans="14:18">
      <c r="N342" s="103"/>
      <c r="R342" s="97"/>
    </row>
    <row r="343" spans="14:18">
      <c r="N343" s="103"/>
      <c r="R343" s="97"/>
    </row>
    <row r="344" spans="14:18">
      <c r="N344" s="103"/>
      <c r="R344" s="97"/>
    </row>
    <row r="345" spans="14:18">
      <c r="N345" s="103"/>
      <c r="R345" s="97"/>
    </row>
    <row r="346" spans="14:18">
      <c r="N346" s="103"/>
      <c r="R346" s="97"/>
    </row>
    <row r="347" spans="14:18">
      <c r="N347" s="103"/>
      <c r="R347" s="97"/>
    </row>
    <row r="348" spans="14:18">
      <c r="N348" s="103"/>
      <c r="R348" s="97"/>
    </row>
    <row r="349" spans="14:18">
      <c r="N349" s="103"/>
      <c r="R349" s="97"/>
    </row>
    <row r="350" spans="14:18">
      <c r="N350" s="103"/>
      <c r="R350" s="97"/>
    </row>
    <row r="351" spans="14:18">
      <c r="N351" s="103"/>
      <c r="R351" s="97"/>
    </row>
    <row r="352" spans="14:18">
      <c r="N352" s="103"/>
      <c r="R352" s="97"/>
    </row>
    <row r="353" spans="14:18">
      <c r="N353" s="103"/>
      <c r="R353" s="97"/>
    </row>
    <row r="354" spans="14:18">
      <c r="N354" s="103"/>
      <c r="R354" s="97"/>
    </row>
    <row r="355" spans="14:18">
      <c r="N355" s="103"/>
      <c r="R355" s="97"/>
    </row>
    <row r="356" spans="14:18">
      <c r="N356" s="103"/>
      <c r="R356" s="97"/>
    </row>
    <row r="357" spans="14:18">
      <c r="N357" s="103"/>
      <c r="R357" s="97"/>
    </row>
    <row r="358" spans="14:18">
      <c r="N358" s="103"/>
      <c r="R358" s="97"/>
    </row>
    <row r="359" spans="14:18">
      <c r="N359" s="103"/>
      <c r="R359" s="97"/>
    </row>
    <row r="360" spans="14:18">
      <c r="N360" s="103"/>
      <c r="R360" s="97"/>
    </row>
    <row r="361" spans="14:18">
      <c r="N361" s="103"/>
      <c r="R361" s="97"/>
    </row>
    <row r="362" spans="14:18">
      <c r="N362" s="103"/>
      <c r="R362" s="97"/>
    </row>
    <row r="363" spans="14:18">
      <c r="N363" s="103"/>
      <c r="R363" s="97"/>
    </row>
    <row r="364" spans="14:18">
      <c r="N364" s="103"/>
      <c r="R364" s="97"/>
    </row>
    <row r="365" spans="14:18">
      <c r="N365" s="103"/>
      <c r="R365" s="97"/>
    </row>
    <row r="366" spans="14:18">
      <c r="N366" s="103"/>
      <c r="R366" s="97"/>
    </row>
    <row r="367" spans="14:18">
      <c r="N367" s="103"/>
      <c r="R367" s="97"/>
    </row>
    <row r="368" spans="14:18">
      <c r="N368" s="103"/>
      <c r="R368" s="97"/>
    </row>
    <row r="369" spans="14:18">
      <c r="N369" s="103"/>
      <c r="R369" s="97"/>
    </row>
    <row r="370" spans="14:18">
      <c r="N370" s="103"/>
      <c r="R370" s="97"/>
    </row>
    <row r="371" spans="14:18">
      <c r="N371" s="103"/>
      <c r="R371" s="97"/>
    </row>
    <row r="372" spans="14:18">
      <c r="N372" s="103"/>
      <c r="R372" s="97"/>
    </row>
    <row r="373" spans="14:18">
      <c r="N373" s="103"/>
      <c r="R373" s="97"/>
    </row>
    <row r="374" spans="14:18">
      <c r="N374" s="103"/>
      <c r="R374" s="97"/>
    </row>
    <row r="375" spans="14:18">
      <c r="N375" s="103"/>
      <c r="R375" s="97"/>
    </row>
    <row r="376" spans="14:18">
      <c r="N376" s="103"/>
      <c r="R376" s="97"/>
    </row>
    <row r="377" spans="14:18">
      <c r="N377" s="103"/>
      <c r="R377" s="97"/>
    </row>
    <row r="378" spans="14:18">
      <c r="N378" s="103"/>
      <c r="R378" s="97"/>
    </row>
    <row r="379" spans="14:18">
      <c r="N379" s="103"/>
      <c r="R379" s="97"/>
    </row>
    <row r="380" spans="14:18">
      <c r="N380" s="103"/>
      <c r="R380" s="97"/>
    </row>
    <row r="381" spans="14:18">
      <c r="N381" s="103"/>
      <c r="R381" s="97"/>
    </row>
    <row r="382" spans="14:18">
      <c r="N382" s="103"/>
      <c r="R382" s="97"/>
    </row>
    <row r="383" spans="14:18">
      <c r="N383" s="103"/>
      <c r="R383" s="97"/>
    </row>
    <row r="384" spans="14:18">
      <c r="N384" s="103"/>
      <c r="R384" s="97"/>
    </row>
    <row r="385" spans="14:18">
      <c r="N385" s="103"/>
      <c r="R385" s="97"/>
    </row>
    <row r="386" spans="14:18">
      <c r="N386" s="103"/>
      <c r="R386" s="97"/>
    </row>
    <row r="387" spans="14:18">
      <c r="N387" s="103"/>
      <c r="R387" s="97"/>
    </row>
    <row r="388" spans="14:18">
      <c r="N388" s="103"/>
      <c r="R388" s="97"/>
    </row>
    <row r="389" spans="14:18">
      <c r="N389" s="103"/>
      <c r="R389" s="97"/>
    </row>
    <row r="390" spans="14:18">
      <c r="N390" s="103"/>
      <c r="R390" s="97"/>
    </row>
    <row r="391" spans="14:18">
      <c r="N391" s="103"/>
      <c r="R391" s="97"/>
    </row>
    <row r="392" spans="14:18">
      <c r="N392" s="103"/>
      <c r="R392" s="97"/>
    </row>
    <row r="393" spans="14:18">
      <c r="N393" s="103"/>
      <c r="R393" s="97"/>
    </row>
    <row r="394" spans="14:18">
      <c r="N394" s="103"/>
      <c r="R394" s="97"/>
    </row>
    <row r="395" spans="14:18">
      <c r="N395" s="103"/>
      <c r="R395" s="97"/>
    </row>
    <row r="396" spans="14:18">
      <c r="N396" s="103"/>
      <c r="R396" s="97"/>
    </row>
    <row r="397" spans="14:18">
      <c r="N397" s="103"/>
      <c r="R397" s="97"/>
    </row>
    <row r="398" spans="14:18">
      <c r="N398" s="103"/>
      <c r="R398" s="97"/>
    </row>
    <row r="399" spans="14:18">
      <c r="N399" s="103"/>
      <c r="R399" s="97"/>
    </row>
    <row r="400" spans="14:18">
      <c r="N400" s="103"/>
      <c r="R400" s="97"/>
    </row>
    <row r="401" spans="14:18">
      <c r="N401" s="103"/>
      <c r="R401" s="97"/>
    </row>
    <row r="402" spans="14:18">
      <c r="N402" s="103"/>
      <c r="R402" s="97"/>
    </row>
    <row r="403" spans="14:18">
      <c r="N403" s="103"/>
      <c r="R403" s="97"/>
    </row>
    <row r="404" spans="14:18">
      <c r="N404" s="103"/>
      <c r="R404" s="97"/>
    </row>
    <row r="405" spans="14:18">
      <c r="N405" s="103"/>
      <c r="R405" s="97"/>
    </row>
    <row r="406" spans="14:18">
      <c r="N406" s="103"/>
      <c r="R406" s="97"/>
    </row>
    <row r="407" spans="14:18">
      <c r="N407" s="103"/>
      <c r="R407" s="97"/>
    </row>
    <row r="408" spans="14:18">
      <c r="N408" s="103"/>
      <c r="R408" s="97"/>
    </row>
    <row r="409" spans="14:18">
      <c r="N409" s="103"/>
      <c r="R409" s="97"/>
    </row>
    <row r="410" spans="14:18">
      <c r="N410" s="103"/>
      <c r="R410" s="97"/>
    </row>
    <row r="411" spans="14:18">
      <c r="N411" s="103"/>
      <c r="R411" s="97"/>
    </row>
    <row r="412" spans="14:18">
      <c r="N412" s="103"/>
      <c r="R412" s="97"/>
    </row>
    <row r="413" spans="14:18">
      <c r="N413" s="103"/>
      <c r="R413" s="97"/>
    </row>
    <row r="414" spans="14:18">
      <c r="N414" s="103"/>
      <c r="R414" s="97"/>
    </row>
    <row r="415" spans="14:18">
      <c r="N415" s="103"/>
      <c r="R415" s="97"/>
    </row>
    <row r="416" spans="14:18">
      <c r="N416" s="103"/>
      <c r="R416" s="97"/>
    </row>
    <row r="417" spans="14:18">
      <c r="N417" s="103"/>
      <c r="R417" s="97"/>
    </row>
    <row r="418" spans="14:18">
      <c r="N418" s="103"/>
      <c r="R418" s="97"/>
    </row>
    <row r="419" spans="14:18">
      <c r="N419" s="103"/>
      <c r="R419" s="97"/>
    </row>
    <row r="420" spans="14:18">
      <c r="N420" s="103"/>
      <c r="R420" s="97"/>
    </row>
    <row r="421" spans="14:18">
      <c r="N421" s="103"/>
      <c r="R421" s="97"/>
    </row>
    <row r="422" spans="14:18">
      <c r="N422" s="103"/>
      <c r="R422" s="97"/>
    </row>
    <row r="423" spans="14:18">
      <c r="N423" s="103"/>
      <c r="R423" s="97"/>
    </row>
    <row r="424" spans="14:18">
      <c r="N424" s="103"/>
      <c r="R424" s="97"/>
    </row>
    <row r="425" spans="14:18">
      <c r="N425" s="103"/>
      <c r="R425" s="97"/>
    </row>
    <row r="426" spans="14:18">
      <c r="N426" s="103"/>
      <c r="R426" s="97"/>
    </row>
    <row r="427" spans="14:18">
      <c r="N427" s="103"/>
      <c r="R427" s="97"/>
    </row>
    <row r="428" spans="14:18">
      <c r="N428" s="103"/>
      <c r="R428" s="97"/>
    </row>
    <row r="429" spans="14:18">
      <c r="N429" s="103"/>
      <c r="R429" s="97"/>
    </row>
    <row r="430" spans="14:18">
      <c r="N430" s="103"/>
      <c r="R430" s="97"/>
    </row>
    <row r="431" spans="14:18">
      <c r="N431" s="103"/>
      <c r="R431" s="97"/>
    </row>
    <row r="432" spans="14:18">
      <c r="N432" s="103"/>
      <c r="R432" s="97"/>
    </row>
    <row r="433" spans="14:18">
      <c r="N433" s="103"/>
      <c r="R433" s="97"/>
    </row>
    <row r="434" spans="14:18">
      <c r="N434" s="103"/>
      <c r="R434" s="97"/>
    </row>
    <row r="435" spans="14:18">
      <c r="N435" s="103"/>
      <c r="R435" s="97"/>
    </row>
    <row r="436" spans="14:18">
      <c r="N436" s="103"/>
      <c r="R436" s="97"/>
    </row>
    <row r="437" spans="14:18">
      <c r="N437" s="103"/>
      <c r="R437" s="97"/>
    </row>
    <row r="438" spans="14:18">
      <c r="N438" s="103"/>
      <c r="R438" s="97"/>
    </row>
    <row r="439" spans="14:18">
      <c r="N439" s="103"/>
      <c r="R439" s="97"/>
    </row>
    <row r="440" spans="14:18">
      <c r="N440" s="103"/>
      <c r="R440" s="97"/>
    </row>
    <row r="441" spans="14:18">
      <c r="N441" s="103"/>
      <c r="R441" s="97"/>
    </row>
    <row r="442" spans="14:18">
      <c r="N442" s="103"/>
      <c r="R442" s="97"/>
    </row>
    <row r="443" spans="14:18">
      <c r="N443" s="103"/>
      <c r="R443" s="97"/>
    </row>
    <row r="444" spans="14:18">
      <c r="N444" s="103"/>
      <c r="R444" s="97"/>
    </row>
    <row r="445" spans="14:18">
      <c r="N445" s="103"/>
      <c r="R445" s="97"/>
    </row>
    <row r="446" spans="14:18">
      <c r="N446" s="103"/>
      <c r="R446" s="97"/>
    </row>
    <row r="447" spans="14:18">
      <c r="N447" s="103"/>
      <c r="R447" s="97"/>
    </row>
    <row r="448" spans="14:18">
      <c r="N448" s="103"/>
      <c r="R448" s="97"/>
    </row>
    <row r="449" spans="14:18">
      <c r="N449" s="103"/>
      <c r="R449" s="97"/>
    </row>
    <row r="450" spans="14:18">
      <c r="N450" s="103"/>
      <c r="R450" s="97"/>
    </row>
    <row r="451" spans="14:18">
      <c r="N451" s="103"/>
      <c r="R451" s="97"/>
    </row>
    <row r="452" spans="14:18">
      <c r="N452" s="103"/>
      <c r="R452" s="97"/>
    </row>
    <row r="453" spans="14:18">
      <c r="N453" s="103"/>
      <c r="R453" s="97"/>
    </row>
    <row r="454" spans="14:18">
      <c r="N454" s="103"/>
      <c r="R454" s="97"/>
    </row>
    <row r="455" spans="14:18">
      <c r="N455" s="103"/>
      <c r="R455" s="97"/>
    </row>
    <row r="456" spans="14:18">
      <c r="N456" s="103"/>
      <c r="R456" s="97"/>
    </row>
    <row r="457" spans="14:18">
      <c r="N457" s="103"/>
      <c r="R457" s="97"/>
    </row>
    <row r="458" spans="14:18">
      <c r="N458" s="103"/>
      <c r="R458" s="97"/>
    </row>
    <row r="459" spans="14:18">
      <c r="N459" s="103"/>
      <c r="R459" s="97"/>
    </row>
    <row r="460" spans="14:18">
      <c r="N460" s="103"/>
      <c r="R460" s="97"/>
    </row>
    <row r="461" spans="14:18">
      <c r="N461" s="103"/>
      <c r="R461" s="97"/>
    </row>
    <row r="462" spans="14:18">
      <c r="N462" s="103"/>
      <c r="R462" s="97"/>
    </row>
    <row r="463" spans="14:18">
      <c r="N463" s="103"/>
      <c r="R463" s="97"/>
    </row>
    <row r="464" spans="14:18">
      <c r="N464" s="103"/>
      <c r="R464" s="97"/>
    </row>
    <row r="465" spans="14:18">
      <c r="N465" s="103"/>
      <c r="R465" s="97"/>
    </row>
    <row r="466" spans="14:18">
      <c r="N466" s="103"/>
      <c r="R466" s="97"/>
    </row>
    <row r="467" spans="14:18">
      <c r="N467" s="103"/>
      <c r="R467" s="97"/>
    </row>
    <row r="468" spans="14:18">
      <c r="N468" s="103"/>
      <c r="R468" s="97"/>
    </row>
    <row r="469" spans="14:18">
      <c r="N469" s="103"/>
      <c r="R469" s="97"/>
    </row>
    <row r="470" spans="14:18">
      <c r="N470" s="103"/>
      <c r="R470" s="97"/>
    </row>
    <row r="471" spans="14:18">
      <c r="N471" s="103"/>
      <c r="R471" s="97"/>
    </row>
    <row r="472" spans="14:18">
      <c r="N472" s="103"/>
      <c r="R472" s="97"/>
    </row>
    <row r="473" spans="14:18">
      <c r="N473" s="103"/>
      <c r="R473" s="97"/>
    </row>
    <row r="474" spans="14:18">
      <c r="N474" s="103"/>
      <c r="R474" s="97"/>
    </row>
    <row r="475" spans="14:18">
      <c r="N475" s="103"/>
      <c r="R475" s="97"/>
    </row>
    <row r="476" spans="14:18">
      <c r="N476" s="103"/>
      <c r="R476" s="97"/>
    </row>
    <row r="477" spans="14:18">
      <c r="N477" s="103"/>
      <c r="R477" s="97"/>
    </row>
    <row r="478" spans="14:18">
      <c r="N478" s="103"/>
      <c r="R478" s="97"/>
    </row>
    <row r="479" spans="14:18">
      <c r="N479" s="103"/>
      <c r="R479" s="97"/>
    </row>
    <row r="480" spans="14:18">
      <c r="N480" s="103"/>
      <c r="R480" s="97"/>
    </row>
    <row r="481" spans="14:18">
      <c r="N481" s="103"/>
      <c r="R481" s="97"/>
    </row>
    <row r="482" spans="14:18">
      <c r="N482" s="103"/>
      <c r="R482" s="97"/>
    </row>
    <row r="483" spans="14:18">
      <c r="N483" s="103"/>
      <c r="R483" s="97"/>
    </row>
    <row r="484" spans="14:18">
      <c r="N484" s="103"/>
      <c r="R484" s="97"/>
    </row>
    <row r="485" spans="14:18">
      <c r="N485" s="103"/>
      <c r="R485" s="97"/>
    </row>
    <row r="486" spans="14:18">
      <c r="N486" s="103"/>
      <c r="R486" s="97"/>
    </row>
    <row r="487" spans="14:18">
      <c r="N487" s="103"/>
      <c r="R487" s="97"/>
    </row>
    <row r="488" spans="14:18">
      <c r="N488" s="103"/>
      <c r="R488" s="97"/>
    </row>
    <row r="489" spans="14:18">
      <c r="N489" s="103"/>
      <c r="R489" s="97"/>
    </row>
    <row r="490" spans="14:18">
      <c r="N490" s="103"/>
      <c r="R490" s="97"/>
    </row>
    <row r="491" spans="14:18">
      <c r="N491" s="103"/>
      <c r="R491" s="97"/>
    </row>
    <row r="492" spans="14:18">
      <c r="N492" s="103"/>
      <c r="R492" s="97"/>
    </row>
    <row r="493" spans="14:18">
      <c r="N493" s="103"/>
      <c r="R493" s="97"/>
    </row>
    <row r="494" spans="14:18">
      <c r="N494" s="103"/>
      <c r="R494" s="97"/>
    </row>
    <row r="495" spans="14:18">
      <c r="N495" s="103"/>
      <c r="R495" s="97"/>
    </row>
    <row r="496" spans="14:18">
      <c r="N496" s="103"/>
      <c r="R496" s="97"/>
    </row>
    <row r="497" spans="14:18">
      <c r="N497" s="103"/>
      <c r="R497" s="97"/>
    </row>
    <row r="498" spans="14:18">
      <c r="N498" s="103"/>
      <c r="R498" s="97"/>
    </row>
    <row r="499" spans="14:18">
      <c r="N499" s="103"/>
      <c r="R499" s="97"/>
    </row>
    <row r="500" spans="14:18">
      <c r="N500" s="103"/>
      <c r="R500" s="97"/>
    </row>
    <row r="501" spans="14:18">
      <c r="N501" s="103"/>
      <c r="R501" s="97"/>
    </row>
    <row r="502" spans="14:18">
      <c r="N502" s="103"/>
      <c r="R502" s="97"/>
    </row>
    <row r="503" spans="14:18">
      <c r="N503" s="103"/>
      <c r="R503" s="97"/>
    </row>
    <row r="504" spans="14:18">
      <c r="N504" s="103"/>
      <c r="R504" s="97"/>
    </row>
    <row r="505" spans="14:18">
      <c r="N505" s="103"/>
      <c r="R505" s="97"/>
    </row>
    <row r="506" spans="14:18">
      <c r="N506" s="103"/>
      <c r="R506" s="97"/>
    </row>
    <row r="507" spans="14:18">
      <c r="N507" s="103"/>
      <c r="R507" s="97"/>
    </row>
    <row r="508" spans="14:18">
      <c r="N508" s="103"/>
      <c r="R508" s="97"/>
    </row>
    <row r="509" spans="14:18">
      <c r="N509" s="103"/>
      <c r="R509" s="97"/>
    </row>
    <row r="510" spans="14:18">
      <c r="N510" s="103"/>
      <c r="R510" s="97"/>
    </row>
    <row r="511" spans="14:18">
      <c r="N511" s="103"/>
      <c r="R511" s="97"/>
    </row>
    <row r="512" spans="14:18">
      <c r="N512" s="103"/>
      <c r="R512" s="97"/>
    </row>
    <row r="513" spans="14:18">
      <c r="N513" s="103"/>
      <c r="R513" s="97"/>
    </row>
    <row r="514" spans="14:18">
      <c r="N514" s="103"/>
      <c r="R514" s="97"/>
    </row>
    <row r="515" spans="14:18">
      <c r="N515" s="103"/>
      <c r="R515" s="97"/>
    </row>
    <row r="516" spans="14:18">
      <c r="N516" s="103"/>
      <c r="R516" s="97"/>
    </row>
    <row r="517" spans="14:18">
      <c r="N517" s="103"/>
      <c r="R517" s="97"/>
    </row>
    <row r="518" spans="14:18">
      <c r="N518" s="103"/>
      <c r="R518" s="97"/>
    </row>
    <row r="519" spans="14:18">
      <c r="N519" s="103"/>
      <c r="R519" s="97"/>
    </row>
    <row r="520" spans="14:18">
      <c r="N520" s="103"/>
      <c r="R520" s="97"/>
    </row>
    <row r="521" spans="14:18">
      <c r="N521" s="103"/>
      <c r="R521" s="97"/>
    </row>
    <row r="522" spans="14:18">
      <c r="N522" s="103"/>
      <c r="R522" s="97"/>
    </row>
    <row r="523" spans="14:18">
      <c r="N523" s="103"/>
      <c r="R523" s="97"/>
    </row>
    <row r="524" spans="14:18">
      <c r="N524" s="103"/>
      <c r="R524" s="97"/>
    </row>
    <row r="525" spans="14:18">
      <c r="N525" s="103"/>
      <c r="R525" s="97"/>
    </row>
    <row r="526" spans="14:18">
      <c r="N526" s="103"/>
      <c r="R526" s="97"/>
    </row>
    <row r="527" spans="14:18">
      <c r="N527" s="103"/>
      <c r="R527" s="97"/>
    </row>
    <row r="528" spans="14:18">
      <c r="N528" s="103"/>
      <c r="R528" s="97"/>
    </row>
    <row r="529" spans="14:18">
      <c r="N529" s="103"/>
      <c r="R529" s="97"/>
    </row>
    <row r="530" spans="14:18">
      <c r="N530" s="103"/>
      <c r="R530" s="97"/>
    </row>
    <row r="531" spans="14:18">
      <c r="N531" s="103"/>
      <c r="R531" s="97"/>
    </row>
    <row r="532" spans="14:18">
      <c r="N532" s="103"/>
      <c r="R532" s="97"/>
    </row>
    <row r="533" spans="14:18">
      <c r="N533" s="103"/>
      <c r="R533" s="97"/>
    </row>
    <row r="534" spans="14:18">
      <c r="N534" s="103"/>
      <c r="R534" s="97"/>
    </row>
    <row r="535" spans="14:18">
      <c r="N535" s="103"/>
      <c r="R535" s="97"/>
    </row>
    <row r="536" spans="14:18">
      <c r="N536" s="103"/>
      <c r="R536" s="97"/>
    </row>
    <row r="537" spans="14:18">
      <c r="N537" s="103"/>
      <c r="R537" s="97"/>
    </row>
    <row r="538" spans="14:18">
      <c r="N538" s="103"/>
      <c r="R538" s="97"/>
    </row>
    <row r="539" spans="14:18">
      <c r="N539" s="103"/>
      <c r="R539" s="97"/>
    </row>
    <row r="540" spans="14:18">
      <c r="N540" s="103"/>
      <c r="R540" s="97"/>
    </row>
    <row r="541" spans="14:18">
      <c r="N541" s="103"/>
      <c r="R541" s="97"/>
    </row>
    <row r="542" spans="14:18">
      <c r="N542" s="103"/>
      <c r="R542" s="97"/>
    </row>
    <row r="543" spans="14:18">
      <c r="N543" s="103"/>
      <c r="R543" s="97"/>
    </row>
    <row r="544" spans="14:18">
      <c r="N544" s="103"/>
      <c r="R544" s="97"/>
    </row>
    <row r="545" spans="14:18">
      <c r="N545" s="103"/>
      <c r="R545" s="97"/>
    </row>
    <row r="546" spans="14:18">
      <c r="N546" s="103"/>
      <c r="R546" s="97"/>
    </row>
    <row r="547" spans="14:18">
      <c r="N547" s="103"/>
      <c r="R547" s="97"/>
    </row>
    <row r="548" spans="14:18">
      <c r="N548" s="103"/>
      <c r="R548" s="97"/>
    </row>
    <row r="549" spans="14:18">
      <c r="N549" s="103"/>
      <c r="R549" s="97"/>
    </row>
    <row r="550" spans="14:18">
      <c r="N550" s="103"/>
      <c r="R550" s="97"/>
    </row>
    <row r="551" spans="14:18">
      <c r="N551" s="103"/>
      <c r="R551" s="97"/>
    </row>
    <row r="552" spans="14:18">
      <c r="N552" s="103"/>
      <c r="R552" s="97"/>
    </row>
    <row r="553" spans="14:18">
      <c r="N553" s="103"/>
      <c r="R553" s="97"/>
    </row>
    <row r="554" spans="14:18">
      <c r="N554" s="103"/>
      <c r="R554" s="97"/>
    </row>
    <row r="555" spans="14:18">
      <c r="N555" s="103"/>
      <c r="R555" s="97"/>
    </row>
    <row r="556" spans="14:18">
      <c r="N556" s="103"/>
      <c r="R556" s="97"/>
    </row>
    <row r="557" spans="14:18">
      <c r="N557" s="103"/>
      <c r="R557" s="97"/>
    </row>
    <row r="558" spans="14:18">
      <c r="N558" s="103"/>
      <c r="R558" s="97"/>
    </row>
    <row r="559" spans="14:18">
      <c r="N559" s="103"/>
      <c r="R559" s="97"/>
    </row>
    <row r="560" spans="14:18">
      <c r="N560" s="103"/>
      <c r="R560" s="97"/>
    </row>
    <row r="561" spans="14:18">
      <c r="N561" s="103"/>
      <c r="R561" s="97"/>
    </row>
    <row r="562" spans="14:18">
      <c r="N562" s="103"/>
      <c r="R562" s="97"/>
    </row>
    <row r="563" spans="14:18">
      <c r="N563" s="103"/>
      <c r="R563" s="97"/>
    </row>
    <row r="564" spans="14:18">
      <c r="N564" s="103"/>
      <c r="R564" s="97"/>
    </row>
    <row r="565" spans="14:18">
      <c r="N565" s="103"/>
      <c r="R565" s="97"/>
    </row>
    <row r="566" spans="14:18">
      <c r="N566" s="103"/>
      <c r="R566" s="97"/>
    </row>
    <row r="567" spans="14:18">
      <c r="N567" s="103"/>
      <c r="R567" s="97"/>
    </row>
    <row r="568" spans="14:18">
      <c r="N568" s="103"/>
      <c r="R568" s="97"/>
    </row>
    <row r="569" spans="14:18">
      <c r="N569" s="103"/>
      <c r="R569" s="97"/>
    </row>
    <row r="570" spans="14:18">
      <c r="N570" s="103"/>
      <c r="R570" s="97"/>
    </row>
    <row r="571" spans="14:18">
      <c r="N571" s="103"/>
      <c r="R571" s="97"/>
    </row>
    <row r="572" spans="14:18">
      <c r="N572" s="103"/>
      <c r="R572" s="97"/>
    </row>
    <row r="573" spans="14:18">
      <c r="N573" s="103"/>
      <c r="R573" s="97"/>
    </row>
    <row r="574" spans="14:18">
      <c r="N574" s="103"/>
      <c r="R574" s="97"/>
    </row>
    <row r="575" spans="14:18">
      <c r="N575" s="103"/>
      <c r="R575" s="97"/>
    </row>
    <row r="576" spans="14:18">
      <c r="N576" s="103"/>
      <c r="R576" s="97"/>
    </row>
    <row r="577" spans="14:18">
      <c r="N577" s="103"/>
      <c r="R577" s="97"/>
    </row>
    <row r="578" spans="14:18">
      <c r="N578" s="103"/>
      <c r="R578" s="97"/>
    </row>
    <row r="579" spans="14:18">
      <c r="N579" s="103"/>
      <c r="R579" s="97"/>
    </row>
    <row r="580" spans="14:18">
      <c r="N580" s="103"/>
      <c r="R580" s="97"/>
    </row>
    <row r="581" spans="14:18">
      <c r="N581" s="103"/>
      <c r="R581" s="97"/>
    </row>
    <row r="582" spans="14:18">
      <c r="N582" s="103"/>
      <c r="R582" s="97"/>
    </row>
    <row r="583" spans="14:18">
      <c r="N583" s="103"/>
      <c r="R583" s="97"/>
    </row>
    <row r="584" spans="14:18">
      <c r="N584" s="103"/>
      <c r="R584" s="97"/>
    </row>
    <row r="585" spans="14:18">
      <c r="N585" s="103"/>
      <c r="R585" s="97"/>
    </row>
    <row r="586" spans="14:18">
      <c r="N586" s="103"/>
      <c r="R586" s="97"/>
    </row>
    <row r="587" spans="14:18">
      <c r="N587" s="103"/>
      <c r="R587" s="97"/>
    </row>
    <row r="588" spans="14:18">
      <c r="N588" s="103"/>
      <c r="R588" s="97"/>
    </row>
    <row r="589" spans="14:18">
      <c r="N589" s="103"/>
      <c r="R589" s="97"/>
    </row>
    <row r="590" spans="14:18">
      <c r="N590" s="103"/>
      <c r="R590" s="97"/>
    </row>
    <row r="591" spans="14:18">
      <c r="N591" s="103"/>
      <c r="R591" s="97"/>
    </row>
    <row r="592" spans="14:18">
      <c r="N592" s="103"/>
      <c r="R592" s="97"/>
    </row>
    <row r="593" spans="14:18">
      <c r="N593" s="103"/>
      <c r="R593" s="97"/>
    </row>
    <row r="594" spans="14:18">
      <c r="N594" s="103"/>
      <c r="R594" s="97"/>
    </row>
    <row r="595" spans="14:18">
      <c r="N595" s="103"/>
      <c r="R595" s="97"/>
    </row>
    <row r="596" spans="14:18">
      <c r="N596" s="103"/>
      <c r="R596" s="97"/>
    </row>
    <row r="597" spans="14:18">
      <c r="N597" s="103"/>
      <c r="R597" s="97"/>
    </row>
    <row r="598" spans="14:18">
      <c r="N598" s="103"/>
      <c r="R598" s="97"/>
    </row>
    <row r="599" spans="14:18">
      <c r="N599" s="103"/>
      <c r="R599" s="97"/>
    </row>
    <row r="600" spans="14:18">
      <c r="N600" s="103"/>
      <c r="R600" s="97"/>
    </row>
    <row r="601" spans="14:18">
      <c r="N601" s="103"/>
      <c r="R601" s="97"/>
    </row>
    <row r="602" spans="14:18">
      <c r="N602" s="103"/>
      <c r="R602" s="97"/>
    </row>
    <row r="603" spans="14:18">
      <c r="N603" s="103"/>
      <c r="R603" s="97"/>
    </row>
    <row r="604" spans="14:18">
      <c r="N604" s="103"/>
      <c r="R604" s="97"/>
    </row>
    <row r="605" spans="14:18">
      <c r="N605" s="103"/>
      <c r="R605" s="97"/>
    </row>
    <row r="606" spans="14:18">
      <c r="N606" s="103"/>
      <c r="R606" s="97"/>
    </row>
    <row r="607" spans="14:18">
      <c r="N607" s="103"/>
      <c r="R607" s="97"/>
    </row>
    <row r="608" spans="14:18">
      <c r="N608" s="103"/>
      <c r="R608" s="97"/>
    </row>
    <row r="609" spans="14:18">
      <c r="N609" s="103"/>
      <c r="R609" s="97"/>
    </row>
    <row r="610" spans="14:18">
      <c r="N610" s="103"/>
      <c r="R610" s="97"/>
    </row>
    <row r="611" spans="14:18">
      <c r="N611" s="103"/>
      <c r="R611" s="97"/>
    </row>
    <row r="612" spans="14:18">
      <c r="N612" s="103"/>
      <c r="R612" s="97"/>
    </row>
    <row r="613" spans="14:18">
      <c r="N613" s="103"/>
      <c r="R613" s="97"/>
    </row>
    <row r="614" spans="14:18">
      <c r="N614" s="103"/>
      <c r="R614" s="97"/>
    </row>
    <row r="615" spans="14:18">
      <c r="N615" s="103"/>
      <c r="R615" s="97"/>
    </row>
    <row r="616" spans="14:18">
      <c r="N616" s="103"/>
      <c r="R616" s="97"/>
    </row>
    <row r="617" spans="14:18">
      <c r="N617" s="103"/>
      <c r="R617" s="97"/>
    </row>
    <row r="618" spans="14:18">
      <c r="N618" s="103"/>
      <c r="R618" s="97"/>
    </row>
    <row r="619" spans="14:18">
      <c r="N619" s="103"/>
      <c r="R619" s="97"/>
    </row>
    <row r="620" spans="14:18">
      <c r="N620" s="103"/>
      <c r="R620" s="97"/>
    </row>
    <row r="621" spans="14:18">
      <c r="N621" s="103"/>
      <c r="R621" s="97"/>
    </row>
    <row r="622" spans="14:18">
      <c r="N622" s="103"/>
      <c r="R622" s="97"/>
    </row>
    <row r="623" spans="14:18">
      <c r="N623" s="103"/>
      <c r="R623" s="97"/>
    </row>
    <row r="624" spans="14:18">
      <c r="N624" s="103"/>
      <c r="R624" s="97"/>
    </row>
    <row r="625" spans="14:18">
      <c r="N625" s="103"/>
      <c r="R625" s="97"/>
    </row>
    <row r="626" spans="14:18">
      <c r="N626" s="103"/>
      <c r="R626" s="97"/>
    </row>
    <row r="627" spans="14:18">
      <c r="N627" s="103"/>
      <c r="R627" s="97"/>
    </row>
    <row r="628" spans="14:18">
      <c r="N628" s="103"/>
      <c r="R628" s="97"/>
    </row>
    <row r="629" spans="14:18">
      <c r="N629" s="103"/>
      <c r="R629" s="97"/>
    </row>
    <row r="630" spans="14:18">
      <c r="N630" s="103"/>
      <c r="R630" s="97"/>
    </row>
    <row r="631" spans="14:18">
      <c r="N631" s="103"/>
      <c r="R631" s="97"/>
    </row>
    <row r="632" spans="14:18">
      <c r="N632" s="103"/>
      <c r="R632" s="97"/>
    </row>
    <row r="633" spans="14:18">
      <c r="N633" s="103"/>
      <c r="R633" s="97"/>
    </row>
    <row r="634" spans="14:18">
      <c r="N634" s="103"/>
      <c r="R634" s="97"/>
    </row>
    <row r="635" spans="14:18">
      <c r="N635" s="103"/>
      <c r="R635" s="97"/>
    </row>
    <row r="636" spans="14:18">
      <c r="N636" s="103"/>
      <c r="R636" s="97"/>
    </row>
    <row r="637" spans="14:18">
      <c r="N637" s="103"/>
      <c r="R637" s="97"/>
    </row>
    <row r="638" spans="14:18">
      <c r="N638" s="103"/>
      <c r="R638" s="97"/>
    </row>
    <row r="639" spans="14:18">
      <c r="N639" s="103"/>
      <c r="R639" s="97"/>
    </row>
    <row r="640" spans="14:18">
      <c r="N640" s="103"/>
      <c r="R640" s="97"/>
    </row>
    <row r="641" spans="14:18">
      <c r="N641" s="103"/>
      <c r="R641" s="97"/>
    </row>
    <row r="642" spans="14:18">
      <c r="N642" s="103"/>
      <c r="R642" s="97"/>
    </row>
    <row r="643" spans="14:18">
      <c r="N643" s="103"/>
      <c r="R643" s="97"/>
    </row>
    <row r="644" spans="14:18">
      <c r="N644" s="103"/>
      <c r="R644" s="97"/>
    </row>
    <row r="645" spans="14:18">
      <c r="N645" s="103"/>
      <c r="R645" s="97"/>
    </row>
    <row r="646" spans="14:18">
      <c r="N646" s="103"/>
      <c r="R646" s="97"/>
    </row>
    <row r="647" spans="14:18">
      <c r="N647" s="103"/>
      <c r="R647" s="97"/>
    </row>
    <row r="648" spans="14:18">
      <c r="N648" s="103"/>
      <c r="R648" s="97"/>
    </row>
    <row r="649" spans="14:18">
      <c r="N649" s="103"/>
      <c r="R649" s="97"/>
    </row>
    <row r="650" spans="14:18">
      <c r="N650" s="103"/>
      <c r="R650" s="97"/>
    </row>
    <row r="651" spans="14:18">
      <c r="N651" s="103"/>
      <c r="R651" s="97"/>
    </row>
    <row r="652" spans="14:18">
      <c r="N652" s="103"/>
      <c r="R652" s="97"/>
    </row>
    <row r="653" spans="14:18">
      <c r="N653" s="103"/>
      <c r="R653" s="97"/>
    </row>
    <row r="654" spans="14:18">
      <c r="N654" s="103"/>
      <c r="R654" s="97"/>
    </row>
    <row r="655" spans="14:18">
      <c r="N655" s="103"/>
      <c r="R655" s="97"/>
    </row>
    <row r="656" spans="14:18">
      <c r="N656" s="103"/>
      <c r="R656" s="97"/>
    </row>
    <row r="657" spans="14:18">
      <c r="N657" s="103"/>
      <c r="R657" s="97"/>
    </row>
    <row r="658" spans="14:18">
      <c r="N658" s="103"/>
      <c r="R658" s="97"/>
    </row>
    <row r="659" spans="14:18">
      <c r="N659" s="103"/>
      <c r="R659" s="97"/>
    </row>
    <row r="660" spans="14:18">
      <c r="N660" s="103"/>
      <c r="R660" s="97"/>
    </row>
    <row r="661" spans="14:18">
      <c r="N661" s="103"/>
      <c r="R661" s="97"/>
    </row>
    <row r="662" spans="14:18">
      <c r="N662" s="103"/>
      <c r="R662" s="97"/>
    </row>
    <row r="663" spans="14:18">
      <c r="N663" s="103"/>
      <c r="R663" s="97"/>
    </row>
    <row r="664" spans="14:18">
      <c r="N664" s="103"/>
      <c r="R664" s="97"/>
    </row>
    <row r="665" spans="14:18">
      <c r="N665" s="103"/>
      <c r="R665" s="97"/>
    </row>
    <row r="666" spans="14:18">
      <c r="N666" s="103"/>
      <c r="R666" s="97"/>
    </row>
    <row r="667" spans="14:18">
      <c r="N667" s="103"/>
      <c r="R667" s="97"/>
    </row>
    <row r="668" spans="14:18">
      <c r="N668" s="103"/>
      <c r="R668" s="97"/>
    </row>
    <row r="669" spans="14:18">
      <c r="N669" s="103"/>
      <c r="R669" s="97"/>
    </row>
    <row r="670" spans="14:18">
      <c r="N670" s="103"/>
      <c r="R670" s="97"/>
    </row>
    <row r="671" spans="14:18">
      <c r="N671" s="103"/>
      <c r="R671" s="97"/>
    </row>
    <row r="672" spans="14:18">
      <c r="N672" s="103"/>
      <c r="R672" s="97"/>
    </row>
    <row r="673" spans="14:18">
      <c r="N673" s="103"/>
      <c r="R673" s="97"/>
    </row>
    <row r="674" spans="14:18">
      <c r="N674" s="103"/>
      <c r="R674" s="97"/>
    </row>
    <row r="675" spans="14:18">
      <c r="N675" s="103"/>
      <c r="R675" s="97"/>
    </row>
    <row r="676" spans="14:18">
      <c r="N676" s="103"/>
      <c r="R676" s="97"/>
    </row>
    <row r="677" spans="14:18">
      <c r="N677" s="103"/>
      <c r="R677" s="97"/>
    </row>
    <row r="678" spans="14:18">
      <c r="N678" s="103"/>
      <c r="R678" s="97"/>
    </row>
    <row r="679" spans="14:18">
      <c r="N679" s="103"/>
      <c r="R679" s="97"/>
    </row>
    <row r="680" spans="14:18">
      <c r="N680" s="103"/>
      <c r="R680" s="97"/>
    </row>
    <row r="681" spans="14:18">
      <c r="N681" s="103"/>
      <c r="R681" s="97"/>
    </row>
    <row r="682" spans="14:18">
      <c r="N682" s="103"/>
      <c r="R682" s="97"/>
    </row>
    <row r="683" spans="14:18">
      <c r="N683" s="103"/>
      <c r="R683" s="97"/>
    </row>
    <row r="684" spans="14:18">
      <c r="N684" s="103"/>
      <c r="R684" s="97"/>
    </row>
    <row r="685" spans="14:18">
      <c r="N685" s="103"/>
      <c r="R685" s="97"/>
    </row>
    <row r="686" spans="14:18">
      <c r="N686" s="103"/>
      <c r="R686" s="97"/>
    </row>
    <row r="687" spans="14:18">
      <c r="N687" s="103"/>
      <c r="R687" s="97"/>
    </row>
    <row r="688" spans="14:18">
      <c r="N688" s="103"/>
      <c r="R688" s="97"/>
    </row>
    <row r="689" spans="14:18">
      <c r="N689" s="103"/>
      <c r="R689" s="97"/>
    </row>
    <row r="690" spans="14:18">
      <c r="N690" s="103"/>
      <c r="R690" s="97"/>
    </row>
    <row r="691" spans="14:18">
      <c r="N691" s="103"/>
      <c r="R691" s="97"/>
    </row>
    <row r="692" spans="14:18">
      <c r="N692" s="103"/>
      <c r="R692" s="97"/>
    </row>
    <row r="693" spans="14:18">
      <c r="N693" s="103"/>
      <c r="R693" s="97"/>
    </row>
    <row r="694" spans="14:18">
      <c r="N694" s="103"/>
      <c r="R694" s="97"/>
    </row>
    <row r="695" spans="14:18">
      <c r="N695" s="103"/>
      <c r="R695" s="97"/>
    </row>
    <row r="696" spans="14:18">
      <c r="N696" s="103"/>
      <c r="R696" s="97"/>
    </row>
    <row r="697" spans="14:18">
      <c r="N697" s="103"/>
      <c r="R697" s="97"/>
    </row>
    <row r="698" spans="14:18">
      <c r="N698" s="103"/>
      <c r="R698" s="97"/>
    </row>
    <row r="699" spans="14:18">
      <c r="N699" s="103"/>
      <c r="R699" s="97"/>
    </row>
    <row r="700" spans="14:18">
      <c r="N700" s="103"/>
      <c r="R700" s="97"/>
    </row>
    <row r="701" spans="14:18">
      <c r="N701" s="103"/>
      <c r="R701" s="97"/>
    </row>
    <row r="702" spans="14:18">
      <c r="N702" s="103"/>
      <c r="R702" s="97"/>
    </row>
    <row r="703" spans="14:18">
      <c r="N703" s="103"/>
      <c r="R703" s="97"/>
    </row>
    <row r="704" spans="14:18">
      <c r="N704" s="103"/>
      <c r="R704" s="97"/>
    </row>
    <row r="705" spans="14:18">
      <c r="N705" s="103"/>
      <c r="R705" s="97"/>
    </row>
    <row r="706" spans="14:18">
      <c r="N706" s="103"/>
      <c r="R706" s="97"/>
    </row>
    <row r="707" spans="14:18">
      <c r="N707" s="103"/>
      <c r="R707" s="97"/>
    </row>
    <row r="708" spans="14:18">
      <c r="N708" s="103"/>
      <c r="R708" s="97"/>
    </row>
    <row r="709" spans="14:18">
      <c r="N709" s="103"/>
      <c r="R709" s="97"/>
    </row>
    <row r="710" spans="14:18">
      <c r="N710" s="103"/>
      <c r="R710" s="97"/>
    </row>
    <row r="711" spans="14:18">
      <c r="N711" s="103"/>
      <c r="R711" s="97"/>
    </row>
    <row r="712" spans="14:18">
      <c r="N712" s="103"/>
      <c r="R712" s="97"/>
    </row>
    <row r="713" spans="14:18">
      <c r="N713" s="103"/>
      <c r="R713" s="97"/>
    </row>
    <row r="714" spans="14:18">
      <c r="N714" s="103"/>
      <c r="R714" s="97"/>
    </row>
    <row r="715" spans="14:18">
      <c r="N715" s="103"/>
      <c r="R715" s="97"/>
    </row>
    <row r="716" spans="14:18">
      <c r="N716" s="103"/>
      <c r="R716" s="97"/>
    </row>
    <row r="717" spans="14:18">
      <c r="N717" s="103"/>
      <c r="R717" s="97"/>
    </row>
    <row r="718" spans="14:18">
      <c r="N718" s="103"/>
      <c r="R718" s="97"/>
    </row>
    <row r="719" spans="14:18">
      <c r="N719" s="103"/>
      <c r="R719" s="97"/>
    </row>
    <row r="720" spans="14:18">
      <c r="N720" s="103"/>
      <c r="R720" s="97"/>
    </row>
    <row r="721" spans="14:18">
      <c r="N721" s="103"/>
      <c r="R721" s="97"/>
    </row>
    <row r="722" spans="14:18">
      <c r="N722" s="103"/>
      <c r="R722" s="97"/>
    </row>
    <row r="723" spans="14:18">
      <c r="N723" s="103"/>
      <c r="R723" s="97"/>
    </row>
    <row r="724" spans="14:18">
      <c r="N724" s="103"/>
      <c r="R724" s="97"/>
    </row>
    <row r="725" spans="14:18">
      <c r="N725" s="103"/>
      <c r="R725" s="97"/>
    </row>
    <row r="726" spans="14:18">
      <c r="N726" s="103"/>
      <c r="R726" s="97"/>
    </row>
    <row r="727" spans="14:18">
      <c r="N727" s="103"/>
      <c r="R727" s="97"/>
    </row>
    <row r="728" spans="14:18">
      <c r="N728" s="103"/>
      <c r="R728" s="97"/>
    </row>
    <row r="729" spans="14:18">
      <c r="N729" s="103"/>
      <c r="R729" s="97"/>
    </row>
    <row r="730" spans="14:18">
      <c r="N730" s="103"/>
      <c r="R730" s="97"/>
    </row>
    <row r="731" spans="14:18">
      <c r="N731" s="103"/>
      <c r="R731" s="97"/>
    </row>
    <row r="732" spans="14:18">
      <c r="N732" s="103"/>
      <c r="R732" s="97"/>
    </row>
    <row r="733" spans="14:18">
      <c r="N733" s="103"/>
      <c r="R733" s="97"/>
    </row>
    <row r="734" spans="14:18">
      <c r="N734" s="103"/>
      <c r="R734" s="97"/>
    </row>
    <row r="735" spans="14:18">
      <c r="N735" s="103"/>
      <c r="R735" s="97"/>
    </row>
    <row r="736" spans="14:18">
      <c r="N736" s="103"/>
      <c r="R736" s="97"/>
    </row>
    <row r="737" spans="14:18">
      <c r="N737" s="103"/>
      <c r="R737" s="97"/>
    </row>
    <row r="738" spans="14:18">
      <c r="N738" s="103"/>
      <c r="R738" s="97"/>
    </row>
    <row r="739" spans="14:18">
      <c r="N739" s="103"/>
      <c r="R739" s="97"/>
    </row>
    <row r="740" spans="14:18">
      <c r="N740" s="103"/>
      <c r="R740" s="97"/>
    </row>
    <row r="741" spans="14:18">
      <c r="N741" s="103"/>
      <c r="R741" s="97"/>
    </row>
    <row r="742" spans="14:18">
      <c r="N742" s="103"/>
      <c r="R742" s="97"/>
    </row>
    <row r="743" spans="14:18">
      <c r="N743" s="103"/>
      <c r="R743" s="97"/>
    </row>
    <row r="744" spans="14:18">
      <c r="N744" s="103"/>
      <c r="R744" s="97"/>
    </row>
    <row r="745" spans="14:18">
      <c r="N745" s="103"/>
      <c r="R745" s="97"/>
    </row>
    <row r="746" spans="14:18">
      <c r="N746" s="103"/>
      <c r="R746" s="97"/>
    </row>
    <row r="747" spans="14:18">
      <c r="N747" s="103"/>
      <c r="R747" s="97"/>
    </row>
    <row r="748" spans="14:18">
      <c r="N748" s="103"/>
      <c r="R748" s="97"/>
    </row>
    <row r="749" spans="14:18">
      <c r="N749" s="103"/>
      <c r="R749" s="97"/>
    </row>
    <row r="750" spans="14:18">
      <c r="N750" s="103"/>
      <c r="R750" s="97"/>
    </row>
    <row r="751" spans="14:18">
      <c r="N751" s="103"/>
      <c r="R751" s="97"/>
    </row>
    <row r="752" spans="14:18">
      <c r="N752" s="103"/>
      <c r="R752" s="97"/>
    </row>
    <row r="753" spans="14:18">
      <c r="N753" s="103"/>
      <c r="R753" s="97"/>
    </row>
    <row r="754" spans="14:18">
      <c r="N754" s="103"/>
      <c r="R754" s="97"/>
    </row>
    <row r="755" spans="14:18">
      <c r="N755" s="103"/>
      <c r="R755" s="97"/>
    </row>
    <row r="756" spans="14:18">
      <c r="N756" s="103"/>
      <c r="R756" s="97"/>
    </row>
    <row r="757" spans="14:18">
      <c r="N757" s="103"/>
      <c r="R757" s="97"/>
    </row>
    <row r="758" spans="14:18">
      <c r="N758" s="103"/>
      <c r="R758" s="97"/>
    </row>
    <row r="759" spans="14:18">
      <c r="N759" s="103"/>
      <c r="R759" s="97"/>
    </row>
    <row r="760" spans="14:18">
      <c r="N760" s="103"/>
      <c r="R760" s="97"/>
    </row>
    <row r="761" spans="14:18">
      <c r="N761" s="103"/>
      <c r="R761" s="97"/>
    </row>
    <row r="762" spans="14:18">
      <c r="N762" s="103"/>
      <c r="R762" s="97"/>
    </row>
    <row r="763" spans="14:18">
      <c r="N763" s="103"/>
      <c r="R763" s="97"/>
    </row>
    <row r="764" spans="14:18">
      <c r="N764" s="103"/>
      <c r="R764" s="97"/>
    </row>
    <row r="765" spans="14:18">
      <c r="N765" s="103"/>
      <c r="R765" s="97"/>
    </row>
    <row r="766" spans="14:18">
      <c r="N766" s="103"/>
      <c r="R766" s="97"/>
    </row>
    <row r="767" spans="14:18">
      <c r="N767" s="103"/>
      <c r="R767" s="97"/>
    </row>
    <row r="768" spans="14:18">
      <c r="N768" s="103"/>
      <c r="R768" s="97"/>
    </row>
    <row r="769" spans="14:18">
      <c r="N769" s="103"/>
      <c r="R769" s="97"/>
    </row>
    <row r="770" spans="14:18">
      <c r="N770" s="103"/>
      <c r="R770" s="97"/>
    </row>
    <row r="771" spans="14:18">
      <c r="N771" s="103"/>
      <c r="R771" s="97"/>
    </row>
    <row r="772" spans="14:18">
      <c r="N772" s="103"/>
      <c r="R772" s="97"/>
    </row>
    <row r="773" spans="14:18">
      <c r="N773" s="103"/>
      <c r="R773" s="97"/>
    </row>
    <row r="774" spans="14:18">
      <c r="N774" s="103"/>
      <c r="R774" s="97"/>
    </row>
    <row r="775" spans="14:18">
      <c r="N775" s="103"/>
      <c r="R775" s="97"/>
    </row>
    <row r="776" spans="14:18">
      <c r="N776" s="103"/>
      <c r="R776" s="97"/>
    </row>
    <row r="777" spans="14:18">
      <c r="N777" s="103"/>
      <c r="R777" s="97"/>
    </row>
    <row r="778" spans="14:18">
      <c r="N778" s="103"/>
      <c r="R778" s="97"/>
    </row>
    <row r="779" spans="14:18">
      <c r="N779" s="103"/>
      <c r="R779" s="97"/>
    </row>
    <row r="780" spans="14:18">
      <c r="N780" s="103"/>
      <c r="R780" s="97"/>
    </row>
    <row r="781" spans="14:18">
      <c r="N781" s="103"/>
      <c r="R781" s="97"/>
    </row>
    <row r="782" spans="14:18">
      <c r="N782" s="103"/>
      <c r="R782" s="97"/>
    </row>
    <row r="783" spans="14:18">
      <c r="N783" s="103"/>
      <c r="R783" s="97"/>
    </row>
    <row r="784" spans="14:18">
      <c r="N784" s="103"/>
      <c r="R784" s="97"/>
    </row>
    <row r="785" spans="14:18">
      <c r="N785" s="103"/>
      <c r="R785" s="97"/>
    </row>
    <row r="786" spans="14:18">
      <c r="N786" s="103"/>
      <c r="R786" s="97"/>
    </row>
    <row r="787" spans="14:18">
      <c r="N787" s="103"/>
      <c r="R787" s="97"/>
    </row>
    <row r="788" spans="14:18">
      <c r="N788" s="103"/>
      <c r="R788" s="97"/>
    </row>
    <row r="789" spans="14:18">
      <c r="N789" s="103"/>
      <c r="R789" s="97"/>
    </row>
    <row r="790" spans="14:18">
      <c r="N790" s="103"/>
      <c r="R790" s="97"/>
    </row>
    <row r="791" spans="14:18">
      <c r="N791" s="103"/>
      <c r="R791" s="97"/>
    </row>
    <row r="792" spans="14:18">
      <c r="N792" s="103"/>
      <c r="R792" s="97"/>
    </row>
    <row r="793" spans="14:18">
      <c r="N793" s="103"/>
      <c r="R793" s="97"/>
    </row>
    <row r="794" spans="14:18">
      <c r="N794" s="103"/>
      <c r="R794" s="97"/>
    </row>
    <row r="795" spans="14:18">
      <c r="N795" s="103"/>
      <c r="R795" s="97"/>
    </row>
    <row r="796" spans="14:18">
      <c r="N796" s="103"/>
      <c r="R796" s="97"/>
    </row>
    <row r="797" spans="14:18">
      <c r="N797" s="103"/>
      <c r="R797" s="97"/>
    </row>
    <row r="798" spans="14:18">
      <c r="N798" s="103"/>
      <c r="R798" s="97"/>
    </row>
    <row r="799" spans="14:18">
      <c r="N799" s="103"/>
      <c r="R799" s="97"/>
    </row>
    <row r="800" spans="14:18">
      <c r="N800" s="103"/>
      <c r="R800" s="97"/>
    </row>
    <row r="801" spans="14:18">
      <c r="N801" s="103"/>
      <c r="R801" s="97"/>
    </row>
    <row r="802" spans="14:18">
      <c r="N802" s="103"/>
      <c r="R802" s="97"/>
    </row>
    <row r="803" spans="14:18">
      <c r="N803" s="103"/>
      <c r="R803" s="97"/>
    </row>
    <row r="804" spans="14:18">
      <c r="N804" s="103"/>
      <c r="R804" s="97"/>
    </row>
    <row r="805" spans="14:18">
      <c r="N805" s="103"/>
      <c r="R805" s="97"/>
    </row>
    <row r="806" spans="14:18">
      <c r="N806" s="103"/>
      <c r="R806" s="97"/>
    </row>
    <row r="807" spans="14:18">
      <c r="N807" s="103"/>
      <c r="R807" s="97"/>
    </row>
    <row r="808" spans="14:18">
      <c r="N808" s="103"/>
      <c r="R808" s="97"/>
    </row>
    <row r="809" spans="14:18">
      <c r="N809" s="103"/>
      <c r="R809" s="97"/>
    </row>
    <row r="810" spans="14:18">
      <c r="N810" s="103"/>
      <c r="R810" s="97"/>
    </row>
    <row r="811" spans="14:18">
      <c r="N811" s="103"/>
      <c r="R811" s="97"/>
    </row>
    <row r="812" spans="14:18">
      <c r="N812" s="103"/>
      <c r="R812" s="97"/>
    </row>
    <row r="813" spans="14:18">
      <c r="N813" s="103"/>
      <c r="R813" s="97"/>
    </row>
    <row r="814" spans="14:18">
      <c r="N814" s="103"/>
      <c r="R814" s="97"/>
    </row>
    <row r="815" spans="14:18">
      <c r="N815" s="103"/>
      <c r="R815" s="97"/>
    </row>
    <row r="816" spans="14:18">
      <c r="N816" s="103"/>
      <c r="R816" s="97"/>
    </row>
    <row r="817" spans="14:18">
      <c r="N817" s="103"/>
      <c r="R817" s="97"/>
    </row>
    <row r="818" spans="14:18">
      <c r="N818" s="103"/>
      <c r="R818" s="97"/>
    </row>
    <row r="819" spans="14:18">
      <c r="N819" s="103"/>
      <c r="R819" s="97"/>
    </row>
    <row r="820" spans="14:18">
      <c r="N820" s="103"/>
      <c r="R820" s="97"/>
    </row>
    <row r="821" spans="14:18">
      <c r="N821" s="103"/>
      <c r="R821" s="97"/>
    </row>
    <row r="822" spans="14:18">
      <c r="N822" s="103"/>
      <c r="R822" s="97"/>
    </row>
    <row r="823" spans="14:18">
      <c r="N823" s="103"/>
      <c r="R823" s="97"/>
    </row>
    <row r="824" spans="14:18">
      <c r="N824" s="103"/>
      <c r="R824" s="97"/>
    </row>
    <row r="825" spans="14:18">
      <c r="N825" s="103"/>
      <c r="R825" s="97"/>
    </row>
    <row r="826" spans="14:18">
      <c r="N826" s="103"/>
      <c r="R826" s="97"/>
    </row>
    <row r="827" spans="14:18">
      <c r="N827" s="103"/>
      <c r="R827" s="97"/>
    </row>
    <row r="828" spans="14:18">
      <c r="N828" s="103"/>
      <c r="R828" s="97"/>
    </row>
    <row r="829" spans="14:18">
      <c r="N829" s="103"/>
      <c r="R829" s="97"/>
    </row>
    <row r="830" spans="14:18">
      <c r="N830" s="103"/>
      <c r="R830" s="97"/>
    </row>
    <row r="831" spans="14:18">
      <c r="N831" s="103"/>
      <c r="R831" s="97"/>
    </row>
    <row r="832" spans="14:18">
      <c r="N832" s="103"/>
      <c r="R832" s="97"/>
    </row>
    <row r="833" spans="14:18">
      <c r="N833" s="103"/>
      <c r="R833" s="97"/>
    </row>
    <row r="834" spans="14:18">
      <c r="N834" s="103"/>
      <c r="R834" s="97"/>
    </row>
    <row r="835" spans="14:18">
      <c r="N835" s="103"/>
      <c r="R835" s="97"/>
    </row>
    <row r="836" spans="14:18">
      <c r="N836" s="103"/>
      <c r="R836" s="97"/>
    </row>
    <row r="837" spans="14:18">
      <c r="N837" s="103"/>
      <c r="R837" s="97"/>
    </row>
    <row r="838" spans="14:18">
      <c r="N838" s="103"/>
      <c r="R838" s="97"/>
    </row>
    <row r="839" spans="14:18">
      <c r="N839" s="103"/>
      <c r="R839" s="97"/>
    </row>
    <row r="840" spans="14:18">
      <c r="N840" s="103"/>
      <c r="R840" s="97"/>
    </row>
    <row r="841" spans="14:18">
      <c r="N841" s="103"/>
      <c r="R841" s="97"/>
    </row>
    <row r="842" spans="14:18">
      <c r="N842" s="103"/>
      <c r="R842" s="97"/>
    </row>
    <row r="843" spans="14:18">
      <c r="N843" s="103"/>
      <c r="R843" s="97"/>
    </row>
    <row r="844" spans="14:18">
      <c r="N844" s="103"/>
      <c r="R844" s="97"/>
    </row>
    <row r="845" spans="14:18">
      <c r="N845" s="103"/>
      <c r="R845" s="97"/>
    </row>
    <row r="846" spans="14:18">
      <c r="N846" s="103"/>
      <c r="R846" s="97"/>
    </row>
    <row r="847" spans="14:18">
      <c r="N847" s="103"/>
      <c r="R847" s="97"/>
    </row>
    <row r="848" spans="14:18">
      <c r="N848" s="103"/>
      <c r="R848" s="97"/>
    </row>
    <row r="849" spans="14:18">
      <c r="N849" s="103"/>
      <c r="R849" s="97"/>
    </row>
    <row r="850" spans="14:18">
      <c r="N850" s="103"/>
      <c r="R850" s="97"/>
    </row>
    <row r="851" spans="14:18">
      <c r="N851" s="103"/>
      <c r="R851" s="97"/>
    </row>
    <row r="852" spans="14:18">
      <c r="N852" s="103"/>
      <c r="R852" s="97"/>
    </row>
    <row r="853" spans="14:18">
      <c r="N853" s="103"/>
      <c r="R853" s="97"/>
    </row>
    <row r="854" spans="14:18">
      <c r="N854" s="103"/>
      <c r="R854" s="97"/>
    </row>
    <row r="855" spans="14:18">
      <c r="N855" s="103"/>
      <c r="R855" s="97"/>
    </row>
    <row r="856" spans="14:18">
      <c r="N856" s="103"/>
      <c r="R856" s="97"/>
    </row>
    <row r="857" spans="14:18">
      <c r="N857" s="103"/>
      <c r="R857" s="97"/>
    </row>
    <row r="858" spans="14:18">
      <c r="N858" s="103"/>
      <c r="R858" s="97"/>
    </row>
    <row r="859" spans="14:18">
      <c r="N859" s="103"/>
      <c r="R859" s="97"/>
    </row>
    <row r="860" spans="14:18">
      <c r="N860" s="103"/>
      <c r="R860" s="97"/>
    </row>
    <row r="861" spans="14:18">
      <c r="N861" s="103"/>
      <c r="R861" s="97"/>
    </row>
    <row r="862" spans="14:18">
      <c r="N862" s="103"/>
      <c r="R862" s="97"/>
    </row>
    <row r="863" spans="14:18">
      <c r="N863" s="103"/>
      <c r="R863" s="97"/>
    </row>
    <row r="864" spans="14:18">
      <c r="N864" s="103"/>
      <c r="R864" s="97"/>
    </row>
    <row r="865" spans="14:18">
      <c r="N865" s="103"/>
      <c r="R865" s="97"/>
    </row>
    <row r="866" spans="14:18">
      <c r="N866" s="103"/>
      <c r="R866" s="97"/>
    </row>
    <row r="867" spans="14:18">
      <c r="N867" s="103"/>
      <c r="R867" s="97"/>
    </row>
    <row r="868" spans="14:18">
      <c r="N868" s="103"/>
      <c r="R868" s="97"/>
    </row>
    <row r="869" spans="14:18">
      <c r="N869" s="103"/>
      <c r="R869" s="97"/>
    </row>
    <row r="870" spans="14:18">
      <c r="N870" s="103"/>
      <c r="R870" s="97"/>
    </row>
    <row r="871" spans="14:18">
      <c r="N871" s="103"/>
      <c r="R871" s="97"/>
    </row>
    <row r="872" spans="14:18">
      <c r="N872" s="103"/>
      <c r="R872" s="97"/>
    </row>
    <row r="873" spans="14:18">
      <c r="N873" s="103"/>
      <c r="R873" s="97"/>
    </row>
    <row r="874" spans="14:18">
      <c r="N874" s="103"/>
      <c r="R874" s="97"/>
    </row>
    <row r="875" spans="14:18">
      <c r="N875" s="103"/>
      <c r="R875" s="97"/>
    </row>
    <row r="876" spans="14:18">
      <c r="N876" s="103"/>
      <c r="R876" s="97"/>
    </row>
    <row r="877" spans="14:18">
      <c r="N877" s="103"/>
      <c r="R877" s="97"/>
    </row>
    <row r="878" spans="14:18">
      <c r="N878" s="103"/>
      <c r="R878" s="97"/>
    </row>
    <row r="879" spans="14:18">
      <c r="N879" s="103"/>
      <c r="R879" s="97"/>
    </row>
    <row r="880" spans="14:18">
      <c r="N880" s="103"/>
      <c r="R880" s="97"/>
    </row>
    <row r="881" spans="14:18">
      <c r="N881" s="103"/>
      <c r="R881" s="97"/>
    </row>
    <row r="882" spans="14:18">
      <c r="N882" s="103"/>
      <c r="R882" s="97"/>
    </row>
    <row r="883" spans="14:18">
      <c r="N883" s="103"/>
      <c r="R883" s="97"/>
    </row>
    <row r="884" spans="14:18">
      <c r="N884" s="103"/>
      <c r="R884" s="97"/>
    </row>
    <row r="885" spans="14:18">
      <c r="N885" s="103"/>
      <c r="R885" s="97"/>
    </row>
    <row r="886" spans="14:18">
      <c r="N886" s="103"/>
      <c r="R886" s="97"/>
    </row>
    <row r="887" spans="14:18">
      <c r="N887" s="103"/>
      <c r="R887" s="97"/>
    </row>
    <row r="888" spans="14:18">
      <c r="N888" s="103"/>
      <c r="R888" s="97"/>
    </row>
    <row r="889" spans="14:18">
      <c r="N889" s="103"/>
      <c r="R889" s="97"/>
    </row>
    <row r="890" spans="14:18">
      <c r="N890" s="103"/>
      <c r="R890" s="97"/>
    </row>
    <row r="891" spans="14:18">
      <c r="N891" s="103"/>
      <c r="R891" s="97"/>
    </row>
    <row r="892" spans="14:18">
      <c r="N892" s="103"/>
      <c r="R892" s="97"/>
    </row>
    <row r="893" spans="14:18">
      <c r="N893" s="103"/>
      <c r="R893" s="97"/>
    </row>
    <row r="894" spans="14:18">
      <c r="N894" s="103"/>
      <c r="R894" s="97"/>
    </row>
    <row r="895" spans="14:18">
      <c r="N895" s="103"/>
      <c r="R895" s="97"/>
    </row>
    <row r="896" spans="14:18">
      <c r="N896" s="103"/>
      <c r="R896" s="97"/>
    </row>
    <row r="897" spans="14:18">
      <c r="N897" s="103"/>
      <c r="R897" s="97"/>
    </row>
    <row r="898" spans="14:18">
      <c r="N898" s="103"/>
      <c r="R898" s="97"/>
    </row>
    <row r="899" spans="14:18">
      <c r="N899" s="103"/>
      <c r="R899" s="97"/>
    </row>
    <row r="900" spans="14:18">
      <c r="N900" s="103"/>
      <c r="R900" s="97"/>
    </row>
    <row r="901" spans="14:18">
      <c r="N901" s="103"/>
      <c r="R901" s="97"/>
    </row>
    <row r="902" spans="14:18">
      <c r="N902" s="103"/>
      <c r="R902" s="97"/>
    </row>
    <row r="903" spans="14:18">
      <c r="N903" s="103"/>
      <c r="R903" s="97"/>
    </row>
    <row r="904" spans="14:18">
      <c r="N904" s="103"/>
      <c r="R904" s="97"/>
    </row>
    <row r="905" spans="14:18">
      <c r="N905" s="103"/>
      <c r="R905" s="97"/>
    </row>
    <row r="906" spans="14:18">
      <c r="N906" s="103"/>
      <c r="R906" s="97"/>
    </row>
    <row r="907" spans="14:18">
      <c r="N907" s="103"/>
      <c r="R907" s="97"/>
    </row>
    <row r="908" spans="14:18">
      <c r="N908" s="103"/>
      <c r="R908" s="97"/>
    </row>
    <row r="909" spans="14:18">
      <c r="N909" s="103"/>
      <c r="R909" s="97"/>
    </row>
    <row r="910" spans="14:18">
      <c r="N910" s="103"/>
      <c r="R910" s="97"/>
    </row>
    <row r="911" spans="14:18">
      <c r="N911" s="103"/>
      <c r="R911" s="97"/>
    </row>
    <row r="912" spans="14:18">
      <c r="N912" s="103"/>
      <c r="R912" s="97"/>
    </row>
    <row r="913" spans="14:18">
      <c r="N913" s="103"/>
      <c r="R913" s="97"/>
    </row>
    <row r="914" spans="14:18">
      <c r="N914" s="103"/>
      <c r="R914" s="97"/>
    </row>
    <row r="915" spans="14:18">
      <c r="N915" s="103"/>
      <c r="R915" s="97"/>
    </row>
    <row r="916" spans="14:18">
      <c r="N916" s="103"/>
      <c r="R916" s="97"/>
    </row>
    <row r="917" spans="14:18">
      <c r="N917" s="103"/>
      <c r="R917" s="97"/>
    </row>
    <row r="918" spans="14:18">
      <c r="N918" s="103"/>
      <c r="R918" s="97"/>
    </row>
    <row r="919" spans="14:18">
      <c r="N919" s="103"/>
      <c r="R919" s="97"/>
    </row>
    <row r="920" spans="14:18">
      <c r="N920" s="103"/>
      <c r="R920" s="97"/>
    </row>
    <row r="921" spans="14:18">
      <c r="N921" s="103"/>
      <c r="R921" s="97"/>
    </row>
    <row r="922" spans="14:18">
      <c r="N922" s="103"/>
      <c r="R922" s="97"/>
    </row>
    <row r="923" spans="14:18">
      <c r="N923" s="103"/>
      <c r="R923" s="97"/>
    </row>
    <row r="924" spans="14:18">
      <c r="N924" s="103"/>
      <c r="R924" s="97"/>
    </row>
    <row r="925" spans="14:18">
      <c r="N925" s="103"/>
      <c r="R925" s="97"/>
    </row>
    <row r="926" spans="14:18">
      <c r="N926" s="103"/>
      <c r="R926" s="97"/>
    </row>
    <row r="927" spans="14:18">
      <c r="N927" s="103"/>
      <c r="R927" s="97"/>
    </row>
    <row r="928" spans="14:18">
      <c r="N928" s="103"/>
      <c r="R928" s="97"/>
    </row>
    <row r="929" spans="14:18">
      <c r="N929" s="103"/>
      <c r="R929" s="97"/>
    </row>
    <row r="930" spans="14:18">
      <c r="N930" s="103"/>
      <c r="R930" s="97"/>
    </row>
    <row r="931" spans="14:18">
      <c r="N931" s="103"/>
      <c r="R931" s="97"/>
    </row>
    <row r="932" spans="14:18">
      <c r="N932" s="103"/>
      <c r="R932" s="97"/>
    </row>
    <row r="933" spans="14:18">
      <c r="N933" s="103"/>
      <c r="R933" s="97"/>
    </row>
    <row r="934" spans="14:18">
      <c r="N934" s="103"/>
      <c r="R934" s="97"/>
    </row>
    <row r="935" spans="14:18">
      <c r="N935" s="103"/>
      <c r="R935" s="97"/>
    </row>
    <row r="936" spans="14:18">
      <c r="N936" s="103"/>
      <c r="R936" s="97"/>
    </row>
    <row r="937" spans="14:18">
      <c r="N937" s="103"/>
      <c r="R937" s="97"/>
    </row>
    <row r="938" spans="14:18">
      <c r="N938" s="103"/>
      <c r="R938" s="97"/>
    </row>
    <row r="939" spans="14:18">
      <c r="N939" s="103"/>
      <c r="R939" s="97"/>
    </row>
    <row r="940" spans="14:18">
      <c r="N940" s="103"/>
      <c r="R940" s="97"/>
    </row>
    <row r="941" spans="14:18">
      <c r="N941" s="103"/>
      <c r="R941" s="97"/>
    </row>
    <row r="942" spans="14:18">
      <c r="N942" s="103"/>
      <c r="R942" s="97"/>
    </row>
    <row r="943" spans="14:18">
      <c r="N943" s="103"/>
      <c r="R943" s="97"/>
    </row>
    <row r="944" spans="14:18">
      <c r="N944" s="103"/>
      <c r="R944" s="97"/>
    </row>
    <row r="945" spans="14:18">
      <c r="N945" s="103"/>
      <c r="R945" s="97"/>
    </row>
    <row r="946" spans="14:18">
      <c r="N946" s="103"/>
      <c r="R946" s="97"/>
    </row>
    <row r="947" spans="14:18">
      <c r="N947" s="103"/>
      <c r="R947" s="97"/>
    </row>
    <row r="948" spans="14:18">
      <c r="N948" s="103"/>
      <c r="R948" s="97"/>
    </row>
    <row r="949" spans="14:18">
      <c r="N949" s="103"/>
      <c r="R949" s="97"/>
    </row>
    <row r="950" spans="14:18">
      <c r="N950" s="103"/>
      <c r="R950" s="97"/>
    </row>
    <row r="951" spans="14:18">
      <c r="N951" s="103"/>
      <c r="R951" s="97"/>
    </row>
    <row r="952" spans="14:18">
      <c r="N952" s="103"/>
      <c r="R952" s="97"/>
    </row>
    <row r="953" spans="14:18">
      <c r="N953" s="103"/>
      <c r="R953" s="97"/>
    </row>
    <row r="954" spans="14:18">
      <c r="N954" s="103"/>
      <c r="R954" s="97"/>
    </row>
    <row r="955" spans="14:18">
      <c r="N955" s="103"/>
      <c r="R955" s="97"/>
    </row>
    <row r="956" spans="14:18">
      <c r="N956" s="103"/>
      <c r="R956" s="97"/>
    </row>
    <row r="957" spans="14:18">
      <c r="N957" s="103"/>
      <c r="R957" s="97"/>
    </row>
    <row r="958" spans="14:18">
      <c r="N958" s="103"/>
      <c r="R958" s="97"/>
    </row>
    <row r="959" spans="14:18">
      <c r="N959" s="103"/>
      <c r="R959" s="97"/>
    </row>
    <row r="960" spans="14:18">
      <c r="N960" s="103"/>
      <c r="R960" s="97"/>
    </row>
    <row r="961" spans="14:18">
      <c r="N961" s="103"/>
      <c r="R961" s="97"/>
    </row>
    <row r="962" spans="14:18">
      <c r="N962" s="103"/>
      <c r="R962" s="97"/>
    </row>
    <row r="963" spans="14:18">
      <c r="N963" s="103"/>
      <c r="R963" s="97"/>
    </row>
    <row r="964" spans="14:18">
      <c r="N964" s="103"/>
      <c r="R964" s="97"/>
    </row>
    <row r="965" spans="14:18">
      <c r="N965" s="103"/>
      <c r="R965" s="97"/>
    </row>
    <row r="966" spans="14:18">
      <c r="N966" s="103"/>
      <c r="R966" s="97"/>
    </row>
    <row r="967" spans="14:18">
      <c r="N967" s="103"/>
      <c r="R967" s="97"/>
    </row>
    <row r="968" spans="14:18">
      <c r="N968" s="103"/>
      <c r="R968" s="97"/>
    </row>
    <row r="969" spans="14:18">
      <c r="N969" s="103"/>
      <c r="R969" s="97"/>
    </row>
    <row r="970" spans="14:18">
      <c r="N970" s="103"/>
      <c r="R970" s="97"/>
    </row>
    <row r="971" spans="14:18">
      <c r="N971" s="103"/>
      <c r="R971" s="97"/>
    </row>
    <row r="972" spans="14:18">
      <c r="N972" s="103"/>
      <c r="R972" s="97"/>
    </row>
    <row r="973" spans="14:18">
      <c r="N973" s="103"/>
      <c r="R973" s="97"/>
    </row>
    <row r="974" spans="14:18">
      <c r="N974" s="103"/>
      <c r="R974" s="97"/>
    </row>
    <row r="975" spans="14:18">
      <c r="N975" s="103"/>
      <c r="R975" s="97"/>
    </row>
    <row r="976" spans="14:18">
      <c r="N976" s="103"/>
      <c r="R976" s="97"/>
    </row>
    <row r="977" spans="14:18">
      <c r="N977" s="103"/>
      <c r="R977" s="97"/>
    </row>
    <row r="978" spans="14:18">
      <c r="N978" s="103"/>
      <c r="R978" s="97"/>
    </row>
    <row r="979" spans="14:18">
      <c r="N979" s="103"/>
      <c r="R979" s="97"/>
    </row>
    <row r="980" spans="14:18">
      <c r="N980" s="103"/>
      <c r="R980" s="97"/>
    </row>
    <row r="981" spans="14:18">
      <c r="N981" s="103"/>
      <c r="R981" s="97"/>
    </row>
    <row r="982" spans="14:18">
      <c r="N982" s="103"/>
      <c r="R982" s="97"/>
    </row>
    <row r="983" spans="14:18">
      <c r="N983" s="103"/>
      <c r="R983" s="97"/>
    </row>
    <row r="984" spans="14:18">
      <c r="N984" s="103"/>
      <c r="R984" s="97"/>
    </row>
    <row r="985" spans="14:18">
      <c r="N985" s="103"/>
      <c r="R985" s="97"/>
    </row>
    <row r="986" spans="14:18">
      <c r="N986" s="103"/>
      <c r="R986" s="97"/>
    </row>
    <row r="987" spans="14:18">
      <c r="N987" s="103"/>
      <c r="R987" s="97"/>
    </row>
    <row r="988" spans="14:18">
      <c r="N988" s="103"/>
      <c r="R988" s="97"/>
    </row>
    <row r="989" spans="14:18">
      <c r="N989" s="103"/>
      <c r="R989" s="97"/>
    </row>
    <row r="990" spans="14:18">
      <c r="N990" s="103"/>
      <c r="R990" s="97"/>
    </row>
    <row r="991" spans="14:18">
      <c r="N991" s="103"/>
      <c r="R991" s="97"/>
    </row>
    <row r="992" spans="14:18">
      <c r="N992" s="103"/>
      <c r="R992" s="97"/>
    </row>
    <row r="993" spans="14:18">
      <c r="N993" s="103"/>
      <c r="R993" s="97"/>
    </row>
    <row r="994" spans="14:18">
      <c r="N994" s="103"/>
      <c r="R994" s="97"/>
    </row>
    <row r="995" spans="14:18">
      <c r="N995" s="103"/>
      <c r="R995" s="97"/>
    </row>
    <row r="996" spans="14:18">
      <c r="N996" s="103"/>
      <c r="R996" s="97"/>
    </row>
    <row r="997" spans="14:18">
      <c r="N997" s="103"/>
      <c r="R997" s="9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995"/>
  <sheetViews>
    <sheetView workbookViewId="0">
      <pane ySplit="1" topLeftCell="A2" activePane="bottomLeft" state="frozen"/>
      <selection activeCell="E35" sqref="E35"/>
      <selection pane="bottomLeft" activeCell="D16" sqref="D16"/>
    </sheetView>
  </sheetViews>
  <sheetFormatPr defaultColWidth="12.5703125" defaultRowHeight="15.75" customHeight="1"/>
  <cols>
    <col min="1" max="1" width="12.5703125" style="102"/>
    <col min="2" max="2" width="16.42578125" style="102" customWidth="1"/>
    <col min="3" max="3" width="16.85546875" style="102" customWidth="1"/>
    <col min="4" max="4" width="15.42578125" style="102" bestFit="1" customWidth="1"/>
    <col min="5" max="5" width="25.28515625" style="102" customWidth="1"/>
    <col min="6" max="6" width="21.7109375" style="102" customWidth="1"/>
    <col min="7" max="7" width="25" style="102" customWidth="1"/>
    <col min="8" max="8" width="11.28515625" style="102" customWidth="1"/>
    <col min="9" max="9" width="12.5703125" style="102"/>
    <col min="10" max="10" width="16.28515625" style="102" customWidth="1"/>
    <col min="11" max="11" width="12.5703125" style="102"/>
    <col min="12" max="12" width="14.42578125" style="102" customWidth="1"/>
    <col min="13" max="13" width="13.85546875" style="102" customWidth="1"/>
    <col min="14" max="15" width="14.7109375" style="102" customWidth="1"/>
    <col min="16" max="16" width="14" style="102" customWidth="1"/>
    <col min="17" max="17" width="15.42578125" style="102" customWidth="1"/>
    <col min="18" max="18" width="14.28515625" style="102" customWidth="1"/>
    <col min="19" max="16384" width="12.5703125" style="102"/>
  </cols>
  <sheetData>
    <row r="1" spans="1:29">
      <c r="A1" s="161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</row>
    <row r="5" spans="1:29">
      <c r="A5" s="93"/>
      <c r="C5" s="86" t="s">
        <v>1</v>
      </c>
      <c r="D5" s="91">
        <f>SUM('2023'!K7:K9)</f>
        <v>2420</v>
      </c>
      <c r="G5" s="94"/>
      <c r="I5" s="95"/>
      <c r="J5" s="95"/>
      <c r="K5" s="95"/>
      <c r="M5" s="94"/>
      <c r="N5" s="95"/>
      <c r="P5" s="93"/>
      <c r="R5" s="97"/>
    </row>
    <row r="6" spans="1:29">
      <c r="A6" s="93"/>
      <c r="C6" s="86" t="s">
        <v>2</v>
      </c>
      <c r="D6" s="87">
        <f>462.05+462.05+75.34</f>
        <v>999.44</v>
      </c>
      <c r="J6" s="95"/>
      <c r="K6" s="95"/>
      <c r="M6" s="94"/>
      <c r="N6" s="95"/>
      <c r="P6" s="93"/>
      <c r="R6" s="97"/>
    </row>
    <row r="7" spans="1:29">
      <c r="A7" s="93"/>
      <c r="C7" s="86" t="s">
        <v>3</v>
      </c>
      <c r="D7" s="87">
        <f>SUM('2023'!N7:N9)</f>
        <v>50</v>
      </c>
      <c r="J7" s="95"/>
      <c r="K7" s="95"/>
      <c r="M7" s="94"/>
      <c r="N7" s="95"/>
      <c r="P7" s="93"/>
      <c r="R7" s="97"/>
    </row>
    <row r="8" spans="1:29">
      <c r="A8" s="93"/>
      <c r="C8" s="86" t="s">
        <v>4</v>
      </c>
      <c r="D8" s="87">
        <v>0</v>
      </c>
      <c r="J8" s="95"/>
      <c r="K8" s="95"/>
      <c r="M8" s="94"/>
      <c r="N8" s="95"/>
      <c r="P8" s="93"/>
      <c r="R8" s="97"/>
    </row>
    <row r="9" spans="1:29">
      <c r="A9" s="93"/>
      <c r="C9" s="86" t="s">
        <v>5</v>
      </c>
      <c r="D9" s="87">
        <f>SUM((D5+D7+D8)-D6)</f>
        <v>1470.56</v>
      </c>
      <c r="J9" s="95"/>
      <c r="K9" s="95"/>
      <c r="N9" s="95"/>
      <c r="P9" s="93"/>
      <c r="R9" s="97"/>
    </row>
    <row r="10" spans="1:29">
      <c r="A10" s="93"/>
      <c r="J10" s="95"/>
      <c r="K10" s="95"/>
      <c r="M10" s="94"/>
      <c r="N10" s="95"/>
      <c r="P10" s="93"/>
      <c r="R10" s="97"/>
    </row>
    <row r="11" spans="1:29">
      <c r="A11" s="93"/>
      <c r="I11" s="95"/>
      <c r="J11" s="95"/>
      <c r="K11" s="95"/>
      <c r="M11" s="162"/>
      <c r="N11" s="95"/>
      <c r="P11" s="93"/>
      <c r="R11" s="97"/>
    </row>
    <row r="12" spans="1:29">
      <c r="A12" s="93"/>
      <c r="I12" s="95"/>
      <c r="J12" s="95"/>
      <c r="K12" s="95"/>
      <c r="M12" s="162"/>
      <c r="N12" s="95"/>
      <c r="P12" s="93"/>
      <c r="R12" s="97"/>
    </row>
    <row r="13" spans="1:29">
      <c r="A13" s="93"/>
      <c r="I13" s="95"/>
      <c r="J13" s="95"/>
      <c r="K13" s="95"/>
      <c r="M13" s="94"/>
      <c r="N13" s="95"/>
      <c r="P13" s="93"/>
      <c r="R13" s="97"/>
    </row>
    <row r="14" spans="1:29">
      <c r="A14" s="93"/>
      <c r="I14" s="95"/>
      <c r="J14" s="95"/>
      <c r="K14" s="95"/>
      <c r="N14" s="95"/>
      <c r="P14" s="93"/>
      <c r="R14" s="97"/>
    </row>
    <row r="15" spans="1:29">
      <c r="A15" s="93"/>
      <c r="G15" s="163"/>
      <c r="I15" s="95"/>
      <c r="J15" s="95"/>
      <c r="K15" s="95"/>
      <c r="N15" s="95"/>
      <c r="P15" s="93"/>
      <c r="R15" s="97"/>
    </row>
    <row r="16" spans="1:29">
      <c r="A16" s="93"/>
      <c r="B16" s="108"/>
      <c r="G16" s="164"/>
      <c r="I16" s="95"/>
      <c r="J16" s="95"/>
      <c r="K16" s="95"/>
      <c r="M16" s="165"/>
      <c r="N16" s="95"/>
      <c r="P16" s="93"/>
      <c r="R16" s="97"/>
    </row>
    <row r="17" spans="1:18">
      <c r="A17" s="93"/>
      <c r="I17" s="95"/>
      <c r="J17" s="95"/>
      <c r="K17" s="95"/>
      <c r="N17" s="95"/>
      <c r="P17" s="93"/>
      <c r="R17" s="97"/>
    </row>
    <row r="18" spans="1:18">
      <c r="A18" s="93"/>
      <c r="I18" s="95"/>
      <c r="J18" s="95"/>
      <c r="K18" s="95"/>
      <c r="N18" s="95"/>
      <c r="P18" s="96"/>
      <c r="R18" s="97"/>
    </row>
    <row r="19" spans="1:18">
      <c r="A19" s="93"/>
      <c r="I19" s="95"/>
      <c r="J19" s="95"/>
      <c r="K19" s="95"/>
      <c r="N19" s="95"/>
      <c r="P19" s="96"/>
      <c r="R19" s="97"/>
    </row>
    <row r="20" spans="1:18">
      <c r="A20" s="96"/>
      <c r="I20" s="95"/>
      <c r="J20" s="95"/>
      <c r="K20" s="95"/>
      <c r="M20" s="94"/>
      <c r="N20" s="95"/>
      <c r="P20" s="96"/>
      <c r="R20" s="166"/>
    </row>
    <row r="21" spans="1:18">
      <c r="A21" s="93"/>
      <c r="D21" s="167"/>
      <c r="E21" s="164"/>
      <c r="F21" s="167"/>
      <c r="G21" s="94"/>
      <c r="I21" s="95"/>
      <c r="J21" s="95"/>
      <c r="K21" s="95"/>
      <c r="M21" s="94"/>
      <c r="N21" s="95"/>
      <c r="P21" s="93"/>
      <c r="R21" s="97"/>
    </row>
    <row r="22" spans="1:18">
      <c r="N22" s="103"/>
      <c r="R22" s="97"/>
    </row>
    <row r="23" spans="1:18">
      <c r="N23" s="103"/>
      <c r="R23" s="97"/>
    </row>
    <row r="24" spans="1:18">
      <c r="N24" s="103"/>
      <c r="R24" s="97"/>
    </row>
    <row r="25" spans="1:18">
      <c r="N25" s="103"/>
      <c r="R25" s="97"/>
    </row>
    <row r="26" spans="1:18">
      <c r="N26" s="103"/>
      <c r="R26" s="97"/>
    </row>
    <row r="27" spans="1:18">
      <c r="N27" s="103"/>
      <c r="R27" s="97"/>
    </row>
    <row r="28" spans="1:18">
      <c r="N28" s="103"/>
      <c r="R28" s="97"/>
    </row>
    <row r="29" spans="1:18">
      <c r="G29" s="168"/>
      <c r="H29" s="168"/>
      <c r="I29" s="168"/>
      <c r="N29" s="103"/>
      <c r="R29" s="97"/>
    </row>
    <row r="30" spans="1:18">
      <c r="G30" s="168"/>
      <c r="H30" s="168"/>
      <c r="I30" s="168"/>
      <c r="N30" s="103"/>
      <c r="R30" s="97"/>
    </row>
    <row r="31" spans="1:18">
      <c r="G31" s="168"/>
      <c r="H31" s="168"/>
      <c r="I31" s="168"/>
      <c r="N31" s="103"/>
      <c r="R31" s="97"/>
    </row>
    <row r="32" spans="1:18">
      <c r="G32" s="168"/>
      <c r="H32" s="168"/>
      <c r="I32" s="168"/>
      <c r="N32" s="103"/>
      <c r="R32" s="97"/>
    </row>
    <row r="33" spans="7:18">
      <c r="G33" s="169"/>
      <c r="H33" s="168"/>
      <c r="I33" s="168"/>
      <c r="N33" s="103"/>
      <c r="R33" s="97"/>
    </row>
    <row r="34" spans="7:18">
      <c r="N34" s="103"/>
      <c r="R34" s="97"/>
    </row>
    <row r="35" spans="7:18">
      <c r="N35" s="103"/>
      <c r="R35" s="97"/>
    </row>
    <row r="36" spans="7:18">
      <c r="N36" s="103"/>
      <c r="R36" s="97"/>
    </row>
    <row r="37" spans="7:18">
      <c r="N37" s="103"/>
      <c r="R37" s="97"/>
    </row>
    <row r="38" spans="7:18">
      <c r="N38" s="103"/>
      <c r="R38" s="97"/>
    </row>
    <row r="39" spans="7:18">
      <c r="N39" s="103"/>
      <c r="R39" s="97"/>
    </row>
    <row r="40" spans="7:18">
      <c r="N40" s="103"/>
      <c r="R40" s="97"/>
    </row>
    <row r="41" spans="7:18">
      <c r="N41" s="103"/>
      <c r="R41" s="97"/>
    </row>
    <row r="42" spans="7:18">
      <c r="N42" s="103"/>
      <c r="R42" s="97"/>
    </row>
    <row r="43" spans="7:18">
      <c r="N43" s="103"/>
      <c r="R43" s="97"/>
    </row>
    <row r="44" spans="7:18">
      <c r="N44" s="103"/>
      <c r="R44" s="97"/>
    </row>
    <row r="45" spans="7:18">
      <c r="N45" s="103"/>
      <c r="R45" s="97"/>
    </row>
    <row r="46" spans="7:18">
      <c r="N46" s="103"/>
      <c r="R46" s="97"/>
    </row>
    <row r="47" spans="7:18">
      <c r="N47" s="103"/>
      <c r="R47" s="97"/>
    </row>
    <row r="48" spans="7:18">
      <c r="N48" s="103"/>
      <c r="R48" s="97"/>
    </row>
    <row r="49" spans="14:18">
      <c r="N49" s="103"/>
      <c r="R49" s="97"/>
    </row>
    <row r="50" spans="14:18">
      <c r="N50" s="103"/>
      <c r="R50" s="97"/>
    </row>
    <row r="51" spans="14:18">
      <c r="N51" s="103"/>
      <c r="R51" s="97"/>
    </row>
    <row r="52" spans="14:18">
      <c r="N52" s="103"/>
      <c r="R52" s="97"/>
    </row>
    <row r="53" spans="14:18">
      <c r="N53" s="103"/>
      <c r="R53" s="97"/>
    </row>
    <row r="54" spans="14:18">
      <c r="N54" s="103"/>
      <c r="R54" s="97"/>
    </row>
    <row r="55" spans="14:18">
      <c r="N55" s="103"/>
      <c r="R55" s="97"/>
    </row>
    <row r="56" spans="14:18">
      <c r="N56" s="103"/>
      <c r="R56" s="97"/>
    </row>
    <row r="57" spans="14:18">
      <c r="N57" s="103"/>
      <c r="R57" s="97"/>
    </row>
    <row r="58" spans="14:18">
      <c r="N58" s="103"/>
      <c r="R58" s="97"/>
    </row>
    <row r="59" spans="14:18">
      <c r="N59" s="103"/>
      <c r="R59" s="97"/>
    </row>
    <row r="60" spans="14:18">
      <c r="N60" s="103"/>
      <c r="R60" s="97"/>
    </row>
    <row r="61" spans="14:18">
      <c r="N61" s="103"/>
      <c r="R61" s="97"/>
    </row>
    <row r="62" spans="14:18">
      <c r="N62" s="103"/>
      <c r="R62" s="97"/>
    </row>
    <row r="63" spans="14:18">
      <c r="N63" s="103"/>
      <c r="R63" s="97"/>
    </row>
    <row r="64" spans="14:18">
      <c r="N64" s="103"/>
      <c r="R64" s="97"/>
    </row>
    <row r="65" spans="14:18">
      <c r="N65" s="103"/>
      <c r="R65" s="97"/>
    </row>
    <row r="66" spans="14:18">
      <c r="N66" s="103"/>
      <c r="R66" s="97"/>
    </row>
    <row r="67" spans="14:18">
      <c r="N67" s="103"/>
      <c r="R67" s="97"/>
    </row>
    <row r="68" spans="14:18">
      <c r="N68" s="103"/>
      <c r="R68" s="97"/>
    </row>
    <row r="69" spans="14:18">
      <c r="N69" s="103"/>
      <c r="R69" s="97"/>
    </row>
    <row r="70" spans="14:18">
      <c r="N70" s="103"/>
      <c r="R70" s="97"/>
    </row>
    <row r="71" spans="14:18">
      <c r="N71" s="103"/>
      <c r="R71" s="97"/>
    </row>
    <row r="72" spans="14:18">
      <c r="N72" s="103"/>
      <c r="R72" s="97"/>
    </row>
    <row r="73" spans="14:18">
      <c r="N73" s="103"/>
      <c r="R73" s="97"/>
    </row>
    <row r="74" spans="14:18">
      <c r="N74" s="103"/>
      <c r="R74" s="97"/>
    </row>
    <row r="75" spans="14:18">
      <c r="N75" s="103"/>
      <c r="R75" s="97"/>
    </row>
    <row r="76" spans="14:18">
      <c r="N76" s="103"/>
      <c r="R76" s="97"/>
    </row>
    <row r="77" spans="14:18">
      <c r="N77" s="103"/>
      <c r="R77" s="97"/>
    </row>
    <row r="78" spans="14:18">
      <c r="N78" s="103"/>
      <c r="R78" s="97"/>
    </row>
    <row r="79" spans="14:18">
      <c r="N79" s="103"/>
      <c r="R79" s="97"/>
    </row>
    <row r="80" spans="14:18">
      <c r="N80" s="103"/>
      <c r="R80" s="97"/>
    </row>
    <row r="81" spans="14:18">
      <c r="N81" s="103"/>
      <c r="R81" s="97"/>
    </row>
    <row r="82" spans="14:18">
      <c r="N82" s="103"/>
      <c r="R82" s="97"/>
    </row>
    <row r="83" spans="14:18">
      <c r="N83" s="103"/>
      <c r="R83" s="97"/>
    </row>
    <row r="84" spans="14:18">
      <c r="N84" s="103"/>
      <c r="R84" s="97"/>
    </row>
    <row r="85" spans="14:18">
      <c r="N85" s="103"/>
      <c r="R85" s="97"/>
    </row>
    <row r="86" spans="14:18">
      <c r="N86" s="103"/>
      <c r="R86" s="97"/>
    </row>
    <row r="87" spans="14:18">
      <c r="N87" s="103"/>
      <c r="R87" s="97"/>
    </row>
    <row r="88" spans="14:18">
      <c r="N88" s="103"/>
      <c r="R88" s="97"/>
    </row>
    <row r="89" spans="14:18">
      <c r="N89" s="103"/>
      <c r="R89" s="97"/>
    </row>
    <row r="90" spans="14:18">
      <c r="N90" s="103"/>
      <c r="R90" s="97"/>
    </row>
    <row r="91" spans="14:18">
      <c r="N91" s="103"/>
      <c r="R91" s="97"/>
    </row>
    <row r="92" spans="14:18">
      <c r="N92" s="103"/>
      <c r="R92" s="97"/>
    </row>
    <row r="93" spans="14:18">
      <c r="N93" s="103"/>
      <c r="R93" s="97"/>
    </row>
    <row r="94" spans="14:18">
      <c r="N94" s="103"/>
      <c r="R94" s="97"/>
    </row>
    <row r="95" spans="14:18">
      <c r="N95" s="103"/>
      <c r="R95" s="97"/>
    </row>
    <row r="96" spans="14:18">
      <c r="N96" s="103"/>
      <c r="R96" s="97"/>
    </row>
    <row r="97" spans="14:18">
      <c r="N97" s="103"/>
      <c r="R97" s="97"/>
    </row>
    <row r="98" spans="14:18">
      <c r="N98" s="103"/>
      <c r="R98" s="97"/>
    </row>
    <row r="99" spans="14:18">
      <c r="N99" s="103"/>
      <c r="R99" s="97"/>
    </row>
    <row r="100" spans="14:18">
      <c r="N100" s="103"/>
      <c r="R100" s="97"/>
    </row>
    <row r="101" spans="14:18">
      <c r="N101" s="103"/>
      <c r="R101" s="97"/>
    </row>
    <row r="102" spans="14:18">
      <c r="N102" s="103"/>
      <c r="R102" s="97"/>
    </row>
    <row r="103" spans="14:18">
      <c r="N103" s="103"/>
      <c r="R103" s="97"/>
    </row>
    <row r="104" spans="14:18">
      <c r="N104" s="103"/>
      <c r="R104" s="97"/>
    </row>
    <row r="105" spans="14:18">
      <c r="N105" s="103"/>
      <c r="R105" s="97"/>
    </row>
    <row r="106" spans="14:18">
      <c r="N106" s="103"/>
      <c r="R106" s="97"/>
    </row>
    <row r="107" spans="14:18">
      <c r="N107" s="103"/>
      <c r="R107" s="97"/>
    </row>
    <row r="108" spans="14:18">
      <c r="N108" s="103"/>
      <c r="R108" s="97"/>
    </row>
    <row r="109" spans="14:18">
      <c r="N109" s="103"/>
      <c r="R109" s="97"/>
    </row>
    <row r="110" spans="14:18">
      <c r="N110" s="103"/>
      <c r="R110" s="97"/>
    </row>
    <row r="111" spans="14:18">
      <c r="N111" s="103"/>
      <c r="R111" s="97"/>
    </row>
    <row r="112" spans="14:18">
      <c r="N112" s="103"/>
      <c r="R112" s="97"/>
    </row>
    <row r="113" spans="14:18">
      <c r="N113" s="103"/>
      <c r="R113" s="97"/>
    </row>
    <row r="114" spans="14:18">
      <c r="N114" s="103"/>
      <c r="R114" s="97"/>
    </row>
    <row r="115" spans="14:18">
      <c r="N115" s="103"/>
      <c r="R115" s="97"/>
    </row>
    <row r="116" spans="14:18">
      <c r="N116" s="103"/>
      <c r="R116" s="97"/>
    </row>
    <row r="117" spans="14:18">
      <c r="N117" s="103"/>
      <c r="R117" s="97"/>
    </row>
    <row r="118" spans="14:18">
      <c r="N118" s="103"/>
      <c r="R118" s="97"/>
    </row>
    <row r="119" spans="14:18">
      <c r="N119" s="103"/>
      <c r="R119" s="97"/>
    </row>
    <row r="120" spans="14:18">
      <c r="N120" s="103"/>
      <c r="R120" s="97"/>
    </row>
    <row r="121" spans="14:18">
      <c r="N121" s="103"/>
      <c r="R121" s="97"/>
    </row>
    <row r="122" spans="14:18">
      <c r="N122" s="103"/>
      <c r="R122" s="97"/>
    </row>
    <row r="123" spans="14:18">
      <c r="N123" s="103"/>
      <c r="R123" s="97"/>
    </row>
    <row r="124" spans="14:18">
      <c r="N124" s="103"/>
      <c r="R124" s="97"/>
    </row>
    <row r="125" spans="14:18">
      <c r="N125" s="103"/>
      <c r="R125" s="97"/>
    </row>
    <row r="126" spans="14:18">
      <c r="N126" s="103"/>
      <c r="R126" s="97"/>
    </row>
    <row r="127" spans="14:18">
      <c r="N127" s="103"/>
      <c r="R127" s="97"/>
    </row>
    <row r="128" spans="14:18">
      <c r="N128" s="103"/>
      <c r="R128" s="97"/>
    </row>
    <row r="129" spans="14:18">
      <c r="N129" s="103"/>
      <c r="R129" s="97"/>
    </row>
    <row r="130" spans="14:18">
      <c r="N130" s="103"/>
      <c r="R130" s="97"/>
    </row>
    <row r="131" spans="14:18">
      <c r="N131" s="103"/>
      <c r="R131" s="97"/>
    </row>
    <row r="132" spans="14:18">
      <c r="N132" s="103"/>
      <c r="R132" s="97"/>
    </row>
    <row r="133" spans="14:18">
      <c r="N133" s="103"/>
      <c r="R133" s="97"/>
    </row>
    <row r="134" spans="14:18">
      <c r="N134" s="103"/>
      <c r="R134" s="97"/>
    </row>
    <row r="135" spans="14:18">
      <c r="N135" s="103"/>
      <c r="R135" s="97"/>
    </row>
    <row r="136" spans="14:18">
      <c r="N136" s="103"/>
      <c r="R136" s="97"/>
    </row>
    <row r="137" spans="14:18">
      <c r="N137" s="103"/>
      <c r="R137" s="97"/>
    </row>
    <row r="138" spans="14:18">
      <c r="N138" s="103"/>
      <c r="R138" s="97"/>
    </row>
    <row r="139" spans="14:18">
      <c r="N139" s="103"/>
      <c r="R139" s="97"/>
    </row>
    <row r="140" spans="14:18">
      <c r="N140" s="103"/>
      <c r="R140" s="97"/>
    </row>
    <row r="141" spans="14:18">
      <c r="N141" s="103"/>
      <c r="R141" s="97"/>
    </row>
    <row r="142" spans="14:18">
      <c r="N142" s="103"/>
      <c r="R142" s="97"/>
    </row>
    <row r="143" spans="14:18">
      <c r="N143" s="103"/>
      <c r="R143" s="97"/>
    </row>
    <row r="144" spans="14:18">
      <c r="N144" s="103"/>
      <c r="R144" s="97"/>
    </row>
    <row r="145" spans="14:18">
      <c r="N145" s="103"/>
      <c r="R145" s="97"/>
    </row>
    <row r="146" spans="14:18">
      <c r="N146" s="103"/>
      <c r="R146" s="97"/>
    </row>
    <row r="147" spans="14:18">
      <c r="N147" s="103"/>
      <c r="R147" s="97"/>
    </row>
    <row r="148" spans="14:18">
      <c r="N148" s="103"/>
      <c r="R148" s="97"/>
    </row>
    <row r="149" spans="14:18">
      <c r="N149" s="103"/>
      <c r="R149" s="97"/>
    </row>
    <row r="150" spans="14:18">
      <c r="N150" s="103"/>
      <c r="R150" s="97"/>
    </row>
    <row r="151" spans="14:18">
      <c r="N151" s="103"/>
      <c r="R151" s="97"/>
    </row>
    <row r="152" spans="14:18">
      <c r="N152" s="103"/>
      <c r="R152" s="97"/>
    </row>
    <row r="153" spans="14:18">
      <c r="N153" s="103"/>
      <c r="R153" s="97"/>
    </row>
    <row r="154" spans="14:18">
      <c r="N154" s="103"/>
      <c r="R154" s="97"/>
    </row>
    <row r="155" spans="14:18">
      <c r="N155" s="103"/>
      <c r="R155" s="97"/>
    </row>
    <row r="156" spans="14:18">
      <c r="N156" s="103"/>
      <c r="R156" s="97"/>
    </row>
    <row r="157" spans="14:18">
      <c r="N157" s="103"/>
      <c r="R157" s="97"/>
    </row>
    <row r="158" spans="14:18">
      <c r="N158" s="103"/>
      <c r="R158" s="97"/>
    </row>
    <row r="159" spans="14:18">
      <c r="N159" s="103"/>
      <c r="R159" s="97"/>
    </row>
    <row r="160" spans="14:18">
      <c r="N160" s="103"/>
      <c r="R160" s="97"/>
    </row>
    <row r="161" spans="14:18">
      <c r="N161" s="103"/>
      <c r="R161" s="97"/>
    </row>
    <row r="162" spans="14:18">
      <c r="N162" s="103"/>
      <c r="R162" s="97"/>
    </row>
    <row r="163" spans="14:18">
      <c r="N163" s="103"/>
      <c r="R163" s="97"/>
    </row>
    <row r="164" spans="14:18">
      <c r="N164" s="103"/>
      <c r="R164" s="97"/>
    </row>
    <row r="165" spans="14:18">
      <c r="N165" s="103"/>
      <c r="R165" s="97"/>
    </row>
    <row r="166" spans="14:18">
      <c r="N166" s="103"/>
      <c r="R166" s="97"/>
    </row>
    <row r="167" spans="14:18">
      <c r="N167" s="103"/>
      <c r="R167" s="97"/>
    </row>
    <row r="168" spans="14:18">
      <c r="N168" s="103"/>
      <c r="R168" s="97"/>
    </row>
    <row r="169" spans="14:18">
      <c r="N169" s="103"/>
      <c r="R169" s="97"/>
    </row>
    <row r="170" spans="14:18">
      <c r="N170" s="103"/>
      <c r="R170" s="97"/>
    </row>
    <row r="171" spans="14:18">
      <c r="N171" s="103"/>
      <c r="R171" s="97"/>
    </row>
    <row r="172" spans="14:18">
      <c r="N172" s="103"/>
      <c r="R172" s="97"/>
    </row>
    <row r="173" spans="14:18">
      <c r="N173" s="103"/>
      <c r="R173" s="97"/>
    </row>
    <row r="174" spans="14:18">
      <c r="N174" s="103"/>
      <c r="R174" s="97"/>
    </row>
    <row r="175" spans="14:18">
      <c r="N175" s="103"/>
      <c r="R175" s="97"/>
    </row>
    <row r="176" spans="14:18">
      <c r="N176" s="103"/>
      <c r="R176" s="97"/>
    </row>
    <row r="177" spans="14:18">
      <c r="N177" s="103"/>
      <c r="R177" s="97"/>
    </row>
    <row r="178" spans="14:18">
      <c r="N178" s="103"/>
      <c r="R178" s="97"/>
    </row>
    <row r="179" spans="14:18">
      <c r="N179" s="103"/>
      <c r="R179" s="97"/>
    </row>
    <row r="180" spans="14:18">
      <c r="N180" s="103"/>
      <c r="R180" s="97"/>
    </row>
    <row r="181" spans="14:18">
      <c r="N181" s="103"/>
      <c r="R181" s="97"/>
    </row>
    <row r="182" spans="14:18">
      <c r="N182" s="103"/>
      <c r="R182" s="97"/>
    </row>
    <row r="183" spans="14:18">
      <c r="N183" s="103"/>
      <c r="R183" s="97"/>
    </row>
    <row r="184" spans="14:18">
      <c r="N184" s="103"/>
      <c r="R184" s="97"/>
    </row>
    <row r="185" spans="14:18">
      <c r="N185" s="103"/>
      <c r="R185" s="97"/>
    </row>
    <row r="186" spans="14:18">
      <c r="N186" s="103"/>
      <c r="R186" s="97"/>
    </row>
    <row r="187" spans="14:18">
      <c r="N187" s="103"/>
      <c r="R187" s="97"/>
    </row>
    <row r="188" spans="14:18">
      <c r="N188" s="103"/>
      <c r="R188" s="97"/>
    </row>
    <row r="189" spans="14:18">
      <c r="N189" s="103"/>
      <c r="R189" s="97"/>
    </row>
    <row r="190" spans="14:18">
      <c r="N190" s="103"/>
      <c r="R190" s="97"/>
    </row>
    <row r="191" spans="14:18">
      <c r="N191" s="103"/>
      <c r="R191" s="97"/>
    </row>
    <row r="192" spans="14:18">
      <c r="N192" s="103"/>
      <c r="R192" s="97"/>
    </row>
    <row r="193" spans="14:18">
      <c r="N193" s="103"/>
      <c r="R193" s="97"/>
    </row>
    <row r="194" spans="14:18">
      <c r="N194" s="103"/>
      <c r="R194" s="97"/>
    </row>
    <row r="195" spans="14:18">
      <c r="N195" s="103"/>
      <c r="R195" s="97"/>
    </row>
    <row r="196" spans="14:18">
      <c r="N196" s="103"/>
      <c r="R196" s="97"/>
    </row>
    <row r="197" spans="14:18">
      <c r="N197" s="103"/>
      <c r="R197" s="97"/>
    </row>
    <row r="198" spans="14:18">
      <c r="N198" s="103"/>
      <c r="R198" s="97"/>
    </row>
    <row r="199" spans="14:18">
      <c r="N199" s="103"/>
      <c r="R199" s="97"/>
    </row>
    <row r="200" spans="14:18">
      <c r="N200" s="103"/>
      <c r="R200" s="97"/>
    </row>
    <row r="201" spans="14:18">
      <c r="N201" s="103"/>
      <c r="R201" s="97"/>
    </row>
    <row r="202" spans="14:18">
      <c r="N202" s="103"/>
      <c r="R202" s="97"/>
    </row>
    <row r="203" spans="14:18">
      <c r="N203" s="103"/>
      <c r="R203" s="97"/>
    </row>
    <row r="204" spans="14:18">
      <c r="N204" s="103"/>
      <c r="R204" s="97"/>
    </row>
    <row r="205" spans="14:18">
      <c r="N205" s="103"/>
      <c r="R205" s="97"/>
    </row>
    <row r="206" spans="14:18">
      <c r="N206" s="103"/>
      <c r="R206" s="97"/>
    </row>
    <row r="207" spans="14:18">
      <c r="N207" s="103"/>
      <c r="R207" s="97"/>
    </row>
    <row r="208" spans="14:18">
      <c r="N208" s="103"/>
      <c r="R208" s="97"/>
    </row>
    <row r="209" spans="14:18">
      <c r="N209" s="103"/>
      <c r="R209" s="97"/>
    </row>
    <row r="210" spans="14:18">
      <c r="N210" s="103"/>
      <c r="R210" s="97"/>
    </row>
    <row r="211" spans="14:18">
      <c r="N211" s="103"/>
      <c r="R211" s="97"/>
    </row>
    <row r="212" spans="14:18">
      <c r="N212" s="103"/>
      <c r="R212" s="97"/>
    </row>
    <row r="213" spans="14:18">
      <c r="N213" s="103"/>
      <c r="R213" s="97"/>
    </row>
    <row r="214" spans="14:18">
      <c r="N214" s="103"/>
      <c r="R214" s="97"/>
    </row>
    <row r="215" spans="14:18">
      <c r="N215" s="103"/>
      <c r="R215" s="97"/>
    </row>
    <row r="216" spans="14:18">
      <c r="N216" s="103"/>
      <c r="R216" s="97"/>
    </row>
    <row r="217" spans="14:18">
      <c r="N217" s="103"/>
      <c r="R217" s="97"/>
    </row>
    <row r="218" spans="14:18">
      <c r="N218" s="103"/>
      <c r="R218" s="97"/>
    </row>
    <row r="219" spans="14:18">
      <c r="N219" s="103"/>
      <c r="R219" s="97"/>
    </row>
    <row r="220" spans="14:18">
      <c r="N220" s="103"/>
      <c r="R220" s="97"/>
    </row>
    <row r="221" spans="14:18">
      <c r="N221" s="103"/>
      <c r="R221" s="97"/>
    </row>
    <row r="222" spans="14:18">
      <c r="N222" s="103"/>
      <c r="R222" s="97"/>
    </row>
    <row r="223" spans="14:18">
      <c r="N223" s="103"/>
      <c r="R223" s="97"/>
    </row>
    <row r="224" spans="14:18">
      <c r="N224" s="103"/>
      <c r="R224" s="97"/>
    </row>
    <row r="225" spans="14:18">
      <c r="N225" s="103"/>
      <c r="R225" s="97"/>
    </row>
    <row r="226" spans="14:18">
      <c r="N226" s="103"/>
      <c r="R226" s="97"/>
    </row>
    <row r="227" spans="14:18">
      <c r="N227" s="103"/>
      <c r="R227" s="97"/>
    </row>
    <row r="228" spans="14:18">
      <c r="N228" s="103"/>
      <c r="R228" s="97"/>
    </row>
    <row r="229" spans="14:18">
      <c r="N229" s="103"/>
      <c r="R229" s="97"/>
    </row>
    <row r="230" spans="14:18">
      <c r="N230" s="103"/>
      <c r="R230" s="97"/>
    </row>
    <row r="231" spans="14:18">
      <c r="N231" s="103"/>
      <c r="R231" s="97"/>
    </row>
    <row r="232" spans="14:18">
      <c r="N232" s="103"/>
      <c r="R232" s="97"/>
    </row>
    <row r="233" spans="14:18">
      <c r="N233" s="103"/>
      <c r="R233" s="97"/>
    </row>
    <row r="234" spans="14:18">
      <c r="N234" s="103"/>
      <c r="R234" s="97"/>
    </row>
    <row r="235" spans="14:18">
      <c r="N235" s="103"/>
      <c r="R235" s="97"/>
    </row>
    <row r="236" spans="14:18">
      <c r="N236" s="103"/>
      <c r="R236" s="97"/>
    </row>
    <row r="237" spans="14:18">
      <c r="N237" s="103"/>
      <c r="R237" s="97"/>
    </row>
    <row r="238" spans="14:18">
      <c r="N238" s="103"/>
      <c r="R238" s="97"/>
    </row>
    <row r="239" spans="14:18">
      <c r="N239" s="103"/>
      <c r="R239" s="97"/>
    </row>
    <row r="240" spans="14:18">
      <c r="N240" s="103"/>
      <c r="R240" s="97"/>
    </row>
    <row r="241" spans="14:18">
      <c r="N241" s="103"/>
      <c r="R241" s="97"/>
    </row>
    <row r="242" spans="14:18">
      <c r="N242" s="103"/>
      <c r="R242" s="97"/>
    </row>
    <row r="243" spans="14:18">
      <c r="N243" s="103"/>
      <c r="R243" s="97"/>
    </row>
    <row r="244" spans="14:18">
      <c r="N244" s="103"/>
      <c r="R244" s="97"/>
    </row>
    <row r="245" spans="14:18">
      <c r="N245" s="103"/>
      <c r="R245" s="97"/>
    </row>
    <row r="246" spans="14:18">
      <c r="N246" s="103"/>
      <c r="R246" s="97"/>
    </row>
    <row r="247" spans="14:18">
      <c r="N247" s="103"/>
      <c r="R247" s="97"/>
    </row>
    <row r="248" spans="14:18">
      <c r="N248" s="103"/>
      <c r="R248" s="97"/>
    </row>
    <row r="249" spans="14:18">
      <c r="N249" s="103"/>
      <c r="R249" s="97"/>
    </row>
    <row r="250" spans="14:18">
      <c r="N250" s="103"/>
      <c r="R250" s="97"/>
    </row>
    <row r="251" spans="14:18">
      <c r="N251" s="103"/>
      <c r="R251" s="97"/>
    </row>
    <row r="252" spans="14:18">
      <c r="N252" s="103"/>
      <c r="R252" s="97"/>
    </row>
    <row r="253" spans="14:18">
      <c r="N253" s="103"/>
      <c r="R253" s="97"/>
    </row>
    <row r="254" spans="14:18">
      <c r="N254" s="103"/>
      <c r="R254" s="97"/>
    </row>
    <row r="255" spans="14:18">
      <c r="N255" s="103"/>
      <c r="R255" s="97"/>
    </row>
    <row r="256" spans="14:18">
      <c r="N256" s="103"/>
      <c r="R256" s="97"/>
    </row>
    <row r="257" spans="14:18">
      <c r="N257" s="103"/>
      <c r="R257" s="97"/>
    </row>
    <row r="258" spans="14:18">
      <c r="N258" s="103"/>
      <c r="R258" s="97"/>
    </row>
    <row r="259" spans="14:18">
      <c r="N259" s="103"/>
      <c r="R259" s="97"/>
    </row>
    <row r="260" spans="14:18">
      <c r="N260" s="103"/>
      <c r="R260" s="97"/>
    </row>
    <row r="261" spans="14:18">
      <c r="N261" s="103"/>
      <c r="R261" s="97"/>
    </row>
    <row r="262" spans="14:18">
      <c r="N262" s="103"/>
      <c r="R262" s="97"/>
    </row>
    <row r="263" spans="14:18">
      <c r="N263" s="103"/>
      <c r="R263" s="97"/>
    </row>
    <row r="264" spans="14:18">
      <c r="N264" s="103"/>
      <c r="R264" s="97"/>
    </row>
    <row r="265" spans="14:18">
      <c r="N265" s="103"/>
      <c r="R265" s="97"/>
    </row>
    <row r="266" spans="14:18">
      <c r="N266" s="103"/>
      <c r="R266" s="97"/>
    </row>
    <row r="267" spans="14:18">
      <c r="N267" s="103"/>
      <c r="R267" s="97"/>
    </row>
    <row r="268" spans="14:18">
      <c r="N268" s="103"/>
      <c r="R268" s="97"/>
    </row>
    <row r="269" spans="14:18">
      <c r="N269" s="103"/>
      <c r="R269" s="97"/>
    </row>
    <row r="270" spans="14:18">
      <c r="N270" s="103"/>
      <c r="R270" s="97"/>
    </row>
    <row r="271" spans="14:18">
      <c r="N271" s="103"/>
      <c r="R271" s="97"/>
    </row>
    <row r="272" spans="14:18">
      <c r="N272" s="103"/>
      <c r="R272" s="97"/>
    </row>
    <row r="273" spans="14:18">
      <c r="N273" s="103"/>
      <c r="R273" s="97"/>
    </row>
    <row r="274" spans="14:18">
      <c r="N274" s="103"/>
      <c r="R274" s="97"/>
    </row>
    <row r="275" spans="14:18">
      <c r="N275" s="103"/>
      <c r="R275" s="97"/>
    </row>
    <row r="276" spans="14:18">
      <c r="N276" s="103"/>
      <c r="R276" s="97"/>
    </row>
    <row r="277" spans="14:18">
      <c r="N277" s="103"/>
      <c r="R277" s="97"/>
    </row>
    <row r="278" spans="14:18">
      <c r="N278" s="103"/>
      <c r="R278" s="97"/>
    </row>
    <row r="279" spans="14:18">
      <c r="N279" s="103"/>
      <c r="R279" s="97"/>
    </row>
    <row r="280" spans="14:18">
      <c r="N280" s="103"/>
      <c r="R280" s="97"/>
    </row>
    <row r="281" spans="14:18">
      <c r="N281" s="103"/>
      <c r="R281" s="97"/>
    </row>
    <row r="282" spans="14:18">
      <c r="N282" s="103"/>
      <c r="R282" s="97"/>
    </row>
    <row r="283" spans="14:18">
      <c r="N283" s="103"/>
      <c r="R283" s="97"/>
    </row>
    <row r="284" spans="14:18">
      <c r="N284" s="103"/>
      <c r="R284" s="97"/>
    </row>
    <row r="285" spans="14:18">
      <c r="N285" s="103"/>
      <c r="R285" s="97"/>
    </row>
    <row r="286" spans="14:18">
      <c r="N286" s="103"/>
      <c r="R286" s="97"/>
    </row>
    <row r="287" spans="14:18">
      <c r="N287" s="103"/>
      <c r="R287" s="97"/>
    </row>
    <row r="288" spans="14:18">
      <c r="N288" s="103"/>
      <c r="R288" s="97"/>
    </row>
    <row r="289" spans="14:18">
      <c r="N289" s="103"/>
      <c r="R289" s="97"/>
    </row>
    <row r="290" spans="14:18">
      <c r="N290" s="103"/>
      <c r="R290" s="97"/>
    </row>
    <row r="291" spans="14:18">
      <c r="N291" s="103"/>
      <c r="R291" s="97"/>
    </row>
    <row r="292" spans="14:18">
      <c r="N292" s="103"/>
      <c r="R292" s="97"/>
    </row>
    <row r="293" spans="14:18">
      <c r="N293" s="103"/>
      <c r="R293" s="97"/>
    </row>
    <row r="294" spans="14:18">
      <c r="N294" s="103"/>
      <c r="R294" s="97"/>
    </row>
    <row r="295" spans="14:18">
      <c r="N295" s="103"/>
      <c r="R295" s="97"/>
    </row>
    <row r="296" spans="14:18">
      <c r="N296" s="103"/>
      <c r="R296" s="97"/>
    </row>
    <row r="297" spans="14:18">
      <c r="N297" s="103"/>
      <c r="R297" s="97"/>
    </row>
    <row r="298" spans="14:18">
      <c r="N298" s="103"/>
      <c r="R298" s="97"/>
    </row>
    <row r="299" spans="14:18">
      <c r="N299" s="103"/>
      <c r="R299" s="97"/>
    </row>
    <row r="300" spans="14:18">
      <c r="N300" s="103"/>
      <c r="R300" s="97"/>
    </row>
    <row r="301" spans="14:18">
      <c r="N301" s="103"/>
      <c r="R301" s="97"/>
    </row>
    <row r="302" spans="14:18">
      <c r="N302" s="103"/>
      <c r="R302" s="97"/>
    </row>
    <row r="303" spans="14:18">
      <c r="N303" s="103"/>
      <c r="R303" s="97"/>
    </row>
    <row r="304" spans="14:18">
      <c r="N304" s="103"/>
      <c r="R304" s="97"/>
    </row>
    <row r="305" spans="14:18">
      <c r="N305" s="103"/>
      <c r="R305" s="97"/>
    </row>
    <row r="306" spans="14:18">
      <c r="N306" s="103"/>
      <c r="R306" s="97"/>
    </row>
    <row r="307" spans="14:18">
      <c r="N307" s="103"/>
      <c r="R307" s="97"/>
    </row>
    <row r="308" spans="14:18">
      <c r="N308" s="103"/>
      <c r="R308" s="97"/>
    </row>
    <row r="309" spans="14:18">
      <c r="N309" s="103"/>
      <c r="R309" s="97"/>
    </row>
    <row r="310" spans="14:18">
      <c r="N310" s="103"/>
      <c r="R310" s="97"/>
    </row>
    <row r="311" spans="14:18">
      <c r="N311" s="103"/>
      <c r="R311" s="97"/>
    </row>
    <row r="312" spans="14:18">
      <c r="N312" s="103"/>
      <c r="R312" s="97"/>
    </row>
    <row r="313" spans="14:18">
      <c r="N313" s="103"/>
      <c r="R313" s="97"/>
    </row>
    <row r="314" spans="14:18">
      <c r="N314" s="103"/>
      <c r="R314" s="97"/>
    </row>
    <row r="315" spans="14:18">
      <c r="N315" s="103"/>
      <c r="R315" s="97"/>
    </row>
    <row r="316" spans="14:18">
      <c r="N316" s="103"/>
      <c r="R316" s="97"/>
    </row>
    <row r="317" spans="14:18">
      <c r="N317" s="103"/>
      <c r="R317" s="97"/>
    </row>
    <row r="318" spans="14:18">
      <c r="N318" s="103"/>
      <c r="R318" s="97"/>
    </row>
    <row r="319" spans="14:18">
      <c r="N319" s="103"/>
      <c r="R319" s="97"/>
    </row>
    <row r="320" spans="14:18">
      <c r="N320" s="103"/>
      <c r="R320" s="97"/>
    </row>
    <row r="321" spans="14:18">
      <c r="N321" s="103"/>
      <c r="R321" s="97"/>
    </row>
    <row r="322" spans="14:18">
      <c r="N322" s="103"/>
      <c r="R322" s="97"/>
    </row>
    <row r="323" spans="14:18">
      <c r="N323" s="103"/>
      <c r="R323" s="97"/>
    </row>
    <row r="324" spans="14:18">
      <c r="N324" s="103"/>
      <c r="R324" s="97"/>
    </row>
    <row r="325" spans="14:18">
      <c r="N325" s="103"/>
      <c r="R325" s="97"/>
    </row>
    <row r="326" spans="14:18">
      <c r="N326" s="103"/>
      <c r="R326" s="97"/>
    </row>
    <row r="327" spans="14:18">
      <c r="N327" s="103"/>
      <c r="R327" s="97"/>
    </row>
    <row r="328" spans="14:18">
      <c r="N328" s="103"/>
      <c r="R328" s="97"/>
    </row>
    <row r="329" spans="14:18">
      <c r="N329" s="103"/>
      <c r="R329" s="97"/>
    </row>
    <row r="330" spans="14:18">
      <c r="N330" s="103"/>
      <c r="R330" s="97"/>
    </row>
    <row r="331" spans="14:18">
      <c r="N331" s="103"/>
      <c r="R331" s="97"/>
    </row>
    <row r="332" spans="14:18">
      <c r="N332" s="103"/>
      <c r="R332" s="97"/>
    </row>
    <row r="333" spans="14:18">
      <c r="N333" s="103"/>
      <c r="R333" s="97"/>
    </row>
    <row r="334" spans="14:18">
      <c r="N334" s="103"/>
      <c r="R334" s="97"/>
    </row>
    <row r="335" spans="14:18">
      <c r="N335" s="103"/>
      <c r="R335" s="97"/>
    </row>
    <row r="336" spans="14:18">
      <c r="N336" s="103"/>
      <c r="R336" s="97"/>
    </row>
    <row r="337" spans="14:18">
      <c r="N337" s="103"/>
      <c r="R337" s="97"/>
    </row>
    <row r="338" spans="14:18">
      <c r="N338" s="103"/>
      <c r="R338" s="97"/>
    </row>
    <row r="339" spans="14:18">
      <c r="N339" s="103"/>
      <c r="R339" s="97"/>
    </row>
    <row r="340" spans="14:18">
      <c r="N340" s="103"/>
      <c r="R340" s="97"/>
    </row>
    <row r="341" spans="14:18">
      <c r="N341" s="103"/>
      <c r="R341" s="97"/>
    </row>
    <row r="342" spans="14:18">
      <c r="N342" s="103"/>
      <c r="R342" s="97"/>
    </row>
    <row r="343" spans="14:18">
      <c r="N343" s="103"/>
      <c r="R343" s="97"/>
    </row>
    <row r="344" spans="14:18">
      <c r="N344" s="103"/>
      <c r="R344" s="97"/>
    </row>
    <row r="345" spans="14:18">
      <c r="N345" s="103"/>
      <c r="R345" s="97"/>
    </row>
    <row r="346" spans="14:18">
      <c r="N346" s="103"/>
      <c r="R346" s="97"/>
    </row>
    <row r="347" spans="14:18">
      <c r="N347" s="103"/>
      <c r="R347" s="97"/>
    </row>
    <row r="348" spans="14:18">
      <c r="N348" s="103"/>
      <c r="R348" s="97"/>
    </row>
    <row r="349" spans="14:18">
      <c r="N349" s="103"/>
      <c r="R349" s="97"/>
    </row>
    <row r="350" spans="14:18">
      <c r="N350" s="103"/>
      <c r="R350" s="97"/>
    </row>
    <row r="351" spans="14:18">
      <c r="N351" s="103"/>
      <c r="R351" s="97"/>
    </row>
    <row r="352" spans="14:18">
      <c r="N352" s="103"/>
      <c r="R352" s="97"/>
    </row>
    <row r="353" spans="14:18">
      <c r="N353" s="103"/>
      <c r="R353" s="97"/>
    </row>
    <row r="354" spans="14:18">
      <c r="N354" s="103"/>
      <c r="R354" s="97"/>
    </row>
    <row r="355" spans="14:18">
      <c r="N355" s="103"/>
      <c r="R355" s="97"/>
    </row>
    <row r="356" spans="14:18">
      <c r="N356" s="103"/>
      <c r="R356" s="97"/>
    </row>
    <row r="357" spans="14:18">
      <c r="N357" s="103"/>
      <c r="R357" s="97"/>
    </row>
    <row r="358" spans="14:18">
      <c r="N358" s="103"/>
      <c r="R358" s="97"/>
    </row>
    <row r="359" spans="14:18">
      <c r="N359" s="103"/>
      <c r="R359" s="97"/>
    </row>
    <row r="360" spans="14:18">
      <c r="N360" s="103"/>
      <c r="R360" s="97"/>
    </row>
    <row r="361" spans="14:18">
      <c r="N361" s="103"/>
      <c r="R361" s="97"/>
    </row>
    <row r="362" spans="14:18">
      <c r="N362" s="103"/>
      <c r="R362" s="97"/>
    </row>
    <row r="363" spans="14:18">
      <c r="N363" s="103"/>
      <c r="R363" s="97"/>
    </row>
    <row r="364" spans="14:18">
      <c r="N364" s="103"/>
      <c r="R364" s="97"/>
    </row>
    <row r="365" spans="14:18">
      <c r="N365" s="103"/>
      <c r="R365" s="97"/>
    </row>
    <row r="366" spans="14:18">
      <c r="N366" s="103"/>
      <c r="R366" s="97"/>
    </row>
    <row r="367" spans="14:18">
      <c r="N367" s="103"/>
      <c r="R367" s="97"/>
    </row>
    <row r="368" spans="14:18">
      <c r="N368" s="103"/>
      <c r="R368" s="97"/>
    </row>
    <row r="369" spans="14:18">
      <c r="N369" s="103"/>
      <c r="R369" s="97"/>
    </row>
    <row r="370" spans="14:18">
      <c r="N370" s="103"/>
      <c r="R370" s="97"/>
    </row>
    <row r="371" spans="14:18">
      <c r="N371" s="103"/>
      <c r="R371" s="97"/>
    </row>
    <row r="372" spans="14:18">
      <c r="N372" s="103"/>
      <c r="R372" s="97"/>
    </row>
    <row r="373" spans="14:18">
      <c r="N373" s="103"/>
      <c r="R373" s="97"/>
    </row>
    <row r="374" spans="14:18">
      <c r="N374" s="103"/>
      <c r="R374" s="97"/>
    </row>
    <row r="375" spans="14:18">
      <c r="N375" s="103"/>
      <c r="R375" s="97"/>
    </row>
    <row r="376" spans="14:18">
      <c r="N376" s="103"/>
      <c r="R376" s="97"/>
    </row>
    <row r="377" spans="14:18">
      <c r="N377" s="103"/>
      <c r="R377" s="97"/>
    </row>
    <row r="378" spans="14:18">
      <c r="N378" s="103"/>
      <c r="R378" s="97"/>
    </row>
    <row r="379" spans="14:18">
      <c r="N379" s="103"/>
      <c r="R379" s="97"/>
    </row>
    <row r="380" spans="14:18">
      <c r="N380" s="103"/>
      <c r="R380" s="97"/>
    </row>
    <row r="381" spans="14:18">
      <c r="N381" s="103"/>
      <c r="R381" s="97"/>
    </row>
    <row r="382" spans="14:18">
      <c r="N382" s="103"/>
      <c r="R382" s="97"/>
    </row>
    <row r="383" spans="14:18">
      <c r="N383" s="103"/>
      <c r="R383" s="97"/>
    </row>
    <row r="384" spans="14:18">
      <c r="N384" s="103"/>
      <c r="R384" s="97"/>
    </row>
    <row r="385" spans="14:18">
      <c r="N385" s="103"/>
      <c r="R385" s="97"/>
    </row>
    <row r="386" spans="14:18">
      <c r="N386" s="103"/>
      <c r="R386" s="97"/>
    </row>
    <row r="387" spans="14:18">
      <c r="N387" s="103"/>
      <c r="R387" s="97"/>
    </row>
    <row r="388" spans="14:18">
      <c r="N388" s="103"/>
      <c r="R388" s="97"/>
    </row>
    <row r="389" spans="14:18">
      <c r="N389" s="103"/>
      <c r="R389" s="97"/>
    </row>
    <row r="390" spans="14:18">
      <c r="N390" s="103"/>
      <c r="R390" s="97"/>
    </row>
    <row r="391" spans="14:18">
      <c r="N391" s="103"/>
      <c r="R391" s="97"/>
    </row>
    <row r="392" spans="14:18">
      <c r="N392" s="103"/>
      <c r="R392" s="97"/>
    </row>
    <row r="393" spans="14:18">
      <c r="N393" s="103"/>
      <c r="R393" s="97"/>
    </row>
    <row r="394" spans="14:18">
      <c r="N394" s="103"/>
      <c r="R394" s="97"/>
    </row>
    <row r="395" spans="14:18">
      <c r="N395" s="103"/>
      <c r="R395" s="97"/>
    </row>
    <row r="396" spans="14:18">
      <c r="N396" s="103"/>
      <c r="R396" s="97"/>
    </row>
    <row r="397" spans="14:18">
      <c r="N397" s="103"/>
      <c r="R397" s="97"/>
    </row>
    <row r="398" spans="14:18">
      <c r="N398" s="103"/>
      <c r="R398" s="97"/>
    </row>
    <row r="399" spans="14:18">
      <c r="N399" s="103"/>
      <c r="R399" s="97"/>
    </row>
    <row r="400" spans="14:18">
      <c r="N400" s="103"/>
      <c r="R400" s="97"/>
    </row>
    <row r="401" spans="14:18">
      <c r="N401" s="103"/>
      <c r="R401" s="97"/>
    </row>
    <row r="402" spans="14:18">
      <c r="N402" s="103"/>
      <c r="R402" s="97"/>
    </row>
    <row r="403" spans="14:18">
      <c r="N403" s="103"/>
      <c r="R403" s="97"/>
    </row>
    <row r="404" spans="14:18">
      <c r="N404" s="103"/>
      <c r="R404" s="97"/>
    </row>
    <row r="405" spans="14:18">
      <c r="N405" s="103"/>
      <c r="R405" s="97"/>
    </row>
    <row r="406" spans="14:18">
      <c r="N406" s="103"/>
      <c r="R406" s="97"/>
    </row>
    <row r="407" spans="14:18">
      <c r="N407" s="103"/>
      <c r="R407" s="97"/>
    </row>
    <row r="408" spans="14:18">
      <c r="N408" s="103"/>
      <c r="R408" s="97"/>
    </row>
    <row r="409" spans="14:18">
      <c r="N409" s="103"/>
      <c r="R409" s="97"/>
    </row>
    <row r="410" spans="14:18">
      <c r="N410" s="103"/>
      <c r="R410" s="97"/>
    </row>
    <row r="411" spans="14:18">
      <c r="N411" s="103"/>
      <c r="R411" s="97"/>
    </row>
    <row r="412" spans="14:18">
      <c r="N412" s="103"/>
      <c r="R412" s="97"/>
    </row>
    <row r="413" spans="14:18">
      <c r="N413" s="103"/>
      <c r="R413" s="97"/>
    </row>
    <row r="414" spans="14:18">
      <c r="N414" s="103"/>
      <c r="R414" s="97"/>
    </row>
    <row r="415" spans="14:18">
      <c r="N415" s="103"/>
      <c r="R415" s="97"/>
    </row>
    <row r="416" spans="14:18">
      <c r="N416" s="103"/>
      <c r="R416" s="97"/>
    </row>
    <row r="417" spans="14:18">
      <c r="N417" s="103"/>
      <c r="R417" s="97"/>
    </row>
    <row r="418" spans="14:18">
      <c r="N418" s="103"/>
      <c r="R418" s="97"/>
    </row>
    <row r="419" spans="14:18">
      <c r="N419" s="103"/>
      <c r="R419" s="97"/>
    </row>
    <row r="420" spans="14:18">
      <c r="N420" s="103"/>
      <c r="R420" s="97"/>
    </row>
    <row r="421" spans="14:18">
      <c r="N421" s="103"/>
      <c r="R421" s="97"/>
    </row>
    <row r="422" spans="14:18">
      <c r="N422" s="103"/>
      <c r="R422" s="97"/>
    </row>
    <row r="423" spans="14:18">
      <c r="N423" s="103"/>
      <c r="R423" s="97"/>
    </row>
    <row r="424" spans="14:18">
      <c r="N424" s="103"/>
      <c r="R424" s="97"/>
    </row>
    <row r="425" spans="14:18">
      <c r="N425" s="103"/>
      <c r="R425" s="97"/>
    </row>
    <row r="426" spans="14:18">
      <c r="N426" s="103"/>
      <c r="R426" s="97"/>
    </row>
    <row r="427" spans="14:18">
      <c r="N427" s="103"/>
      <c r="R427" s="97"/>
    </row>
    <row r="428" spans="14:18">
      <c r="N428" s="103"/>
      <c r="R428" s="97"/>
    </row>
    <row r="429" spans="14:18">
      <c r="N429" s="103"/>
      <c r="R429" s="97"/>
    </row>
    <row r="430" spans="14:18">
      <c r="N430" s="103"/>
      <c r="R430" s="97"/>
    </row>
    <row r="431" spans="14:18">
      <c r="N431" s="103"/>
      <c r="R431" s="97"/>
    </row>
    <row r="432" spans="14:18">
      <c r="N432" s="103"/>
      <c r="R432" s="97"/>
    </row>
    <row r="433" spans="14:18">
      <c r="N433" s="103"/>
      <c r="R433" s="97"/>
    </row>
    <row r="434" spans="14:18">
      <c r="N434" s="103"/>
      <c r="R434" s="97"/>
    </row>
    <row r="435" spans="14:18">
      <c r="N435" s="103"/>
      <c r="R435" s="97"/>
    </row>
    <row r="436" spans="14:18">
      <c r="N436" s="103"/>
      <c r="R436" s="97"/>
    </row>
    <row r="437" spans="14:18">
      <c r="N437" s="103"/>
      <c r="R437" s="97"/>
    </row>
    <row r="438" spans="14:18">
      <c r="N438" s="103"/>
      <c r="R438" s="97"/>
    </row>
    <row r="439" spans="14:18">
      <c r="N439" s="103"/>
      <c r="R439" s="97"/>
    </row>
    <row r="440" spans="14:18">
      <c r="N440" s="103"/>
      <c r="R440" s="97"/>
    </row>
    <row r="441" spans="14:18">
      <c r="N441" s="103"/>
      <c r="R441" s="97"/>
    </row>
    <row r="442" spans="14:18">
      <c r="N442" s="103"/>
      <c r="R442" s="97"/>
    </row>
    <row r="443" spans="14:18">
      <c r="N443" s="103"/>
      <c r="R443" s="97"/>
    </row>
    <row r="444" spans="14:18">
      <c r="N444" s="103"/>
      <c r="R444" s="97"/>
    </row>
    <row r="445" spans="14:18">
      <c r="N445" s="103"/>
      <c r="R445" s="97"/>
    </row>
    <row r="446" spans="14:18">
      <c r="N446" s="103"/>
      <c r="R446" s="97"/>
    </row>
    <row r="447" spans="14:18">
      <c r="N447" s="103"/>
      <c r="R447" s="97"/>
    </row>
    <row r="448" spans="14:18">
      <c r="N448" s="103"/>
      <c r="R448" s="97"/>
    </row>
    <row r="449" spans="14:18">
      <c r="N449" s="103"/>
      <c r="R449" s="97"/>
    </row>
    <row r="450" spans="14:18">
      <c r="N450" s="103"/>
      <c r="R450" s="97"/>
    </row>
    <row r="451" spans="14:18">
      <c r="N451" s="103"/>
      <c r="R451" s="97"/>
    </row>
    <row r="452" spans="14:18">
      <c r="N452" s="103"/>
      <c r="R452" s="97"/>
    </row>
    <row r="453" spans="14:18">
      <c r="N453" s="103"/>
      <c r="R453" s="97"/>
    </row>
    <row r="454" spans="14:18">
      <c r="N454" s="103"/>
      <c r="R454" s="97"/>
    </row>
    <row r="455" spans="14:18">
      <c r="N455" s="103"/>
      <c r="R455" s="97"/>
    </row>
    <row r="456" spans="14:18">
      <c r="N456" s="103"/>
      <c r="R456" s="97"/>
    </row>
    <row r="457" spans="14:18">
      <c r="N457" s="103"/>
      <c r="R457" s="97"/>
    </row>
    <row r="458" spans="14:18">
      <c r="N458" s="103"/>
      <c r="R458" s="97"/>
    </row>
    <row r="459" spans="14:18">
      <c r="N459" s="103"/>
      <c r="R459" s="97"/>
    </row>
    <row r="460" spans="14:18">
      <c r="N460" s="103"/>
      <c r="R460" s="97"/>
    </row>
    <row r="461" spans="14:18">
      <c r="N461" s="103"/>
      <c r="R461" s="97"/>
    </row>
    <row r="462" spans="14:18">
      <c r="N462" s="103"/>
      <c r="R462" s="97"/>
    </row>
    <row r="463" spans="14:18">
      <c r="N463" s="103"/>
      <c r="R463" s="97"/>
    </row>
    <row r="464" spans="14:18">
      <c r="N464" s="103"/>
      <c r="R464" s="97"/>
    </row>
    <row r="465" spans="14:18">
      <c r="N465" s="103"/>
      <c r="R465" s="97"/>
    </row>
    <row r="466" spans="14:18">
      <c r="N466" s="103"/>
      <c r="R466" s="97"/>
    </row>
    <row r="467" spans="14:18">
      <c r="N467" s="103"/>
      <c r="R467" s="97"/>
    </row>
    <row r="468" spans="14:18">
      <c r="N468" s="103"/>
      <c r="R468" s="97"/>
    </row>
    <row r="469" spans="14:18">
      <c r="N469" s="103"/>
      <c r="R469" s="97"/>
    </row>
    <row r="470" spans="14:18">
      <c r="N470" s="103"/>
      <c r="R470" s="97"/>
    </row>
    <row r="471" spans="14:18">
      <c r="N471" s="103"/>
      <c r="R471" s="97"/>
    </row>
    <row r="472" spans="14:18">
      <c r="N472" s="103"/>
      <c r="R472" s="97"/>
    </row>
    <row r="473" spans="14:18">
      <c r="N473" s="103"/>
      <c r="R473" s="97"/>
    </row>
    <row r="474" spans="14:18">
      <c r="N474" s="103"/>
      <c r="R474" s="97"/>
    </row>
    <row r="475" spans="14:18">
      <c r="N475" s="103"/>
      <c r="R475" s="97"/>
    </row>
    <row r="476" spans="14:18">
      <c r="N476" s="103"/>
      <c r="R476" s="97"/>
    </row>
    <row r="477" spans="14:18">
      <c r="N477" s="103"/>
      <c r="R477" s="97"/>
    </row>
    <row r="478" spans="14:18">
      <c r="N478" s="103"/>
      <c r="R478" s="97"/>
    </row>
    <row r="479" spans="14:18">
      <c r="N479" s="103"/>
      <c r="R479" s="97"/>
    </row>
    <row r="480" spans="14:18">
      <c r="N480" s="103"/>
      <c r="R480" s="97"/>
    </row>
    <row r="481" spans="14:18">
      <c r="N481" s="103"/>
      <c r="R481" s="97"/>
    </row>
    <row r="482" spans="14:18">
      <c r="N482" s="103"/>
      <c r="R482" s="97"/>
    </row>
    <row r="483" spans="14:18">
      <c r="N483" s="103"/>
      <c r="R483" s="97"/>
    </row>
    <row r="484" spans="14:18">
      <c r="N484" s="103"/>
      <c r="R484" s="97"/>
    </row>
    <row r="485" spans="14:18">
      <c r="N485" s="103"/>
      <c r="R485" s="97"/>
    </row>
    <row r="486" spans="14:18">
      <c r="N486" s="103"/>
      <c r="R486" s="97"/>
    </row>
    <row r="487" spans="14:18">
      <c r="N487" s="103"/>
      <c r="R487" s="97"/>
    </row>
    <row r="488" spans="14:18">
      <c r="N488" s="103"/>
      <c r="R488" s="97"/>
    </row>
    <row r="489" spans="14:18">
      <c r="N489" s="103"/>
      <c r="R489" s="97"/>
    </row>
    <row r="490" spans="14:18">
      <c r="N490" s="103"/>
      <c r="R490" s="97"/>
    </row>
    <row r="491" spans="14:18">
      <c r="N491" s="103"/>
      <c r="R491" s="97"/>
    </row>
    <row r="492" spans="14:18">
      <c r="N492" s="103"/>
      <c r="R492" s="97"/>
    </row>
    <row r="493" spans="14:18">
      <c r="N493" s="103"/>
      <c r="R493" s="97"/>
    </row>
    <row r="494" spans="14:18">
      <c r="N494" s="103"/>
      <c r="R494" s="97"/>
    </row>
    <row r="495" spans="14:18">
      <c r="N495" s="103"/>
      <c r="R495" s="97"/>
    </row>
    <row r="496" spans="14:18">
      <c r="N496" s="103"/>
      <c r="R496" s="97"/>
    </row>
    <row r="497" spans="14:18">
      <c r="N497" s="103"/>
      <c r="R497" s="97"/>
    </row>
    <row r="498" spans="14:18">
      <c r="N498" s="103"/>
      <c r="R498" s="97"/>
    </row>
    <row r="499" spans="14:18">
      <c r="N499" s="103"/>
      <c r="R499" s="97"/>
    </row>
    <row r="500" spans="14:18">
      <c r="N500" s="103"/>
      <c r="R500" s="97"/>
    </row>
    <row r="501" spans="14:18">
      <c r="N501" s="103"/>
      <c r="R501" s="97"/>
    </row>
    <row r="502" spans="14:18">
      <c r="N502" s="103"/>
      <c r="R502" s="97"/>
    </row>
    <row r="503" spans="14:18">
      <c r="N503" s="103"/>
      <c r="R503" s="97"/>
    </row>
    <row r="504" spans="14:18">
      <c r="N504" s="103"/>
      <c r="R504" s="97"/>
    </row>
    <row r="505" spans="14:18">
      <c r="N505" s="103"/>
      <c r="R505" s="97"/>
    </row>
    <row r="506" spans="14:18">
      <c r="N506" s="103"/>
      <c r="R506" s="97"/>
    </row>
    <row r="507" spans="14:18">
      <c r="N507" s="103"/>
      <c r="R507" s="97"/>
    </row>
    <row r="508" spans="14:18">
      <c r="N508" s="103"/>
      <c r="R508" s="97"/>
    </row>
    <row r="509" spans="14:18">
      <c r="N509" s="103"/>
      <c r="R509" s="97"/>
    </row>
    <row r="510" spans="14:18">
      <c r="N510" s="103"/>
      <c r="R510" s="97"/>
    </row>
    <row r="511" spans="14:18">
      <c r="N511" s="103"/>
      <c r="R511" s="97"/>
    </row>
    <row r="512" spans="14:18">
      <c r="N512" s="103"/>
      <c r="R512" s="97"/>
    </row>
    <row r="513" spans="14:18">
      <c r="N513" s="103"/>
      <c r="R513" s="97"/>
    </row>
    <row r="514" spans="14:18">
      <c r="N514" s="103"/>
      <c r="R514" s="97"/>
    </row>
    <row r="515" spans="14:18">
      <c r="N515" s="103"/>
      <c r="R515" s="97"/>
    </row>
    <row r="516" spans="14:18">
      <c r="N516" s="103"/>
      <c r="R516" s="97"/>
    </row>
    <row r="517" spans="14:18">
      <c r="N517" s="103"/>
      <c r="R517" s="97"/>
    </row>
    <row r="518" spans="14:18">
      <c r="N518" s="103"/>
      <c r="R518" s="97"/>
    </row>
    <row r="519" spans="14:18">
      <c r="N519" s="103"/>
      <c r="R519" s="97"/>
    </row>
    <row r="520" spans="14:18">
      <c r="N520" s="103"/>
      <c r="R520" s="97"/>
    </row>
    <row r="521" spans="14:18">
      <c r="N521" s="103"/>
      <c r="R521" s="97"/>
    </row>
    <row r="522" spans="14:18">
      <c r="N522" s="103"/>
      <c r="R522" s="97"/>
    </row>
    <row r="523" spans="14:18">
      <c r="N523" s="103"/>
      <c r="R523" s="97"/>
    </row>
    <row r="524" spans="14:18">
      <c r="N524" s="103"/>
      <c r="R524" s="97"/>
    </row>
    <row r="525" spans="14:18">
      <c r="N525" s="103"/>
      <c r="R525" s="97"/>
    </row>
    <row r="526" spans="14:18">
      <c r="N526" s="103"/>
      <c r="R526" s="97"/>
    </row>
    <row r="527" spans="14:18">
      <c r="N527" s="103"/>
      <c r="R527" s="97"/>
    </row>
    <row r="528" spans="14:18">
      <c r="N528" s="103"/>
      <c r="R528" s="97"/>
    </row>
    <row r="529" spans="14:18">
      <c r="N529" s="103"/>
      <c r="R529" s="97"/>
    </row>
    <row r="530" spans="14:18">
      <c r="N530" s="103"/>
      <c r="R530" s="97"/>
    </row>
    <row r="531" spans="14:18">
      <c r="N531" s="103"/>
      <c r="R531" s="97"/>
    </row>
    <row r="532" spans="14:18">
      <c r="N532" s="103"/>
      <c r="R532" s="97"/>
    </row>
    <row r="533" spans="14:18">
      <c r="N533" s="103"/>
      <c r="R533" s="97"/>
    </row>
    <row r="534" spans="14:18">
      <c r="N534" s="103"/>
      <c r="R534" s="97"/>
    </row>
    <row r="535" spans="14:18">
      <c r="N535" s="103"/>
      <c r="R535" s="97"/>
    </row>
    <row r="536" spans="14:18">
      <c r="N536" s="103"/>
      <c r="R536" s="97"/>
    </row>
    <row r="537" spans="14:18">
      <c r="N537" s="103"/>
      <c r="R537" s="97"/>
    </row>
    <row r="538" spans="14:18">
      <c r="N538" s="103"/>
      <c r="R538" s="97"/>
    </row>
    <row r="539" spans="14:18">
      <c r="N539" s="103"/>
      <c r="R539" s="97"/>
    </row>
    <row r="540" spans="14:18">
      <c r="N540" s="103"/>
      <c r="R540" s="97"/>
    </row>
    <row r="541" spans="14:18">
      <c r="N541" s="103"/>
      <c r="R541" s="97"/>
    </row>
    <row r="542" spans="14:18">
      <c r="N542" s="103"/>
      <c r="R542" s="97"/>
    </row>
    <row r="543" spans="14:18">
      <c r="N543" s="103"/>
      <c r="R543" s="97"/>
    </row>
    <row r="544" spans="14:18">
      <c r="N544" s="103"/>
      <c r="R544" s="97"/>
    </row>
    <row r="545" spans="14:18">
      <c r="N545" s="103"/>
      <c r="R545" s="97"/>
    </row>
    <row r="546" spans="14:18">
      <c r="N546" s="103"/>
      <c r="R546" s="97"/>
    </row>
    <row r="547" spans="14:18">
      <c r="N547" s="103"/>
      <c r="R547" s="97"/>
    </row>
    <row r="548" spans="14:18">
      <c r="N548" s="103"/>
      <c r="R548" s="97"/>
    </row>
    <row r="549" spans="14:18">
      <c r="N549" s="103"/>
      <c r="R549" s="97"/>
    </row>
    <row r="550" spans="14:18">
      <c r="N550" s="103"/>
      <c r="R550" s="97"/>
    </row>
    <row r="551" spans="14:18">
      <c r="N551" s="103"/>
      <c r="R551" s="97"/>
    </row>
    <row r="552" spans="14:18">
      <c r="N552" s="103"/>
      <c r="R552" s="97"/>
    </row>
    <row r="553" spans="14:18">
      <c r="N553" s="103"/>
      <c r="R553" s="97"/>
    </row>
    <row r="554" spans="14:18">
      <c r="N554" s="103"/>
      <c r="R554" s="97"/>
    </row>
    <row r="555" spans="14:18">
      <c r="N555" s="103"/>
      <c r="R555" s="97"/>
    </row>
    <row r="556" spans="14:18">
      <c r="N556" s="103"/>
      <c r="R556" s="97"/>
    </row>
    <row r="557" spans="14:18">
      <c r="N557" s="103"/>
      <c r="R557" s="97"/>
    </row>
    <row r="558" spans="14:18">
      <c r="N558" s="103"/>
      <c r="R558" s="97"/>
    </row>
    <row r="559" spans="14:18">
      <c r="N559" s="103"/>
      <c r="R559" s="97"/>
    </row>
    <row r="560" spans="14:18">
      <c r="N560" s="103"/>
      <c r="R560" s="97"/>
    </row>
    <row r="561" spans="14:18">
      <c r="N561" s="103"/>
      <c r="R561" s="97"/>
    </row>
    <row r="562" spans="14:18">
      <c r="N562" s="103"/>
      <c r="R562" s="97"/>
    </row>
    <row r="563" spans="14:18">
      <c r="N563" s="103"/>
      <c r="R563" s="97"/>
    </row>
    <row r="564" spans="14:18">
      <c r="N564" s="103"/>
      <c r="R564" s="97"/>
    </row>
    <row r="565" spans="14:18">
      <c r="N565" s="103"/>
      <c r="R565" s="97"/>
    </row>
    <row r="566" spans="14:18">
      <c r="N566" s="103"/>
      <c r="R566" s="97"/>
    </row>
    <row r="567" spans="14:18">
      <c r="N567" s="103"/>
      <c r="R567" s="97"/>
    </row>
    <row r="568" spans="14:18">
      <c r="N568" s="103"/>
      <c r="R568" s="97"/>
    </row>
    <row r="569" spans="14:18">
      <c r="N569" s="103"/>
      <c r="R569" s="97"/>
    </row>
    <row r="570" spans="14:18">
      <c r="N570" s="103"/>
      <c r="R570" s="97"/>
    </row>
    <row r="571" spans="14:18">
      <c r="N571" s="103"/>
      <c r="R571" s="97"/>
    </row>
    <row r="572" spans="14:18">
      <c r="N572" s="103"/>
      <c r="R572" s="97"/>
    </row>
    <row r="573" spans="14:18">
      <c r="N573" s="103"/>
      <c r="R573" s="97"/>
    </row>
    <row r="574" spans="14:18">
      <c r="N574" s="103"/>
      <c r="R574" s="97"/>
    </row>
    <row r="575" spans="14:18">
      <c r="N575" s="103"/>
      <c r="R575" s="97"/>
    </row>
    <row r="576" spans="14:18">
      <c r="N576" s="103"/>
      <c r="R576" s="97"/>
    </row>
    <row r="577" spans="14:18">
      <c r="N577" s="103"/>
      <c r="R577" s="97"/>
    </row>
    <row r="578" spans="14:18">
      <c r="N578" s="103"/>
      <c r="R578" s="97"/>
    </row>
    <row r="579" spans="14:18">
      <c r="N579" s="103"/>
      <c r="R579" s="97"/>
    </row>
    <row r="580" spans="14:18">
      <c r="N580" s="103"/>
      <c r="R580" s="97"/>
    </row>
    <row r="581" spans="14:18">
      <c r="N581" s="103"/>
      <c r="R581" s="97"/>
    </row>
    <row r="582" spans="14:18">
      <c r="N582" s="103"/>
      <c r="R582" s="97"/>
    </row>
    <row r="583" spans="14:18">
      <c r="N583" s="103"/>
      <c r="R583" s="97"/>
    </row>
    <row r="584" spans="14:18">
      <c r="N584" s="103"/>
      <c r="R584" s="97"/>
    </row>
    <row r="585" spans="14:18">
      <c r="N585" s="103"/>
      <c r="R585" s="97"/>
    </row>
    <row r="586" spans="14:18">
      <c r="N586" s="103"/>
      <c r="R586" s="97"/>
    </row>
    <row r="587" spans="14:18">
      <c r="N587" s="103"/>
      <c r="R587" s="97"/>
    </row>
    <row r="588" spans="14:18">
      <c r="N588" s="103"/>
      <c r="R588" s="97"/>
    </row>
    <row r="589" spans="14:18">
      <c r="N589" s="103"/>
      <c r="R589" s="97"/>
    </row>
    <row r="590" spans="14:18">
      <c r="N590" s="103"/>
      <c r="R590" s="97"/>
    </row>
    <row r="591" spans="14:18">
      <c r="N591" s="103"/>
      <c r="R591" s="97"/>
    </row>
    <row r="592" spans="14:18">
      <c r="N592" s="103"/>
      <c r="R592" s="97"/>
    </row>
    <row r="593" spans="14:18">
      <c r="N593" s="103"/>
      <c r="R593" s="97"/>
    </row>
    <row r="594" spans="14:18">
      <c r="N594" s="103"/>
      <c r="R594" s="97"/>
    </row>
    <row r="595" spans="14:18">
      <c r="N595" s="103"/>
      <c r="R595" s="97"/>
    </row>
    <row r="596" spans="14:18">
      <c r="N596" s="103"/>
      <c r="R596" s="97"/>
    </row>
    <row r="597" spans="14:18">
      <c r="N597" s="103"/>
      <c r="R597" s="97"/>
    </row>
    <row r="598" spans="14:18">
      <c r="N598" s="103"/>
      <c r="R598" s="97"/>
    </row>
    <row r="599" spans="14:18">
      <c r="N599" s="103"/>
      <c r="R599" s="97"/>
    </row>
    <row r="600" spans="14:18">
      <c r="N600" s="103"/>
      <c r="R600" s="97"/>
    </row>
    <row r="601" spans="14:18">
      <c r="N601" s="103"/>
      <c r="R601" s="97"/>
    </row>
    <row r="602" spans="14:18">
      <c r="N602" s="103"/>
      <c r="R602" s="97"/>
    </row>
    <row r="603" spans="14:18">
      <c r="N603" s="103"/>
      <c r="R603" s="97"/>
    </row>
    <row r="604" spans="14:18">
      <c r="N604" s="103"/>
      <c r="R604" s="97"/>
    </row>
    <row r="605" spans="14:18">
      <c r="N605" s="103"/>
      <c r="R605" s="97"/>
    </row>
    <row r="606" spans="14:18">
      <c r="N606" s="103"/>
      <c r="R606" s="97"/>
    </row>
    <row r="607" spans="14:18">
      <c r="N607" s="103"/>
      <c r="R607" s="97"/>
    </row>
    <row r="608" spans="14:18">
      <c r="N608" s="103"/>
      <c r="R608" s="97"/>
    </row>
    <row r="609" spans="14:18">
      <c r="N609" s="103"/>
      <c r="R609" s="97"/>
    </row>
    <row r="610" spans="14:18">
      <c r="N610" s="103"/>
      <c r="R610" s="97"/>
    </row>
    <row r="611" spans="14:18">
      <c r="N611" s="103"/>
      <c r="R611" s="97"/>
    </row>
    <row r="612" spans="14:18">
      <c r="N612" s="103"/>
      <c r="R612" s="97"/>
    </row>
    <row r="613" spans="14:18">
      <c r="N613" s="103"/>
      <c r="R613" s="97"/>
    </row>
    <row r="614" spans="14:18">
      <c r="N614" s="103"/>
      <c r="R614" s="97"/>
    </row>
    <row r="615" spans="14:18">
      <c r="N615" s="103"/>
      <c r="R615" s="97"/>
    </row>
    <row r="616" spans="14:18">
      <c r="N616" s="103"/>
      <c r="R616" s="97"/>
    </row>
    <row r="617" spans="14:18">
      <c r="N617" s="103"/>
      <c r="R617" s="97"/>
    </row>
    <row r="618" spans="14:18">
      <c r="N618" s="103"/>
      <c r="R618" s="97"/>
    </row>
    <row r="619" spans="14:18">
      <c r="N619" s="103"/>
      <c r="R619" s="97"/>
    </row>
    <row r="620" spans="14:18">
      <c r="N620" s="103"/>
      <c r="R620" s="97"/>
    </row>
    <row r="621" spans="14:18">
      <c r="N621" s="103"/>
      <c r="R621" s="97"/>
    </row>
    <row r="622" spans="14:18">
      <c r="N622" s="103"/>
      <c r="R622" s="97"/>
    </row>
    <row r="623" spans="14:18">
      <c r="N623" s="103"/>
      <c r="R623" s="97"/>
    </row>
    <row r="624" spans="14:18">
      <c r="N624" s="103"/>
      <c r="R624" s="97"/>
    </row>
    <row r="625" spans="14:18">
      <c r="N625" s="103"/>
      <c r="R625" s="97"/>
    </row>
    <row r="626" spans="14:18">
      <c r="N626" s="103"/>
      <c r="R626" s="97"/>
    </row>
    <row r="627" spans="14:18">
      <c r="N627" s="103"/>
      <c r="R627" s="97"/>
    </row>
    <row r="628" spans="14:18">
      <c r="N628" s="103"/>
      <c r="R628" s="97"/>
    </row>
    <row r="629" spans="14:18">
      <c r="N629" s="103"/>
      <c r="R629" s="97"/>
    </row>
    <row r="630" spans="14:18">
      <c r="N630" s="103"/>
      <c r="R630" s="97"/>
    </row>
    <row r="631" spans="14:18">
      <c r="N631" s="103"/>
      <c r="R631" s="97"/>
    </row>
    <row r="632" spans="14:18">
      <c r="N632" s="103"/>
      <c r="R632" s="97"/>
    </row>
    <row r="633" spans="14:18">
      <c r="N633" s="103"/>
      <c r="R633" s="97"/>
    </row>
    <row r="634" spans="14:18">
      <c r="N634" s="103"/>
      <c r="R634" s="97"/>
    </row>
    <row r="635" spans="14:18">
      <c r="N635" s="103"/>
      <c r="R635" s="97"/>
    </row>
    <row r="636" spans="14:18">
      <c r="N636" s="103"/>
      <c r="R636" s="97"/>
    </row>
    <row r="637" spans="14:18">
      <c r="N637" s="103"/>
      <c r="R637" s="97"/>
    </row>
    <row r="638" spans="14:18">
      <c r="N638" s="103"/>
      <c r="R638" s="97"/>
    </row>
    <row r="639" spans="14:18">
      <c r="N639" s="103"/>
      <c r="R639" s="97"/>
    </row>
    <row r="640" spans="14:18">
      <c r="N640" s="103"/>
      <c r="R640" s="97"/>
    </row>
    <row r="641" spans="14:18">
      <c r="N641" s="103"/>
      <c r="R641" s="97"/>
    </row>
    <row r="642" spans="14:18">
      <c r="N642" s="103"/>
      <c r="R642" s="97"/>
    </row>
    <row r="643" spans="14:18">
      <c r="N643" s="103"/>
      <c r="R643" s="97"/>
    </row>
    <row r="644" spans="14:18">
      <c r="N644" s="103"/>
      <c r="R644" s="97"/>
    </row>
    <row r="645" spans="14:18">
      <c r="N645" s="103"/>
      <c r="R645" s="97"/>
    </row>
    <row r="646" spans="14:18">
      <c r="N646" s="103"/>
      <c r="R646" s="97"/>
    </row>
    <row r="647" spans="14:18">
      <c r="N647" s="103"/>
      <c r="R647" s="97"/>
    </row>
    <row r="648" spans="14:18">
      <c r="N648" s="103"/>
      <c r="R648" s="97"/>
    </row>
    <row r="649" spans="14:18">
      <c r="N649" s="103"/>
      <c r="R649" s="97"/>
    </row>
    <row r="650" spans="14:18">
      <c r="N650" s="103"/>
      <c r="R650" s="97"/>
    </row>
    <row r="651" spans="14:18">
      <c r="N651" s="103"/>
      <c r="R651" s="97"/>
    </row>
    <row r="652" spans="14:18">
      <c r="N652" s="103"/>
      <c r="R652" s="97"/>
    </row>
    <row r="653" spans="14:18">
      <c r="N653" s="103"/>
      <c r="R653" s="97"/>
    </row>
    <row r="654" spans="14:18">
      <c r="N654" s="103"/>
      <c r="R654" s="97"/>
    </row>
    <row r="655" spans="14:18">
      <c r="N655" s="103"/>
      <c r="R655" s="97"/>
    </row>
    <row r="656" spans="14:18">
      <c r="N656" s="103"/>
      <c r="R656" s="97"/>
    </row>
    <row r="657" spans="14:18">
      <c r="N657" s="103"/>
      <c r="R657" s="97"/>
    </row>
    <row r="658" spans="14:18">
      <c r="N658" s="103"/>
      <c r="R658" s="97"/>
    </row>
    <row r="659" spans="14:18">
      <c r="N659" s="103"/>
      <c r="R659" s="97"/>
    </row>
    <row r="660" spans="14:18">
      <c r="N660" s="103"/>
      <c r="R660" s="97"/>
    </row>
    <row r="661" spans="14:18">
      <c r="N661" s="103"/>
      <c r="R661" s="97"/>
    </row>
    <row r="662" spans="14:18">
      <c r="N662" s="103"/>
      <c r="R662" s="97"/>
    </row>
    <row r="663" spans="14:18">
      <c r="N663" s="103"/>
      <c r="R663" s="97"/>
    </row>
    <row r="664" spans="14:18">
      <c r="N664" s="103"/>
      <c r="R664" s="97"/>
    </row>
    <row r="665" spans="14:18">
      <c r="N665" s="103"/>
      <c r="R665" s="97"/>
    </row>
    <row r="666" spans="14:18">
      <c r="N666" s="103"/>
      <c r="R666" s="97"/>
    </row>
    <row r="667" spans="14:18">
      <c r="N667" s="103"/>
      <c r="R667" s="97"/>
    </row>
    <row r="668" spans="14:18">
      <c r="N668" s="103"/>
      <c r="R668" s="97"/>
    </row>
    <row r="669" spans="14:18">
      <c r="N669" s="103"/>
      <c r="R669" s="97"/>
    </row>
    <row r="670" spans="14:18">
      <c r="N670" s="103"/>
      <c r="R670" s="97"/>
    </row>
    <row r="671" spans="14:18">
      <c r="N671" s="103"/>
      <c r="R671" s="97"/>
    </row>
    <row r="672" spans="14:18">
      <c r="N672" s="103"/>
      <c r="R672" s="97"/>
    </row>
    <row r="673" spans="14:18">
      <c r="N673" s="103"/>
      <c r="R673" s="97"/>
    </row>
    <row r="674" spans="14:18">
      <c r="N674" s="103"/>
      <c r="R674" s="97"/>
    </row>
    <row r="675" spans="14:18">
      <c r="N675" s="103"/>
      <c r="R675" s="97"/>
    </row>
    <row r="676" spans="14:18">
      <c r="N676" s="103"/>
      <c r="R676" s="97"/>
    </row>
    <row r="677" spans="14:18">
      <c r="N677" s="103"/>
      <c r="R677" s="97"/>
    </row>
    <row r="678" spans="14:18">
      <c r="N678" s="103"/>
      <c r="R678" s="97"/>
    </row>
    <row r="679" spans="14:18">
      <c r="N679" s="103"/>
      <c r="R679" s="97"/>
    </row>
    <row r="680" spans="14:18">
      <c r="N680" s="103"/>
      <c r="R680" s="97"/>
    </row>
    <row r="681" spans="14:18">
      <c r="N681" s="103"/>
      <c r="R681" s="97"/>
    </row>
    <row r="682" spans="14:18">
      <c r="N682" s="103"/>
      <c r="R682" s="97"/>
    </row>
    <row r="683" spans="14:18">
      <c r="N683" s="103"/>
      <c r="R683" s="97"/>
    </row>
    <row r="684" spans="14:18">
      <c r="N684" s="103"/>
      <c r="R684" s="97"/>
    </row>
    <row r="685" spans="14:18">
      <c r="N685" s="103"/>
      <c r="R685" s="97"/>
    </row>
    <row r="686" spans="14:18">
      <c r="N686" s="103"/>
      <c r="R686" s="97"/>
    </row>
    <row r="687" spans="14:18">
      <c r="N687" s="103"/>
      <c r="R687" s="97"/>
    </row>
    <row r="688" spans="14:18">
      <c r="N688" s="103"/>
      <c r="R688" s="97"/>
    </row>
    <row r="689" spans="14:18">
      <c r="N689" s="103"/>
      <c r="R689" s="97"/>
    </row>
    <row r="690" spans="14:18">
      <c r="N690" s="103"/>
      <c r="R690" s="97"/>
    </row>
    <row r="691" spans="14:18">
      <c r="N691" s="103"/>
      <c r="R691" s="97"/>
    </row>
    <row r="692" spans="14:18">
      <c r="N692" s="103"/>
      <c r="R692" s="97"/>
    </row>
    <row r="693" spans="14:18">
      <c r="N693" s="103"/>
      <c r="R693" s="97"/>
    </row>
    <row r="694" spans="14:18">
      <c r="N694" s="103"/>
      <c r="R694" s="97"/>
    </row>
    <row r="695" spans="14:18">
      <c r="N695" s="103"/>
      <c r="R695" s="97"/>
    </row>
    <row r="696" spans="14:18">
      <c r="N696" s="103"/>
      <c r="R696" s="97"/>
    </row>
    <row r="697" spans="14:18">
      <c r="N697" s="103"/>
      <c r="R697" s="97"/>
    </row>
    <row r="698" spans="14:18">
      <c r="N698" s="103"/>
      <c r="R698" s="97"/>
    </row>
    <row r="699" spans="14:18">
      <c r="N699" s="103"/>
      <c r="R699" s="97"/>
    </row>
    <row r="700" spans="14:18">
      <c r="N700" s="103"/>
      <c r="R700" s="97"/>
    </row>
    <row r="701" spans="14:18">
      <c r="N701" s="103"/>
      <c r="R701" s="97"/>
    </row>
    <row r="702" spans="14:18">
      <c r="N702" s="103"/>
      <c r="R702" s="97"/>
    </row>
    <row r="703" spans="14:18">
      <c r="N703" s="103"/>
      <c r="R703" s="97"/>
    </row>
    <row r="704" spans="14:18">
      <c r="N704" s="103"/>
      <c r="R704" s="97"/>
    </row>
    <row r="705" spans="14:18">
      <c r="N705" s="103"/>
      <c r="R705" s="97"/>
    </row>
    <row r="706" spans="14:18">
      <c r="N706" s="103"/>
      <c r="R706" s="97"/>
    </row>
    <row r="707" spans="14:18">
      <c r="N707" s="103"/>
      <c r="R707" s="97"/>
    </row>
    <row r="708" spans="14:18">
      <c r="N708" s="103"/>
      <c r="R708" s="97"/>
    </row>
    <row r="709" spans="14:18">
      <c r="N709" s="103"/>
      <c r="R709" s="97"/>
    </row>
    <row r="710" spans="14:18">
      <c r="N710" s="103"/>
      <c r="R710" s="97"/>
    </row>
    <row r="711" spans="14:18">
      <c r="N711" s="103"/>
      <c r="R711" s="97"/>
    </row>
    <row r="712" spans="14:18">
      <c r="N712" s="103"/>
      <c r="R712" s="97"/>
    </row>
    <row r="713" spans="14:18">
      <c r="N713" s="103"/>
      <c r="R713" s="97"/>
    </row>
    <row r="714" spans="14:18">
      <c r="N714" s="103"/>
      <c r="R714" s="97"/>
    </row>
    <row r="715" spans="14:18">
      <c r="N715" s="103"/>
      <c r="R715" s="97"/>
    </row>
    <row r="716" spans="14:18">
      <c r="N716" s="103"/>
      <c r="R716" s="97"/>
    </row>
    <row r="717" spans="14:18">
      <c r="N717" s="103"/>
      <c r="R717" s="97"/>
    </row>
    <row r="718" spans="14:18">
      <c r="N718" s="103"/>
      <c r="R718" s="97"/>
    </row>
    <row r="719" spans="14:18">
      <c r="N719" s="103"/>
      <c r="R719" s="97"/>
    </row>
    <row r="720" spans="14:18">
      <c r="N720" s="103"/>
      <c r="R720" s="97"/>
    </row>
    <row r="721" spans="14:18">
      <c r="N721" s="103"/>
      <c r="R721" s="97"/>
    </row>
    <row r="722" spans="14:18">
      <c r="N722" s="103"/>
      <c r="R722" s="97"/>
    </row>
    <row r="723" spans="14:18">
      <c r="N723" s="103"/>
      <c r="R723" s="97"/>
    </row>
    <row r="724" spans="14:18">
      <c r="N724" s="103"/>
      <c r="R724" s="97"/>
    </row>
    <row r="725" spans="14:18">
      <c r="N725" s="103"/>
      <c r="R725" s="97"/>
    </row>
    <row r="726" spans="14:18">
      <c r="N726" s="103"/>
      <c r="R726" s="97"/>
    </row>
    <row r="727" spans="14:18">
      <c r="N727" s="103"/>
      <c r="R727" s="97"/>
    </row>
    <row r="728" spans="14:18">
      <c r="N728" s="103"/>
      <c r="R728" s="97"/>
    </row>
    <row r="729" spans="14:18">
      <c r="N729" s="103"/>
      <c r="R729" s="97"/>
    </row>
    <row r="730" spans="14:18">
      <c r="N730" s="103"/>
      <c r="R730" s="97"/>
    </row>
    <row r="731" spans="14:18">
      <c r="N731" s="103"/>
      <c r="R731" s="97"/>
    </row>
    <row r="732" spans="14:18">
      <c r="N732" s="103"/>
      <c r="R732" s="97"/>
    </row>
    <row r="733" spans="14:18">
      <c r="N733" s="103"/>
      <c r="R733" s="97"/>
    </row>
    <row r="734" spans="14:18">
      <c r="N734" s="103"/>
      <c r="R734" s="97"/>
    </row>
    <row r="735" spans="14:18">
      <c r="N735" s="103"/>
      <c r="R735" s="97"/>
    </row>
    <row r="736" spans="14:18">
      <c r="N736" s="103"/>
      <c r="R736" s="97"/>
    </row>
    <row r="737" spans="14:18">
      <c r="N737" s="103"/>
      <c r="R737" s="97"/>
    </row>
    <row r="738" spans="14:18">
      <c r="N738" s="103"/>
      <c r="R738" s="97"/>
    </row>
    <row r="739" spans="14:18">
      <c r="N739" s="103"/>
      <c r="R739" s="97"/>
    </row>
    <row r="740" spans="14:18">
      <c r="N740" s="103"/>
      <c r="R740" s="97"/>
    </row>
    <row r="741" spans="14:18">
      <c r="N741" s="103"/>
      <c r="R741" s="97"/>
    </row>
    <row r="742" spans="14:18">
      <c r="N742" s="103"/>
      <c r="R742" s="97"/>
    </row>
    <row r="743" spans="14:18">
      <c r="N743" s="103"/>
      <c r="R743" s="97"/>
    </row>
    <row r="744" spans="14:18">
      <c r="N744" s="103"/>
      <c r="R744" s="97"/>
    </row>
    <row r="745" spans="14:18">
      <c r="N745" s="103"/>
      <c r="R745" s="97"/>
    </row>
    <row r="746" spans="14:18">
      <c r="N746" s="103"/>
      <c r="R746" s="97"/>
    </row>
    <row r="747" spans="14:18">
      <c r="N747" s="103"/>
      <c r="R747" s="97"/>
    </row>
    <row r="748" spans="14:18">
      <c r="N748" s="103"/>
      <c r="R748" s="97"/>
    </row>
    <row r="749" spans="14:18">
      <c r="N749" s="103"/>
      <c r="R749" s="97"/>
    </row>
    <row r="750" spans="14:18">
      <c r="N750" s="103"/>
      <c r="R750" s="97"/>
    </row>
    <row r="751" spans="14:18">
      <c r="N751" s="103"/>
      <c r="R751" s="97"/>
    </row>
    <row r="752" spans="14:18">
      <c r="N752" s="103"/>
      <c r="R752" s="97"/>
    </row>
    <row r="753" spans="14:18">
      <c r="N753" s="103"/>
      <c r="R753" s="97"/>
    </row>
    <row r="754" spans="14:18">
      <c r="N754" s="103"/>
      <c r="R754" s="97"/>
    </row>
    <row r="755" spans="14:18">
      <c r="N755" s="103"/>
      <c r="R755" s="97"/>
    </row>
    <row r="756" spans="14:18">
      <c r="N756" s="103"/>
      <c r="R756" s="97"/>
    </row>
    <row r="757" spans="14:18">
      <c r="N757" s="103"/>
      <c r="R757" s="97"/>
    </row>
    <row r="758" spans="14:18">
      <c r="N758" s="103"/>
      <c r="R758" s="97"/>
    </row>
    <row r="759" spans="14:18">
      <c r="N759" s="103"/>
      <c r="R759" s="97"/>
    </row>
    <row r="760" spans="14:18">
      <c r="N760" s="103"/>
      <c r="R760" s="97"/>
    </row>
    <row r="761" spans="14:18">
      <c r="N761" s="103"/>
      <c r="R761" s="97"/>
    </row>
    <row r="762" spans="14:18">
      <c r="N762" s="103"/>
      <c r="R762" s="97"/>
    </row>
    <row r="763" spans="14:18">
      <c r="N763" s="103"/>
      <c r="R763" s="97"/>
    </row>
    <row r="764" spans="14:18">
      <c r="N764" s="103"/>
      <c r="R764" s="97"/>
    </row>
    <row r="765" spans="14:18">
      <c r="N765" s="103"/>
      <c r="R765" s="97"/>
    </row>
    <row r="766" spans="14:18">
      <c r="N766" s="103"/>
      <c r="R766" s="97"/>
    </row>
    <row r="767" spans="14:18">
      <c r="N767" s="103"/>
      <c r="R767" s="97"/>
    </row>
    <row r="768" spans="14:18">
      <c r="N768" s="103"/>
      <c r="R768" s="97"/>
    </row>
    <row r="769" spans="14:18">
      <c r="N769" s="103"/>
      <c r="R769" s="97"/>
    </row>
    <row r="770" spans="14:18">
      <c r="N770" s="103"/>
      <c r="R770" s="97"/>
    </row>
    <row r="771" spans="14:18">
      <c r="N771" s="103"/>
      <c r="R771" s="97"/>
    </row>
    <row r="772" spans="14:18">
      <c r="N772" s="103"/>
      <c r="R772" s="97"/>
    </row>
    <row r="773" spans="14:18">
      <c r="N773" s="103"/>
      <c r="R773" s="97"/>
    </row>
    <row r="774" spans="14:18">
      <c r="N774" s="103"/>
      <c r="R774" s="97"/>
    </row>
    <row r="775" spans="14:18">
      <c r="N775" s="103"/>
      <c r="R775" s="97"/>
    </row>
    <row r="776" spans="14:18">
      <c r="N776" s="103"/>
      <c r="R776" s="97"/>
    </row>
    <row r="777" spans="14:18">
      <c r="N777" s="103"/>
      <c r="R777" s="97"/>
    </row>
    <row r="778" spans="14:18">
      <c r="N778" s="103"/>
      <c r="R778" s="97"/>
    </row>
    <row r="779" spans="14:18">
      <c r="N779" s="103"/>
      <c r="R779" s="97"/>
    </row>
    <row r="780" spans="14:18">
      <c r="N780" s="103"/>
      <c r="R780" s="97"/>
    </row>
    <row r="781" spans="14:18">
      <c r="N781" s="103"/>
      <c r="R781" s="97"/>
    </row>
    <row r="782" spans="14:18">
      <c r="N782" s="103"/>
      <c r="R782" s="97"/>
    </row>
    <row r="783" spans="14:18">
      <c r="N783" s="103"/>
      <c r="R783" s="97"/>
    </row>
    <row r="784" spans="14:18">
      <c r="N784" s="103"/>
      <c r="R784" s="97"/>
    </row>
    <row r="785" spans="14:18">
      <c r="N785" s="103"/>
      <c r="R785" s="97"/>
    </row>
    <row r="786" spans="14:18">
      <c r="N786" s="103"/>
      <c r="R786" s="97"/>
    </row>
    <row r="787" spans="14:18">
      <c r="N787" s="103"/>
      <c r="R787" s="97"/>
    </row>
    <row r="788" spans="14:18">
      <c r="N788" s="103"/>
      <c r="R788" s="97"/>
    </row>
    <row r="789" spans="14:18">
      <c r="N789" s="103"/>
      <c r="R789" s="97"/>
    </row>
    <row r="790" spans="14:18">
      <c r="N790" s="103"/>
      <c r="R790" s="97"/>
    </row>
    <row r="791" spans="14:18">
      <c r="N791" s="103"/>
      <c r="R791" s="97"/>
    </row>
    <row r="792" spans="14:18">
      <c r="N792" s="103"/>
      <c r="R792" s="97"/>
    </row>
    <row r="793" spans="14:18">
      <c r="N793" s="103"/>
      <c r="R793" s="97"/>
    </row>
    <row r="794" spans="14:18">
      <c r="N794" s="103"/>
      <c r="R794" s="97"/>
    </row>
    <row r="795" spans="14:18">
      <c r="N795" s="103"/>
      <c r="R795" s="97"/>
    </row>
    <row r="796" spans="14:18">
      <c r="N796" s="103"/>
      <c r="R796" s="97"/>
    </row>
    <row r="797" spans="14:18">
      <c r="N797" s="103"/>
      <c r="R797" s="97"/>
    </row>
    <row r="798" spans="14:18">
      <c r="N798" s="103"/>
      <c r="R798" s="97"/>
    </row>
    <row r="799" spans="14:18">
      <c r="N799" s="103"/>
      <c r="R799" s="97"/>
    </row>
    <row r="800" spans="14:18">
      <c r="N800" s="103"/>
      <c r="R800" s="97"/>
    </row>
    <row r="801" spans="14:18">
      <c r="N801" s="103"/>
      <c r="R801" s="97"/>
    </row>
    <row r="802" spans="14:18">
      <c r="N802" s="103"/>
      <c r="R802" s="97"/>
    </row>
    <row r="803" spans="14:18">
      <c r="N803" s="103"/>
      <c r="R803" s="97"/>
    </row>
    <row r="804" spans="14:18">
      <c r="N804" s="103"/>
      <c r="R804" s="97"/>
    </row>
    <row r="805" spans="14:18">
      <c r="N805" s="103"/>
      <c r="R805" s="97"/>
    </row>
    <row r="806" spans="14:18">
      <c r="N806" s="103"/>
      <c r="R806" s="97"/>
    </row>
    <row r="807" spans="14:18">
      <c r="N807" s="103"/>
      <c r="R807" s="97"/>
    </row>
    <row r="808" spans="14:18">
      <c r="N808" s="103"/>
      <c r="R808" s="97"/>
    </row>
    <row r="809" spans="14:18">
      <c r="N809" s="103"/>
      <c r="R809" s="97"/>
    </row>
    <row r="810" spans="14:18">
      <c r="N810" s="103"/>
      <c r="R810" s="97"/>
    </row>
    <row r="811" spans="14:18">
      <c r="N811" s="103"/>
      <c r="R811" s="97"/>
    </row>
    <row r="812" spans="14:18">
      <c r="N812" s="103"/>
      <c r="R812" s="97"/>
    </row>
    <row r="813" spans="14:18">
      <c r="N813" s="103"/>
      <c r="R813" s="97"/>
    </row>
    <row r="814" spans="14:18">
      <c r="N814" s="103"/>
      <c r="R814" s="97"/>
    </row>
    <row r="815" spans="14:18">
      <c r="N815" s="103"/>
      <c r="R815" s="97"/>
    </row>
    <row r="816" spans="14:18">
      <c r="N816" s="103"/>
      <c r="R816" s="97"/>
    </row>
    <row r="817" spans="14:18">
      <c r="N817" s="103"/>
      <c r="R817" s="97"/>
    </row>
    <row r="818" spans="14:18">
      <c r="N818" s="103"/>
      <c r="R818" s="97"/>
    </row>
    <row r="819" spans="14:18">
      <c r="N819" s="103"/>
      <c r="R819" s="97"/>
    </row>
    <row r="820" spans="14:18">
      <c r="N820" s="103"/>
      <c r="R820" s="97"/>
    </row>
    <row r="821" spans="14:18">
      <c r="N821" s="103"/>
      <c r="R821" s="97"/>
    </row>
    <row r="822" spans="14:18">
      <c r="N822" s="103"/>
      <c r="R822" s="97"/>
    </row>
    <row r="823" spans="14:18">
      <c r="N823" s="103"/>
      <c r="R823" s="97"/>
    </row>
    <row r="824" spans="14:18">
      <c r="N824" s="103"/>
      <c r="R824" s="97"/>
    </row>
    <row r="825" spans="14:18">
      <c r="N825" s="103"/>
      <c r="R825" s="97"/>
    </row>
    <row r="826" spans="14:18">
      <c r="N826" s="103"/>
      <c r="R826" s="97"/>
    </row>
    <row r="827" spans="14:18">
      <c r="N827" s="103"/>
      <c r="R827" s="97"/>
    </row>
    <row r="828" spans="14:18">
      <c r="N828" s="103"/>
      <c r="R828" s="97"/>
    </row>
    <row r="829" spans="14:18">
      <c r="N829" s="103"/>
      <c r="R829" s="97"/>
    </row>
    <row r="830" spans="14:18">
      <c r="N830" s="103"/>
      <c r="R830" s="97"/>
    </row>
    <row r="831" spans="14:18">
      <c r="N831" s="103"/>
      <c r="R831" s="97"/>
    </row>
    <row r="832" spans="14:18">
      <c r="N832" s="103"/>
      <c r="R832" s="97"/>
    </row>
    <row r="833" spans="14:18">
      <c r="N833" s="103"/>
      <c r="R833" s="97"/>
    </row>
    <row r="834" spans="14:18">
      <c r="N834" s="103"/>
      <c r="R834" s="97"/>
    </row>
    <row r="835" spans="14:18">
      <c r="N835" s="103"/>
      <c r="R835" s="97"/>
    </row>
    <row r="836" spans="14:18">
      <c r="N836" s="103"/>
      <c r="R836" s="97"/>
    </row>
    <row r="837" spans="14:18">
      <c r="N837" s="103"/>
      <c r="R837" s="97"/>
    </row>
    <row r="838" spans="14:18">
      <c r="N838" s="103"/>
      <c r="R838" s="97"/>
    </row>
    <row r="839" spans="14:18">
      <c r="N839" s="103"/>
      <c r="R839" s="97"/>
    </row>
    <row r="840" spans="14:18">
      <c r="N840" s="103"/>
      <c r="R840" s="97"/>
    </row>
    <row r="841" spans="14:18">
      <c r="N841" s="103"/>
      <c r="R841" s="97"/>
    </row>
    <row r="842" spans="14:18">
      <c r="N842" s="103"/>
      <c r="R842" s="97"/>
    </row>
    <row r="843" spans="14:18">
      <c r="N843" s="103"/>
      <c r="R843" s="97"/>
    </row>
    <row r="844" spans="14:18">
      <c r="N844" s="103"/>
      <c r="R844" s="97"/>
    </row>
    <row r="845" spans="14:18">
      <c r="N845" s="103"/>
      <c r="R845" s="97"/>
    </row>
    <row r="846" spans="14:18">
      <c r="N846" s="103"/>
      <c r="R846" s="97"/>
    </row>
    <row r="847" spans="14:18">
      <c r="N847" s="103"/>
      <c r="R847" s="97"/>
    </row>
    <row r="848" spans="14:18">
      <c r="N848" s="103"/>
      <c r="R848" s="97"/>
    </row>
    <row r="849" spans="14:18">
      <c r="N849" s="103"/>
      <c r="R849" s="97"/>
    </row>
    <row r="850" spans="14:18">
      <c r="N850" s="103"/>
      <c r="R850" s="97"/>
    </row>
    <row r="851" spans="14:18">
      <c r="N851" s="103"/>
      <c r="R851" s="97"/>
    </row>
    <row r="852" spans="14:18">
      <c r="N852" s="103"/>
      <c r="R852" s="97"/>
    </row>
    <row r="853" spans="14:18">
      <c r="N853" s="103"/>
      <c r="R853" s="97"/>
    </row>
    <row r="854" spans="14:18">
      <c r="N854" s="103"/>
      <c r="R854" s="97"/>
    </row>
    <row r="855" spans="14:18">
      <c r="N855" s="103"/>
      <c r="R855" s="97"/>
    </row>
    <row r="856" spans="14:18">
      <c r="N856" s="103"/>
      <c r="R856" s="97"/>
    </row>
    <row r="857" spans="14:18">
      <c r="N857" s="103"/>
      <c r="R857" s="97"/>
    </row>
    <row r="858" spans="14:18">
      <c r="N858" s="103"/>
      <c r="R858" s="97"/>
    </row>
    <row r="859" spans="14:18">
      <c r="N859" s="103"/>
      <c r="R859" s="97"/>
    </row>
    <row r="860" spans="14:18">
      <c r="N860" s="103"/>
      <c r="R860" s="97"/>
    </row>
    <row r="861" spans="14:18">
      <c r="N861" s="103"/>
      <c r="R861" s="97"/>
    </row>
    <row r="862" spans="14:18">
      <c r="N862" s="103"/>
      <c r="R862" s="97"/>
    </row>
    <row r="863" spans="14:18">
      <c r="N863" s="103"/>
      <c r="R863" s="97"/>
    </row>
    <row r="864" spans="14:18">
      <c r="N864" s="103"/>
      <c r="R864" s="97"/>
    </row>
    <row r="865" spans="14:18">
      <c r="N865" s="103"/>
      <c r="R865" s="97"/>
    </row>
    <row r="866" spans="14:18">
      <c r="N866" s="103"/>
      <c r="R866" s="97"/>
    </row>
    <row r="867" spans="14:18">
      <c r="N867" s="103"/>
      <c r="R867" s="97"/>
    </row>
    <row r="868" spans="14:18">
      <c r="N868" s="103"/>
      <c r="R868" s="97"/>
    </row>
    <row r="869" spans="14:18">
      <c r="N869" s="103"/>
      <c r="R869" s="97"/>
    </row>
    <row r="870" spans="14:18">
      <c r="N870" s="103"/>
      <c r="R870" s="97"/>
    </row>
    <row r="871" spans="14:18">
      <c r="N871" s="103"/>
      <c r="R871" s="97"/>
    </row>
    <row r="872" spans="14:18">
      <c r="N872" s="103"/>
      <c r="R872" s="97"/>
    </row>
    <row r="873" spans="14:18">
      <c r="N873" s="103"/>
      <c r="R873" s="97"/>
    </row>
    <row r="874" spans="14:18">
      <c r="N874" s="103"/>
      <c r="R874" s="97"/>
    </row>
    <row r="875" spans="14:18">
      <c r="N875" s="103"/>
      <c r="R875" s="97"/>
    </row>
    <row r="876" spans="14:18">
      <c r="N876" s="103"/>
      <c r="R876" s="97"/>
    </row>
    <row r="877" spans="14:18">
      <c r="N877" s="103"/>
      <c r="R877" s="97"/>
    </row>
    <row r="878" spans="14:18">
      <c r="N878" s="103"/>
      <c r="R878" s="97"/>
    </row>
    <row r="879" spans="14:18">
      <c r="N879" s="103"/>
      <c r="R879" s="97"/>
    </row>
    <row r="880" spans="14:18">
      <c r="N880" s="103"/>
      <c r="R880" s="97"/>
    </row>
    <row r="881" spans="14:18">
      <c r="N881" s="103"/>
      <c r="R881" s="97"/>
    </row>
    <row r="882" spans="14:18">
      <c r="N882" s="103"/>
      <c r="R882" s="97"/>
    </row>
    <row r="883" spans="14:18">
      <c r="N883" s="103"/>
      <c r="R883" s="97"/>
    </row>
    <row r="884" spans="14:18">
      <c r="N884" s="103"/>
      <c r="R884" s="97"/>
    </row>
    <row r="885" spans="14:18">
      <c r="N885" s="103"/>
      <c r="R885" s="97"/>
    </row>
    <row r="886" spans="14:18">
      <c r="N886" s="103"/>
      <c r="R886" s="97"/>
    </row>
    <row r="887" spans="14:18">
      <c r="N887" s="103"/>
      <c r="R887" s="97"/>
    </row>
    <row r="888" spans="14:18">
      <c r="N888" s="103"/>
      <c r="R888" s="97"/>
    </row>
    <row r="889" spans="14:18">
      <c r="N889" s="103"/>
      <c r="R889" s="97"/>
    </row>
    <row r="890" spans="14:18">
      <c r="N890" s="103"/>
      <c r="R890" s="97"/>
    </row>
    <row r="891" spans="14:18">
      <c r="N891" s="103"/>
      <c r="R891" s="97"/>
    </row>
    <row r="892" spans="14:18">
      <c r="N892" s="103"/>
      <c r="R892" s="97"/>
    </row>
    <row r="893" spans="14:18">
      <c r="N893" s="103"/>
      <c r="R893" s="97"/>
    </row>
    <row r="894" spans="14:18">
      <c r="N894" s="103"/>
      <c r="R894" s="97"/>
    </row>
    <row r="895" spans="14:18">
      <c r="N895" s="103"/>
      <c r="R895" s="97"/>
    </row>
    <row r="896" spans="14:18">
      <c r="N896" s="103"/>
      <c r="R896" s="97"/>
    </row>
    <row r="897" spans="14:18">
      <c r="N897" s="103"/>
      <c r="R897" s="97"/>
    </row>
    <row r="898" spans="14:18">
      <c r="N898" s="103"/>
      <c r="R898" s="97"/>
    </row>
    <row r="899" spans="14:18">
      <c r="N899" s="103"/>
      <c r="R899" s="97"/>
    </row>
    <row r="900" spans="14:18">
      <c r="N900" s="103"/>
      <c r="R900" s="97"/>
    </row>
    <row r="901" spans="14:18">
      <c r="N901" s="103"/>
      <c r="R901" s="97"/>
    </row>
    <row r="902" spans="14:18">
      <c r="N902" s="103"/>
      <c r="R902" s="97"/>
    </row>
    <row r="903" spans="14:18">
      <c r="N903" s="103"/>
      <c r="R903" s="97"/>
    </row>
    <row r="904" spans="14:18">
      <c r="N904" s="103"/>
      <c r="R904" s="97"/>
    </row>
    <row r="905" spans="14:18">
      <c r="N905" s="103"/>
      <c r="R905" s="97"/>
    </row>
    <row r="906" spans="14:18">
      <c r="N906" s="103"/>
      <c r="R906" s="97"/>
    </row>
    <row r="907" spans="14:18">
      <c r="N907" s="103"/>
      <c r="R907" s="97"/>
    </row>
    <row r="908" spans="14:18">
      <c r="N908" s="103"/>
      <c r="R908" s="97"/>
    </row>
    <row r="909" spans="14:18">
      <c r="N909" s="103"/>
      <c r="R909" s="97"/>
    </row>
    <row r="910" spans="14:18">
      <c r="N910" s="103"/>
      <c r="R910" s="97"/>
    </row>
    <row r="911" spans="14:18">
      <c r="N911" s="103"/>
      <c r="R911" s="97"/>
    </row>
    <row r="912" spans="14:18">
      <c r="N912" s="103"/>
      <c r="R912" s="97"/>
    </row>
    <row r="913" spans="14:18">
      <c r="N913" s="103"/>
      <c r="R913" s="97"/>
    </row>
    <row r="914" spans="14:18">
      <c r="N914" s="103"/>
      <c r="R914" s="97"/>
    </row>
    <row r="915" spans="14:18">
      <c r="N915" s="103"/>
      <c r="R915" s="97"/>
    </row>
    <row r="916" spans="14:18">
      <c r="N916" s="103"/>
      <c r="R916" s="97"/>
    </row>
    <row r="917" spans="14:18">
      <c r="N917" s="103"/>
      <c r="R917" s="97"/>
    </row>
    <row r="918" spans="14:18">
      <c r="N918" s="103"/>
      <c r="R918" s="97"/>
    </row>
    <row r="919" spans="14:18">
      <c r="N919" s="103"/>
      <c r="R919" s="97"/>
    </row>
    <row r="920" spans="14:18">
      <c r="N920" s="103"/>
      <c r="R920" s="97"/>
    </row>
    <row r="921" spans="14:18">
      <c r="N921" s="103"/>
      <c r="R921" s="97"/>
    </row>
    <row r="922" spans="14:18">
      <c r="N922" s="103"/>
      <c r="R922" s="97"/>
    </row>
    <row r="923" spans="14:18">
      <c r="N923" s="103"/>
      <c r="R923" s="97"/>
    </row>
    <row r="924" spans="14:18">
      <c r="N924" s="103"/>
      <c r="R924" s="97"/>
    </row>
    <row r="925" spans="14:18">
      <c r="N925" s="103"/>
      <c r="R925" s="97"/>
    </row>
    <row r="926" spans="14:18">
      <c r="N926" s="103"/>
      <c r="R926" s="97"/>
    </row>
    <row r="927" spans="14:18">
      <c r="N927" s="103"/>
      <c r="R927" s="97"/>
    </row>
    <row r="928" spans="14:18">
      <c r="N928" s="103"/>
      <c r="R928" s="97"/>
    </row>
    <row r="929" spans="14:18">
      <c r="N929" s="103"/>
      <c r="R929" s="97"/>
    </row>
    <row r="930" spans="14:18">
      <c r="N930" s="103"/>
      <c r="R930" s="97"/>
    </row>
    <row r="931" spans="14:18">
      <c r="N931" s="103"/>
      <c r="R931" s="97"/>
    </row>
    <row r="932" spans="14:18">
      <c r="N932" s="103"/>
      <c r="R932" s="97"/>
    </row>
    <row r="933" spans="14:18">
      <c r="N933" s="103"/>
      <c r="R933" s="97"/>
    </row>
    <row r="934" spans="14:18">
      <c r="N934" s="103"/>
      <c r="R934" s="97"/>
    </row>
    <row r="935" spans="14:18">
      <c r="N935" s="103"/>
      <c r="R935" s="97"/>
    </row>
    <row r="936" spans="14:18">
      <c r="N936" s="103"/>
      <c r="R936" s="97"/>
    </row>
    <row r="937" spans="14:18">
      <c r="N937" s="103"/>
      <c r="R937" s="97"/>
    </row>
    <row r="938" spans="14:18">
      <c r="N938" s="103"/>
      <c r="R938" s="97"/>
    </row>
    <row r="939" spans="14:18">
      <c r="N939" s="103"/>
      <c r="R939" s="97"/>
    </row>
    <row r="940" spans="14:18">
      <c r="N940" s="103"/>
      <c r="R940" s="97"/>
    </row>
    <row r="941" spans="14:18">
      <c r="N941" s="103"/>
      <c r="R941" s="97"/>
    </row>
    <row r="942" spans="14:18">
      <c r="N942" s="103"/>
      <c r="R942" s="97"/>
    </row>
    <row r="943" spans="14:18">
      <c r="N943" s="103"/>
      <c r="R943" s="97"/>
    </row>
    <row r="944" spans="14:18">
      <c r="N944" s="103"/>
      <c r="R944" s="97"/>
    </row>
    <row r="945" spans="14:18">
      <c r="N945" s="103"/>
      <c r="R945" s="97"/>
    </row>
    <row r="946" spans="14:18">
      <c r="N946" s="103"/>
      <c r="R946" s="97"/>
    </row>
    <row r="947" spans="14:18">
      <c r="N947" s="103"/>
      <c r="R947" s="97"/>
    </row>
    <row r="948" spans="14:18">
      <c r="N948" s="103"/>
      <c r="R948" s="97"/>
    </row>
    <row r="949" spans="14:18">
      <c r="N949" s="103"/>
      <c r="R949" s="97"/>
    </row>
    <row r="950" spans="14:18">
      <c r="N950" s="103"/>
      <c r="R950" s="97"/>
    </row>
    <row r="951" spans="14:18">
      <c r="N951" s="103"/>
      <c r="R951" s="97"/>
    </row>
    <row r="952" spans="14:18">
      <c r="N952" s="103"/>
      <c r="R952" s="97"/>
    </row>
    <row r="953" spans="14:18">
      <c r="N953" s="103"/>
      <c r="R953" s="97"/>
    </row>
    <row r="954" spans="14:18">
      <c r="N954" s="103"/>
      <c r="R954" s="97"/>
    </row>
    <row r="955" spans="14:18">
      <c r="N955" s="103"/>
      <c r="R955" s="97"/>
    </row>
    <row r="956" spans="14:18">
      <c r="N956" s="103"/>
      <c r="R956" s="97"/>
    </row>
    <row r="957" spans="14:18">
      <c r="N957" s="103"/>
      <c r="R957" s="97"/>
    </row>
    <row r="958" spans="14:18">
      <c r="N958" s="103"/>
      <c r="R958" s="97"/>
    </row>
    <row r="959" spans="14:18">
      <c r="N959" s="103"/>
      <c r="R959" s="97"/>
    </row>
    <row r="960" spans="14:18">
      <c r="N960" s="103"/>
      <c r="R960" s="97"/>
    </row>
    <row r="961" spans="14:18">
      <c r="N961" s="103"/>
      <c r="R961" s="97"/>
    </row>
    <row r="962" spans="14:18">
      <c r="N962" s="103"/>
      <c r="R962" s="97"/>
    </row>
    <row r="963" spans="14:18">
      <c r="N963" s="103"/>
      <c r="R963" s="97"/>
    </row>
    <row r="964" spans="14:18">
      <c r="N964" s="103"/>
      <c r="R964" s="97"/>
    </row>
    <row r="965" spans="14:18">
      <c r="N965" s="103"/>
      <c r="R965" s="97"/>
    </row>
    <row r="966" spans="14:18">
      <c r="N966" s="103"/>
      <c r="R966" s="97"/>
    </row>
    <row r="967" spans="14:18">
      <c r="N967" s="103"/>
      <c r="R967" s="97"/>
    </row>
    <row r="968" spans="14:18">
      <c r="N968" s="103"/>
      <c r="R968" s="97"/>
    </row>
    <row r="969" spans="14:18">
      <c r="N969" s="103"/>
      <c r="R969" s="97"/>
    </row>
    <row r="970" spans="14:18">
      <c r="N970" s="103"/>
      <c r="R970" s="97"/>
    </row>
    <row r="971" spans="14:18">
      <c r="N971" s="103"/>
      <c r="R971" s="97"/>
    </row>
    <row r="972" spans="14:18">
      <c r="N972" s="103"/>
      <c r="R972" s="97"/>
    </row>
    <row r="973" spans="14:18">
      <c r="N973" s="103"/>
      <c r="R973" s="97"/>
    </row>
    <row r="974" spans="14:18">
      <c r="N974" s="103"/>
      <c r="R974" s="97"/>
    </row>
    <row r="975" spans="14:18">
      <c r="N975" s="103"/>
      <c r="R975" s="97"/>
    </row>
    <row r="976" spans="14:18">
      <c r="N976" s="103"/>
      <c r="R976" s="97"/>
    </row>
    <row r="977" spans="14:18">
      <c r="N977" s="103"/>
      <c r="R977" s="97"/>
    </row>
    <row r="978" spans="14:18">
      <c r="N978" s="103"/>
      <c r="R978" s="97"/>
    </row>
    <row r="979" spans="14:18">
      <c r="N979" s="103"/>
      <c r="R979" s="97"/>
    </row>
    <row r="980" spans="14:18">
      <c r="N980" s="103"/>
      <c r="R980" s="97"/>
    </row>
    <row r="981" spans="14:18">
      <c r="N981" s="103"/>
      <c r="R981" s="97"/>
    </row>
    <row r="982" spans="14:18">
      <c r="N982" s="103"/>
      <c r="R982" s="97"/>
    </row>
    <row r="983" spans="14:18">
      <c r="N983" s="103"/>
      <c r="R983" s="97"/>
    </row>
    <row r="984" spans="14:18">
      <c r="N984" s="103"/>
      <c r="R984" s="97"/>
    </row>
    <row r="985" spans="14:18">
      <c r="N985" s="103"/>
      <c r="R985" s="97"/>
    </row>
    <row r="986" spans="14:18">
      <c r="N986" s="103"/>
      <c r="R986" s="97"/>
    </row>
    <row r="987" spans="14:18">
      <c r="N987" s="103"/>
      <c r="R987" s="97"/>
    </row>
    <row r="988" spans="14:18">
      <c r="N988" s="103"/>
      <c r="R988" s="97"/>
    </row>
    <row r="989" spans="14:18">
      <c r="N989" s="103"/>
      <c r="R989" s="97"/>
    </row>
    <row r="990" spans="14:18">
      <c r="N990" s="103"/>
      <c r="R990" s="97"/>
    </row>
    <row r="991" spans="14:18">
      <c r="N991" s="103"/>
      <c r="R991" s="97"/>
    </row>
    <row r="992" spans="14:18">
      <c r="N992" s="103"/>
      <c r="R992" s="97"/>
    </row>
    <row r="993" spans="14:18">
      <c r="N993" s="103"/>
      <c r="R993" s="97"/>
    </row>
    <row r="994" spans="14:18">
      <c r="N994" s="103"/>
      <c r="R994" s="97"/>
    </row>
    <row r="995" spans="14:18">
      <c r="N995" s="103"/>
      <c r="R995" s="97"/>
    </row>
  </sheetData>
  <conditionalFormatting sqref="D9">
    <cfRule type="cellIs" dxfId="136" priority="1" operator="greaterThan">
      <formula>0</formula>
    </cfRule>
  </conditionalFormatting>
  <pageMargins left="0.7" right="0.7" top="0.75" bottom="0.75" header="0.3" footer="0.3"/>
  <ignoredErrors>
    <ignoredError sqref="D7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5:R992"/>
  <sheetViews>
    <sheetView workbookViewId="0">
      <pane ySplit="1" topLeftCell="A2" activePane="bottomLeft" state="frozen"/>
      <selection activeCell="E35" sqref="E35"/>
      <selection pane="bottomLeft" activeCell="C17" sqref="C17"/>
    </sheetView>
  </sheetViews>
  <sheetFormatPr defaultColWidth="12.5703125" defaultRowHeight="15.75" customHeight="1"/>
  <cols>
    <col min="1" max="1" width="12.5703125" style="102"/>
    <col min="2" max="3" width="17.85546875" style="102" bestFit="1" customWidth="1"/>
    <col min="4" max="4" width="12.85546875" style="102" bestFit="1" customWidth="1"/>
    <col min="5" max="5" width="25.28515625" style="102" customWidth="1"/>
    <col min="6" max="6" width="21.7109375" style="102" customWidth="1"/>
    <col min="7" max="7" width="46.7109375" style="102" bestFit="1" customWidth="1"/>
    <col min="8" max="8" width="11.28515625" style="102" customWidth="1"/>
    <col min="9" max="9" width="12.5703125" style="102"/>
    <col min="10" max="10" width="16.28515625" style="102" customWidth="1"/>
    <col min="11" max="11" width="12.5703125" style="102"/>
    <col min="12" max="12" width="14.42578125" style="102" customWidth="1"/>
    <col min="13" max="13" width="13.85546875" style="102" customWidth="1"/>
    <col min="14" max="14" width="14.7109375" style="102" customWidth="1"/>
    <col min="15" max="15" width="16.5703125" style="102" bestFit="1" customWidth="1"/>
    <col min="16" max="16" width="14" style="102" customWidth="1"/>
    <col min="17" max="17" width="15.42578125" style="102" customWidth="1"/>
    <col min="18" max="18" width="14.28515625" style="102" customWidth="1"/>
    <col min="19" max="16384" width="12.5703125" style="102"/>
  </cols>
  <sheetData>
    <row r="5" spans="1:18" ht="15.75" customHeight="1">
      <c r="B5" s="86" t="s">
        <v>1</v>
      </c>
      <c r="C5" s="91">
        <f>SUM('2023'!K10:K21)</f>
        <v>10243</v>
      </c>
    </row>
    <row r="6" spans="1:18" ht="15.75" customHeight="1">
      <c r="B6" s="86" t="s">
        <v>2</v>
      </c>
      <c r="C6" s="87">
        <f>462.05+44.07+275.8+176.43+937.2+313.27+244.8+100.76+700+88.14+3040+151.41</f>
        <v>6533.93</v>
      </c>
    </row>
    <row r="7" spans="1:18" ht="15.75" customHeight="1">
      <c r="B7" s="86" t="s">
        <v>3</v>
      </c>
      <c r="C7" s="87">
        <f>SUM('2023'!N19:N21)+120</f>
        <v>274</v>
      </c>
    </row>
    <row r="8" spans="1:18" ht="15.75" customHeight="1">
      <c r="B8" s="86" t="s">
        <v>4</v>
      </c>
      <c r="C8" s="87">
        <v>0</v>
      </c>
    </row>
    <row r="9" spans="1:18" ht="15.75" customHeight="1">
      <c r="B9" s="86" t="s">
        <v>5</v>
      </c>
      <c r="C9" s="87">
        <f>SUM((C5+C7+C8)-C6)</f>
        <v>3983.0699999999997</v>
      </c>
    </row>
    <row r="13" spans="1:18" ht="12.75">
      <c r="A13" s="93"/>
      <c r="B13" s="108"/>
      <c r="C13" s="94"/>
      <c r="D13" s="94"/>
      <c r="E13" s="94"/>
      <c r="F13" s="94"/>
      <c r="G13" s="109"/>
      <c r="H13" s="94"/>
      <c r="I13" s="95"/>
      <c r="J13" s="95"/>
      <c r="K13" s="95"/>
      <c r="L13" s="94"/>
      <c r="M13" s="110"/>
      <c r="N13" s="95"/>
      <c r="O13" s="94"/>
      <c r="P13" s="93"/>
      <c r="Q13" s="94"/>
      <c r="R13" s="97"/>
    </row>
    <row r="14" spans="1:18" ht="12.75">
      <c r="A14" s="93"/>
      <c r="I14" s="95"/>
      <c r="J14" s="95"/>
      <c r="K14" s="95"/>
      <c r="N14" s="95"/>
      <c r="P14" s="93"/>
      <c r="R14" s="97"/>
    </row>
    <row r="15" spans="1:18" ht="12.75">
      <c r="A15" s="93"/>
      <c r="E15" s="168"/>
      <c r="F15" s="168"/>
      <c r="G15" s="168"/>
      <c r="H15" s="168"/>
      <c r="J15" s="95"/>
      <c r="K15" s="95"/>
      <c r="N15" s="95"/>
      <c r="P15" s="96"/>
      <c r="R15" s="97"/>
    </row>
    <row r="16" spans="1:18" ht="12.75">
      <c r="A16" s="93"/>
      <c r="E16" s="168"/>
      <c r="F16" s="168"/>
      <c r="G16" s="168"/>
      <c r="H16" s="168"/>
      <c r="J16" s="95"/>
      <c r="K16" s="95"/>
      <c r="N16" s="95"/>
      <c r="P16" s="96"/>
      <c r="R16" s="97"/>
    </row>
    <row r="17" spans="1:18" ht="12.75">
      <c r="A17" s="96"/>
      <c r="E17" s="168"/>
      <c r="F17" s="168"/>
      <c r="G17" s="168"/>
      <c r="H17" s="168"/>
      <c r="J17" s="95"/>
      <c r="K17" s="95"/>
      <c r="M17" s="94"/>
      <c r="N17" s="95"/>
      <c r="P17" s="96"/>
      <c r="R17" s="166"/>
    </row>
    <row r="18" spans="1:18" ht="12.75">
      <c r="A18" s="93"/>
      <c r="E18" s="168"/>
      <c r="F18" s="168"/>
      <c r="G18" s="168"/>
      <c r="H18" s="168"/>
      <c r="J18" s="95"/>
      <c r="K18" s="95"/>
      <c r="M18" s="94"/>
      <c r="N18" s="95"/>
      <c r="P18" s="93"/>
      <c r="R18" s="97"/>
    </row>
    <row r="19" spans="1:18" ht="12.75">
      <c r="E19" s="168"/>
      <c r="F19" s="169"/>
      <c r="G19" s="168"/>
      <c r="H19" s="168"/>
      <c r="N19" s="103"/>
      <c r="R19" s="97"/>
    </row>
    <row r="20" spans="1:18" ht="12.75">
      <c r="N20" s="103"/>
      <c r="R20" s="97"/>
    </row>
    <row r="21" spans="1:18" ht="12.75">
      <c r="N21" s="103"/>
      <c r="R21" s="97"/>
    </row>
    <row r="22" spans="1:18" ht="12.75">
      <c r="N22" s="103"/>
      <c r="R22" s="97"/>
    </row>
    <row r="23" spans="1:18" ht="12.75">
      <c r="N23" s="103"/>
      <c r="R23" s="97"/>
    </row>
    <row r="24" spans="1:18" ht="12.75">
      <c r="N24" s="103"/>
      <c r="R24" s="97"/>
    </row>
    <row r="25" spans="1:18" ht="12.75">
      <c r="N25" s="103"/>
      <c r="R25" s="97"/>
    </row>
    <row r="26" spans="1:18" ht="12.75">
      <c r="N26" s="103"/>
      <c r="R26" s="97"/>
    </row>
    <row r="27" spans="1:18" ht="12.75">
      <c r="N27" s="103"/>
      <c r="R27" s="97"/>
    </row>
    <row r="28" spans="1:18" ht="12.75">
      <c r="N28" s="103"/>
      <c r="R28" s="97"/>
    </row>
    <row r="29" spans="1:18" ht="12.75">
      <c r="N29" s="103"/>
      <c r="R29" s="97"/>
    </row>
    <row r="30" spans="1:18" ht="12.75">
      <c r="N30" s="103"/>
      <c r="R30" s="97"/>
    </row>
    <row r="31" spans="1:18" ht="12.75">
      <c r="N31" s="103"/>
      <c r="R31" s="97"/>
    </row>
    <row r="32" spans="1:18" ht="12.75">
      <c r="N32" s="103"/>
      <c r="R32" s="97"/>
    </row>
    <row r="33" spans="14:18" ht="12.75">
      <c r="N33" s="103"/>
      <c r="R33" s="97"/>
    </row>
    <row r="34" spans="14:18" ht="12.75">
      <c r="N34" s="103"/>
      <c r="R34" s="97"/>
    </row>
    <row r="35" spans="14:18" ht="12.75">
      <c r="N35" s="103"/>
      <c r="R35" s="97"/>
    </row>
    <row r="36" spans="14:18" ht="12.75">
      <c r="N36" s="103"/>
      <c r="R36" s="97"/>
    </row>
    <row r="37" spans="14:18" ht="12.75">
      <c r="N37" s="103"/>
      <c r="R37" s="97"/>
    </row>
    <row r="38" spans="14:18" ht="12.75">
      <c r="N38" s="103"/>
      <c r="R38" s="97"/>
    </row>
    <row r="39" spans="14:18" ht="12.75">
      <c r="N39" s="103"/>
      <c r="R39" s="97"/>
    </row>
    <row r="40" spans="14:18" ht="12.75">
      <c r="N40" s="103"/>
      <c r="R40" s="97"/>
    </row>
    <row r="41" spans="14:18" ht="12.75">
      <c r="N41" s="103"/>
      <c r="R41" s="97"/>
    </row>
    <row r="42" spans="14:18" ht="12.75">
      <c r="N42" s="103"/>
      <c r="R42" s="97"/>
    </row>
    <row r="43" spans="14:18" ht="12.75">
      <c r="N43" s="103"/>
      <c r="R43" s="97"/>
    </row>
    <row r="44" spans="14:18" ht="12.75">
      <c r="N44" s="103"/>
      <c r="R44" s="97"/>
    </row>
    <row r="45" spans="14:18" ht="12.75">
      <c r="N45" s="103"/>
      <c r="R45" s="97"/>
    </row>
    <row r="46" spans="14:18" ht="12.75">
      <c r="N46" s="103"/>
      <c r="R46" s="97"/>
    </row>
    <row r="47" spans="14:18" ht="12.75">
      <c r="N47" s="103"/>
      <c r="R47" s="97"/>
    </row>
    <row r="48" spans="14:18" ht="12.75">
      <c r="N48" s="103"/>
      <c r="R48" s="97"/>
    </row>
    <row r="49" spans="14:18" ht="12.75">
      <c r="N49" s="103"/>
      <c r="R49" s="97"/>
    </row>
    <row r="50" spans="14:18" ht="12.75">
      <c r="N50" s="103"/>
      <c r="R50" s="97"/>
    </row>
    <row r="51" spans="14:18" ht="12.75">
      <c r="N51" s="103"/>
      <c r="R51" s="97"/>
    </row>
    <row r="52" spans="14:18" ht="12.75">
      <c r="N52" s="103"/>
      <c r="R52" s="97"/>
    </row>
    <row r="53" spans="14:18" ht="12.75">
      <c r="N53" s="103"/>
      <c r="R53" s="97"/>
    </row>
    <row r="54" spans="14:18" ht="12.75">
      <c r="N54" s="103"/>
      <c r="R54" s="97"/>
    </row>
    <row r="55" spans="14:18" ht="12.75">
      <c r="N55" s="103"/>
      <c r="R55" s="97"/>
    </row>
    <row r="56" spans="14:18" ht="12.75">
      <c r="N56" s="103"/>
      <c r="R56" s="97"/>
    </row>
    <row r="57" spans="14:18" ht="12.75">
      <c r="N57" s="103"/>
      <c r="R57" s="97"/>
    </row>
    <row r="58" spans="14:18" ht="12.75">
      <c r="N58" s="103"/>
      <c r="R58" s="97"/>
    </row>
    <row r="59" spans="14:18" ht="12.75">
      <c r="N59" s="103"/>
      <c r="R59" s="97"/>
    </row>
    <row r="60" spans="14:18" ht="12.75">
      <c r="N60" s="103"/>
      <c r="R60" s="97"/>
    </row>
    <row r="61" spans="14:18" ht="12.75">
      <c r="N61" s="103"/>
      <c r="R61" s="97"/>
    </row>
    <row r="62" spans="14:18" ht="12.75">
      <c r="N62" s="103"/>
      <c r="R62" s="97"/>
    </row>
    <row r="63" spans="14:18" ht="12.75">
      <c r="N63" s="103"/>
      <c r="R63" s="97"/>
    </row>
    <row r="64" spans="14:18" ht="12.75">
      <c r="N64" s="103"/>
      <c r="R64" s="97"/>
    </row>
    <row r="65" spans="14:18" ht="12.75">
      <c r="N65" s="103"/>
      <c r="R65" s="97"/>
    </row>
    <row r="66" spans="14:18" ht="12.75">
      <c r="N66" s="103"/>
      <c r="R66" s="97"/>
    </row>
    <row r="67" spans="14:18" ht="12.75">
      <c r="N67" s="103"/>
      <c r="R67" s="97"/>
    </row>
    <row r="68" spans="14:18" ht="12.75">
      <c r="N68" s="103"/>
      <c r="R68" s="97"/>
    </row>
    <row r="69" spans="14:18" ht="12.75">
      <c r="N69" s="103"/>
      <c r="R69" s="97"/>
    </row>
    <row r="70" spans="14:18" ht="12.75">
      <c r="N70" s="103"/>
      <c r="R70" s="97"/>
    </row>
    <row r="71" spans="14:18" ht="12.75">
      <c r="N71" s="103"/>
      <c r="R71" s="97"/>
    </row>
    <row r="72" spans="14:18" ht="12.75">
      <c r="N72" s="103"/>
      <c r="R72" s="97"/>
    </row>
    <row r="73" spans="14:18" ht="12.75">
      <c r="N73" s="103"/>
      <c r="R73" s="97"/>
    </row>
    <row r="74" spans="14:18" ht="12.75">
      <c r="N74" s="103"/>
      <c r="R74" s="97"/>
    </row>
    <row r="75" spans="14:18" ht="12.75">
      <c r="N75" s="103"/>
      <c r="R75" s="97"/>
    </row>
    <row r="76" spans="14:18" ht="12.75">
      <c r="N76" s="103"/>
      <c r="R76" s="97"/>
    </row>
    <row r="77" spans="14:18" ht="12.75">
      <c r="N77" s="103"/>
      <c r="R77" s="97"/>
    </row>
    <row r="78" spans="14:18" ht="12.75">
      <c r="N78" s="103"/>
      <c r="R78" s="97"/>
    </row>
    <row r="79" spans="14:18" ht="12.75">
      <c r="N79" s="103"/>
      <c r="R79" s="97"/>
    </row>
    <row r="80" spans="14:18" ht="12.75">
      <c r="N80" s="103"/>
      <c r="R80" s="97"/>
    </row>
    <row r="81" spans="14:18" ht="12.75">
      <c r="N81" s="103"/>
      <c r="R81" s="97"/>
    </row>
    <row r="82" spans="14:18" ht="12.75">
      <c r="N82" s="103"/>
      <c r="R82" s="97"/>
    </row>
    <row r="83" spans="14:18" ht="12.75">
      <c r="N83" s="103"/>
      <c r="R83" s="97"/>
    </row>
    <row r="84" spans="14:18" ht="12.75">
      <c r="N84" s="103"/>
      <c r="R84" s="97"/>
    </row>
    <row r="85" spans="14:18" ht="12.75">
      <c r="N85" s="103"/>
      <c r="R85" s="97"/>
    </row>
    <row r="86" spans="14:18" ht="12.75">
      <c r="N86" s="103"/>
      <c r="R86" s="97"/>
    </row>
    <row r="87" spans="14:18" ht="12.75">
      <c r="N87" s="103"/>
      <c r="R87" s="97"/>
    </row>
    <row r="88" spans="14:18" ht="12.75">
      <c r="N88" s="103"/>
      <c r="R88" s="97"/>
    </row>
    <row r="89" spans="14:18" ht="12.75">
      <c r="N89" s="103"/>
      <c r="R89" s="97"/>
    </row>
    <row r="90" spans="14:18" ht="12.75">
      <c r="N90" s="103"/>
      <c r="R90" s="97"/>
    </row>
    <row r="91" spans="14:18" ht="12.75">
      <c r="N91" s="103"/>
      <c r="R91" s="97"/>
    </row>
    <row r="92" spans="14:18" ht="12.75">
      <c r="N92" s="103"/>
      <c r="R92" s="97"/>
    </row>
    <row r="93" spans="14:18" ht="12.75">
      <c r="N93" s="103"/>
      <c r="R93" s="97"/>
    </row>
    <row r="94" spans="14:18" ht="12.75">
      <c r="N94" s="103"/>
      <c r="R94" s="97"/>
    </row>
    <row r="95" spans="14:18" ht="12.75">
      <c r="N95" s="103"/>
      <c r="R95" s="97"/>
    </row>
    <row r="96" spans="14:18" ht="12.75">
      <c r="N96" s="103"/>
      <c r="R96" s="97"/>
    </row>
    <row r="97" spans="14:18" ht="12.75">
      <c r="N97" s="103"/>
      <c r="R97" s="97"/>
    </row>
    <row r="98" spans="14:18" ht="12.75">
      <c r="N98" s="103"/>
      <c r="R98" s="97"/>
    </row>
    <row r="99" spans="14:18" ht="12.75">
      <c r="N99" s="103"/>
      <c r="R99" s="97"/>
    </row>
    <row r="100" spans="14:18" ht="12.75">
      <c r="N100" s="103"/>
      <c r="R100" s="97"/>
    </row>
    <row r="101" spans="14:18" ht="12.75">
      <c r="N101" s="103"/>
      <c r="R101" s="97"/>
    </row>
    <row r="102" spans="14:18" ht="12.75">
      <c r="N102" s="103"/>
      <c r="R102" s="97"/>
    </row>
    <row r="103" spans="14:18" ht="12.75">
      <c r="N103" s="103"/>
      <c r="R103" s="97"/>
    </row>
    <row r="104" spans="14:18" ht="12.75">
      <c r="N104" s="103"/>
      <c r="R104" s="97"/>
    </row>
    <row r="105" spans="14:18" ht="12.75">
      <c r="N105" s="103"/>
      <c r="R105" s="97"/>
    </row>
    <row r="106" spans="14:18" ht="12.75">
      <c r="N106" s="103"/>
      <c r="R106" s="97"/>
    </row>
    <row r="107" spans="14:18" ht="12.75">
      <c r="N107" s="103"/>
      <c r="R107" s="97"/>
    </row>
    <row r="108" spans="14:18" ht="12.75">
      <c r="N108" s="103"/>
      <c r="R108" s="97"/>
    </row>
    <row r="109" spans="14:18" ht="12.75">
      <c r="N109" s="103"/>
      <c r="R109" s="97"/>
    </row>
    <row r="110" spans="14:18" ht="12.75">
      <c r="N110" s="103"/>
      <c r="R110" s="97"/>
    </row>
    <row r="111" spans="14:18" ht="12.75">
      <c r="N111" s="103"/>
      <c r="R111" s="97"/>
    </row>
    <row r="112" spans="14:18" ht="12.75">
      <c r="N112" s="103"/>
      <c r="R112" s="97"/>
    </row>
    <row r="113" spans="14:18" ht="12.75">
      <c r="N113" s="103"/>
      <c r="R113" s="97"/>
    </row>
    <row r="114" spans="14:18" ht="12.75">
      <c r="N114" s="103"/>
      <c r="R114" s="97"/>
    </row>
    <row r="115" spans="14:18" ht="12.75">
      <c r="N115" s="103"/>
      <c r="R115" s="97"/>
    </row>
    <row r="116" spans="14:18" ht="12.75">
      <c r="N116" s="103"/>
      <c r="R116" s="97"/>
    </row>
    <row r="117" spans="14:18" ht="12.75">
      <c r="N117" s="103"/>
      <c r="R117" s="97"/>
    </row>
    <row r="118" spans="14:18" ht="12.75">
      <c r="N118" s="103"/>
      <c r="R118" s="97"/>
    </row>
    <row r="119" spans="14:18" ht="12.75">
      <c r="N119" s="103"/>
      <c r="R119" s="97"/>
    </row>
    <row r="120" spans="14:18" ht="12.75">
      <c r="N120" s="103"/>
      <c r="R120" s="97"/>
    </row>
    <row r="121" spans="14:18" ht="12.75">
      <c r="N121" s="103"/>
      <c r="R121" s="97"/>
    </row>
    <row r="122" spans="14:18" ht="12.75">
      <c r="N122" s="103"/>
      <c r="R122" s="97"/>
    </row>
    <row r="123" spans="14:18" ht="12.75">
      <c r="N123" s="103"/>
      <c r="R123" s="97"/>
    </row>
    <row r="124" spans="14:18" ht="12.75">
      <c r="N124" s="103"/>
      <c r="R124" s="97"/>
    </row>
    <row r="125" spans="14:18" ht="12.75">
      <c r="N125" s="103"/>
      <c r="R125" s="97"/>
    </row>
    <row r="126" spans="14:18" ht="12.75">
      <c r="N126" s="103"/>
      <c r="R126" s="97"/>
    </row>
    <row r="127" spans="14:18" ht="12.75">
      <c r="N127" s="103"/>
      <c r="R127" s="97"/>
    </row>
    <row r="128" spans="14:18" ht="12.75">
      <c r="N128" s="103"/>
      <c r="R128" s="97"/>
    </row>
    <row r="129" spans="14:18" ht="12.75">
      <c r="N129" s="103"/>
      <c r="R129" s="97"/>
    </row>
    <row r="130" spans="14:18" ht="12.75">
      <c r="N130" s="103"/>
      <c r="R130" s="97"/>
    </row>
    <row r="131" spans="14:18" ht="12.75">
      <c r="N131" s="103"/>
      <c r="R131" s="97"/>
    </row>
    <row r="132" spans="14:18" ht="12.75">
      <c r="N132" s="103"/>
      <c r="R132" s="97"/>
    </row>
    <row r="133" spans="14:18" ht="12.75">
      <c r="N133" s="103"/>
      <c r="R133" s="97"/>
    </row>
    <row r="134" spans="14:18" ht="12.75">
      <c r="N134" s="103"/>
      <c r="R134" s="97"/>
    </row>
    <row r="135" spans="14:18" ht="12.75">
      <c r="N135" s="103"/>
      <c r="R135" s="97"/>
    </row>
    <row r="136" spans="14:18" ht="12.75">
      <c r="N136" s="103"/>
      <c r="R136" s="97"/>
    </row>
    <row r="137" spans="14:18" ht="12.75">
      <c r="N137" s="103"/>
      <c r="R137" s="97"/>
    </row>
    <row r="138" spans="14:18" ht="12.75">
      <c r="N138" s="103"/>
      <c r="R138" s="97"/>
    </row>
    <row r="139" spans="14:18" ht="12.75">
      <c r="N139" s="103"/>
      <c r="R139" s="97"/>
    </row>
    <row r="140" spans="14:18" ht="12.75">
      <c r="N140" s="103"/>
      <c r="R140" s="97"/>
    </row>
    <row r="141" spans="14:18" ht="12.75">
      <c r="N141" s="103"/>
      <c r="R141" s="97"/>
    </row>
    <row r="142" spans="14:18" ht="12.75">
      <c r="N142" s="103"/>
      <c r="R142" s="97"/>
    </row>
    <row r="143" spans="14:18" ht="12.75">
      <c r="N143" s="103"/>
      <c r="R143" s="97"/>
    </row>
    <row r="144" spans="14:18" ht="12.75">
      <c r="N144" s="103"/>
      <c r="R144" s="97"/>
    </row>
    <row r="145" spans="14:18" ht="12.75">
      <c r="N145" s="103"/>
      <c r="R145" s="97"/>
    </row>
    <row r="146" spans="14:18" ht="12.75">
      <c r="N146" s="103"/>
      <c r="R146" s="97"/>
    </row>
    <row r="147" spans="14:18" ht="12.75">
      <c r="N147" s="103"/>
      <c r="R147" s="97"/>
    </row>
    <row r="148" spans="14:18" ht="12.75">
      <c r="N148" s="103"/>
      <c r="R148" s="97"/>
    </row>
    <row r="149" spans="14:18" ht="12.75">
      <c r="N149" s="103"/>
      <c r="R149" s="97"/>
    </row>
    <row r="150" spans="14:18" ht="12.75">
      <c r="N150" s="103"/>
      <c r="R150" s="97"/>
    </row>
    <row r="151" spans="14:18" ht="12.75">
      <c r="N151" s="103"/>
      <c r="R151" s="97"/>
    </row>
    <row r="152" spans="14:18" ht="12.75">
      <c r="N152" s="103"/>
      <c r="R152" s="97"/>
    </row>
    <row r="153" spans="14:18" ht="12.75">
      <c r="N153" s="103"/>
      <c r="R153" s="97"/>
    </row>
    <row r="154" spans="14:18" ht="12.75">
      <c r="N154" s="103"/>
      <c r="R154" s="97"/>
    </row>
    <row r="155" spans="14:18" ht="12.75">
      <c r="N155" s="103"/>
      <c r="R155" s="97"/>
    </row>
    <row r="156" spans="14:18" ht="12.75">
      <c r="N156" s="103"/>
      <c r="R156" s="97"/>
    </row>
    <row r="157" spans="14:18" ht="12.75">
      <c r="N157" s="103"/>
      <c r="R157" s="97"/>
    </row>
    <row r="158" spans="14:18" ht="12.75">
      <c r="N158" s="103"/>
      <c r="R158" s="97"/>
    </row>
    <row r="159" spans="14:18" ht="12.75">
      <c r="N159" s="103"/>
      <c r="R159" s="97"/>
    </row>
    <row r="160" spans="14:18" ht="12.75">
      <c r="N160" s="103"/>
      <c r="R160" s="97"/>
    </row>
    <row r="161" spans="14:18" ht="12.75">
      <c r="N161" s="103"/>
      <c r="R161" s="97"/>
    </row>
    <row r="162" spans="14:18" ht="12.75">
      <c r="N162" s="103"/>
      <c r="R162" s="97"/>
    </row>
    <row r="163" spans="14:18" ht="12.75">
      <c r="N163" s="103"/>
      <c r="R163" s="97"/>
    </row>
    <row r="164" spans="14:18" ht="12.75">
      <c r="N164" s="103"/>
      <c r="R164" s="97"/>
    </row>
    <row r="165" spans="14:18" ht="12.75">
      <c r="N165" s="103"/>
      <c r="R165" s="97"/>
    </row>
    <row r="166" spans="14:18" ht="12.75">
      <c r="N166" s="103"/>
      <c r="R166" s="97"/>
    </row>
    <row r="167" spans="14:18" ht="12.75">
      <c r="N167" s="103"/>
      <c r="R167" s="97"/>
    </row>
    <row r="168" spans="14:18" ht="12.75">
      <c r="N168" s="103"/>
      <c r="R168" s="97"/>
    </row>
    <row r="169" spans="14:18" ht="12.75">
      <c r="N169" s="103"/>
      <c r="R169" s="97"/>
    </row>
    <row r="170" spans="14:18" ht="12.75">
      <c r="N170" s="103"/>
      <c r="R170" s="97"/>
    </row>
    <row r="171" spans="14:18" ht="12.75">
      <c r="N171" s="103"/>
      <c r="R171" s="97"/>
    </row>
    <row r="172" spans="14:18" ht="12.75">
      <c r="N172" s="103"/>
      <c r="R172" s="97"/>
    </row>
    <row r="173" spans="14:18" ht="12.75">
      <c r="N173" s="103"/>
      <c r="R173" s="97"/>
    </row>
    <row r="174" spans="14:18" ht="12.75">
      <c r="N174" s="103"/>
      <c r="R174" s="97"/>
    </row>
    <row r="175" spans="14:18" ht="12.75">
      <c r="N175" s="103"/>
      <c r="R175" s="97"/>
    </row>
    <row r="176" spans="14:18" ht="12.75">
      <c r="N176" s="103"/>
      <c r="R176" s="97"/>
    </row>
    <row r="177" spans="14:18" ht="12.75">
      <c r="N177" s="103"/>
      <c r="R177" s="97"/>
    </row>
    <row r="178" spans="14:18" ht="12.75">
      <c r="N178" s="103"/>
      <c r="R178" s="97"/>
    </row>
    <row r="179" spans="14:18" ht="12.75">
      <c r="N179" s="103"/>
      <c r="R179" s="97"/>
    </row>
    <row r="180" spans="14:18" ht="12.75">
      <c r="N180" s="103"/>
      <c r="R180" s="97"/>
    </row>
    <row r="181" spans="14:18" ht="12.75">
      <c r="N181" s="103"/>
      <c r="R181" s="97"/>
    </row>
    <row r="182" spans="14:18" ht="12.75">
      <c r="N182" s="103"/>
      <c r="R182" s="97"/>
    </row>
    <row r="183" spans="14:18" ht="12.75">
      <c r="N183" s="103"/>
      <c r="R183" s="97"/>
    </row>
    <row r="184" spans="14:18" ht="12.75">
      <c r="N184" s="103"/>
      <c r="R184" s="97"/>
    </row>
    <row r="185" spans="14:18" ht="12.75">
      <c r="N185" s="103"/>
      <c r="R185" s="97"/>
    </row>
    <row r="186" spans="14:18" ht="12.75">
      <c r="N186" s="103"/>
      <c r="R186" s="97"/>
    </row>
    <row r="187" spans="14:18" ht="12.75">
      <c r="N187" s="103"/>
      <c r="R187" s="97"/>
    </row>
    <row r="188" spans="14:18" ht="12.75">
      <c r="N188" s="103"/>
      <c r="R188" s="97"/>
    </row>
    <row r="189" spans="14:18" ht="12.75">
      <c r="N189" s="103"/>
      <c r="R189" s="97"/>
    </row>
    <row r="190" spans="14:18" ht="12.75">
      <c r="N190" s="103"/>
      <c r="R190" s="97"/>
    </row>
    <row r="191" spans="14:18" ht="12.75">
      <c r="N191" s="103"/>
      <c r="R191" s="97"/>
    </row>
    <row r="192" spans="14:18" ht="12.75">
      <c r="N192" s="103"/>
      <c r="R192" s="97"/>
    </row>
    <row r="193" spans="14:18" ht="12.75">
      <c r="N193" s="103"/>
      <c r="R193" s="97"/>
    </row>
    <row r="194" spans="14:18" ht="12.75">
      <c r="N194" s="103"/>
      <c r="R194" s="97"/>
    </row>
    <row r="195" spans="14:18" ht="12.75">
      <c r="N195" s="103"/>
      <c r="R195" s="97"/>
    </row>
    <row r="196" spans="14:18" ht="12.75">
      <c r="N196" s="103"/>
      <c r="R196" s="97"/>
    </row>
    <row r="197" spans="14:18" ht="12.75">
      <c r="N197" s="103"/>
      <c r="R197" s="97"/>
    </row>
    <row r="198" spans="14:18" ht="12.75">
      <c r="N198" s="103"/>
      <c r="R198" s="97"/>
    </row>
    <row r="199" spans="14:18" ht="12.75">
      <c r="N199" s="103"/>
      <c r="R199" s="97"/>
    </row>
    <row r="200" spans="14:18" ht="12.75">
      <c r="N200" s="103"/>
      <c r="R200" s="97"/>
    </row>
    <row r="201" spans="14:18" ht="12.75">
      <c r="N201" s="103"/>
      <c r="R201" s="97"/>
    </row>
    <row r="202" spans="14:18" ht="12.75">
      <c r="N202" s="103"/>
      <c r="R202" s="97"/>
    </row>
    <row r="203" spans="14:18" ht="12.75">
      <c r="N203" s="103"/>
      <c r="R203" s="97"/>
    </row>
    <row r="204" spans="14:18" ht="12.75">
      <c r="N204" s="103"/>
      <c r="R204" s="97"/>
    </row>
    <row r="205" spans="14:18" ht="12.75">
      <c r="N205" s="103"/>
      <c r="R205" s="97"/>
    </row>
    <row r="206" spans="14:18" ht="12.75">
      <c r="N206" s="103"/>
      <c r="R206" s="97"/>
    </row>
    <row r="207" spans="14:18" ht="12.75">
      <c r="N207" s="103"/>
      <c r="R207" s="97"/>
    </row>
    <row r="208" spans="14:18" ht="12.75">
      <c r="N208" s="103"/>
      <c r="R208" s="97"/>
    </row>
    <row r="209" spans="14:18" ht="12.75">
      <c r="N209" s="103"/>
      <c r="R209" s="97"/>
    </row>
    <row r="210" spans="14:18" ht="12.75">
      <c r="N210" s="103"/>
      <c r="R210" s="97"/>
    </row>
    <row r="211" spans="14:18" ht="12.75">
      <c r="N211" s="103"/>
      <c r="R211" s="97"/>
    </row>
    <row r="212" spans="14:18" ht="12.75">
      <c r="N212" s="103"/>
      <c r="R212" s="97"/>
    </row>
    <row r="213" spans="14:18" ht="12.75">
      <c r="N213" s="103"/>
      <c r="R213" s="97"/>
    </row>
    <row r="214" spans="14:18" ht="12.75">
      <c r="N214" s="103"/>
      <c r="R214" s="97"/>
    </row>
    <row r="215" spans="14:18" ht="12.75">
      <c r="N215" s="103"/>
      <c r="R215" s="97"/>
    </row>
    <row r="216" spans="14:18" ht="12.75">
      <c r="N216" s="103"/>
      <c r="R216" s="97"/>
    </row>
    <row r="217" spans="14:18" ht="12.75">
      <c r="N217" s="103"/>
      <c r="R217" s="97"/>
    </row>
    <row r="218" spans="14:18" ht="12.75">
      <c r="N218" s="103"/>
      <c r="R218" s="97"/>
    </row>
    <row r="219" spans="14:18" ht="12.75">
      <c r="N219" s="103"/>
      <c r="R219" s="97"/>
    </row>
    <row r="220" spans="14:18" ht="12.75">
      <c r="N220" s="103"/>
      <c r="R220" s="97"/>
    </row>
    <row r="221" spans="14:18" ht="12.75">
      <c r="N221" s="103"/>
      <c r="R221" s="97"/>
    </row>
    <row r="222" spans="14:18" ht="12.75">
      <c r="N222" s="103"/>
      <c r="R222" s="97"/>
    </row>
    <row r="223" spans="14:18" ht="12.75">
      <c r="N223" s="103"/>
      <c r="R223" s="97"/>
    </row>
    <row r="224" spans="14:18" ht="12.75">
      <c r="N224" s="103"/>
      <c r="R224" s="97"/>
    </row>
    <row r="225" spans="14:18" ht="12.75">
      <c r="N225" s="103"/>
      <c r="R225" s="97"/>
    </row>
    <row r="226" spans="14:18" ht="12.75">
      <c r="N226" s="103"/>
      <c r="R226" s="97"/>
    </row>
    <row r="227" spans="14:18" ht="12.75">
      <c r="N227" s="103"/>
      <c r="R227" s="97"/>
    </row>
    <row r="228" spans="14:18" ht="12.75">
      <c r="N228" s="103"/>
      <c r="R228" s="97"/>
    </row>
    <row r="229" spans="14:18" ht="12.75">
      <c r="N229" s="103"/>
      <c r="R229" s="97"/>
    </row>
    <row r="230" spans="14:18" ht="12.75">
      <c r="N230" s="103"/>
      <c r="R230" s="97"/>
    </row>
    <row r="231" spans="14:18" ht="12.75">
      <c r="N231" s="103"/>
      <c r="R231" s="97"/>
    </row>
    <row r="232" spans="14:18" ht="12.75">
      <c r="N232" s="103"/>
      <c r="R232" s="97"/>
    </row>
    <row r="233" spans="14:18" ht="12.75">
      <c r="N233" s="103"/>
      <c r="R233" s="97"/>
    </row>
    <row r="234" spans="14:18" ht="12.75">
      <c r="N234" s="103"/>
      <c r="R234" s="97"/>
    </row>
    <row r="235" spans="14:18" ht="12.75">
      <c r="N235" s="103"/>
      <c r="R235" s="97"/>
    </row>
    <row r="236" spans="14:18" ht="12.75">
      <c r="N236" s="103"/>
      <c r="R236" s="97"/>
    </row>
    <row r="237" spans="14:18" ht="12.75">
      <c r="N237" s="103"/>
      <c r="R237" s="97"/>
    </row>
    <row r="238" spans="14:18" ht="12.75">
      <c r="N238" s="103"/>
      <c r="R238" s="97"/>
    </row>
    <row r="239" spans="14:18" ht="12.75">
      <c r="N239" s="103"/>
      <c r="R239" s="97"/>
    </row>
    <row r="240" spans="14:18" ht="12.75">
      <c r="N240" s="103"/>
      <c r="R240" s="97"/>
    </row>
    <row r="241" spans="14:18" ht="12.75">
      <c r="N241" s="103"/>
      <c r="R241" s="97"/>
    </row>
    <row r="242" spans="14:18" ht="12.75">
      <c r="N242" s="103"/>
      <c r="R242" s="97"/>
    </row>
    <row r="243" spans="14:18" ht="12.75">
      <c r="N243" s="103"/>
      <c r="R243" s="97"/>
    </row>
    <row r="244" spans="14:18" ht="12.75">
      <c r="N244" s="103"/>
      <c r="R244" s="97"/>
    </row>
    <row r="245" spans="14:18" ht="12.75">
      <c r="N245" s="103"/>
      <c r="R245" s="97"/>
    </row>
    <row r="246" spans="14:18" ht="12.75">
      <c r="N246" s="103"/>
      <c r="R246" s="97"/>
    </row>
    <row r="247" spans="14:18" ht="12.75">
      <c r="N247" s="103"/>
      <c r="R247" s="97"/>
    </row>
    <row r="248" spans="14:18" ht="12.75">
      <c r="N248" s="103"/>
      <c r="R248" s="97"/>
    </row>
    <row r="249" spans="14:18" ht="12.75">
      <c r="N249" s="103"/>
      <c r="R249" s="97"/>
    </row>
    <row r="250" spans="14:18" ht="12.75">
      <c r="N250" s="103"/>
      <c r="R250" s="97"/>
    </row>
    <row r="251" spans="14:18" ht="12.75">
      <c r="N251" s="103"/>
      <c r="R251" s="97"/>
    </row>
    <row r="252" spans="14:18" ht="12.75">
      <c r="N252" s="103"/>
      <c r="R252" s="97"/>
    </row>
    <row r="253" spans="14:18" ht="12.75">
      <c r="N253" s="103"/>
      <c r="R253" s="97"/>
    </row>
    <row r="254" spans="14:18" ht="12.75">
      <c r="N254" s="103"/>
      <c r="R254" s="97"/>
    </row>
    <row r="255" spans="14:18" ht="12.75">
      <c r="N255" s="103"/>
      <c r="R255" s="97"/>
    </row>
    <row r="256" spans="14:18" ht="12.75">
      <c r="N256" s="103"/>
      <c r="R256" s="97"/>
    </row>
    <row r="257" spans="14:18" ht="12.75">
      <c r="N257" s="103"/>
      <c r="R257" s="97"/>
    </row>
    <row r="258" spans="14:18" ht="12.75">
      <c r="N258" s="103"/>
      <c r="R258" s="97"/>
    </row>
    <row r="259" spans="14:18" ht="12.75">
      <c r="N259" s="103"/>
      <c r="R259" s="97"/>
    </row>
    <row r="260" spans="14:18" ht="12.75">
      <c r="N260" s="103"/>
      <c r="R260" s="97"/>
    </row>
    <row r="261" spans="14:18" ht="12.75">
      <c r="N261" s="103"/>
      <c r="R261" s="97"/>
    </row>
    <row r="262" spans="14:18" ht="12.75">
      <c r="N262" s="103"/>
      <c r="R262" s="97"/>
    </row>
    <row r="263" spans="14:18" ht="12.75">
      <c r="N263" s="103"/>
      <c r="R263" s="97"/>
    </row>
    <row r="264" spans="14:18" ht="12.75">
      <c r="N264" s="103"/>
      <c r="R264" s="97"/>
    </row>
    <row r="265" spans="14:18" ht="12.75">
      <c r="N265" s="103"/>
      <c r="R265" s="97"/>
    </row>
    <row r="266" spans="14:18" ht="12.75">
      <c r="N266" s="103"/>
      <c r="R266" s="97"/>
    </row>
    <row r="267" spans="14:18" ht="12.75">
      <c r="N267" s="103"/>
      <c r="R267" s="97"/>
    </row>
    <row r="268" spans="14:18" ht="12.75">
      <c r="N268" s="103"/>
      <c r="R268" s="97"/>
    </row>
    <row r="269" spans="14:18" ht="12.75">
      <c r="N269" s="103"/>
      <c r="R269" s="97"/>
    </row>
    <row r="270" spans="14:18" ht="12.75">
      <c r="N270" s="103"/>
      <c r="R270" s="97"/>
    </row>
    <row r="271" spans="14:18" ht="12.75">
      <c r="N271" s="103"/>
      <c r="R271" s="97"/>
    </row>
    <row r="272" spans="14:18" ht="12.75">
      <c r="N272" s="103"/>
      <c r="R272" s="97"/>
    </row>
    <row r="273" spans="14:18" ht="12.75">
      <c r="N273" s="103"/>
      <c r="R273" s="97"/>
    </row>
    <row r="274" spans="14:18" ht="12.75">
      <c r="N274" s="103"/>
      <c r="R274" s="97"/>
    </row>
    <row r="275" spans="14:18" ht="12.75">
      <c r="N275" s="103"/>
      <c r="R275" s="97"/>
    </row>
    <row r="276" spans="14:18" ht="12.75">
      <c r="N276" s="103"/>
      <c r="R276" s="97"/>
    </row>
    <row r="277" spans="14:18" ht="12.75">
      <c r="N277" s="103"/>
      <c r="R277" s="97"/>
    </row>
    <row r="278" spans="14:18" ht="12.75">
      <c r="N278" s="103"/>
      <c r="R278" s="97"/>
    </row>
    <row r="279" spans="14:18" ht="12.75">
      <c r="N279" s="103"/>
      <c r="R279" s="97"/>
    </row>
    <row r="280" spans="14:18" ht="12.75">
      <c r="N280" s="103"/>
      <c r="R280" s="97"/>
    </row>
    <row r="281" spans="14:18" ht="12.75">
      <c r="N281" s="103"/>
      <c r="R281" s="97"/>
    </row>
    <row r="282" spans="14:18" ht="12.75">
      <c r="N282" s="103"/>
      <c r="R282" s="97"/>
    </row>
    <row r="283" spans="14:18" ht="12.75">
      <c r="N283" s="103"/>
      <c r="R283" s="97"/>
    </row>
    <row r="284" spans="14:18" ht="12.75">
      <c r="N284" s="103"/>
      <c r="R284" s="97"/>
    </row>
    <row r="285" spans="14:18" ht="12.75">
      <c r="N285" s="103"/>
      <c r="R285" s="97"/>
    </row>
    <row r="286" spans="14:18" ht="12.75">
      <c r="N286" s="103"/>
      <c r="R286" s="97"/>
    </row>
    <row r="287" spans="14:18" ht="12.75">
      <c r="N287" s="103"/>
      <c r="R287" s="97"/>
    </row>
    <row r="288" spans="14:18" ht="12.75">
      <c r="N288" s="103"/>
      <c r="R288" s="97"/>
    </row>
    <row r="289" spans="14:18" ht="12.75">
      <c r="N289" s="103"/>
      <c r="R289" s="97"/>
    </row>
    <row r="290" spans="14:18" ht="12.75">
      <c r="N290" s="103"/>
      <c r="R290" s="97"/>
    </row>
    <row r="291" spans="14:18" ht="12.75">
      <c r="N291" s="103"/>
      <c r="R291" s="97"/>
    </row>
    <row r="292" spans="14:18" ht="12.75">
      <c r="N292" s="103"/>
      <c r="R292" s="97"/>
    </row>
    <row r="293" spans="14:18" ht="12.75">
      <c r="N293" s="103"/>
      <c r="R293" s="97"/>
    </row>
    <row r="294" spans="14:18" ht="12.75">
      <c r="N294" s="103"/>
      <c r="R294" s="97"/>
    </row>
    <row r="295" spans="14:18" ht="12.75">
      <c r="N295" s="103"/>
      <c r="R295" s="97"/>
    </row>
    <row r="296" spans="14:18" ht="12.75">
      <c r="N296" s="103"/>
      <c r="R296" s="97"/>
    </row>
    <row r="297" spans="14:18" ht="12.75">
      <c r="N297" s="103"/>
      <c r="R297" s="97"/>
    </row>
    <row r="298" spans="14:18" ht="12.75">
      <c r="N298" s="103"/>
      <c r="R298" s="97"/>
    </row>
    <row r="299" spans="14:18" ht="12.75">
      <c r="N299" s="103"/>
      <c r="R299" s="97"/>
    </row>
    <row r="300" spans="14:18" ht="12.75">
      <c r="N300" s="103"/>
      <c r="R300" s="97"/>
    </row>
    <row r="301" spans="14:18" ht="12.75">
      <c r="N301" s="103"/>
      <c r="R301" s="97"/>
    </row>
    <row r="302" spans="14:18" ht="12.75">
      <c r="N302" s="103"/>
      <c r="R302" s="97"/>
    </row>
    <row r="303" spans="14:18" ht="12.75">
      <c r="N303" s="103"/>
      <c r="R303" s="97"/>
    </row>
    <row r="304" spans="14:18" ht="12.75">
      <c r="N304" s="103"/>
      <c r="R304" s="97"/>
    </row>
    <row r="305" spans="14:18" ht="12.75">
      <c r="N305" s="103"/>
      <c r="R305" s="97"/>
    </row>
    <row r="306" spans="14:18" ht="12.75">
      <c r="N306" s="103"/>
      <c r="R306" s="97"/>
    </row>
    <row r="307" spans="14:18" ht="12.75">
      <c r="N307" s="103"/>
      <c r="R307" s="97"/>
    </row>
    <row r="308" spans="14:18" ht="12.75">
      <c r="N308" s="103"/>
      <c r="R308" s="97"/>
    </row>
    <row r="309" spans="14:18" ht="12.75">
      <c r="N309" s="103"/>
      <c r="R309" s="97"/>
    </row>
    <row r="310" spans="14:18" ht="12.75">
      <c r="N310" s="103"/>
      <c r="R310" s="97"/>
    </row>
    <row r="311" spans="14:18" ht="12.75">
      <c r="N311" s="103"/>
      <c r="R311" s="97"/>
    </row>
    <row r="312" spans="14:18" ht="12.75">
      <c r="N312" s="103"/>
      <c r="R312" s="97"/>
    </row>
    <row r="313" spans="14:18" ht="12.75">
      <c r="N313" s="103"/>
      <c r="R313" s="97"/>
    </row>
    <row r="314" spans="14:18" ht="12.75">
      <c r="N314" s="103"/>
      <c r="R314" s="97"/>
    </row>
    <row r="315" spans="14:18" ht="12.75">
      <c r="N315" s="103"/>
      <c r="R315" s="97"/>
    </row>
    <row r="316" spans="14:18" ht="12.75">
      <c r="N316" s="103"/>
      <c r="R316" s="97"/>
    </row>
    <row r="317" spans="14:18" ht="12.75">
      <c r="N317" s="103"/>
      <c r="R317" s="97"/>
    </row>
    <row r="318" spans="14:18" ht="12.75">
      <c r="N318" s="103"/>
      <c r="R318" s="97"/>
    </row>
    <row r="319" spans="14:18" ht="12.75">
      <c r="N319" s="103"/>
      <c r="R319" s="97"/>
    </row>
    <row r="320" spans="14:18" ht="12.75">
      <c r="N320" s="103"/>
      <c r="R320" s="97"/>
    </row>
    <row r="321" spans="14:18" ht="12.75">
      <c r="N321" s="103"/>
      <c r="R321" s="97"/>
    </row>
    <row r="322" spans="14:18" ht="12.75">
      <c r="N322" s="103"/>
      <c r="R322" s="97"/>
    </row>
    <row r="323" spans="14:18" ht="12.75">
      <c r="N323" s="103"/>
      <c r="R323" s="97"/>
    </row>
    <row r="324" spans="14:18" ht="12.75">
      <c r="N324" s="103"/>
      <c r="R324" s="97"/>
    </row>
    <row r="325" spans="14:18" ht="12.75">
      <c r="N325" s="103"/>
      <c r="R325" s="97"/>
    </row>
    <row r="326" spans="14:18" ht="12.75">
      <c r="N326" s="103"/>
      <c r="R326" s="97"/>
    </row>
    <row r="327" spans="14:18" ht="12.75">
      <c r="N327" s="103"/>
      <c r="R327" s="97"/>
    </row>
    <row r="328" spans="14:18" ht="12.75">
      <c r="N328" s="103"/>
      <c r="R328" s="97"/>
    </row>
    <row r="329" spans="14:18" ht="12.75">
      <c r="N329" s="103"/>
      <c r="R329" s="97"/>
    </row>
    <row r="330" spans="14:18" ht="12.75">
      <c r="N330" s="103"/>
      <c r="R330" s="97"/>
    </row>
    <row r="331" spans="14:18" ht="12.75">
      <c r="N331" s="103"/>
      <c r="R331" s="97"/>
    </row>
    <row r="332" spans="14:18" ht="12.75">
      <c r="N332" s="103"/>
      <c r="R332" s="97"/>
    </row>
    <row r="333" spans="14:18" ht="12.75">
      <c r="N333" s="103"/>
      <c r="R333" s="97"/>
    </row>
    <row r="334" spans="14:18" ht="12.75">
      <c r="N334" s="103"/>
      <c r="R334" s="97"/>
    </row>
    <row r="335" spans="14:18" ht="12.75">
      <c r="N335" s="103"/>
      <c r="R335" s="97"/>
    </row>
    <row r="336" spans="14:18" ht="12.75">
      <c r="N336" s="103"/>
      <c r="R336" s="97"/>
    </row>
    <row r="337" spans="14:18" ht="12.75">
      <c r="N337" s="103"/>
      <c r="R337" s="97"/>
    </row>
    <row r="338" spans="14:18" ht="12.75">
      <c r="N338" s="103"/>
      <c r="R338" s="97"/>
    </row>
    <row r="339" spans="14:18" ht="12.75">
      <c r="N339" s="103"/>
      <c r="R339" s="97"/>
    </row>
    <row r="340" spans="14:18" ht="12.75">
      <c r="N340" s="103"/>
      <c r="R340" s="97"/>
    </row>
    <row r="341" spans="14:18" ht="12.75">
      <c r="N341" s="103"/>
      <c r="R341" s="97"/>
    </row>
    <row r="342" spans="14:18" ht="12.75">
      <c r="N342" s="103"/>
      <c r="R342" s="97"/>
    </row>
    <row r="343" spans="14:18" ht="12.75">
      <c r="N343" s="103"/>
      <c r="R343" s="97"/>
    </row>
    <row r="344" spans="14:18" ht="12.75">
      <c r="N344" s="103"/>
      <c r="R344" s="97"/>
    </row>
    <row r="345" spans="14:18" ht="12.75">
      <c r="N345" s="103"/>
      <c r="R345" s="97"/>
    </row>
    <row r="346" spans="14:18" ht="12.75">
      <c r="N346" s="103"/>
      <c r="R346" s="97"/>
    </row>
    <row r="347" spans="14:18" ht="12.75">
      <c r="N347" s="103"/>
      <c r="R347" s="97"/>
    </row>
    <row r="348" spans="14:18" ht="12.75">
      <c r="N348" s="103"/>
      <c r="R348" s="97"/>
    </row>
    <row r="349" spans="14:18" ht="12.75">
      <c r="N349" s="103"/>
      <c r="R349" s="97"/>
    </row>
    <row r="350" spans="14:18" ht="12.75">
      <c r="N350" s="103"/>
      <c r="R350" s="97"/>
    </row>
    <row r="351" spans="14:18" ht="12.75">
      <c r="N351" s="103"/>
      <c r="R351" s="97"/>
    </row>
    <row r="352" spans="14:18" ht="12.75">
      <c r="N352" s="103"/>
      <c r="R352" s="97"/>
    </row>
    <row r="353" spans="14:18" ht="12.75">
      <c r="N353" s="103"/>
      <c r="R353" s="97"/>
    </row>
    <row r="354" spans="14:18" ht="12.75">
      <c r="N354" s="103"/>
      <c r="R354" s="97"/>
    </row>
    <row r="355" spans="14:18" ht="12.75">
      <c r="N355" s="103"/>
      <c r="R355" s="97"/>
    </row>
    <row r="356" spans="14:18" ht="12.75">
      <c r="N356" s="103"/>
      <c r="R356" s="97"/>
    </row>
    <row r="357" spans="14:18" ht="12.75">
      <c r="N357" s="103"/>
      <c r="R357" s="97"/>
    </row>
    <row r="358" spans="14:18" ht="12.75">
      <c r="N358" s="103"/>
      <c r="R358" s="97"/>
    </row>
    <row r="359" spans="14:18" ht="12.75">
      <c r="N359" s="103"/>
      <c r="R359" s="97"/>
    </row>
    <row r="360" spans="14:18" ht="12.75">
      <c r="N360" s="103"/>
      <c r="R360" s="97"/>
    </row>
    <row r="361" spans="14:18" ht="12.75">
      <c r="N361" s="103"/>
      <c r="R361" s="97"/>
    </row>
    <row r="362" spans="14:18" ht="12.75">
      <c r="N362" s="103"/>
      <c r="R362" s="97"/>
    </row>
    <row r="363" spans="14:18" ht="12.75">
      <c r="N363" s="103"/>
      <c r="R363" s="97"/>
    </row>
    <row r="364" spans="14:18" ht="12.75">
      <c r="N364" s="103"/>
      <c r="R364" s="97"/>
    </row>
    <row r="365" spans="14:18" ht="12.75">
      <c r="N365" s="103"/>
      <c r="R365" s="97"/>
    </row>
    <row r="366" spans="14:18" ht="12.75">
      <c r="N366" s="103"/>
      <c r="R366" s="97"/>
    </row>
    <row r="367" spans="14:18" ht="12.75">
      <c r="N367" s="103"/>
      <c r="R367" s="97"/>
    </row>
    <row r="368" spans="14:18" ht="12.75">
      <c r="N368" s="103"/>
      <c r="R368" s="97"/>
    </row>
    <row r="369" spans="14:18" ht="12.75">
      <c r="N369" s="103"/>
      <c r="R369" s="97"/>
    </row>
    <row r="370" spans="14:18" ht="12.75">
      <c r="N370" s="103"/>
      <c r="R370" s="97"/>
    </row>
    <row r="371" spans="14:18" ht="12.75">
      <c r="N371" s="103"/>
      <c r="R371" s="97"/>
    </row>
    <row r="372" spans="14:18" ht="12.75">
      <c r="N372" s="103"/>
      <c r="R372" s="97"/>
    </row>
    <row r="373" spans="14:18" ht="12.75">
      <c r="N373" s="103"/>
      <c r="R373" s="97"/>
    </row>
    <row r="374" spans="14:18" ht="12.75">
      <c r="N374" s="103"/>
      <c r="R374" s="97"/>
    </row>
    <row r="375" spans="14:18" ht="12.75">
      <c r="N375" s="103"/>
      <c r="R375" s="97"/>
    </row>
    <row r="376" spans="14:18" ht="12.75">
      <c r="N376" s="103"/>
      <c r="R376" s="97"/>
    </row>
    <row r="377" spans="14:18" ht="12.75">
      <c r="N377" s="103"/>
      <c r="R377" s="97"/>
    </row>
    <row r="378" spans="14:18" ht="12.75">
      <c r="N378" s="103"/>
      <c r="R378" s="97"/>
    </row>
    <row r="379" spans="14:18" ht="12.75">
      <c r="N379" s="103"/>
      <c r="R379" s="97"/>
    </row>
    <row r="380" spans="14:18" ht="12.75">
      <c r="N380" s="103"/>
      <c r="R380" s="97"/>
    </row>
    <row r="381" spans="14:18" ht="12.75">
      <c r="N381" s="103"/>
      <c r="R381" s="97"/>
    </row>
    <row r="382" spans="14:18" ht="12.75">
      <c r="N382" s="103"/>
      <c r="R382" s="97"/>
    </row>
    <row r="383" spans="14:18" ht="12.75">
      <c r="N383" s="103"/>
      <c r="R383" s="97"/>
    </row>
    <row r="384" spans="14:18" ht="12.75">
      <c r="N384" s="103"/>
      <c r="R384" s="97"/>
    </row>
    <row r="385" spans="14:18" ht="12.75">
      <c r="N385" s="103"/>
      <c r="R385" s="97"/>
    </row>
    <row r="386" spans="14:18" ht="12.75">
      <c r="N386" s="103"/>
      <c r="R386" s="97"/>
    </row>
    <row r="387" spans="14:18" ht="12.75">
      <c r="N387" s="103"/>
      <c r="R387" s="97"/>
    </row>
    <row r="388" spans="14:18" ht="12.75">
      <c r="N388" s="103"/>
      <c r="R388" s="97"/>
    </row>
    <row r="389" spans="14:18" ht="12.75">
      <c r="N389" s="103"/>
      <c r="R389" s="97"/>
    </row>
    <row r="390" spans="14:18" ht="12.75">
      <c r="N390" s="103"/>
      <c r="R390" s="97"/>
    </row>
    <row r="391" spans="14:18" ht="12.75">
      <c r="N391" s="103"/>
      <c r="R391" s="97"/>
    </row>
    <row r="392" spans="14:18" ht="12.75">
      <c r="N392" s="103"/>
      <c r="R392" s="97"/>
    </row>
    <row r="393" spans="14:18" ht="12.75">
      <c r="N393" s="103"/>
      <c r="R393" s="97"/>
    </row>
    <row r="394" spans="14:18" ht="12.75">
      <c r="N394" s="103"/>
      <c r="R394" s="97"/>
    </row>
    <row r="395" spans="14:18" ht="12.75">
      <c r="N395" s="103"/>
      <c r="R395" s="97"/>
    </row>
    <row r="396" spans="14:18" ht="12.75">
      <c r="N396" s="103"/>
      <c r="R396" s="97"/>
    </row>
    <row r="397" spans="14:18" ht="12.75">
      <c r="N397" s="103"/>
      <c r="R397" s="97"/>
    </row>
    <row r="398" spans="14:18" ht="12.75">
      <c r="N398" s="103"/>
      <c r="R398" s="97"/>
    </row>
    <row r="399" spans="14:18" ht="12.75">
      <c r="N399" s="103"/>
      <c r="R399" s="97"/>
    </row>
    <row r="400" spans="14:18" ht="12.75">
      <c r="N400" s="103"/>
      <c r="R400" s="97"/>
    </row>
    <row r="401" spans="14:18" ht="12.75">
      <c r="N401" s="103"/>
      <c r="R401" s="97"/>
    </row>
    <row r="402" spans="14:18" ht="12.75">
      <c r="N402" s="103"/>
      <c r="R402" s="97"/>
    </row>
    <row r="403" spans="14:18" ht="12.75">
      <c r="N403" s="103"/>
      <c r="R403" s="97"/>
    </row>
    <row r="404" spans="14:18" ht="12.75">
      <c r="N404" s="103"/>
      <c r="R404" s="97"/>
    </row>
    <row r="405" spans="14:18" ht="12.75">
      <c r="N405" s="103"/>
      <c r="R405" s="97"/>
    </row>
    <row r="406" spans="14:18" ht="12.75">
      <c r="N406" s="103"/>
      <c r="R406" s="97"/>
    </row>
    <row r="407" spans="14:18" ht="12.75">
      <c r="N407" s="103"/>
      <c r="R407" s="97"/>
    </row>
    <row r="408" spans="14:18" ht="12.75">
      <c r="N408" s="103"/>
      <c r="R408" s="97"/>
    </row>
    <row r="409" spans="14:18" ht="12.75">
      <c r="N409" s="103"/>
      <c r="R409" s="97"/>
    </row>
    <row r="410" spans="14:18" ht="12.75">
      <c r="N410" s="103"/>
      <c r="R410" s="97"/>
    </row>
    <row r="411" spans="14:18" ht="12.75">
      <c r="N411" s="103"/>
      <c r="R411" s="97"/>
    </row>
    <row r="412" spans="14:18" ht="12.75">
      <c r="N412" s="103"/>
      <c r="R412" s="97"/>
    </row>
    <row r="413" spans="14:18" ht="12.75">
      <c r="N413" s="103"/>
      <c r="R413" s="97"/>
    </row>
    <row r="414" spans="14:18" ht="12.75">
      <c r="N414" s="103"/>
      <c r="R414" s="97"/>
    </row>
    <row r="415" spans="14:18" ht="12.75">
      <c r="N415" s="103"/>
      <c r="R415" s="97"/>
    </row>
    <row r="416" spans="14:18" ht="12.75">
      <c r="N416" s="103"/>
      <c r="R416" s="97"/>
    </row>
    <row r="417" spans="14:18" ht="12.75">
      <c r="N417" s="103"/>
      <c r="R417" s="97"/>
    </row>
    <row r="418" spans="14:18" ht="12.75">
      <c r="N418" s="103"/>
      <c r="R418" s="97"/>
    </row>
    <row r="419" spans="14:18" ht="12.75">
      <c r="N419" s="103"/>
      <c r="R419" s="97"/>
    </row>
    <row r="420" spans="14:18" ht="12.75">
      <c r="N420" s="103"/>
      <c r="R420" s="97"/>
    </row>
    <row r="421" spans="14:18" ht="12.75">
      <c r="N421" s="103"/>
      <c r="R421" s="97"/>
    </row>
    <row r="422" spans="14:18" ht="12.75">
      <c r="N422" s="103"/>
      <c r="R422" s="97"/>
    </row>
    <row r="423" spans="14:18" ht="12.75">
      <c r="N423" s="103"/>
      <c r="R423" s="97"/>
    </row>
    <row r="424" spans="14:18" ht="12.75">
      <c r="N424" s="103"/>
      <c r="R424" s="97"/>
    </row>
    <row r="425" spans="14:18" ht="12.75">
      <c r="N425" s="103"/>
      <c r="R425" s="97"/>
    </row>
    <row r="426" spans="14:18" ht="12.75">
      <c r="N426" s="103"/>
      <c r="R426" s="97"/>
    </row>
    <row r="427" spans="14:18" ht="12.75">
      <c r="N427" s="103"/>
      <c r="R427" s="97"/>
    </row>
    <row r="428" spans="14:18" ht="12.75">
      <c r="N428" s="103"/>
      <c r="R428" s="97"/>
    </row>
    <row r="429" spans="14:18" ht="12.75">
      <c r="N429" s="103"/>
      <c r="R429" s="97"/>
    </row>
    <row r="430" spans="14:18" ht="12.75">
      <c r="N430" s="103"/>
      <c r="R430" s="97"/>
    </row>
    <row r="431" spans="14:18" ht="12.75">
      <c r="N431" s="103"/>
      <c r="R431" s="97"/>
    </row>
    <row r="432" spans="14:18" ht="12.75">
      <c r="N432" s="103"/>
      <c r="R432" s="97"/>
    </row>
    <row r="433" spans="14:18" ht="12.75">
      <c r="N433" s="103"/>
      <c r="R433" s="97"/>
    </row>
    <row r="434" spans="14:18" ht="12.75">
      <c r="N434" s="103"/>
      <c r="R434" s="97"/>
    </row>
    <row r="435" spans="14:18" ht="12.75">
      <c r="N435" s="103"/>
      <c r="R435" s="97"/>
    </row>
    <row r="436" spans="14:18" ht="12.75">
      <c r="N436" s="103"/>
      <c r="R436" s="97"/>
    </row>
    <row r="437" spans="14:18" ht="12.75">
      <c r="N437" s="103"/>
      <c r="R437" s="97"/>
    </row>
    <row r="438" spans="14:18" ht="12.75">
      <c r="N438" s="103"/>
      <c r="R438" s="97"/>
    </row>
    <row r="439" spans="14:18" ht="12.75">
      <c r="N439" s="103"/>
      <c r="R439" s="97"/>
    </row>
    <row r="440" spans="14:18" ht="12.75">
      <c r="N440" s="103"/>
      <c r="R440" s="97"/>
    </row>
    <row r="441" spans="14:18" ht="12.75">
      <c r="N441" s="103"/>
      <c r="R441" s="97"/>
    </row>
    <row r="442" spans="14:18" ht="12.75">
      <c r="N442" s="103"/>
      <c r="R442" s="97"/>
    </row>
    <row r="443" spans="14:18" ht="12.75">
      <c r="N443" s="103"/>
      <c r="R443" s="97"/>
    </row>
    <row r="444" spans="14:18" ht="12.75">
      <c r="N444" s="103"/>
      <c r="R444" s="97"/>
    </row>
    <row r="445" spans="14:18" ht="12.75">
      <c r="N445" s="103"/>
      <c r="R445" s="97"/>
    </row>
    <row r="446" spans="14:18" ht="12.75">
      <c r="N446" s="103"/>
      <c r="R446" s="97"/>
    </row>
    <row r="447" spans="14:18" ht="12.75">
      <c r="N447" s="103"/>
      <c r="R447" s="97"/>
    </row>
    <row r="448" spans="14:18" ht="12.75">
      <c r="N448" s="103"/>
      <c r="R448" s="97"/>
    </row>
    <row r="449" spans="14:18" ht="12.75">
      <c r="N449" s="103"/>
      <c r="R449" s="97"/>
    </row>
    <row r="450" spans="14:18" ht="12.75">
      <c r="N450" s="103"/>
      <c r="R450" s="97"/>
    </row>
    <row r="451" spans="14:18" ht="12.75">
      <c r="N451" s="103"/>
      <c r="R451" s="97"/>
    </row>
    <row r="452" spans="14:18" ht="12.75">
      <c r="N452" s="103"/>
      <c r="R452" s="97"/>
    </row>
    <row r="453" spans="14:18" ht="12.75">
      <c r="N453" s="103"/>
      <c r="R453" s="97"/>
    </row>
    <row r="454" spans="14:18" ht="12.75">
      <c r="N454" s="103"/>
      <c r="R454" s="97"/>
    </row>
    <row r="455" spans="14:18" ht="12.75">
      <c r="N455" s="103"/>
      <c r="R455" s="97"/>
    </row>
    <row r="456" spans="14:18" ht="12.75">
      <c r="N456" s="103"/>
      <c r="R456" s="97"/>
    </row>
    <row r="457" spans="14:18" ht="12.75">
      <c r="N457" s="103"/>
      <c r="R457" s="97"/>
    </row>
    <row r="458" spans="14:18" ht="12.75">
      <c r="N458" s="103"/>
      <c r="R458" s="97"/>
    </row>
    <row r="459" spans="14:18" ht="12.75">
      <c r="N459" s="103"/>
      <c r="R459" s="97"/>
    </row>
    <row r="460" spans="14:18" ht="12.75">
      <c r="N460" s="103"/>
      <c r="R460" s="97"/>
    </row>
    <row r="461" spans="14:18" ht="12.75">
      <c r="N461" s="103"/>
      <c r="R461" s="97"/>
    </row>
    <row r="462" spans="14:18" ht="12.75">
      <c r="N462" s="103"/>
      <c r="R462" s="97"/>
    </row>
    <row r="463" spans="14:18" ht="12.75">
      <c r="N463" s="103"/>
      <c r="R463" s="97"/>
    </row>
    <row r="464" spans="14:18" ht="12.75">
      <c r="N464" s="103"/>
      <c r="R464" s="97"/>
    </row>
    <row r="465" spans="14:18" ht="12.75">
      <c r="N465" s="103"/>
      <c r="R465" s="97"/>
    </row>
    <row r="466" spans="14:18" ht="12.75">
      <c r="N466" s="103"/>
      <c r="R466" s="97"/>
    </row>
    <row r="467" spans="14:18" ht="12.75">
      <c r="N467" s="103"/>
      <c r="R467" s="97"/>
    </row>
    <row r="468" spans="14:18" ht="12.75">
      <c r="N468" s="103"/>
      <c r="R468" s="97"/>
    </row>
    <row r="469" spans="14:18" ht="12.75">
      <c r="N469" s="103"/>
      <c r="R469" s="97"/>
    </row>
    <row r="470" spans="14:18" ht="12.75">
      <c r="N470" s="103"/>
      <c r="R470" s="97"/>
    </row>
    <row r="471" spans="14:18" ht="12.75">
      <c r="N471" s="103"/>
      <c r="R471" s="97"/>
    </row>
    <row r="472" spans="14:18" ht="12.75">
      <c r="N472" s="103"/>
      <c r="R472" s="97"/>
    </row>
    <row r="473" spans="14:18" ht="12.75">
      <c r="N473" s="103"/>
      <c r="R473" s="97"/>
    </row>
    <row r="474" spans="14:18" ht="12.75">
      <c r="N474" s="103"/>
      <c r="R474" s="97"/>
    </row>
    <row r="475" spans="14:18" ht="12.75">
      <c r="N475" s="103"/>
      <c r="R475" s="97"/>
    </row>
    <row r="476" spans="14:18" ht="12.75">
      <c r="N476" s="103"/>
      <c r="R476" s="97"/>
    </row>
    <row r="477" spans="14:18" ht="12.75">
      <c r="N477" s="103"/>
      <c r="R477" s="97"/>
    </row>
    <row r="478" spans="14:18" ht="12.75">
      <c r="N478" s="103"/>
      <c r="R478" s="97"/>
    </row>
    <row r="479" spans="14:18" ht="12.75">
      <c r="N479" s="103"/>
      <c r="R479" s="97"/>
    </row>
    <row r="480" spans="14:18" ht="12.75">
      <c r="N480" s="103"/>
      <c r="R480" s="97"/>
    </row>
    <row r="481" spans="14:18" ht="12.75">
      <c r="N481" s="103"/>
      <c r="R481" s="97"/>
    </row>
    <row r="482" spans="14:18" ht="12.75">
      <c r="N482" s="103"/>
      <c r="R482" s="97"/>
    </row>
    <row r="483" spans="14:18" ht="12.75">
      <c r="N483" s="103"/>
      <c r="R483" s="97"/>
    </row>
    <row r="484" spans="14:18" ht="12.75">
      <c r="N484" s="103"/>
      <c r="R484" s="97"/>
    </row>
    <row r="485" spans="14:18" ht="12.75">
      <c r="N485" s="103"/>
      <c r="R485" s="97"/>
    </row>
    <row r="486" spans="14:18" ht="12.75">
      <c r="N486" s="103"/>
      <c r="R486" s="97"/>
    </row>
    <row r="487" spans="14:18" ht="12.75">
      <c r="N487" s="103"/>
      <c r="R487" s="97"/>
    </row>
    <row r="488" spans="14:18" ht="12.75">
      <c r="N488" s="103"/>
      <c r="R488" s="97"/>
    </row>
    <row r="489" spans="14:18" ht="12.75">
      <c r="N489" s="103"/>
      <c r="R489" s="97"/>
    </row>
    <row r="490" spans="14:18" ht="12.75">
      <c r="N490" s="103"/>
      <c r="R490" s="97"/>
    </row>
    <row r="491" spans="14:18" ht="12.75">
      <c r="N491" s="103"/>
      <c r="R491" s="97"/>
    </row>
    <row r="492" spans="14:18" ht="12.75">
      <c r="N492" s="103"/>
      <c r="R492" s="97"/>
    </row>
    <row r="493" spans="14:18" ht="12.75">
      <c r="N493" s="103"/>
      <c r="R493" s="97"/>
    </row>
    <row r="494" spans="14:18" ht="12.75">
      <c r="N494" s="103"/>
      <c r="R494" s="97"/>
    </row>
    <row r="495" spans="14:18" ht="12.75">
      <c r="N495" s="103"/>
      <c r="R495" s="97"/>
    </row>
    <row r="496" spans="14:18" ht="12.75">
      <c r="N496" s="103"/>
      <c r="R496" s="97"/>
    </row>
    <row r="497" spans="14:18" ht="12.75">
      <c r="N497" s="103"/>
      <c r="R497" s="97"/>
    </row>
    <row r="498" spans="14:18" ht="12.75">
      <c r="N498" s="103"/>
      <c r="R498" s="97"/>
    </row>
    <row r="499" spans="14:18" ht="12.75">
      <c r="N499" s="103"/>
      <c r="R499" s="97"/>
    </row>
    <row r="500" spans="14:18" ht="12.75">
      <c r="N500" s="103"/>
      <c r="R500" s="97"/>
    </row>
    <row r="501" spans="14:18" ht="12.75">
      <c r="N501" s="103"/>
      <c r="R501" s="97"/>
    </row>
    <row r="502" spans="14:18" ht="12.75">
      <c r="N502" s="103"/>
      <c r="R502" s="97"/>
    </row>
    <row r="503" spans="14:18" ht="12.75">
      <c r="N503" s="103"/>
      <c r="R503" s="97"/>
    </row>
    <row r="504" spans="14:18" ht="12.75">
      <c r="N504" s="103"/>
      <c r="R504" s="97"/>
    </row>
    <row r="505" spans="14:18" ht="12.75">
      <c r="N505" s="103"/>
      <c r="R505" s="97"/>
    </row>
    <row r="506" spans="14:18" ht="12.75">
      <c r="N506" s="103"/>
      <c r="R506" s="97"/>
    </row>
    <row r="507" spans="14:18" ht="12.75">
      <c r="N507" s="103"/>
      <c r="R507" s="97"/>
    </row>
    <row r="508" spans="14:18" ht="12.75">
      <c r="N508" s="103"/>
      <c r="R508" s="97"/>
    </row>
    <row r="509" spans="14:18" ht="12.75">
      <c r="N509" s="103"/>
      <c r="R509" s="97"/>
    </row>
    <row r="510" spans="14:18" ht="12.75">
      <c r="N510" s="103"/>
      <c r="R510" s="97"/>
    </row>
    <row r="511" spans="14:18" ht="12.75">
      <c r="N511" s="103"/>
      <c r="R511" s="97"/>
    </row>
    <row r="512" spans="14:18" ht="12.75">
      <c r="N512" s="103"/>
      <c r="R512" s="97"/>
    </row>
    <row r="513" spans="14:18" ht="12.75">
      <c r="N513" s="103"/>
      <c r="R513" s="97"/>
    </row>
    <row r="514" spans="14:18" ht="12.75">
      <c r="N514" s="103"/>
      <c r="R514" s="97"/>
    </row>
    <row r="515" spans="14:18" ht="12.75">
      <c r="N515" s="103"/>
      <c r="R515" s="97"/>
    </row>
    <row r="516" spans="14:18" ht="12.75">
      <c r="N516" s="103"/>
      <c r="R516" s="97"/>
    </row>
    <row r="517" spans="14:18" ht="12.75">
      <c r="N517" s="103"/>
      <c r="R517" s="97"/>
    </row>
    <row r="518" spans="14:18" ht="12.75">
      <c r="N518" s="103"/>
      <c r="R518" s="97"/>
    </row>
    <row r="519" spans="14:18" ht="12.75">
      <c r="N519" s="103"/>
      <c r="R519" s="97"/>
    </row>
    <row r="520" spans="14:18" ht="12.75">
      <c r="N520" s="103"/>
      <c r="R520" s="97"/>
    </row>
    <row r="521" spans="14:18" ht="12.75">
      <c r="N521" s="103"/>
      <c r="R521" s="97"/>
    </row>
    <row r="522" spans="14:18" ht="12.75">
      <c r="N522" s="103"/>
      <c r="R522" s="97"/>
    </row>
    <row r="523" spans="14:18" ht="12.75">
      <c r="N523" s="103"/>
      <c r="R523" s="97"/>
    </row>
    <row r="524" spans="14:18" ht="12.75">
      <c r="N524" s="103"/>
      <c r="R524" s="97"/>
    </row>
    <row r="525" spans="14:18" ht="12.75">
      <c r="N525" s="103"/>
      <c r="R525" s="97"/>
    </row>
    <row r="526" spans="14:18" ht="12.75">
      <c r="N526" s="103"/>
      <c r="R526" s="97"/>
    </row>
    <row r="527" spans="14:18" ht="12.75">
      <c r="N527" s="103"/>
      <c r="R527" s="97"/>
    </row>
    <row r="528" spans="14:18" ht="12.75">
      <c r="N528" s="103"/>
      <c r="R528" s="97"/>
    </row>
    <row r="529" spans="14:18" ht="12.75">
      <c r="N529" s="103"/>
      <c r="R529" s="97"/>
    </row>
    <row r="530" spans="14:18" ht="12.75">
      <c r="N530" s="103"/>
      <c r="R530" s="97"/>
    </row>
    <row r="531" spans="14:18" ht="12.75">
      <c r="N531" s="103"/>
      <c r="R531" s="97"/>
    </row>
    <row r="532" spans="14:18" ht="12.75">
      <c r="N532" s="103"/>
      <c r="R532" s="97"/>
    </row>
    <row r="533" spans="14:18" ht="12.75">
      <c r="N533" s="103"/>
      <c r="R533" s="97"/>
    </row>
    <row r="534" spans="14:18" ht="12.75">
      <c r="N534" s="103"/>
      <c r="R534" s="97"/>
    </row>
    <row r="535" spans="14:18" ht="12.75">
      <c r="N535" s="103"/>
      <c r="R535" s="97"/>
    </row>
    <row r="536" spans="14:18" ht="12.75">
      <c r="N536" s="103"/>
      <c r="R536" s="97"/>
    </row>
    <row r="537" spans="14:18" ht="12.75">
      <c r="N537" s="103"/>
      <c r="R537" s="97"/>
    </row>
    <row r="538" spans="14:18" ht="12.75">
      <c r="N538" s="103"/>
      <c r="R538" s="97"/>
    </row>
    <row r="539" spans="14:18" ht="12.75">
      <c r="N539" s="103"/>
      <c r="R539" s="97"/>
    </row>
    <row r="540" spans="14:18" ht="12.75">
      <c r="N540" s="103"/>
      <c r="R540" s="97"/>
    </row>
    <row r="541" spans="14:18" ht="12.75">
      <c r="N541" s="103"/>
      <c r="R541" s="97"/>
    </row>
    <row r="542" spans="14:18" ht="12.75">
      <c r="N542" s="103"/>
      <c r="R542" s="97"/>
    </row>
    <row r="543" spans="14:18" ht="12.75">
      <c r="N543" s="103"/>
      <c r="R543" s="97"/>
    </row>
    <row r="544" spans="14:18" ht="12.75">
      <c r="N544" s="103"/>
      <c r="R544" s="97"/>
    </row>
    <row r="545" spans="14:18" ht="12.75">
      <c r="N545" s="103"/>
      <c r="R545" s="97"/>
    </row>
    <row r="546" spans="14:18" ht="12.75">
      <c r="N546" s="103"/>
      <c r="R546" s="97"/>
    </row>
    <row r="547" spans="14:18" ht="12.75">
      <c r="N547" s="103"/>
      <c r="R547" s="97"/>
    </row>
    <row r="548" spans="14:18" ht="12.75">
      <c r="N548" s="103"/>
      <c r="R548" s="97"/>
    </row>
    <row r="549" spans="14:18" ht="12.75">
      <c r="N549" s="103"/>
      <c r="R549" s="97"/>
    </row>
    <row r="550" spans="14:18" ht="12.75">
      <c r="N550" s="103"/>
      <c r="R550" s="97"/>
    </row>
    <row r="551" spans="14:18" ht="12.75">
      <c r="N551" s="103"/>
      <c r="R551" s="97"/>
    </row>
    <row r="552" spans="14:18" ht="12.75">
      <c r="N552" s="103"/>
      <c r="R552" s="97"/>
    </row>
    <row r="553" spans="14:18" ht="12.75">
      <c r="N553" s="103"/>
      <c r="R553" s="97"/>
    </row>
    <row r="554" spans="14:18" ht="12.75">
      <c r="N554" s="103"/>
      <c r="R554" s="97"/>
    </row>
    <row r="555" spans="14:18" ht="12.75">
      <c r="N555" s="103"/>
      <c r="R555" s="97"/>
    </row>
    <row r="556" spans="14:18" ht="12.75">
      <c r="N556" s="103"/>
      <c r="R556" s="97"/>
    </row>
    <row r="557" spans="14:18" ht="12.75">
      <c r="N557" s="103"/>
      <c r="R557" s="97"/>
    </row>
    <row r="558" spans="14:18" ht="12.75">
      <c r="N558" s="103"/>
      <c r="R558" s="97"/>
    </row>
    <row r="559" spans="14:18" ht="12.75">
      <c r="N559" s="103"/>
      <c r="R559" s="97"/>
    </row>
    <row r="560" spans="14:18" ht="12.75">
      <c r="N560" s="103"/>
      <c r="R560" s="97"/>
    </row>
    <row r="561" spans="14:18" ht="12.75">
      <c r="N561" s="103"/>
      <c r="R561" s="97"/>
    </row>
    <row r="562" spans="14:18" ht="12.75">
      <c r="N562" s="103"/>
      <c r="R562" s="97"/>
    </row>
    <row r="563" spans="14:18" ht="12.75">
      <c r="N563" s="103"/>
      <c r="R563" s="97"/>
    </row>
    <row r="564" spans="14:18" ht="12.75">
      <c r="N564" s="103"/>
      <c r="R564" s="97"/>
    </row>
    <row r="565" spans="14:18" ht="12.75">
      <c r="N565" s="103"/>
      <c r="R565" s="97"/>
    </row>
    <row r="566" spans="14:18" ht="12.75">
      <c r="N566" s="103"/>
      <c r="R566" s="97"/>
    </row>
    <row r="567" spans="14:18" ht="12.75">
      <c r="N567" s="103"/>
      <c r="R567" s="97"/>
    </row>
    <row r="568" spans="14:18" ht="12.75">
      <c r="N568" s="103"/>
      <c r="R568" s="97"/>
    </row>
    <row r="569" spans="14:18" ht="12.75">
      <c r="N569" s="103"/>
      <c r="R569" s="97"/>
    </row>
    <row r="570" spans="14:18" ht="12.75">
      <c r="N570" s="103"/>
      <c r="R570" s="97"/>
    </row>
    <row r="571" spans="14:18" ht="12.75">
      <c r="N571" s="103"/>
      <c r="R571" s="97"/>
    </row>
    <row r="572" spans="14:18" ht="12.75">
      <c r="N572" s="103"/>
      <c r="R572" s="97"/>
    </row>
    <row r="573" spans="14:18" ht="12.75">
      <c r="N573" s="103"/>
      <c r="R573" s="97"/>
    </row>
    <row r="574" spans="14:18" ht="12.75">
      <c r="N574" s="103"/>
      <c r="R574" s="97"/>
    </row>
    <row r="575" spans="14:18" ht="12.75">
      <c r="N575" s="103"/>
      <c r="R575" s="97"/>
    </row>
    <row r="576" spans="14:18" ht="12.75">
      <c r="N576" s="103"/>
      <c r="R576" s="97"/>
    </row>
    <row r="577" spans="14:18" ht="12.75">
      <c r="N577" s="103"/>
      <c r="R577" s="97"/>
    </row>
    <row r="578" spans="14:18" ht="12.75">
      <c r="N578" s="103"/>
      <c r="R578" s="97"/>
    </row>
    <row r="579" spans="14:18" ht="12.75">
      <c r="N579" s="103"/>
      <c r="R579" s="97"/>
    </row>
    <row r="580" spans="14:18" ht="12.75">
      <c r="N580" s="103"/>
      <c r="R580" s="97"/>
    </row>
    <row r="581" spans="14:18" ht="12.75">
      <c r="N581" s="103"/>
      <c r="R581" s="97"/>
    </row>
    <row r="582" spans="14:18" ht="12.75">
      <c r="N582" s="103"/>
      <c r="R582" s="97"/>
    </row>
    <row r="583" spans="14:18" ht="12.75">
      <c r="N583" s="103"/>
      <c r="R583" s="97"/>
    </row>
    <row r="584" spans="14:18" ht="12.75">
      <c r="N584" s="103"/>
      <c r="R584" s="97"/>
    </row>
    <row r="585" spans="14:18" ht="12.75">
      <c r="N585" s="103"/>
      <c r="R585" s="97"/>
    </row>
    <row r="586" spans="14:18" ht="12.75">
      <c r="N586" s="103"/>
      <c r="R586" s="97"/>
    </row>
    <row r="587" spans="14:18" ht="12.75">
      <c r="N587" s="103"/>
      <c r="R587" s="97"/>
    </row>
    <row r="588" spans="14:18" ht="12.75">
      <c r="N588" s="103"/>
      <c r="R588" s="97"/>
    </row>
    <row r="589" spans="14:18" ht="12.75">
      <c r="N589" s="103"/>
      <c r="R589" s="97"/>
    </row>
    <row r="590" spans="14:18" ht="12.75">
      <c r="N590" s="103"/>
      <c r="R590" s="97"/>
    </row>
    <row r="591" spans="14:18" ht="12.75">
      <c r="N591" s="103"/>
      <c r="R591" s="97"/>
    </row>
    <row r="592" spans="14:18" ht="12.75">
      <c r="N592" s="103"/>
      <c r="R592" s="97"/>
    </row>
    <row r="593" spans="14:18" ht="12.75">
      <c r="N593" s="103"/>
      <c r="R593" s="97"/>
    </row>
    <row r="594" spans="14:18" ht="12.75">
      <c r="N594" s="103"/>
      <c r="R594" s="97"/>
    </row>
    <row r="595" spans="14:18" ht="12.75">
      <c r="N595" s="103"/>
      <c r="R595" s="97"/>
    </row>
    <row r="596" spans="14:18" ht="12.75">
      <c r="N596" s="103"/>
      <c r="R596" s="97"/>
    </row>
    <row r="597" spans="14:18" ht="12.75">
      <c r="N597" s="103"/>
      <c r="R597" s="97"/>
    </row>
    <row r="598" spans="14:18" ht="12.75">
      <c r="N598" s="103"/>
      <c r="R598" s="97"/>
    </row>
    <row r="599" spans="14:18" ht="12.75">
      <c r="N599" s="103"/>
      <c r="R599" s="97"/>
    </row>
    <row r="600" spans="14:18" ht="12.75">
      <c r="N600" s="103"/>
      <c r="R600" s="97"/>
    </row>
    <row r="601" spans="14:18" ht="12.75">
      <c r="N601" s="103"/>
      <c r="R601" s="97"/>
    </row>
    <row r="602" spans="14:18" ht="12.75">
      <c r="N602" s="103"/>
      <c r="R602" s="97"/>
    </row>
    <row r="603" spans="14:18" ht="12.75">
      <c r="N603" s="103"/>
      <c r="R603" s="97"/>
    </row>
    <row r="604" spans="14:18" ht="12.75">
      <c r="N604" s="103"/>
      <c r="R604" s="97"/>
    </row>
    <row r="605" spans="14:18" ht="12.75">
      <c r="N605" s="103"/>
      <c r="R605" s="97"/>
    </row>
    <row r="606" spans="14:18" ht="12.75">
      <c r="N606" s="103"/>
      <c r="R606" s="97"/>
    </row>
    <row r="607" spans="14:18" ht="12.75">
      <c r="N607" s="103"/>
      <c r="R607" s="97"/>
    </row>
    <row r="608" spans="14:18" ht="12.75">
      <c r="N608" s="103"/>
      <c r="R608" s="97"/>
    </row>
    <row r="609" spans="14:18" ht="12.75">
      <c r="N609" s="103"/>
      <c r="R609" s="97"/>
    </row>
    <row r="610" spans="14:18" ht="12.75">
      <c r="N610" s="103"/>
      <c r="R610" s="97"/>
    </row>
    <row r="611" spans="14:18" ht="12.75">
      <c r="N611" s="103"/>
      <c r="R611" s="97"/>
    </row>
    <row r="612" spans="14:18" ht="12.75">
      <c r="N612" s="103"/>
      <c r="R612" s="97"/>
    </row>
    <row r="613" spans="14:18" ht="12.75">
      <c r="N613" s="103"/>
      <c r="R613" s="97"/>
    </row>
    <row r="614" spans="14:18" ht="12.75">
      <c r="N614" s="103"/>
      <c r="R614" s="97"/>
    </row>
    <row r="615" spans="14:18" ht="12.75">
      <c r="N615" s="103"/>
      <c r="R615" s="97"/>
    </row>
    <row r="616" spans="14:18" ht="12.75">
      <c r="N616" s="103"/>
      <c r="R616" s="97"/>
    </row>
    <row r="617" spans="14:18" ht="12.75">
      <c r="N617" s="103"/>
      <c r="R617" s="97"/>
    </row>
    <row r="618" spans="14:18" ht="12.75">
      <c r="N618" s="103"/>
      <c r="R618" s="97"/>
    </row>
    <row r="619" spans="14:18" ht="12.75">
      <c r="N619" s="103"/>
      <c r="R619" s="97"/>
    </row>
    <row r="620" spans="14:18" ht="12.75">
      <c r="N620" s="103"/>
      <c r="R620" s="97"/>
    </row>
    <row r="621" spans="14:18" ht="12.75">
      <c r="N621" s="103"/>
      <c r="R621" s="97"/>
    </row>
    <row r="622" spans="14:18" ht="12.75">
      <c r="N622" s="103"/>
      <c r="R622" s="97"/>
    </row>
    <row r="623" spans="14:18" ht="12.75">
      <c r="N623" s="103"/>
      <c r="R623" s="97"/>
    </row>
    <row r="624" spans="14:18" ht="12.75">
      <c r="N624" s="103"/>
      <c r="R624" s="97"/>
    </row>
    <row r="625" spans="14:18" ht="12.75">
      <c r="N625" s="103"/>
      <c r="R625" s="97"/>
    </row>
    <row r="626" spans="14:18" ht="12.75">
      <c r="N626" s="103"/>
      <c r="R626" s="97"/>
    </row>
    <row r="627" spans="14:18" ht="12.75">
      <c r="N627" s="103"/>
      <c r="R627" s="97"/>
    </row>
    <row r="628" spans="14:18" ht="12.75">
      <c r="N628" s="103"/>
      <c r="R628" s="97"/>
    </row>
    <row r="629" spans="14:18" ht="12.75">
      <c r="N629" s="103"/>
      <c r="R629" s="97"/>
    </row>
    <row r="630" spans="14:18" ht="12.75">
      <c r="N630" s="103"/>
      <c r="R630" s="97"/>
    </row>
    <row r="631" spans="14:18" ht="12.75">
      <c r="N631" s="103"/>
      <c r="R631" s="97"/>
    </row>
    <row r="632" spans="14:18" ht="12.75">
      <c r="N632" s="103"/>
      <c r="R632" s="97"/>
    </row>
    <row r="633" spans="14:18" ht="12.75">
      <c r="N633" s="103"/>
      <c r="R633" s="97"/>
    </row>
    <row r="634" spans="14:18" ht="12.75">
      <c r="N634" s="103"/>
      <c r="R634" s="97"/>
    </row>
    <row r="635" spans="14:18" ht="12.75">
      <c r="N635" s="103"/>
      <c r="R635" s="97"/>
    </row>
    <row r="636" spans="14:18" ht="12.75">
      <c r="N636" s="103"/>
      <c r="R636" s="97"/>
    </row>
    <row r="637" spans="14:18" ht="12.75">
      <c r="N637" s="103"/>
      <c r="R637" s="97"/>
    </row>
    <row r="638" spans="14:18" ht="12.75">
      <c r="N638" s="103"/>
      <c r="R638" s="97"/>
    </row>
    <row r="639" spans="14:18" ht="12.75">
      <c r="N639" s="103"/>
      <c r="R639" s="97"/>
    </row>
    <row r="640" spans="14:18" ht="12.75">
      <c r="N640" s="103"/>
      <c r="R640" s="97"/>
    </row>
    <row r="641" spans="14:18" ht="12.75">
      <c r="N641" s="103"/>
      <c r="R641" s="97"/>
    </row>
    <row r="642" spans="14:18" ht="12.75">
      <c r="N642" s="103"/>
      <c r="R642" s="97"/>
    </row>
    <row r="643" spans="14:18" ht="12.75">
      <c r="N643" s="103"/>
      <c r="R643" s="97"/>
    </row>
    <row r="644" spans="14:18" ht="12.75">
      <c r="N644" s="103"/>
      <c r="R644" s="97"/>
    </row>
    <row r="645" spans="14:18" ht="12.75">
      <c r="N645" s="103"/>
      <c r="R645" s="97"/>
    </row>
    <row r="646" spans="14:18" ht="12.75">
      <c r="N646" s="103"/>
      <c r="R646" s="97"/>
    </row>
    <row r="647" spans="14:18" ht="12.75">
      <c r="N647" s="103"/>
      <c r="R647" s="97"/>
    </row>
    <row r="648" spans="14:18" ht="12.75">
      <c r="N648" s="103"/>
      <c r="R648" s="97"/>
    </row>
    <row r="649" spans="14:18" ht="12.75">
      <c r="N649" s="103"/>
      <c r="R649" s="97"/>
    </row>
    <row r="650" spans="14:18" ht="12.75">
      <c r="N650" s="103"/>
      <c r="R650" s="97"/>
    </row>
    <row r="651" spans="14:18" ht="12.75">
      <c r="N651" s="103"/>
      <c r="R651" s="97"/>
    </row>
    <row r="652" spans="14:18" ht="12.75">
      <c r="N652" s="103"/>
      <c r="R652" s="97"/>
    </row>
    <row r="653" spans="14:18" ht="12.75">
      <c r="N653" s="103"/>
      <c r="R653" s="97"/>
    </row>
    <row r="654" spans="14:18" ht="12.75">
      <c r="N654" s="103"/>
      <c r="R654" s="97"/>
    </row>
    <row r="655" spans="14:18" ht="12.75">
      <c r="N655" s="103"/>
      <c r="R655" s="97"/>
    </row>
    <row r="656" spans="14:18" ht="12.75">
      <c r="N656" s="103"/>
      <c r="R656" s="97"/>
    </row>
    <row r="657" spans="14:18" ht="12.75">
      <c r="N657" s="103"/>
      <c r="R657" s="97"/>
    </row>
    <row r="658" spans="14:18" ht="12.75">
      <c r="N658" s="103"/>
      <c r="R658" s="97"/>
    </row>
    <row r="659" spans="14:18" ht="12.75">
      <c r="N659" s="103"/>
      <c r="R659" s="97"/>
    </row>
    <row r="660" spans="14:18" ht="12.75">
      <c r="N660" s="103"/>
      <c r="R660" s="97"/>
    </row>
    <row r="661" spans="14:18" ht="12.75">
      <c r="N661" s="103"/>
      <c r="R661" s="97"/>
    </row>
    <row r="662" spans="14:18" ht="12.75">
      <c r="N662" s="103"/>
      <c r="R662" s="97"/>
    </row>
    <row r="663" spans="14:18" ht="12.75">
      <c r="N663" s="103"/>
      <c r="R663" s="97"/>
    </row>
    <row r="664" spans="14:18" ht="12.75">
      <c r="N664" s="103"/>
      <c r="R664" s="97"/>
    </row>
    <row r="665" spans="14:18" ht="12.75">
      <c r="N665" s="103"/>
      <c r="R665" s="97"/>
    </row>
    <row r="666" spans="14:18" ht="12.75">
      <c r="N666" s="103"/>
      <c r="R666" s="97"/>
    </row>
    <row r="667" spans="14:18" ht="12.75">
      <c r="N667" s="103"/>
      <c r="R667" s="97"/>
    </row>
    <row r="668" spans="14:18" ht="12.75">
      <c r="N668" s="103"/>
      <c r="R668" s="97"/>
    </row>
    <row r="669" spans="14:18" ht="12.75">
      <c r="N669" s="103"/>
      <c r="R669" s="97"/>
    </row>
    <row r="670" spans="14:18" ht="12.75">
      <c r="N670" s="103"/>
      <c r="R670" s="97"/>
    </row>
    <row r="671" spans="14:18" ht="12.75">
      <c r="N671" s="103"/>
      <c r="R671" s="97"/>
    </row>
    <row r="672" spans="14:18" ht="12.75">
      <c r="N672" s="103"/>
      <c r="R672" s="97"/>
    </row>
    <row r="673" spans="14:18" ht="12.75">
      <c r="N673" s="103"/>
      <c r="R673" s="97"/>
    </row>
    <row r="674" spans="14:18" ht="12.75">
      <c r="N674" s="103"/>
      <c r="R674" s="97"/>
    </row>
    <row r="675" spans="14:18" ht="12.75">
      <c r="N675" s="103"/>
      <c r="R675" s="97"/>
    </row>
    <row r="676" spans="14:18" ht="12.75">
      <c r="N676" s="103"/>
      <c r="R676" s="97"/>
    </row>
    <row r="677" spans="14:18" ht="12.75">
      <c r="N677" s="103"/>
      <c r="R677" s="97"/>
    </row>
    <row r="678" spans="14:18" ht="12.75">
      <c r="N678" s="103"/>
      <c r="R678" s="97"/>
    </row>
    <row r="679" spans="14:18" ht="12.75">
      <c r="N679" s="103"/>
      <c r="R679" s="97"/>
    </row>
    <row r="680" spans="14:18" ht="12.75">
      <c r="N680" s="103"/>
      <c r="R680" s="97"/>
    </row>
    <row r="681" spans="14:18" ht="12.75">
      <c r="N681" s="103"/>
      <c r="R681" s="97"/>
    </row>
    <row r="682" spans="14:18" ht="12.75">
      <c r="N682" s="103"/>
      <c r="R682" s="97"/>
    </row>
    <row r="683" spans="14:18" ht="12.75">
      <c r="N683" s="103"/>
      <c r="R683" s="97"/>
    </row>
    <row r="684" spans="14:18" ht="12.75">
      <c r="N684" s="103"/>
      <c r="R684" s="97"/>
    </row>
    <row r="685" spans="14:18" ht="12.75">
      <c r="N685" s="103"/>
      <c r="R685" s="97"/>
    </row>
    <row r="686" spans="14:18" ht="12.75">
      <c r="N686" s="103"/>
      <c r="R686" s="97"/>
    </row>
    <row r="687" spans="14:18" ht="12.75">
      <c r="N687" s="103"/>
      <c r="R687" s="97"/>
    </row>
    <row r="688" spans="14:18" ht="12.75">
      <c r="N688" s="103"/>
      <c r="R688" s="97"/>
    </row>
    <row r="689" spans="14:18" ht="12.75">
      <c r="N689" s="103"/>
      <c r="R689" s="97"/>
    </row>
    <row r="690" spans="14:18" ht="12.75">
      <c r="N690" s="103"/>
      <c r="R690" s="97"/>
    </row>
    <row r="691" spans="14:18" ht="12.75">
      <c r="N691" s="103"/>
      <c r="R691" s="97"/>
    </row>
    <row r="692" spans="14:18" ht="12.75">
      <c r="N692" s="103"/>
      <c r="R692" s="97"/>
    </row>
    <row r="693" spans="14:18" ht="12.75">
      <c r="N693" s="103"/>
      <c r="R693" s="97"/>
    </row>
    <row r="694" spans="14:18" ht="12.75">
      <c r="N694" s="103"/>
      <c r="R694" s="97"/>
    </row>
    <row r="695" spans="14:18" ht="12.75">
      <c r="N695" s="103"/>
      <c r="R695" s="97"/>
    </row>
    <row r="696" spans="14:18" ht="12.75">
      <c r="N696" s="103"/>
      <c r="R696" s="97"/>
    </row>
    <row r="697" spans="14:18" ht="12.75">
      <c r="N697" s="103"/>
      <c r="R697" s="97"/>
    </row>
    <row r="698" spans="14:18" ht="12.75">
      <c r="N698" s="103"/>
      <c r="R698" s="97"/>
    </row>
    <row r="699" spans="14:18" ht="12.75">
      <c r="N699" s="103"/>
      <c r="R699" s="97"/>
    </row>
    <row r="700" spans="14:18" ht="12.75">
      <c r="N700" s="103"/>
      <c r="R700" s="97"/>
    </row>
    <row r="701" spans="14:18" ht="12.75">
      <c r="N701" s="103"/>
      <c r="R701" s="97"/>
    </row>
    <row r="702" spans="14:18" ht="12.75">
      <c r="N702" s="103"/>
      <c r="R702" s="97"/>
    </row>
    <row r="703" spans="14:18" ht="12.75">
      <c r="N703" s="103"/>
      <c r="R703" s="97"/>
    </row>
    <row r="704" spans="14:18" ht="12.75">
      <c r="N704" s="103"/>
      <c r="R704" s="97"/>
    </row>
    <row r="705" spans="14:18" ht="12.75">
      <c r="N705" s="103"/>
      <c r="R705" s="97"/>
    </row>
    <row r="706" spans="14:18" ht="12.75">
      <c r="N706" s="103"/>
      <c r="R706" s="97"/>
    </row>
    <row r="707" spans="14:18" ht="12.75">
      <c r="N707" s="103"/>
      <c r="R707" s="97"/>
    </row>
    <row r="708" spans="14:18" ht="12.75">
      <c r="N708" s="103"/>
      <c r="R708" s="97"/>
    </row>
    <row r="709" spans="14:18" ht="12.75">
      <c r="N709" s="103"/>
      <c r="R709" s="97"/>
    </row>
    <row r="710" spans="14:18" ht="12.75">
      <c r="N710" s="103"/>
      <c r="R710" s="97"/>
    </row>
    <row r="711" spans="14:18" ht="12.75">
      <c r="N711" s="103"/>
      <c r="R711" s="97"/>
    </row>
    <row r="712" spans="14:18" ht="12.75">
      <c r="N712" s="103"/>
      <c r="R712" s="97"/>
    </row>
    <row r="713" spans="14:18" ht="12.75">
      <c r="N713" s="103"/>
      <c r="R713" s="97"/>
    </row>
    <row r="714" spans="14:18" ht="12.75">
      <c r="N714" s="103"/>
      <c r="R714" s="97"/>
    </row>
    <row r="715" spans="14:18" ht="12.75">
      <c r="N715" s="103"/>
      <c r="R715" s="97"/>
    </row>
    <row r="716" spans="14:18" ht="12.75">
      <c r="N716" s="103"/>
      <c r="R716" s="97"/>
    </row>
    <row r="717" spans="14:18" ht="12.75">
      <c r="N717" s="103"/>
      <c r="R717" s="97"/>
    </row>
    <row r="718" spans="14:18" ht="12.75">
      <c r="N718" s="103"/>
      <c r="R718" s="97"/>
    </row>
    <row r="719" spans="14:18" ht="12.75">
      <c r="N719" s="103"/>
      <c r="R719" s="97"/>
    </row>
    <row r="720" spans="14:18" ht="12.75">
      <c r="N720" s="103"/>
      <c r="R720" s="97"/>
    </row>
    <row r="721" spans="14:18" ht="12.75">
      <c r="N721" s="103"/>
      <c r="R721" s="97"/>
    </row>
    <row r="722" spans="14:18" ht="12.75">
      <c r="N722" s="103"/>
      <c r="R722" s="97"/>
    </row>
    <row r="723" spans="14:18" ht="12.75">
      <c r="N723" s="103"/>
      <c r="R723" s="97"/>
    </row>
    <row r="724" spans="14:18" ht="12.75">
      <c r="N724" s="103"/>
      <c r="R724" s="97"/>
    </row>
    <row r="725" spans="14:18" ht="12.75">
      <c r="N725" s="103"/>
      <c r="R725" s="97"/>
    </row>
    <row r="726" spans="14:18" ht="12.75">
      <c r="N726" s="103"/>
      <c r="R726" s="97"/>
    </row>
    <row r="727" spans="14:18" ht="12.75">
      <c r="N727" s="103"/>
      <c r="R727" s="97"/>
    </row>
    <row r="728" spans="14:18" ht="12.75">
      <c r="N728" s="103"/>
      <c r="R728" s="97"/>
    </row>
    <row r="729" spans="14:18" ht="12.75">
      <c r="N729" s="103"/>
      <c r="R729" s="97"/>
    </row>
    <row r="730" spans="14:18" ht="12.75">
      <c r="N730" s="103"/>
      <c r="R730" s="97"/>
    </row>
    <row r="731" spans="14:18" ht="12.75">
      <c r="N731" s="103"/>
      <c r="R731" s="97"/>
    </row>
    <row r="732" spans="14:18" ht="12.75">
      <c r="N732" s="103"/>
      <c r="R732" s="97"/>
    </row>
    <row r="733" spans="14:18" ht="12.75">
      <c r="N733" s="103"/>
      <c r="R733" s="97"/>
    </row>
    <row r="734" spans="14:18" ht="12.75">
      <c r="N734" s="103"/>
      <c r="R734" s="97"/>
    </row>
    <row r="735" spans="14:18" ht="12.75">
      <c r="N735" s="103"/>
      <c r="R735" s="97"/>
    </row>
    <row r="736" spans="14:18" ht="12.75">
      <c r="N736" s="103"/>
      <c r="R736" s="97"/>
    </row>
    <row r="737" spans="14:18" ht="12.75">
      <c r="N737" s="103"/>
      <c r="R737" s="97"/>
    </row>
    <row r="738" spans="14:18" ht="12.75">
      <c r="N738" s="103"/>
      <c r="R738" s="97"/>
    </row>
    <row r="739" spans="14:18" ht="12.75">
      <c r="N739" s="103"/>
      <c r="R739" s="97"/>
    </row>
    <row r="740" spans="14:18" ht="12.75">
      <c r="N740" s="103"/>
      <c r="R740" s="97"/>
    </row>
    <row r="741" spans="14:18" ht="12.75">
      <c r="N741" s="103"/>
      <c r="R741" s="97"/>
    </row>
    <row r="742" spans="14:18" ht="12.75">
      <c r="N742" s="103"/>
      <c r="R742" s="97"/>
    </row>
    <row r="743" spans="14:18" ht="12.75">
      <c r="N743" s="103"/>
      <c r="R743" s="97"/>
    </row>
    <row r="744" spans="14:18" ht="12.75">
      <c r="N744" s="103"/>
      <c r="R744" s="97"/>
    </row>
    <row r="745" spans="14:18" ht="12.75">
      <c r="N745" s="103"/>
      <c r="R745" s="97"/>
    </row>
    <row r="746" spans="14:18" ht="12.75">
      <c r="N746" s="103"/>
      <c r="R746" s="97"/>
    </row>
    <row r="747" spans="14:18" ht="12.75">
      <c r="N747" s="103"/>
      <c r="R747" s="97"/>
    </row>
    <row r="748" spans="14:18" ht="12.75">
      <c r="N748" s="103"/>
      <c r="R748" s="97"/>
    </row>
    <row r="749" spans="14:18" ht="12.75">
      <c r="N749" s="103"/>
      <c r="R749" s="97"/>
    </row>
    <row r="750" spans="14:18" ht="12.75">
      <c r="N750" s="103"/>
      <c r="R750" s="97"/>
    </row>
    <row r="751" spans="14:18" ht="12.75">
      <c r="N751" s="103"/>
      <c r="R751" s="97"/>
    </row>
    <row r="752" spans="14:18" ht="12.75">
      <c r="N752" s="103"/>
      <c r="R752" s="97"/>
    </row>
    <row r="753" spans="14:18" ht="12.75">
      <c r="N753" s="103"/>
      <c r="R753" s="97"/>
    </row>
    <row r="754" spans="14:18" ht="12.75">
      <c r="N754" s="103"/>
      <c r="R754" s="97"/>
    </row>
    <row r="755" spans="14:18" ht="12.75">
      <c r="N755" s="103"/>
      <c r="R755" s="97"/>
    </row>
    <row r="756" spans="14:18" ht="12.75">
      <c r="N756" s="103"/>
      <c r="R756" s="97"/>
    </row>
    <row r="757" spans="14:18" ht="12.75">
      <c r="N757" s="103"/>
      <c r="R757" s="97"/>
    </row>
    <row r="758" spans="14:18" ht="12.75">
      <c r="N758" s="103"/>
      <c r="R758" s="97"/>
    </row>
    <row r="759" spans="14:18" ht="12.75">
      <c r="N759" s="103"/>
      <c r="R759" s="97"/>
    </row>
    <row r="760" spans="14:18" ht="12.75">
      <c r="N760" s="103"/>
      <c r="R760" s="97"/>
    </row>
    <row r="761" spans="14:18" ht="12.75">
      <c r="N761" s="103"/>
      <c r="R761" s="97"/>
    </row>
    <row r="762" spans="14:18" ht="12.75">
      <c r="N762" s="103"/>
      <c r="R762" s="97"/>
    </row>
    <row r="763" spans="14:18" ht="12.75">
      <c r="N763" s="103"/>
      <c r="R763" s="97"/>
    </row>
    <row r="764" spans="14:18" ht="12.75">
      <c r="N764" s="103"/>
      <c r="R764" s="97"/>
    </row>
    <row r="765" spans="14:18" ht="12.75">
      <c r="N765" s="103"/>
      <c r="R765" s="97"/>
    </row>
    <row r="766" spans="14:18" ht="12.75">
      <c r="N766" s="103"/>
      <c r="R766" s="97"/>
    </row>
    <row r="767" spans="14:18" ht="12.75">
      <c r="N767" s="103"/>
      <c r="R767" s="97"/>
    </row>
    <row r="768" spans="14:18" ht="12.75">
      <c r="N768" s="103"/>
      <c r="R768" s="97"/>
    </row>
    <row r="769" spans="14:18" ht="12.75">
      <c r="N769" s="103"/>
      <c r="R769" s="97"/>
    </row>
    <row r="770" spans="14:18" ht="12.75">
      <c r="N770" s="103"/>
      <c r="R770" s="97"/>
    </row>
    <row r="771" spans="14:18" ht="12.75">
      <c r="N771" s="103"/>
      <c r="R771" s="97"/>
    </row>
    <row r="772" spans="14:18" ht="12.75">
      <c r="N772" s="103"/>
      <c r="R772" s="97"/>
    </row>
    <row r="773" spans="14:18" ht="12.75">
      <c r="N773" s="103"/>
      <c r="R773" s="97"/>
    </row>
    <row r="774" spans="14:18" ht="12.75">
      <c r="N774" s="103"/>
      <c r="R774" s="97"/>
    </row>
    <row r="775" spans="14:18" ht="12.75">
      <c r="N775" s="103"/>
      <c r="R775" s="97"/>
    </row>
    <row r="776" spans="14:18" ht="12.75">
      <c r="N776" s="103"/>
      <c r="R776" s="97"/>
    </row>
    <row r="777" spans="14:18" ht="12.75">
      <c r="N777" s="103"/>
      <c r="R777" s="97"/>
    </row>
    <row r="778" spans="14:18" ht="12.75">
      <c r="N778" s="103"/>
      <c r="R778" s="97"/>
    </row>
    <row r="779" spans="14:18" ht="12.75">
      <c r="N779" s="103"/>
      <c r="R779" s="97"/>
    </row>
    <row r="780" spans="14:18" ht="12.75">
      <c r="N780" s="103"/>
      <c r="R780" s="97"/>
    </row>
    <row r="781" spans="14:18" ht="12.75">
      <c r="N781" s="103"/>
      <c r="R781" s="97"/>
    </row>
    <row r="782" spans="14:18" ht="12.75">
      <c r="N782" s="103"/>
      <c r="R782" s="97"/>
    </row>
    <row r="783" spans="14:18" ht="12.75">
      <c r="N783" s="103"/>
      <c r="R783" s="97"/>
    </row>
    <row r="784" spans="14:18" ht="12.75">
      <c r="N784" s="103"/>
      <c r="R784" s="97"/>
    </row>
    <row r="785" spans="14:18" ht="12.75">
      <c r="N785" s="103"/>
      <c r="R785" s="97"/>
    </row>
    <row r="786" spans="14:18" ht="12.75">
      <c r="N786" s="103"/>
      <c r="R786" s="97"/>
    </row>
    <row r="787" spans="14:18" ht="12.75">
      <c r="N787" s="103"/>
      <c r="R787" s="97"/>
    </row>
    <row r="788" spans="14:18" ht="12.75">
      <c r="N788" s="103"/>
      <c r="R788" s="97"/>
    </row>
    <row r="789" spans="14:18" ht="12.75">
      <c r="N789" s="103"/>
      <c r="R789" s="97"/>
    </row>
    <row r="790" spans="14:18" ht="12.75">
      <c r="N790" s="103"/>
      <c r="R790" s="97"/>
    </row>
    <row r="791" spans="14:18" ht="12.75">
      <c r="N791" s="103"/>
      <c r="R791" s="97"/>
    </row>
    <row r="792" spans="14:18" ht="12.75">
      <c r="N792" s="103"/>
      <c r="R792" s="97"/>
    </row>
    <row r="793" spans="14:18" ht="12.75">
      <c r="N793" s="103"/>
      <c r="R793" s="97"/>
    </row>
    <row r="794" spans="14:18" ht="12.75">
      <c r="N794" s="103"/>
      <c r="R794" s="97"/>
    </row>
    <row r="795" spans="14:18" ht="12.75">
      <c r="N795" s="103"/>
      <c r="R795" s="97"/>
    </row>
    <row r="796" spans="14:18" ht="12.75">
      <c r="N796" s="103"/>
      <c r="R796" s="97"/>
    </row>
    <row r="797" spans="14:18" ht="12.75">
      <c r="N797" s="103"/>
      <c r="R797" s="97"/>
    </row>
    <row r="798" spans="14:18" ht="12.75">
      <c r="N798" s="103"/>
      <c r="R798" s="97"/>
    </row>
    <row r="799" spans="14:18" ht="12.75">
      <c r="N799" s="103"/>
      <c r="R799" s="97"/>
    </row>
    <row r="800" spans="14:18" ht="12.75">
      <c r="N800" s="103"/>
      <c r="R800" s="97"/>
    </row>
    <row r="801" spans="14:18" ht="12.75">
      <c r="N801" s="103"/>
      <c r="R801" s="97"/>
    </row>
    <row r="802" spans="14:18" ht="12.75">
      <c r="N802" s="103"/>
      <c r="R802" s="97"/>
    </row>
    <row r="803" spans="14:18" ht="12.75">
      <c r="N803" s="103"/>
      <c r="R803" s="97"/>
    </row>
    <row r="804" spans="14:18" ht="12.75">
      <c r="N804" s="103"/>
      <c r="R804" s="97"/>
    </row>
    <row r="805" spans="14:18" ht="12.75">
      <c r="N805" s="103"/>
      <c r="R805" s="97"/>
    </row>
    <row r="806" spans="14:18" ht="12.75">
      <c r="N806" s="103"/>
      <c r="R806" s="97"/>
    </row>
    <row r="807" spans="14:18" ht="12.75">
      <c r="N807" s="103"/>
      <c r="R807" s="97"/>
    </row>
    <row r="808" spans="14:18" ht="12.75">
      <c r="N808" s="103"/>
      <c r="R808" s="97"/>
    </row>
    <row r="809" spans="14:18" ht="12.75">
      <c r="N809" s="103"/>
      <c r="R809" s="97"/>
    </row>
    <row r="810" spans="14:18" ht="12.75">
      <c r="N810" s="103"/>
      <c r="R810" s="97"/>
    </row>
    <row r="811" spans="14:18" ht="12.75">
      <c r="N811" s="103"/>
      <c r="R811" s="97"/>
    </row>
    <row r="812" spans="14:18" ht="12.75">
      <c r="N812" s="103"/>
      <c r="R812" s="97"/>
    </row>
    <row r="813" spans="14:18" ht="12.75">
      <c r="N813" s="103"/>
      <c r="R813" s="97"/>
    </row>
    <row r="814" spans="14:18" ht="12.75">
      <c r="N814" s="103"/>
      <c r="R814" s="97"/>
    </row>
    <row r="815" spans="14:18" ht="12.75">
      <c r="N815" s="103"/>
      <c r="R815" s="97"/>
    </row>
    <row r="816" spans="14:18" ht="12.75">
      <c r="N816" s="103"/>
      <c r="R816" s="97"/>
    </row>
    <row r="817" spans="14:18" ht="12.75">
      <c r="N817" s="103"/>
      <c r="R817" s="97"/>
    </row>
    <row r="818" spans="14:18" ht="12.75">
      <c r="N818" s="103"/>
      <c r="R818" s="97"/>
    </row>
    <row r="819" spans="14:18" ht="12.75">
      <c r="N819" s="103"/>
      <c r="R819" s="97"/>
    </row>
    <row r="820" spans="14:18" ht="12.75">
      <c r="N820" s="103"/>
      <c r="R820" s="97"/>
    </row>
    <row r="821" spans="14:18" ht="12.75">
      <c r="N821" s="103"/>
      <c r="R821" s="97"/>
    </row>
    <row r="822" spans="14:18" ht="12.75">
      <c r="N822" s="103"/>
      <c r="R822" s="97"/>
    </row>
    <row r="823" spans="14:18" ht="12.75">
      <c r="N823" s="103"/>
      <c r="R823" s="97"/>
    </row>
    <row r="824" spans="14:18" ht="12.75">
      <c r="N824" s="103"/>
      <c r="R824" s="97"/>
    </row>
    <row r="825" spans="14:18" ht="12.75">
      <c r="N825" s="103"/>
      <c r="R825" s="97"/>
    </row>
    <row r="826" spans="14:18" ht="12.75">
      <c r="N826" s="103"/>
      <c r="R826" s="97"/>
    </row>
    <row r="827" spans="14:18" ht="12.75">
      <c r="N827" s="103"/>
      <c r="R827" s="97"/>
    </row>
    <row r="828" spans="14:18" ht="12.75">
      <c r="N828" s="103"/>
      <c r="R828" s="97"/>
    </row>
    <row r="829" spans="14:18" ht="12.75">
      <c r="N829" s="103"/>
      <c r="R829" s="97"/>
    </row>
    <row r="830" spans="14:18" ht="12.75">
      <c r="N830" s="103"/>
      <c r="R830" s="97"/>
    </row>
    <row r="831" spans="14:18" ht="12.75">
      <c r="N831" s="103"/>
      <c r="R831" s="97"/>
    </row>
    <row r="832" spans="14:18" ht="12.75">
      <c r="N832" s="103"/>
      <c r="R832" s="97"/>
    </row>
    <row r="833" spans="14:18" ht="12.75">
      <c r="N833" s="103"/>
      <c r="R833" s="97"/>
    </row>
    <row r="834" spans="14:18" ht="12.75">
      <c r="N834" s="103"/>
      <c r="R834" s="97"/>
    </row>
    <row r="835" spans="14:18" ht="12.75">
      <c r="N835" s="103"/>
      <c r="R835" s="97"/>
    </row>
    <row r="836" spans="14:18" ht="12.75">
      <c r="N836" s="103"/>
      <c r="R836" s="97"/>
    </row>
    <row r="837" spans="14:18" ht="12.75">
      <c r="N837" s="103"/>
      <c r="R837" s="97"/>
    </row>
    <row r="838" spans="14:18" ht="12.75">
      <c r="N838" s="103"/>
      <c r="R838" s="97"/>
    </row>
    <row r="839" spans="14:18" ht="12.75">
      <c r="N839" s="103"/>
      <c r="R839" s="97"/>
    </row>
    <row r="840" spans="14:18" ht="12.75">
      <c r="N840" s="103"/>
      <c r="R840" s="97"/>
    </row>
    <row r="841" spans="14:18" ht="12.75">
      <c r="N841" s="103"/>
      <c r="R841" s="97"/>
    </row>
    <row r="842" spans="14:18" ht="12.75">
      <c r="N842" s="103"/>
      <c r="R842" s="97"/>
    </row>
    <row r="843" spans="14:18" ht="12.75">
      <c r="N843" s="103"/>
      <c r="R843" s="97"/>
    </row>
    <row r="844" spans="14:18" ht="12.75">
      <c r="N844" s="103"/>
      <c r="R844" s="97"/>
    </row>
    <row r="845" spans="14:18" ht="12.75">
      <c r="N845" s="103"/>
      <c r="R845" s="97"/>
    </row>
    <row r="846" spans="14:18" ht="12.75">
      <c r="N846" s="103"/>
      <c r="R846" s="97"/>
    </row>
    <row r="847" spans="14:18" ht="12.75">
      <c r="N847" s="103"/>
      <c r="R847" s="97"/>
    </row>
    <row r="848" spans="14:18" ht="12.75">
      <c r="N848" s="103"/>
      <c r="R848" s="97"/>
    </row>
    <row r="849" spans="14:18" ht="12.75">
      <c r="N849" s="103"/>
      <c r="R849" s="97"/>
    </row>
    <row r="850" spans="14:18" ht="12.75">
      <c r="N850" s="103"/>
      <c r="R850" s="97"/>
    </row>
    <row r="851" spans="14:18" ht="12.75">
      <c r="N851" s="103"/>
      <c r="R851" s="97"/>
    </row>
    <row r="852" spans="14:18" ht="12.75">
      <c r="N852" s="103"/>
      <c r="R852" s="97"/>
    </row>
    <row r="853" spans="14:18" ht="12.75">
      <c r="N853" s="103"/>
      <c r="R853" s="97"/>
    </row>
    <row r="854" spans="14:18" ht="12.75">
      <c r="N854" s="103"/>
      <c r="R854" s="97"/>
    </row>
    <row r="855" spans="14:18" ht="12.75">
      <c r="N855" s="103"/>
      <c r="R855" s="97"/>
    </row>
    <row r="856" spans="14:18" ht="12.75">
      <c r="N856" s="103"/>
      <c r="R856" s="97"/>
    </row>
    <row r="857" spans="14:18" ht="12.75">
      <c r="N857" s="103"/>
      <c r="R857" s="97"/>
    </row>
    <row r="858" spans="14:18" ht="12.75">
      <c r="N858" s="103"/>
      <c r="R858" s="97"/>
    </row>
    <row r="859" spans="14:18" ht="12.75">
      <c r="N859" s="103"/>
      <c r="R859" s="97"/>
    </row>
    <row r="860" spans="14:18" ht="12.75">
      <c r="N860" s="103"/>
      <c r="R860" s="97"/>
    </row>
    <row r="861" spans="14:18" ht="12.75">
      <c r="N861" s="103"/>
      <c r="R861" s="97"/>
    </row>
    <row r="862" spans="14:18" ht="12.75">
      <c r="N862" s="103"/>
      <c r="R862" s="97"/>
    </row>
    <row r="863" spans="14:18" ht="12.75">
      <c r="N863" s="103"/>
      <c r="R863" s="97"/>
    </row>
    <row r="864" spans="14:18" ht="12.75">
      <c r="N864" s="103"/>
      <c r="R864" s="97"/>
    </row>
    <row r="865" spans="14:18" ht="12.75">
      <c r="N865" s="103"/>
      <c r="R865" s="97"/>
    </row>
    <row r="866" spans="14:18" ht="12.75">
      <c r="N866" s="103"/>
      <c r="R866" s="97"/>
    </row>
    <row r="867" spans="14:18" ht="12.75">
      <c r="N867" s="103"/>
      <c r="R867" s="97"/>
    </row>
    <row r="868" spans="14:18" ht="12.75">
      <c r="N868" s="103"/>
      <c r="R868" s="97"/>
    </row>
    <row r="869" spans="14:18" ht="12.75">
      <c r="N869" s="103"/>
      <c r="R869" s="97"/>
    </row>
    <row r="870" spans="14:18" ht="12.75">
      <c r="N870" s="103"/>
      <c r="R870" s="97"/>
    </row>
    <row r="871" spans="14:18" ht="12.75">
      <c r="N871" s="103"/>
      <c r="R871" s="97"/>
    </row>
    <row r="872" spans="14:18" ht="12.75">
      <c r="N872" s="103"/>
      <c r="R872" s="97"/>
    </row>
    <row r="873" spans="14:18" ht="12.75">
      <c r="N873" s="103"/>
      <c r="R873" s="97"/>
    </row>
    <row r="874" spans="14:18" ht="12.75">
      <c r="N874" s="103"/>
      <c r="R874" s="97"/>
    </row>
    <row r="875" spans="14:18" ht="12.75">
      <c r="N875" s="103"/>
      <c r="R875" s="97"/>
    </row>
    <row r="876" spans="14:18" ht="12.75">
      <c r="N876" s="103"/>
      <c r="R876" s="97"/>
    </row>
    <row r="877" spans="14:18" ht="12.75">
      <c r="N877" s="103"/>
      <c r="R877" s="97"/>
    </row>
    <row r="878" spans="14:18" ht="12.75">
      <c r="N878" s="103"/>
      <c r="R878" s="97"/>
    </row>
    <row r="879" spans="14:18" ht="12.75">
      <c r="N879" s="103"/>
      <c r="R879" s="97"/>
    </row>
    <row r="880" spans="14:18" ht="12.75">
      <c r="N880" s="103"/>
      <c r="R880" s="97"/>
    </row>
    <row r="881" spans="14:18" ht="12.75">
      <c r="N881" s="103"/>
      <c r="R881" s="97"/>
    </row>
    <row r="882" spans="14:18" ht="12.75">
      <c r="N882" s="103"/>
      <c r="R882" s="97"/>
    </row>
    <row r="883" spans="14:18" ht="12.75">
      <c r="N883" s="103"/>
      <c r="R883" s="97"/>
    </row>
    <row r="884" spans="14:18" ht="12.75">
      <c r="N884" s="103"/>
      <c r="R884" s="97"/>
    </row>
    <row r="885" spans="14:18" ht="12.75">
      <c r="N885" s="103"/>
      <c r="R885" s="97"/>
    </row>
    <row r="886" spans="14:18" ht="12.75">
      <c r="N886" s="103"/>
      <c r="R886" s="97"/>
    </row>
    <row r="887" spans="14:18" ht="12.75">
      <c r="N887" s="103"/>
      <c r="R887" s="97"/>
    </row>
    <row r="888" spans="14:18" ht="12.75">
      <c r="N888" s="103"/>
      <c r="R888" s="97"/>
    </row>
    <row r="889" spans="14:18" ht="12.75">
      <c r="N889" s="103"/>
      <c r="R889" s="97"/>
    </row>
    <row r="890" spans="14:18" ht="12.75">
      <c r="N890" s="103"/>
      <c r="R890" s="97"/>
    </row>
    <row r="891" spans="14:18" ht="12.75">
      <c r="N891" s="103"/>
      <c r="R891" s="97"/>
    </row>
    <row r="892" spans="14:18" ht="12.75">
      <c r="N892" s="103"/>
      <c r="R892" s="97"/>
    </row>
    <row r="893" spans="14:18" ht="12.75">
      <c r="N893" s="103"/>
      <c r="R893" s="97"/>
    </row>
    <row r="894" spans="14:18" ht="12.75">
      <c r="N894" s="103"/>
      <c r="R894" s="97"/>
    </row>
    <row r="895" spans="14:18" ht="12.75">
      <c r="N895" s="103"/>
      <c r="R895" s="97"/>
    </row>
    <row r="896" spans="14:18" ht="12.75">
      <c r="N896" s="103"/>
      <c r="R896" s="97"/>
    </row>
    <row r="897" spans="14:18" ht="12.75">
      <c r="N897" s="103"/>
      <c r="R897" s="97"/>
    </row>
    <row r="898" spans="14:18" ht="12.75">
      <c r="N898" s="103"/>
      <c r="R898" s="97"/>
    </row>
    <row r="899" spans="14:18" ht="12.75">
      <c r="N899" s="103"/>
      <c r="R899" s="97"/>
    </row>
    <row r="900" spans="14:18" ht="12.75">
      <c r="N900" s="103"/>
      <c r="R900" s="97"/>
    </row>
    <row r="901" spans="14:18" ht="12.75">
      <c r="N901" s="103"/>
      <c r="R901" s="97"/>
    </row>
    <row r="902" spans="14:18" ht="12.75">
      <c r="N902" s="103"/>
      <c r="R902" s="97"/>
    </row>
    <row r="903" spans="14:18" ht="12.75">
      <c r="N903" s="103"/>
      <c r="R903" s="97"/>
    </row>
    <row r="904" spans="14:18" ht="12.75">
      <c r="N904" s="103"/>
      <c r="R904" s="97"/>
    </row>
    <row r="905" spans="14:18" ht="12.75">
      <c r="N905" s="103"/>
      <c r="R905" s="97"/>
    </row>
    <row r="906" spans="14:18" ht="12.75">
      <c r="N906" s="103"/>
      <c r="R906" s="97"/>
    </row>
    <row r="907" spans="14:18" ht="12.75">
      <c r="N907" s="103"/>
      <c r="R907" s="97"/>
    </row>
    <row r="908" spans="14:18" ht="12.75">
      <c r="N908" s="103"/>
      <c r="R908" s="97"/>
    </row>
    <row r="909" spans="14:18" ht="12.75">
      <c r="N909" s="103"/>
      <c r="R909" s="97"/>
    </row>
    <row r="910" spans="14:18" ht="12.75">
      <c r="N910" s="103"/>
      <c r="R910" s="97"/>
    </row>
    <row r="911" spans="14:18" ht="12.75">
      <c r="N911" s="103"/>
      <c r="R911" s="97"/>
    </row>
    <row r="912" spans="14:18" ht="12.75">
      <c r="N912" s="103"/>
      <c r="R912" s="97"/>
    </row>
    <row r="913" spans="14:18" ht="12.75">
      <c r="N913" s="103"/>
      <c r="R913" s="97"/>
    </row>
    <row r="914" spans="14:18" ht="12.75">
      <c r="N914" s="103"/>
      <c r="R914" s="97"/>
    </row>
    <row r="915" spans="14:18" ht="12.75">
      <c r="N915" s="103"/>
      <c r="R915" s="97"/>
    </row>
    <row r="916" spans="14:18" ht="12.75">
      <c r="N916" s="103"/>
      <c r="R916" s="97"/>
    </row>
    <row r="917" spans="14:18" ht="12.75">
      <c r="N917" s="103"/>
      <c r="R917" s="97"/>
    </row>
    <row r="918" spans="14:18" ht="12.75">
      <c r="N918" s="103"/>
      <c r="R918" s="97"/>
    </row>
    <row r="919" spans="14:18" ht="12.75">
      <c r="N919" s="103"/>
      <c r="R919" s="97"/>
    </row>
    <row r="920" spans="14:18" ht="12.75">
      <c r="N920" s="103"/>
      <c r="R920" s="97"/>
    </row>
    <row r="921" spans="14:18" ht="12.75">
      <c r="N921" s="103"/>
      <c r="R921" s="97"/>
    </row>
    <row r="922" spans="14:18" ht="12.75">
      <c r="N922" s="103"/>
      <c r="R922" s="97"/>
    </row>
    <row r="923" spans="14:18" ht="12.75">
      <c r="N923" s="103"/>
      <c r="R923" s="97"/>
    </row>
    <row r="924" spans="14:18" ht="12.75">
      <c r="N924" s="103"/>
      <c r="R924" s="97"/>
    </row>
    <row r="925" spans="14:18" ht="12.75">
      <c r="N925" s="103"/>
      <c r="R925" s="97"/>
    </row>
    <row r="926" spans="14:18" ht="12.75">
      <c r="N926" s="103"/>
      <c r="R926" s="97"/>
    </row>
    <row r="927" spans="14:18" ht="12.75">
      <c r="N927" s="103"/>
      <c r="R927" s="97"/>
    </row>
    <row r="928" spans="14:18" ht="12.75">
      <c r="N928" s="103"/>
      <c r="R928" s="97"/>
    </row>
    <row r="929" spans="14:18" ht="12.75">
      <c r="N929" s="103"/>
      <c r="R929" s="97"/>
    </row>
    <row r="930" spans="14:18" ht="12.75">
      <c r="N930" s="103"/>
      <c r="R930" s="97"/>
    </row>
    <row r="931" spans="14:18" ht="12.75">
      <c r="N931" s="103"/>
      <c r="R931" s="97"/>
    </row>
    <row r="932" spans="14:18" ht="12.75">
      <c r="N932" s="103"/>
      <c r="R932" s="97"/>
    </row>
    <row r="933" spans="14:18" ht="12.75">
      <c r="N933" s="103"/>
      <c r="R933" s="97"/>
    </row>
    <row r="934" spans="14:18" ht="12.75">
      <c r="N934" s="103"/>
      <c r="R934" s="97"/>
    </row>
    <row r="935" spans="14:18" ht="12.75">
      <c r="N935" s="103"/>
      <c r="R935" s="97"/>
    </row>
    <row r="936" spans="14:18" ht="12.75">
      <c r="N936" s="103"/>
      <c r="R936" s="97"/>
    </row>
    <row r="937" spans="14:18" ht="12.75">
      <c r="N937" s="103"/>
      <c r="R937" s="97"/>
    </row>
    <row r="938" spans="14:18" ht="12.75">
      <c r="N938" s="103"/>
      <c r="R938" s="97"/>
    </row>
    <row r="939" spans="14:18" ht="12.75">
      <c r="N939" s="103"/>
      <c r="R939" s="97"/>
    </row>
    <row r="940" spans="14:18" ht="12.75">
      <c r="N940" s="103"/>
      <c r="R940" s="97"/>
    </row>
    <row r="941" spans="14:18" ht="12.75">
      <c r="N941" s="103"/>
      <c r="R941" s="97"/>
    </row>
    <row r="942" spans="14:18" ht="12.75">
      <c r="N942" s="103"/>
      <c r="R942" s="97"/>
    </row>
    <row r="943" spans="14:18" ht="12.75">
      <c r="N943" s="103"/>
      <c r="R943" s="97"/>
    </row>
    <row r="944" spans="14:18" ht="12.75">
      <c r="N944" s="103"/>
      <c r="R944" s="97"/>
    </row>
    <row r="945" spans="14:18" ht="12.75">
      <c r="N945" s="103"/>
      <c r="R945" s="97"/>
    </row>
    <row r="946" spans="14:18" ht="12.75">
      <c r="N946" s="103"/>
      <c r="R946" s="97"/>
    </row>
    <row r="947" spans="14:18" ht="12.75">
      <c r="N947" s="103"/>
      <c r="R947" s="97"/>
    </row>
    <row r="948" spans="14:18" ht="12.75">
      <c r="N948" s="103"/>
      <c r="R948" s="97"/>
    </row>
    <row r="949" spans="14:18" ht="12.75">
      <c r="N949" s="103"/>
      <c r="R949" s="97"/>
    </row>
    <row r="950" spans="14:18" ht="12.75">
      <c r="N950" s="103"/>
      <c r="R950" s="97"/>
    </row>
    <row r="951" spans="14:18" ht="12.75">
      <c r="N951" s="103"/>
      <c r="R951" s="97"/>
    </row>
    <row r="952" spans="14:18" ht="12.75">
      <c r="N952" s="103"/>
      <c r="R952" s="97"/>
    </row>
    <row r="953" spans="14:18" ht="12.75">
      <c r="N953" s="103"/>
      <c r="R953" s="97"/>
    </row>
    <row r="954" spans="14:18" ht="12.75">
      <c r="N954" s="103"/>
      <c r="R954" s="97"/>
    </row>
    <row r="955" spans="14:18" ht="12.75">
      <c r="N955" s="103"/>
      <c r="R955" s="97"/>
    </row>
    <row r="956" spans="14:18" ht="12.75">
      <c r="N956" s="103"/>
      <c r="R956" s="97"/>
    </row>
    <row r="957" spans="14:18" ht="12.75">
      <c r="N957" s="103"/>
      <c r="R957" s="97"/>
    </row>
    <row r="958" spans="14:18" ht="12.75">
      <c r="N958" s="103"/>
      <c r="R958" s="97"/>
    </row>
    <row r="959" spans="14:18" ht="12.75">
      <c r="N959" s="103"/>
      <c r="R959" s="97"/>
    </row>
    <row r="960" spans="14:18" ht="12.75">
      <c r="N960" s="103"/>
      <c r="R960" s="97"/>
    </row>
    <row r="961" spans="14:18" ht="12.75">
      <c r="N961" s="103"/>
      <c r="R961" s="97"/>
    </row>
    <row r="962" spans="14:18" ht="12.75">
      <c r="N962" s="103"/>
      <c r="R962" s="97"/>
    </row>
    <row r="963" spans="14:18" ht="12.75">
      <c r="N963" s="103"/>
      <c r="R963" s="97"/>
    </row>
    <row r="964" spans="14:18" ht="12.75">
      <c r="N964" s="103"/>
      <c r="R964" s="97"/>
    </row>
    <row r="965" spans="14:18" ht="12.75">
      <c r="N965" s="103"/>
      <c r="R965" s="97"/>
    </row>
    <row r="966" spans="14:18" ht="12.75">
      <c r="N966" s="103"/>
      <c r="R966" s="97"/>
    </row>
    <row r="967" spans="14:18" ht="12.75">
      <c r="N967" s="103"/>
      <c r="R967" s="97"/>
    </row>
    <row r="968" spans="14:18" ht="12.75">
      <c r="N968" s="103"/>
      <c r="R968" s="97"/>
    </row>
    <row r="969" spans="14:18" ht="12.75">
      <c r="N969" s="103"/>
      <c r="R969" s="97"/>
    </row>
    <row r="970" spans="14:18" ht="12.75">
      <c r="N970" s="103"/>
      <c r="R970" s="97"/>
    </row>
    <row r="971" spans="14:18" ht="12.75">
      <c r="N971" s="103"/>
      <c r="R971" s="97"/>
    </row>
    <row r="972" spans="14:18" ht="12.75">
      <c r="N972" s="103"/>
      <c r="R972" s="97"/>
    </row>
    <row r="973" spans="14:18" ht="12.75">
      <c r="N973" s="103"/>
      <c r="R973" s="97"/>
    </row>
    <row r="974" spans="14:18" ht="12.75">
      <c r="N974" s="103"/>
      <c r="R974" s="97"/>
    </row>
    <row r="975" spans="14:18" ht="12.75">
      <c r="N975" s="103"/>
      <c r="R975" s="97"/>
    </row>
    <row r="976" spans="14:18" ht="12.75">
      <c r="N976" s="103"/>
      <c r="R976" s="97"/>
    </row>
    <row r="977" spans="14:18" ht="12.75">
      <c r="N977" s="103"/>
      <c r="R977" s="97"/>
    </row>
    <row r="978" spans="14:18" ht="12.75">
      <c r="N978" s="103"/>
      <c r="R978" s="97"/>
    </row>
    <row r="979" spans="14:18" ht="12.75">
      <c r="N979" s="103"/>
      <c r="R979" s="97"/>
    </row>
    <row r="980" spans="14:18" ht="12.75">
      <c r="N980" s="103"/>
      <c r="R980" s="97"/>
    </row>
    <row r="981" spans="14:18" ht="12.75">
      <c r="N981" s="103"/>
      <c r="R981" s="97"/>
    </row>
    <row r="982" spans="14:18" ht="12.75">
      <c r="N982" s="103"/>
      <c r="R982" s="97"/>
    </row>
    <row r="983" spans="14:18" ht="12.75">
      <c r="N983" s="103"/>
      <c r="R983" s="97"/>
    </row>
    <row r="984" spans="14:18" ht="12.75">
      <c r="N984" s="103"/>
      <c r="R984" s="97"/>
    </row>
    <row r="985" spans="14:18" ht="12.75">
      <c r="N985" s="103"/>
      <c r="R985" s="97"/>
    </row>
    <row r="986" spans="14:18" ht="12.75">
      <c r="N986" s="103"/>
      <c r="R986" s="97"/>
    </row>
    <row r="987" spans="14:18" ht="12.75">
      <c r="N987" s="103"/>
      <c r="R987" s="97"/>
    </row>
    <row r="988" spans="14:18" ht="12.75">
      <c r="N988" s="103"/>
      <c r="R988" s="97"/>
    </row>
    <row r="989" spans="14:18" ht="12.75">
      <c r="N989" s="103"/>
      <c r="R989" s="97"/>
    </row>
    <row r="990" spans="14:18" ht="12.75">
      <c r="N990" s="103"/>
      <c r="R990" s="97"/>
    </row>
    <row r="991" spans="14:18" ht="12.75">
      <c r="N991" s="103"/>
      <c r="R991" s="97"/>
    </row>
    <row r="992" spans="14:18" ht="12.75">
      <c r="N992" s="103"/>
      <c r="R992" s="97"/>
    </row>
  </sheetData>
  <conditionalFormatting sqref="C9">
    <cfRule type="cellIs" dxfId="135" priority="1" operator="greaterThan">
      <formula>0</formula>
    </cfRule>
  </conditionalFormatting>
  <dataValidations count="3">
    <dataValidation type="list" allowBlank="1" showErrorMessage="1" sqref="Q13">
      <formula1>"Delivered,On Delivery,Not Delivered"</formula1>
    </dataValidation>
    <dataValidation type="list" allowBlank="1" showErrorMessage="1" sqref="M13">
      <formula1>"Nandan Courier,India Post,Shiprocket,Anjani,DTDC,Profesional Courier,Xpressbee"</formula1>
    </dataValidation>
    <dataValidation type="list" allowBlank="1" showErrorMessage="1" sqref="L13">
      <formula1>"COD,PayU,PauU,GooglePay,Phonepe 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981"/>
  <sheetViews>
    <sheetView workbookViewId="0">
      <pane ySplit="1" topLeftCell="A2" activePane="bottomLeft" state="frozen"/>
      <selection activeCell="E35" sqref="E35"/>
      <selection pane="bottomLeft" activeCell="E12" sqref="E12"/>
    </sheetView>
  </sheetViews>
  <sheetFormatPr defaultColWidth="12.5703125" defaultRowHeight="15.75" customHeight="1"/>
  <cols>
    <col min="1" max="1" width="12.5703125" style="102"/>
    <col min="2" max="2" width="17.85546875" style="102" bestFit="1" customWidth="1"/>
    <col min="3" max="3" width="19" style="102" bestFit="1" customWidth="1"/>
    <col min="4" max="4" width="15.42578125" style="102" bestFit="1" customWidth="1"/>
    <col min="5" max="5" width="32.140625" style="102" bestFit="1" customWidth="1"/>
    <col min="6" max="6" width="21.7109375" style="102" customWidth="1"/>
    <col min="7" max="7" width="25" style="102" customWidth="1"/>
    <col min="8" max="8" width="11.28515625" style="102" customWidth="1"/>
    <col min="9" max="9" width="12.5703125" style="102"/>
    <col min="10" max="10" width="16.28515625" style="102" customWidth="1"/>
    <col min="11" max="11" width="12.5703125" style="102"/>
    <col min="12" max="12" width="14.42578125" style="102" customWidth="1"/>
    <col min="13" max="13" width="13.85546875" style="102" customWidth="1"/>
    <col min="14" max="15" width="14.7109375" style="102" customWidth="1"/>
    <col min="16" max="16" width="14" style="102" customWidth="1"/>
    <col min="17" max="17" width="15.42578125" style="102" customWidth="1"/>
    <col min="18" max="18" width="14.28515625" style="102" customWidth="1"/>
    <col min="19" max="16384" width="12.5703125" style="102"/>
  </cols>
  <sheetData>
    <row r="1" spans="1:29">
      <c r="A1" s="161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</row>
    <row r="5" spans="1:29">
      <c r="A5" s="93"/>
      <c r="B5" s="94"/>
      <c r="C5" s="94"/>
      <c r="D5" s="94"/>
      <c r="E5" s="94"/>
      <c r="F5" s="94"/>
      <c r="G5" s="94"/>
      <c r="H5" s="94"/>
      <c r="I5" s="95"/>
      <c r="J5" s="95"/>
      <c r="K5" s="95"/>
      <c r="L5" s="94"/>
      <c r="M5" s="94"/>
      <c r="N5" s="95"/>
      <c r="O5" s="94"/>
      <c r="P5" s="96"/>
      <c r="Q5" s="94"/>
      <c r="R5" s="97"/>
    </row>
    <row r="6" spans="1:29">
      <c r="A6" s="96"/>
      <c r="J6" s="95"/>
      <c r="K6" s="95"/>
      <c r="M6" s="94"/>
      <c r="N6" s="95"/>
      <c r="P6" s="96"/>
      <c r="R6" s="166"/>
    </row>
    <row r="7" spans="1:29">
      <c r="A7" s="93"/>
      <c r="C7" s="86" t="s">
        <v>1</v>
      </c>
      <c r="D7" s="91">
        <f>SUM('2023'!K22:K24)</f>
        <v>1559</v>
      </c>
      <c r="J7" s="95"/>
      <c r="K7" s="95"/>
      <c r="M7" s="94"/>
      <c r="N7" s="95"/>
      <c r="P7" s="93"/>
      <c r="R7" s="97"/>
    </row>
    <row r="8" spans="1:29">
      <c r="C8" s="86" t="s">
        <v>2</v>
      </c>
      <c r="D8" s="87">
        <f>127.93+473.56+263.6</f>
        <v>865.09</v>
      </c>
      <c r="N8" s="103"/>
      <c r="R8" s="97"/>
    </row>
    <row r="9" spans="1:29">
      <c r="C9" s="86" t="s">
        <v>3</v>
      </c>
      <c r="D9" s="87">
        <f>SUM('2023'!N22:N24)</f>
        <v>191</v>
      </c>
      <c r="N9" s="103"/>
      <c r="R9" s="97"/>
    </row>
    <row r="10" spans="1:29">
      <c r="C10" s="86" t="s">
        <v>4</v>
      </c>
      <c r="D10" s="87">
        <v>0</v>
      </c>
      <c r="N10" s="103"/>
      <c r="R10" s="97"/>
    </row>
    <row r="11" spans="1:29">
      <c r="C11" s="86" t="s">
        <v>5</v>
      </c>
      <c r="D11" s="87">
        <f>SUM((D7+D9+D10)-D8)</f>
        <v>884.91</v>
      </c>
      <c r="N11" s="103"/>
      <c r="R11" s="97"/>
    </row>
    <row r="12" spans="1:29">
      <c r="N12" s="103"/>
      <c r="R12" s="97"/>
    </row>
    <row r="13" spans="1:29">
      <c r="N13" s="103"/>
      <c r="R13" s="97"/>
    </row>
    <row r="14" spans="1:29">
      <c r="N14" s="103"/>
      <c r="R14" s="97"/>
    </row>
    <row r="15" spans="1:29">
      <c r="N15" s="103"/>
      <c r="R15" s="97"/>
    </row>
    <row r="16" spans="1:29">
      <c r="N16" s="103"/>
      <c r="R16" s="97"/>
    </row>
    <row r="17" spans="6:18">
      <c r="N17" s="103"/>
      <c r="R17" s="97"/>
    </row>
    <row r="18" spans="6:18">
      <c r="N18" s="103"/>
      <c r="R18" s="97"/>
    </row>
    <row r="19" spans="6:18">
      <c r="N19" s="103"/>
      <c r="R19" s="97"/>
    </row>
    <row r="20" spans="6:18">
      <c r="N20" s="103"/>
      <c r="R20" s="97"/>
    </row>
    <row r="21" spans="6:18">
      <c r="N21" s="103"/>
      <c r="R21" s="97"/>
    </row>
    <row r="22" spans="6:18">
      <c r="N22" s="103"/>
      <c r="R22" s="97"/>
    </row>
    <row r="23" spans="6:18">
      <c r="N23" s="103"/>
      <c r="R23" s="97"/>
    </row>
    <row r="24" spans="6:18">
      <c r="N24" s="103"/>
      <c r="R24" s="97"/>
    </row>
    <row r="25" spans="6:18">
      <c r="N25" s="103"/>
      <c r="R25" s="97"/>
    </row>
    <row r="26" spans="6:18">
      <c r="N26" s="103"/>
      <c r="R26" s="97"/>
    </row>
    <row r="27" spans="6:18">
      <c r="N27" s="103"/>
      <c r="R27" s="97"/>
    </row>
    <row r="28" spans="6:18">
      <c r="N28" s="103"/>
      <c r="R28" s="97"/>
    </row>
    <row r="29" spans="6:18">
      <c r="J29" s="95"/>
      <c r="N29" s="103"/>
      <c r="R29" s="97"/>
    </row>
    <row r="30" spans="6:18">
      <c r="F30" s="168"/>
      <c r="G30" s="168"/>
      <c r="H30" s="168"/>
      <c r="I30" s="168"/>
      <c r="N30" s="103"/>
      <c r="R30" s="97"/>
    </row>
    <row r="31" spans="6:18">
      <c r="F31" s="168"/>
      <c r="G31" s="168"/>
      <c r="H31" s="168"/>
      <c r="I31" s="168"/>
      <c r="N31" s="103"/>
      <c r="R31" s="97"/>
    </row>
    <row r="32" spans="6:18">
      <c r="F32" s="168"/>
      <c r="G32" s="168"/>
      <c r="H32" s="168"/>
      <c r="I32" s="168"/>
      <c r="N32" s="103"/>
      <c r="R32" s="97"/>
    </row>
    <row r="33" spans="6:18">
      <c r="F33" s="168"/>
      <c r="G33" s="168"/>
      <c r="H33" s="168"/>
      <c r="I33" s="168"/>
      <c r="N33" s="103"/>
      <c r="R33" s="97"/>
    </row>
    <row r="34" spans="6:18">
      <c r="F34" s="168"/>
      <c r="G34" s="169"/>
      <c r="H34" s="168"/>
      <c r="I34" s="168"/>
      <c r="N34" s="103"/>
      <c r="R34" s="97"/>
    </row>
    <row r="35" spans="6:18">
      <c r="N35" s="103"/>
      <c r="R35" s="97"/>
    </row>
    <row r="36" spans="6:18">
      <c r="N36" s="103"/>
      <c r="R36" s="97"/>
    </row>
    <row r="37" spans="6:18">
      <c r="N37" s="103"/>
      <c r="R37" s="97"/>
    </row>
    <row r="38" spans="6:18">
      <c r="N38" s="103"/>
      <c r="R38" s="97"/>
    </row>
    <row r="39" spans="6:18">
      <c r="N39" s="103"/>
      <c r="R39" s="97"/>
    </row>
    <row r="40" spans="6:18">
      <c r="N40" s="103"/>
      <c r="R40" s="97"/>
    </row>
    <row r="41" spans="6:18">
      <c r="N41" s="103"/>
      <c r="R41" s="97"/>
    </row>
    <row r="42" spans="6:18">
      <c r="N42" s="103"/>
      <c r="R42" s="97"/>
    </row>
    <row r="43" spans="6:18">
      <c r="N43" s="103"/>
      <c r="R43" s="97"/>
    </row>
    <row r="44" spans="6:18">
      <c r="N44" s="103"/>
      <c r="R44" s="97"/>
    </row>
    <row r="45" spans="6:18">
      <c r="N45" s="103"/>
      <c r="R45" s="97"/>
    </row>
    <row r="46" spans="6:18">
      <c r="N46" s="103"/>
      <c r="R46" s="97"/>
    </row>
    <row r="47" spans="6:18">
      <c r="N47" s="103"/>
      <c r="R47" s="97"/>
    </row>
    <row r="48" spans="6:18">
      <c r="N48" s="103"/>
      <c r="R48" s="97"/>
    </row>
    <row r="49" spans="14:18">
      <c r="N49" s="103"/>
      <c r="R49" s="97"/>
    </row>
    <row r="50" spans="14:18">
      <c r="N50" s="103"/>
      <c r="R50" s="97"/>
    </row>
    <row r="51" spans="14:18">
      <c r="N51" s="103"/>
      <c r="R51" s="97"/>
    </row>
    <row r="52" spans="14:18">
      <c r="N52" s="103"/>
      <c r="R52" s="97"/>
    </row>
    <row r="53" spans="14:18">
      <c r="N53" s="103"/>
      <c r="R53" s="97"/>
    </row>
    <row r="54" spans="14:18">
      <c r="N54" s="103"/>
      <c r="R54" s="97"/>
    </row>
    <row r="55" spans="14:18">
      <c r="N55" s="103"/>
      <c r="R55" s="97"/>
    </row>
    <row r="56" spans="14:18">
      <c r="N56" s="103"/>
      <c r="R56" s="97"/>
    </row>
    <row r="57" spans="14:18">
      <c r="N57" s="103"/>
      <c r="R57" s="97"/>
    </row>
    <row r="58" spans="14:18">
      <c r="N58" s="103"/>
      <c r="R58" s="97"/>
    </row>
    <row r="59" spans="14:18">
      <c r="N59" s="103"/>
      <c r="R59" s="97"/>
    </row>
    <row r="60" spans="14:18">
      <c r="N60" s="103"/>
      <c r="R60" s="97"/>
    </row>
    <row r="61" spans="14:18">
      <c r="N61" s="103"/>
      <c r="R61" s="97"/>
    </row>
    <row r="62" spans="14:18">
      <c r="N62" s="103"/>
      <c r="R62" s="97"/>
    </row>
    <row r="63" spans="14:18">
      <c r="N63" s="103"/>
      <c r="R63" s="97"/>
    </row>
    <row r="64" spans="14:18">
      <c r="N64" s="103"/>
      <c r="R64" s="97"/>
    </row>
    <row r="65" spans="14:18">
      <c r="N65" s="103"/>
      <c r="R65" s="97"/>
    </row>
    <row r="66" spans="14:18">
      <c r="N66" s="103"/>
      <c r="R66" s="97"/>
    </row>
    <row r="67" spans="14:18">
      <c r="N67" s="103"/>
      <c r="R67" s="97"/>
    </row>
    <row r="68" spans="14:18">
      <c r="N68" s="103"/>
      <c r="R68" s="97"/>
    </row>
    <row r="69" spans="14:18">
      <c r="N69" s="103"/>
      <c r="R69" s="97"/>
    </row>
    <row r="70" spans="14:18">
      <c r="N70" s="103"/>
      <c r="R70" s="97"/>
    </row>
    <row r="71" spans="14:18">
      <c r="N71" s="103"/>
      <c r="R71" s="97"/>
    </row>
    <row r="72" spans="14:18">
      <c r="N72" s="103"/>
      <c r="R72" s="97"/>
    </row>
    <row r="73" spans="14:18">
      <c r="N73" s="103"/>
      <c r="R73" s="97"/>
    </row>
    <row r="74" spans="14:18">
      <c r="N74" s="103"/>
      <c r="R74" s="97"/>
    </row>
    <row r="75" spans="14:18">
      <c r="N75" s="103"/>
      <c r="R75" s="97"/>
    </row>
    <row r="76" spans="14:18">
      <c r="N76" s="103"/>
      <c r="R76" s="97"/>
    </row>
    <row r="77" spans="14:18">
      <c r="N77" s="103"/>
      <c r="R77" s="97"/>
    </row>
    <row r="78" spans="14:18">
      <c r="N78" s="103"/>
      <c r="R78" s="97"/>
    </row>
    <row r="79" spans="14:18">
      <c r="N79" s="103"/>
      <c r="R79" s="97"/>
    </row>
    <row r="80" spans="14:18">
      <c r="N80" s="103"/>
      <c r="R80" s="97"/>
    </row>
    <row r="81" spans="14:18">
      <c r="N81" s="103"/>
      <c r="R81" s="97"/>
    </row>
    <row r="82" spans="14:18">
      <c r="N82" s="103"/>
      <c r="R82" s="97"/>
    </row>
    <row r="83" spans="14:18">
      <c r="N83" s="103"/>
      <c r="R83" s="97"/>
    </row>
    <row r="84" spans="14:18">
      <c r="N84" s="103"/>
      <c r="R84" s="97"/>
    </row>
    <row r="85" spans="14:18">
      <c r="N85" s="103"/>
      <c r="R85" s="97"/>
    </row>
    <row r="86" spans="14:18">
      <c r="N86" s="103"/>
      <c r="R86" s="97"/>
    </row>
    <row r="87" spans="14:18">
      <c r="N87" s="103"/>
      <c r="R87" s="97"/>
    </row>
    <row r="88" spans="14:18">
      <c r="N88" s="103"/>
      <c r="R88" s="97"/>
    </row>
    <row r="89" spans="14:18">
      <c r="N89" s="103"/>
      <c r="R89" s="97"/>
    </row>
    <row r="90" spans="14:18">
      <c r="N90" s="103"/>
      <c r="R90" s="97"/>
    </row>
    <row r="91" spans="14:18">
      <c r="N91" s="103"/>
      <c r="R91" s="97"/>
    </row>
    <row r="92" spans="14:18">
      <c r="N92" s="103"/>
      <c r="R92" s="97"/>
    </row>
    <row r="93" spans="14:18">
      <c r="N93" s="103"/>
      <c r="R93" s="97"/>
    </row>
    <row r="94" spans="14:18">
      <c r="N94" s="103"/>
      <c r="R94" s="97"/>
    </row>
    <row r="95" spans="14:18">
      <c r="N95" s="103"/>
      <c r="R95" s="97"/>
    </row>
    <row r="96" spans="14:18">
      <c r="N96" s="103"/>
      <c r="R96" s="97"/>
    </row>
    <row r="97" spans="14:18">
      <c r="N97" s="103"/>
      <c r="R97" s="97"/>
    </row>
    <row r="98" spans="14:18">
      <c r="N98" s="103"/>
      <c r="R98" s="97"/>
    </row>
    <row r="99" spans="14:18">
      <c r="N99" s="103"/>
      <c r="R99" s="97"/>
    </row>
    <row r="100" spans="14:18">
      <c r="N100" s="103"/>
      <c r="R100" s="97"/>
    </row>
    <row r="101" spans="14:18">
      <c r="N101" s="103"/>
      <c r="R101" s="97"/>
    </row>
    <row r="102" spans="14:18">
      <c r="N102" s="103"/>
      <c r="R102" s="97"/>
    </row>
    <row r="103" spans="14:18">
      <c r="N103" s="103"/>
      <c r="R103" s="97"/>
    </row>
    <row r="104" spans="14:18">
      <c r="N104" s="103"/>
      <c r="R104" s="97"/>
    </row>
    <row r="105" spans="14:18">
      <c r="N105" s="103"/>
      <c r="R105" s="97"/>
    </row>
    <row r="106" spans="14:18">
      <c r="N106" s="103"/>
      <c r="R106" s="97"/>
    </row>
    <row r="107" spans="14:18">
      <c r="N107" s="103"/>
      <c r="R107" s="97"/>
    </row>
    <row r="108" spans="14:18">
      <c r="N108" s="103"/>
      <c r="R108" s="97"/>
    </row>
    <row r="109" spans="14:18">
      <c r="N109" s="103"/>
      <c r="R109" s="97"/>
    </row>
    <row r="110" spans="14:18">
      <c r="N110" s="103"/>
      <c r="R110" s="97"/>
    </row>
    <row r="111" spans="14:18">
      <c r="N111" s="103"/>
      <c r="R111" s="97"/>
    </row>
    <row r="112" spans="14:18">
      <c r="N112" s="103"/>
      <c r="R112" s="97"/>
    </row>
    <row r="113" spans="14:18">
      <c r="N113" s="103"/>
      <c r="R113" s="97"/>
    </row>
    <row r="114" spans="14:18">
      <c r="N114" s="103"/>
      <c r="R114" s="97"/>
    </row>
    <row r="115" spans="14:18">
      <c r="N115" s="103"/>
      <c r="R115" s="97"/>
    </row>
    <row r="116" spans="14:18">
      <c r="N116" s="103"/>
      <c r="R116" s="97"/>
    </row>
    <row r="117" spans="14:18">
      <c r="N117" s="103"/>
      <c r="R117" s="97"/>
    </row>
    <row r="118" spans="14:18">
      <c r="N118" s="103"/>
      <c r="R118" s="97"/>
    </row>
    <row r="119" spans="14:18">
      <c r="N119" s="103"/>
      <c r="R119" s="97"/>
    </row>
    <row r="120" spans="14:18">
      <c r="N120" s="103"/>
      <c r="R120" s="97"/>
    </row>
    <row r="121" spans="14:18">
      <c r="N121" s="103"/>
      <c r="R121" s="97"/>
    </row>
    <row r="122" spans="14:18">
      <c r="N122" s="103"/>
      <c r="R122" s="97"/>
    </row>
    <row r="123" spans="14:18">
      <c r="N123" s="103"/>
      <c r="R123" s="97"/>
    </row>
    <row r="124" spans="14:18">
      <c r="N124" s="103"/>
      <c r="R124" s="97"/>
    </row>
    <row r="125" spans="14:18">
      <c r="N125" s="103"/>
      <c r="R125" s="97"/>
    </row>
    <row r="126" spans="14:18">
      <c r="N126" s="103"/>
      <c r="R126" s="97"/>
    </row>
    <row r="127" spans="14:18">
      <c r="N127" s="103"/>
      <c r="R127" s="97"/>
    </row>
    <row r="128" spans="14:18">
      <c r="N128" s="103"/>
      <c r="R128" s="97"/>
    </row>
    <row r="129" spans="14:18">
      <c r="N129" s="103"/>
      <c r="R129" s="97"/>
    </row>
    <row r="130" spans="14:18">
      <c r="N130" s="103"/>
      <c r="R130" s="97"/>
    </row>
    <row r="131" spans="14:18">
      <c r="N131" s="103"/>
      <c r="R131" s="97"/>
    </row>
    <row r="132" spans="14:18">
      <c r="N132" s="103"/>
      <c r="R132" s="97"/>
    </row>
    <row r="133" spans="14:18">
      <c r="N133" s="103"/>
      <c r="R133" s="97"/>
    </row>
    <row r="134" spans="14:18">
      <c r="N134" s="103"/>
      <c r="R134" s="97"/>
    </row>
    <row r="135" spans="14:18">
      <c r="N135" s="103"/>
      <c r="R135" s="97"/>
    </row>
    <row r="136" spans="14:18">
      <c r="N136" s="103"/>
      <c r="R136" s="97"/>
    </row>
    <row r="137" spans="14:18">
      <c r="N137" s="103"/>
      <c r="R137" s="97"/>
    </row>
    <row r="138" spans="14:18">
      <c r="N138" s="103"/>
      <c r="R138" s="97"/>
    </row>
    <row r="139" spans="14:18">
      <c r="N139" s="103"/>
      <c r="R139" s="97"/>
    </row>
    <row r="140" spans="14:18">
      <c r="N140" s="103"/>
      <c r="R140" s="97"/>
    </row>
    <row r="141" spans="14:18">
      <c r="N141" s="103"/>
      <c r="R141" s="97"/>
    </row>
    <row r="142" spans="14:18">
      <c r="N142" s="103"/>
      <c r="R142" s="97"/>
    </row>
    <row r="143" spans="14:18">
      <c r="N143" s="103"/>
      <c r="R143" s="97"/>
    </row>
    <row r="144" spans="14:18">
      <c r="N144" s="103"/>
      <c r="R144" s="97"/>
    </row>
    <row r="145" spans="14:18">
      <c r="N145" s="103"/>
      <c r="R145" s="97"/>
    </row>
    <row r="146" spans="14:18">
      <c r="N146" s="103"/>
      <c r="R146" s="97"/>
    </row>
    <row r="147" spans="14:18">
      <c r="N147" s="103"/>
      <c r="R147" s="97"/>
    </row>
    <row r="148" spans="14:18">
      <c r="N148" s="103"/>
      <c r="R148" s="97"/>
    </row>
    <row r="149" spans="14:18">
      <c r="N149" s="103"/>
      <c r="R149" s="97"/>
    </row>
    <row r="150" spans="14:18">
      <c r="N150" s="103"/>
      <c r="R150" s="97"/>
    </row>
    <row r="151" spans="14:18">
      <c r="N151" s="103"/>
      <c r="R151" s="97"/>
    </row>
    <row r="152" spans="14:18">
      <c r="N152" s="103"/>
      <c r="R152" s="97"/>
    </row>
    <row r="153" spans="14:18">
      <c r="N153" s="103"/>
      <c r="R153" s="97"/>
    </row>
    <row r="154" spans="14:18">
      <c r="N154" s="103"/>
      <c r="R154" s="97"/>
    </row>
    <row r="155" spans="14:18">
      <c r="N155" s="103"/>
      <c r="R155" s="97"/>
    </row>
    <row r="156" spans="14:18">
      <c r="N156" s="103"/>
      <c r="R156" s="97"/>
    </row>
    <row r="157" spans="14:18">
      <c r="N157" s="103"/>
      <c r="R157" s="97"/>
    </row>
    <row r="158" spans="14:18">
      <c r="N158" s="103"/>
      <c r="R158" s="97"/>
    </row>
    <row r="159" spans="14:18">
      <c r="N159" s="103"/>
      <c r="R159" s="97"/>
    </row>
    <row r="160" spans="14:18">
      <c r="N160" s="103"/>
      <c r="R160" s="97"/>
    </row>
    <row r="161" spans="14:18">
      <c r="N161" s="103"/>
      <c r="R161" s="97"/>
    </row>
    <row r="162" spans="14:18">
      <c r="N162" s="103"/>
      <c r="R162" s="97"/>
    </row>
    <row r="163" spans="14:18">
      <c r="N163" s="103"/>
      <c r="R163" s="97"/>
    </row>
    <row r="164" spans="14:18">
      <c r="N164" s="103"/>
      <c r="R164" s="97"/>
    </row>
    <row r="165" spans="14:18">
      <c r="N165" s="103"/>
      <c r="R165" s="97"/>
    </row>
    <row r="166" spans="14:18">
      <c r="N166" s="103"/>
      <c r="R166" s="97"/>
    </row>
    <row r="167" spans="14:18">
      <c r="N167" s="103"/>
      <c r="R167" s="97"/>
    </row>
    <row r="168" spans="14:18">
      <c r="N168" s="103"/>
      <c r="R168" s="97"/>
    </row>
    <row r="169" spans="14:18">
      <c r="N169" s="103"/>
      <c r="R169" s="97"/>
    </row>
    <row r="170" spans="14:18">
      <c r="N170" s="103"/>
      <c r="R170" s="97"/>
    </row>
    <row r="171" spans="14:18">
      <c r="N171" s="103"/>
      <c r="R171" s="97"/>
    </row>
    <row r="172" spans="14:18">
      <c r="N172" s="103"/>
      <c r="R172" s="97"/>
    </row>
    <row r="173" spans="14:18">
      <c r="N173" s="103"/>
      <c r="R173" s="97"/>
    </row>
    <row r="174" spans="14:18">
      <c r="N174" s="103"/>
      <c r="R174" s="97"/>
    </row>
    <row r="175" spans="14:18">
      <c r="N175" s="103"/>
      <c r="R175" s="97"/>
    </row>
    <row r="176" spans="14:18">
      <c r="N176" s="103"/>
      <c r="R176" s="97"/>
    </row>
    <row r="177" spans="14:18">
      <c r="N177" s="103"/>
      <c r="R177" s="97"/>
    </row>
    <row r="178" spans="14:18">
      <c r="N178" s="103"/>
      <c r="R178" s="97"/>
    </row>
    <row r="179" spans="14:18">
      <c r="N179" s="103"/>
      <c r="R179" s="97"/>
    </row>
    <row r="180" spans="14:18">
      <c r="N180" s="103"/>
      <c r="R180" s="97"/>
    </row>
    <row r="181" spans="14:18">
      <c r="N181" s="103"/>
      <c r="R181" s="97"/>
    </row>
    <row r="182" spans="14:18">
      <c r="N182" s="103"/>
      <c r="R182" s="97"/>
    </row>
    <row r="183" spans="14:18">
      <c r="N183" s="103"/>
      <c r="R183" s="97"/>
    </row>
    <row r="184" spans="14:18">
      <c r="N184" s="103"/>
      <c r="R184" s="97"/>
    </row>
    <row r="185" spans="14:18">
      <c r="N185" s="103"/>
      <c r="R185" s="97"/>
    </row>
    <row r="186" spans="14:18">
      <c r="N186" s="103"/>
      <c r="R186" s="97"/>
    </row>
    <row r="187" spans="14:18">
      <c r="N187" s="103"/>
      <c r="R187" s="97"/>
    </row>
    <row r="188" spans="14:18">
      <c r="N188" s="103"/>
      <c r="R188" s="97"/>
    </row>
    <row r="189" spans="14:18">
      <c r="N189" s="103"/>
      <c r="R189" s="97"/>
    </row>
    <row r="190" spans="14:18">
      <c r="N190" s="103"/>
      <c r="R190" s="97"/>
    </row>
    <row r="191" spans="14:18">
      <c r="N191" s="103"/>
      <c r="R191" s="97"/>
    </row>
    <row r="192" spans="14:18">
      <c r="N192" s="103"/>
      <c r="R192" s="97"/>
    </row>
    <row r="193" spans="14:18">
      <c r="N193" s="103"/>
      <c r="R193" s="97"/>
    </row>
    <row r="194" spans="14:18">
      <c r="N194" s="103"/>
      <c r="R194" s="97"/>
    </row>
    <row r="195" spans="14:18">
      <c r="N195" s="103"/>
      <c r="R195" s="97"/>
    </row>
    <row r="196" spans="14:18">
      <c r="N196" s="103"/>
      <c r="R196" s="97"/>
    </row>
    <row r="197" spans="14:18">
      <c r="N197" s="103"/>
      <c r="R197" s="97"/>
    </row>
    <row r="198" spans="14:18">
      <c r="N198" s="103"/>
      <c r="R198" s="97"/>
    </row>
    <row r="199" spans="14:18">
      <c r="N199" s="103"/>
      <c r="R199" s="97"/>
    </row>
    <row r="200" spans="14:18">
      <c r="N200" s="103"/>
      <c r="R200" s="97"/>
    </row>
    <row r="201" spans="14:18">
      <c r="N201" s="103"/>
      <c r="R201" s="97"/>
    </row>
    <row r="202" spans="14:18">
      <c r="N202" s="103"/>
      <c r="R202" s="97"/>
    </row>
    <row r="203" spans="14:18">
      <c r="N203" s="103"/>
      <c r="R203" s="97"/>
    </row>
    <row r="204" spans="14:18">
      <c r="N204" s="103"/>
      <c r="R204" s="97"/>
    </row>
    <row r="205" spans="14:18">
      <c r="N205" s="103"/>
      <c r="R205" s="97"/>
    </row>
    <row r="206" spans="14:18">
      <c r="N206" s="103"/>
      <c r="R206" s="97"/>
    </row>
    <row r="207" spans="14:18">
      <c r="N207" s="103"/>
      <c r="R207" s="97"/>
    </row>
    <row r="208" spans="14:18">
      <c r="N208" s="103"/>
      <c r="R208" s="97"/>
    </row>
    <row r="209" spans="14:18">
      <c r="N209" s="103"/>
      <c r="R209" s="97"/>
    </row>
    <row r="210" spans="14:18">
      <c r="N210" s="103"/>
      <c r="R210" s="97"/>
    </row>
    <row r="211" spans="14:18">
      <c r="N211" s="103"/>
      <c r="R211" s="97"/>
    </row>
    <row r="212" spans="14:18">
      <c r="N212" s="103"/>
      <c r="R212" s="97"/>
    </row>
    <row r="213" spans="14:18">
      <c r="N213" s="103"/>
      <c r="R213" s="97"/>
    </row>
    <row r="214" spans="14:18">
      <c r="N214" s="103"/>
      <c r="R214" s="97"/>
    </row>
    <row r="215" spans="14:18">
      <c r="N215" s="103"/>
      <c r="R215" s="97"/>
    </row>
    <row r="216" spans="14:18">
      <c r="N216" s="103"/>
      <c r="R216" s="97"/>
    </row>
    <row r="217" spans="14:18">
      <c r="N217" s="103"/>
      <c r="R217" s="97"/>
    </row>
    <row r="218" spans="14:18">
      <c r="N218" s="103"/>
      <c r="R218" s="97"/>
    </row>
    <row r="219" spans="14:18">
      <c r="N219" s="103"/>
      <c r="R219" s="97"/>
    </row>
    <row r="220" spans="14:18">
      <c r="N220" s="103"/>
      <c r="R220" s="97"/>
    </row>
    <row r="221" spans="14:18">
      <c r="N221" s="103"/>
      <c r="R221" s="97"/>
    </row>
    <row r="222" spans="14:18">
      <c r="N222" s="103"/>
      <c r="R222" s="97"/>
    </row>
    <row r="223" spans="14:18">
      <c r="N223" s="103"/>
      <c r="R223" s="97"/>
    </row>
    <row r="224" spans="14:18">
      <c r="N224" s="103"/>
      <c r="R224" s="97"/>
    </row>
    <row r="225" spans="14:18">
      <c r="N225" s="103"/>
      <c r="R225" s="97"/>
    </row>
    <row r="226" spans="14:18">
      <c r="N226" s="103"/>
      <c r="R226" s="97"/>
    </row>
    <row r="227" spans="14:18">
      <c r="N227" s="103"/>
      <c r="R227" s="97"/>
    </row>
    <row r="228" spans="14:18">
      <c r="N228" s="103"/>
      <c r="R228" s="97"/>
    </row>
    <row r="229" spans="14:18">
      <c r="N229" s="103"/>
      <c r="R229" s="97"/>
    </row>
    <row r="230" spans="14:18">
      <c r="N230" s="103"/>
      <c r="R230" s="97"/>
    </row>
    <row r="231" spans="14:18">
      <c r="N231" s="103"/>
      <c r="R231" s="97"/>
    </row>
    <row r="232" spans="14:18">
      <c r="N232" s="103"/>
      <c r="R232" s="97"/>
    </row>
    <row r="233" spans="14:18">
      <c r="N233" s="103"/>
      <c r="R233" s="97"/>
    </row>
    <row r="234" spans="14:18">
      <c r="N234" s="103"/>
      <c r="R234" s="97"/>
    </row>
    <row r="235" spans="14:18">
      <c r="N235" s="103"/>
      <c r="R235" s="97"/>
    </row>
    <row r="236" spans="14:18">
      <c r="N236" s="103"/>
      <c r="R236" s="97"/>
    </row>
    <row r="237" spans="14:18">
      <c r="N237" s="103"/>
      <c r="R237" s="97"/>
    </row>
    <row r="238" spans="14:18">
      <c r="N238" s="103"/>
      <c r="R238" s="97"/>
    </row>
    <row r="239" spans="14:18">
      <c r="N239" s="103"/>
      <c r="R239" s="97"/>
    </row>
    <row r="240" spans="14:18">
      <c r="N240" s="103"/>
      <c r="R240" s="97"/>
    </row>
    <row r="241" spans="14:18">
      <c r="N241" s="103"/>
      <c r="R241" s="97"/>
    </row>
    <row r="242" spans="14:18">
      <c r="N242" s="103"/>
      <c r="R242" s="97"/>
    </row>
    <row r="243" spans="14:18">
      <c r="N243" s="103"/>
      <c r="R243" s="97"/>
    </row>
    <row r="244" spans="14:18">
      <c r="N244" s="103"/>
      <c r="R244" s="97"/>
    </row>
    <row r="245" spans="14:18">
      <c r="N245" s="103"/>
      <c r="R245" s="97"/>
    </row>
    <row r="246" spans="14:18">
      <c r="N246" s="103"/>
      <c r="R246" s="97"/>
    </row>
    <row r="247" spans="14:18">
      <c r="N247" s="103"/>
      <c r="R247" s="97"/>
    </row>
    <row r="248" spans="14:18">
      <c r="N248" s="103"/>
      <c r="R248" s="97"/>
    </row>
    <row r="249" spans="14:18">
      <c r="N249" s="103"/>
      <c r="R249" s="97"/>
    </row>
    <row r="250" spans="14:18">
      <c r="N250" s="103"/>
      <c r="R250" s="97"/>
    </row>
    <row r="251" spans="14:18">
      <c r="N251" s="103"/>
      <c r="R251" s="97"/>
    </row>
    <row r="252" spans="14:18">
      <c r="N252" s="103"/>
      <c r="R252" s="97"/>
    </row>
    <row r="253" spans="14:18">
      <c r="N253" s="103"/>
      <c r="R253" s="97"/>
    </row>
    <row r="254" spans="14:18">
      <c r="N254" s="103"/>
      <c r="R254" s="97"/>
    </row>
    <row r="255" spans="14:18">
      <c r="N255" s="103"/>
      <c r="R255" s="97"/>
    </row>
    <row r="256" spans="14:18">
      <c r="N256" s="103"/>
      <c r="R256" s="97"/>
    </row>
    <row r="257" spans="14:18">
      <c r="N257" s="103"/>
      <c r="R257" s="97"/>
    </row>
    <row r="258" spans="14:18">
      <c r="N258" s="103"/>
      <c r="R258" s="97"/>
    </row>
    <row r="259" spans="14:18">
      <c r="N259" s="103"/>
      <c r="R259" s="97"/>
    </row>
    <row r="260" spans="14:18">
      <c r="N260" s="103"/>
      <c r="R260" s="97"/>
    </row>
    <row r="261" spans="14:18">
      <c r="N261" s="103"/>
      <c r="R261" s="97"/>
    </row>
    <row r="262" spans="14:18">
      <c r="N262" s="103"/>
      <c r="R262" s="97"/>
    </row>
    <row r="263" spans="14:18">
      <c r="N263" s="103"/>
      <c r="R263" s="97"/>
    </row>
    <row r="264" spans="14:18">
      <c r="N264" s="103"/>
      <c r="R264" s="97"/>
    </row>
    <row r="265" spans="14:18">
      <c r="N265" s="103"/>
      <c r="R265" s="97"/>
    </row>
    <row r="266" spans="14:18">
      <c r="N266" s="103"/>
      <c r="R266" s="97"/>
    </row>
    <row r="267" spans="14:18">
      <c r="N267" s="103"/>
      <c r="R267" s="97"/>
    </row>
    <row r="268" spans="14:18">
      <c r="N268" s="103"/>
      <c r="R268" s="97"/>
    </row>
    <row r="269" spans="14:18">
      <c r="N269" s="103"/>
      <c r="R269" s="97"/>
    </row>
    <row r="270" spans="14:18">
      <c r="N270" s="103"/>
      <c r="R270" s="97"/>
    </row>
    <row r="271" spans="14:18">
      <c r="N271" s="103"/>
      <c r="R271" s="97"/>
    </row>
    <row r="272" spans="14:18">
      <c r="N272" s="103"/>
      <c r="R272" s="97"/>
    </row>
    <row r="273" spans="14:18">
      <c r="N273" s="103"/>
      <c r="R273" s="97"/>
    </row>
    <row r="274" spans="14:18">
      <c r="N274" s="103"/>
      <c r="R274" s="97"/>
    </row>
    <row r="275" spans="14:18">
      <c r="N275" s="103"/>
      <c r="R275" s="97"/>
    </row>
    <row r="276" spans="14:18">
      <c r="N276" s="103"/>
      <c r="R276" s="97"/>
    </row>
    <row r="277" spans="14:18">
      <c r="N277" s="103"/>
      <c r="R277" s="97"/>
    </row>
    <row r="278" spans="14:18">
      <c r="N278" s="103"/>
      <c r="R278" s="97"/>
    </row>
    <row r="279" spans="14:18">
      <c r="N279" s="103"/>
      <c r="R279" s="97"/>
    </row>
    <row r="280" spans="14:18">
      <c r="N280" s="103"/>
      <c r="R280" s="97"/>
    </row>
    <row r="281" spans="14:18">
      <c r="N281" s="103"/>
      <c r="R281" s="97"/>
    </row>
    <row r="282" spans="14:18">
      <c r="N282" s="103"/>
      <c r="R282" s="97"/>
    </row>
    <row r="283" spans="14:18">
      <c r="N283" s="103"/>
      <c r="R283" s="97"/>
    </row>
    <row r="284" spans="14:18">
      <c r="N284" s="103"/>
      <c r="R284" s="97"/>
    </row>
    <row r="285" spans="14:18">
      <c r="N285" s="103"/>
      <c r="R285" s="97"/>
    </row>
    <row r="286" spans="14:18">
      <c r="N286" s="103"/>
      <c r="R286" s="97"/>
    </row>
    <row r="287" spans="14:18">
      <c r="N287" s="103"/>
      <c r="R287" s="97"/>
    </row>
    <row r="288" spans="14:18">
      <c r="N288" s="103"/>
      <c r="R288" s="97"/>
    </row>
    <row r="289" spans="14:18">
      <c r="N289" s="103"/>
      <c r="R289" s="97"/>
    </row>
    <row r="290" spans="14:18">
      <c r="N290" s="103"/>
      <c r="R290" s="97"/>
    </row>
    <row r="291" spans="14:18">
      <c r="N291" s="103"/>
      <c r="R291" s="97"/>
    </row>
    <row r="292" spans="14:18">
      <c r="N292" s="103"/>
      <c r="R292" s="97"/>
    </row>
    <row r="293" spans="14:18">
      <c r="N293" s="103"/>
      <c r="R293" s="97"/>
    </row>
    <row r="294" spans="14:18">
      <c r="N294" s="103"/>
      <c r="R294" s="97"/>
    </row>
    <row r="295" spans="14:18">
      <c r="N295" s="103"/>
      <c r="R295" s="97"/>
    </row>
    <row r="296" spans="14:18">
      <c r="N296" s="103"/>
      <c r="R296" s="97"/>
    </row>
    <row r="297" spans="14:18">
      <c r="N297" s="103"/>
      <c r="R297" s="97"/>
    </row>
    <row r="298" spans="14:18">
      <c r="N298" s="103"/>
      <c r="R298" s="97"/>
    </row>
    <row r="299" spans="14:18">
      <c r="N299" s="103"/>
      <c r="R299" s="97"/>
    </row>
    <row r="300" spans="14:18">
      <c r="N300" s="103"/>
      <c r="R300" s="97"/>
    </row>
    <row r="301" spans="14:18">
      <c r="N301" s="103"/>
      <c r="R301" s="97"/>
    </row>
    <row r="302" spans="14:18">
      <c r="N302" s="103"/>
      <c r="R302" s="97"/>
    </row>
    <row r="303" spans="14:18">
      <c r="N303" s="103"/>
      <c r="R303" s="97"/>
    </row>
    <row r="304" spans="14:18">
      <c r="N304" s="103"/>
      <c r="R304" s="97"/>
    </row>
    <row r="305" spans="14:18">
      <c r="N305" s="103"/>
      <c r="R305" s="97"/>
    </row>
    <row r="306" spans="14:18">
      <c r="N306" s="103"/>
      <c r="R306" s="97"/>
    </row>
    <row r="307" spans="14:18">
      <c r="N307" s="103"/>
      <c r="R307" s="97"/>
    </row>
    <row r="308" spans="14:18">
      <c r="N308" s="103"/>
      <c r="R308" s="97"/>
    </row>
    <row r="309" spans="14:18">
      <c r="N309" s="103"/>
      <c r="R309" s="97"/>
    </row>
    <row r="310" spans="14:18">
      <c r="N310" s="103"/>
      <c r="R310" s="97"/>
    </row>
    <row r="311" spans="14:18">
      <c r="N311" s="103"/>
      <c r="R311" s="97"/>
    </row>
    <row r="312" spans="14:18">
      <c r="N312" s="103"/>
      <c r="R312" s="97"/>
    </row>
    <row r="313" spans="14:18">
      <c r="N313" s="103"/>
      <c r="R313" s="97"/>
    </row>
    <row r="314" spans="14:18">
      <c r="N314" s="103"/>
      <c r="R314" s="97"/>
    </row>
    <row r="315" spans="14:18">
      <c r="N315" s="103"/>
      <c r="R315" s="97"/>
    </row>
    <row r="316" spans="14:18">
      <c r="N316" s="103"/>
      <c r="R316" s="97"/>
    </row>
    <row r="317" spans="14:18">
      <c r="N317" s="103"/>
      <c r="R317" s="97"/>
    </row>
    <row r="318" spans="14:18">
      <c r="N318" s="103"/>
      <c r="R318" s="97"/>
    </row>
    <row r="319" spans="14:18">
      <c r="N319" s="103"/>
      <c r="R319" s="97"/>
    </row>
    <row r="320" spans="14:18">
      <c r="N320" s="103"/>
      <c r="R320" s="97"/>
    </row>
    <row r="321" spans="14:18">
      <c r="N321" s="103"/>
      <c r="R321" s="97"/>
    </row>
    <row r="322" spans="14:18">
      <c r="N322" s="103"/>
      <c r="R322" s="97"/>
    </row>
    <row r="323" spans="14:18">
      <c r="N323" s="103"/>
      <c r="R323" s="97"/>
    </row>
    <row r="324" spans="14:18">
      <c r="N324" s="103"/>
      <c r="R324" s="97"/>
    </row>
    <row r="325" spans="14:18">
      <c r="N325" s="103"/>
      <c r="R325" s="97"/>
    </row>
    <row r="326" spans="14:18">
      <c r="N326" s="103"/>
      <c r="R326" s="97"/>
    </row>
    <row r="327" spans="14:18">
      <c r="N327" s="103"/>
      <c r="R327" s="97"/>
    </row>
    <row r="328" spans="14:18">
      <c r="N328" s="103"/>
      <c r="R328" s="97"/>
    </row>
    <row r="329" spans="14:18">
      <c r="N329" s="103"/>
      <c r="R329" s="97"/>
    </row>
    <row r="330" spans="14:18">
      <c r="N330" s="103"/>
      <c r="R330" s="97"/>
    </row>
    <row r="331" spans="14:18">
      <c r="N331" s="103"/>
      <c r="R331" s="97"/>
    </row>
    <row r="332" spans="14:18">
      <c r="N332" s="103"/>
      <c r="R332" s="97"/>
    </row>
    <row r="333" spans="14:18">
      <c r="N333" s="103"/>
      <c r="R333" s="97"/>
    </row>
    <row r="334" spans="14:18">
      <c r="N334" s="103"/>
      <c r="R334" s="97"/>
    </row>
    <row r="335" spans="14:18">
      <c r="N335" s="103"/>
      <c r="R335" s="97"/>
    </row>
    <row r="336" spans="14:18">
      <c r="N336" s="103"/>
      <c r="R336" s="97"/>
    </row>
    <row r="337" spans="14:18">
      <c r="N337" s="103"/>
      <c r="R337" s="97"/>
    </row>
    <row r="338" spans="14:18">
      <c r="N338" s="103"/>
      <c r="R338" s="97"/>
    </row>
    <row r="339" spans="14:18">
      <c r="N339" s="103"/>
      <c r="R339" s="97"/>
    </row>
    <row r="340" spans="14:18">
      <c r="N340" s="103"/>
      <c r="R340" s="97"/>
    </row>
    <row r="341" spans="14:18">
      <c r="N341" s="103"/>
      <c r="R341" s="97"/>
    </row>
    <row r="342" spans="14:18">
      <c r="N342" s="103"/>
      <c r="R342" s="97"/>
    </row>
    <row r="343" spans="14:18">
      <c r="N343" s="103"/>
      <c r="R343" s="97"/>
    </row>
    <row r="344" spans="14:18">
      <c r="N344" s="103"/>
      <c r="R344" s="97"/>
    </row>
    <row r="345" spans="14:18">
      <c r="N345" s="103"/>
      <c r="R345" s="97"/>
    </row>
    <row r="346" spans="14:18">
      <c r="N346" s="103"/>
      <c r="R346" s="97"/>
    </row>
    <row r="347" spans="14:18">
      <c r="N347" s="103"/>
      <c r="R347" s="97"/>
    </row>
    <row r="348" spans="14:18">
      <c r="N348" s="103"/>
      <c r="R348" s="97"/>
    </row>
    <row r="349" spans="14:18">
      <c r="N349" s="103"/>
      <c r="R349" s="97"/>
    </row>
    <row r="350" spans="14:18">
      <c r="N350" s="103"/>
      <c r="R350" s="97"/>
    </row>
    <row r="351" spans="14:18">
      <c r="N351" s="103"/>
      <c r="R351" s="97"/>
    </row>
    <row r="352" spans="14:18">
      <c r="N352" s="103"/>
      <c r="R352" s="97"/>
    </row>
    <row r="353" spans="14:18">
      <c r="N353" s="103"/>
      <c r="R353" s="97"/>
    </row>
    <row r="354" spans="14:18">
      <c r="N354" s="103"/>
      <c r="R354" s="97"/>
    </row>
    <row r="355" spans="14:18">
      <c r="N355" s="103"/>
      <c r="R355" s="97"/>
    </row>
    <row r="356" spans="14:18">
      <c r="N356" s="103"/>
      <c r="R356" s="97"/>
    </row>
    <row r="357" spans="14:18">
      <c r="N357" s="103"/>
      <c r="R357" s="97"/>
    </row>
    <row r="358" spans="14:18">
      <c r="N358" s="103"/>
      <c r="R358" s="97"/>
    </row>
    <row r="359" spans="14:18">
      <c r="N359" s="103"/>
      <c r="R359" s="97"/>
    </row>
    <row r="360" spans="14:18">
      <c r="N360" s="103"/>
      <c r="R360" s="97"/>
    </row>
    <row r="361" spans="14:18">
      <c r="N361" s="103"/>
      <c r="R361" s="97"/>
    </row>
    <row r="362" spans="14:18">
      <c r="N362" s="103"/>
      <c r="R362" s="97"/>
    </row>
    <row r="363" spans="14:18">
      <c r="N363" s="103"/>
      <c r="R363" s="97"/>
    </row>
    <row r="364" spans="14:18">
      <c r="N364" s="103"/>
      <c r="R364" s="97"/>
    </row>
    <row r="365" spans="14:18">
      <c r="N365" s="103"/>
      <c r="R365" s="97"/>
    </row>
    <row r="366" spans="14:18">
      <c r="N366" s="103"/>
      <c r="R366" s="97"/>
    </row>
    <row r="367" spans="14:18">
      <c r="N367" s="103"/>
      <c r="R367" s="97"/>
    </row>
    <row r="368" spans="14:18">
      <c r="N368" s="103"/>
      <c r="R368" s="97"/>
    </row>
    <row r="369" spans="14:18">
      <c r="N369" s="103"/>
      <c r="R369" s="97"/>
    </row>
    <row r="370" spans="14:18">
      <c r="N370" s="103"/>
      <c r="R370" s="97"/>
    </row>
    <row r="371" spans="14:18">
      <c r="N371" s="103"/>
      <c r="R371" s="97"/>
    </row>
    <row r="372" spans="14:18">
      <c r="N372" s="103"/>
      <c r="R372" s="97"/>
    </row>
    <row r="373" spans="14:18">
      <c r="N373" s="103"/>
      <c r="R373" s="97"/>
    </row>
    <row r="374" spans="14:18">
      <c r="N374" s="103"/>
      <c r="R374" s="97"/>
    </row>
    <row r="375" spans="14:18">
      <c r="N375" s="103"/>
      <c r="R375" s="97"/>
    </row>
    <row r="376" spans="14:18">
      <c r="N376" s="103"/>
      <c r="R376" s="97"/>
    </row>
    <row r="377" spans="14:18">
      <c r="N377" s="103"/>
      <c r="R377" s="97"/>
    </row>
    <row r="378" spans="14:18">
      <c r="N378" s="103"/>
      <c r="R378" s="97"/>
    </row>
    <row r="379" spans="14:18">
      <c r="N379" s="103"/>
      <c r="R379" s="97"/>
    </row>
    <row r="380" spans="14:18">
      <c r="N380" s="103"/>
      <c r="R380" s="97"/>
    </row>
    <row r="381" spans="14:18">
      <c r="N381" s="103"/>
      <c r="R381" s="97"/>
    </row>
    <row r="382" spans="14:18">
      <c r="N382" s="103"/>
      <c r="R382" s="97"/>
    </row>
    <row r="383" spans="14:18">
      <c r="N383" s="103"/>
      <c r="R383" s="97"/>
    </row>
    <row r="384" spans="14:18">
      <c r="N384" s="103"/>
      <c r="R384" s="97"/>
    </row>
    <row r="385" spans="14:18">
      <c r="N385" s="103"/>
      <c r="R385" s="97"/>
    </row>
    <row r="386" spans="14:18">
      <c r="N386" s="103"/>
      <c r="R386" s="97"/>
    </row>
    <row r="387" spans="14:18">
      <c r="N387" s="103"/>
      <c r="R387" s="97"/>
    </row>
    <row r="388" spans="14:18">
      <c r="N388" s="103"/>
      <c r="R388" s="97"/>
    </row>
    <row r="389" spans="14:18">
      <c r="N389" s="103"/>
      <c r="R389" s="97"/>
    </row>
    <row r="390" spans="14:18">
      <c r="N390" s="103"/>
      <c r="R390" s="97"/>
    </row>
    <row r="391" spans="14:18">
      <c r="N391" s="103"/>
      <c r="R391" s="97"/>
    </row>
    <row r="392" spans="14:18">
      <c r="N392" s="103"/>
      <c r="R392" s="97"/>
    </row>
    <row r="393" spans="14:18">
      <c r="N393" s="103"/>
      <c r="R393" s="97"/>
    </row>
    <row r="394" spans="14:18">
      <c r="N394" s="103"/>
      <c r="R394" s="97"/>
    </row>
    <row r="395" spans="14:18">
      <c r="N395" s="103"/>
      <c r="R395" s="97"/>
    </row>
    <row r="396" spans="14:18">
      <c r="N396" s="103"/>
      <c r="R396" s="97"/>
    </row>
    <row r="397" spans="14:18">
      <c r="N397" s="103"/>
      <c r="R397" s="97"/>
    </row>
    <row r="398" spans="14:18">
      <c r="N398" s="103"/>
      <c r="R398" s="97"/>
    </row>
    <row r="399" spans="14:18">
      <c r="N399" s="103"/>
      <c r="R399" s="97"/>
    </row>
    <row r="400" spans="14:18">
      <c r="N400" s="103"/>
      <c r="R400" s="97"/>
    </row>
    <row r="401" spans="14:18">
      <c r="N401" s="103"/>
      <c r="R401" s="97"/>
    </row>
    <row r="402" spans="14:18">
      <c r="N402" s="103"/>
      <c r="R402" s="97"/>
    </row>
    <row r="403" spans="14:18">
      <c r="N403" s="103"/>
      <c r="R403" s="97"/>
    </row>
    <row r="404" spans="14:18">
      <c r="N404" s="103"/>
      <c r="R404" s="97"/>
    </row>
    <row r="405" spans="14:18">
      <c r="N405" s="103"/>
      <c r="R405" s="97"/>
    </row>
    <row r="406" spans="14:18">
      <c r="N406" s="103"/>
      <c r="R406" s="97"/>
    </row>
    <row r="407" spans="14:18">
      <c r="N407" s="103"/>
      <c r="R407" s="97"/>
    </row>
    <row r="408" spans="14:18">
      <c r="N408" s="103"/>
      <c r="R408" s="97"/>
    </row>
    <row r="409" spans="14:18">
      <c r="N409" s="103"/>
      <c r="R409" s="97"/>
    </row>
    <row r="410" spans="14:18">
      <c r="N410" s="103"/>
      <c r="R410" s="97"/>
    </row>
    <row r="411" spans="14:18">
      <c r="N411" s="103"/>
      <c r="R411" s="97"/>
    </row>
    <row r="412" spans="14:18">
      <c r="N412" s="103"/>
      <c r="R412" s="97"/>
    </row>
    <row r="413" spans="14:18">
      <c r="N413" s="103"/>
      <c r="R413" s="97"/>
    </row>
    <row r="414" spans="14:18">
      <c r="N414" s="103"/>
      <c r="R414" s="97"/>
    </row>
    <row r="415" spans="14:18">
      <c r="N415" s="103"/>
      <c r="R415" s="97"/>
    </row>
    <row r="416" spans="14:18">
      <c r="N416" s="103"/>
      <c r="R416" s="97"/>
    </row>
    <row r="417" spans="14:18">
      <c r="N417" s="103"/>
      <c r="R417" s="97"/>
    </row>
    <row r="418" spans="14:18">
      <c r="N418" s="103"/>
      <c r="R418" s="97"/>
    </row>
    <row r="419" spans="14:18">
      <c r="N419" s="103"/>
      <c r="R419" s="97"/>
    </row>
    <row r="420" spans="14:18">
      <c r="N420" s="103"/>
      <c r="R420" s="97"/>
    </row>
    <row r="421" spans="14:18">
      <c r="N421" s="103"/>
      <c r="R421" s="97"/>
    </row>
    <row r="422" spans="14:18">
      <c r="N422" s="103"/>
      <c r="R422" s="97"/>
    </row>
    <row r="423" spans="14:18">
      <c r="N423" s="103"/>
      <c r="R423" s="97"/>
    </row>
    <row r="424" spans="14:18">
      <c r="N424" s="103"/>
      <c r="R424" s="97"/>
    </row>
    <row r="425" spans="14:18">
      <c r="N425" s="103"/>
      <c r="R425" s="97"/>
    </row>
    <row r="426" spans="14:18">
      <c r="N426" s="103"/>
      <c r="R426" s="97"/>
    </row>
    <row r="427" spans="14:18">
      <c r="N427" s="103"/>
      <c r="R427" s="97"/>
    </row>
    <row r="428" spans="14:18">
      <c r="N428" s="103"/>
      <c r="R428" s="97"/>
    </row>
    <row r="429" spans="14:18">
      <c r="N429" s="103"/>
      <c r="R429" s="97"/>
    </row>
    <row r="430" spans="14:18">
      <c r="N430" s="103"/>
      <c r="R430" s="97"/>
    </row>
    <row r="431" spans="14:18">
      <c r="N431" s="103"/>
      <c r="R431" s="97"/>
    </row>
    <row r="432" spans="14:18">
      <c r="N432" s="103"/>
      <c r="R432" s="97"/>
    </row>
    <row r="433" spans="14:18">
      <c r="N433" s="103"/>
      <c r="R433" s="97"/>
    </row>
    <row r="434" spans="14:18">
      <c r="N434" s="103"/>
      <c r="R434" s="97"/>
    </row>
    <row r="435" spans="14:18">
      <c r="N435" s="103"/>
      <c r="R435" s="97"/>
    </row>
    <row r="436" spans="14:18">
      <c r="N436" s="103"/>
      <c r="R436" s="97"/>
    </row>
    <row r="437" spans="14:18">
      <c r="N437" s="103"/>
      <c r="R437" s="97"/>
    </row>
    <row r="438" spans="14:18">
      <c r="N438" s="103"/>
      <c r="R438" s="97"/>
    </row>
    <row r="439" spans="14:18">
      <c r="N439" s="103"/>
      <c r="R439" s="97"/>
    </row>
    <row r="440" spans="14:18">
      <c r="N440" s="103"/>
      <c r="R440" s="97"/>
    </row>
    <row r="441" spans="14:18">
      <c r="N441" s="103"/>
      <c r="R441" s="97"/>
    </row>
    <row r="442" spans="14:18">
      <c r="N442" s="103"/>
      <c r="R442" s="97"/>
    </row>
    <row r="443" spans="14:18">
      <c r="N443" s="103"/>
      <c r="R443" s="97"/>
    </row>
    <row r="444" spans="14:18">
      <c r="N444" s="103"/>
      <c r="R444" s="97"/>
    </row>
    <row r="445" spans="14:18">
      <c r="N445" s="103"/>
      <c r="R445" s="97"/>
    </row>
    <row r="446" spans="14:18">
      <c r="N446" s="103"/>
      <c r="R446" s="97"/>
    </row>
    <row r="447" spans="14:18">
      <c r="N447" s="103"/>
      <c r="R447" s="97"/>
    </row>
    <row r="448" spans="14:18">
      <c r="N448" s="103"/>
      <c r="R448" s="97"/>
    </row>
    <row r="449" spans="14:18">
      <c r="N449" s="103"/>
      <c r="R449" s="97"/>
    </row>
    <row r="450" spans="14:18">
      <c r="N450" s="103"/>
      <c r="R450" s="97"/>
    </row>
    <row r="451" spans="14:18">
      <c r="N451" s="103"/>
      <c r="R451" s="97"/>
    </row>
    <row r="452" spans="14:18">
      <c r="N452" s="103"/>
      <c r="R452" s="97"/>
    </row>
    <row r="453" spans="14:18">
      <c r="N453" s="103"/>
      <c r="R453" s="97"/>
    </row>
    <row r="454" spans="14:18">
      <c r="N454" s="103"/>
      <c r="R454" s="97"/>
    </row>
    <row r="455" spans="14:18">
      <c r="N455" s="103"/>
      <c r="R455" s="97"/>
    </row>
    <row r="456" spans="14:18">
      <c r="N456" s="103"/>
      <c r="R456" s="97"/>
    </row>
    <row r="457" spans="14:18">
      <c r="N457" s="103"/>
      <c r="R457" s="97"/>
    </row>
    <row r="458" spans="14:18">
      <c r="N458" s="103"/>
      <c r="R458" s="97"/>
    </row>
    <row r="459" spans="14:18">
      <c r="N459" s="103"/>
      <c r="R459" s="97"/>
    </row>
    <row r="460" spans="14:18">
      <c r="N460" s="103"/>
      <c r="R460" s="97"/>
    </row>
    <row r="461" spans="14:18">
      <c r="N461" s="103"/>
      <c r="R461" s="97"/>
    </row>
    <row r="462" spans="14:18">
      <c r="N462" s="103"/>
      <c r="R462" s="97"/>
    </row>
    <row r="463" spans="14:18">
      <c r="N463" s="103"/>
      <c r="R463" s="97"/>
    </row>
    <row r="464" spans="14:18">
      <c r="N464" s="103"/>
      <c r="R464" s="97"/>
    </row>
    <row r="465" spans="14:18">
      <c r="N465" s="103"/>
      <c r="R465" s="97"/>
    </row>
    <row r="466" spans="14:18">
      <c r="N466" s="103"/>
      <c r="R466" s="97"/>
    </row>
    <row r="467" spans="14:18">
      <c r="N467" s="103"/>
      <c r="R467" s="97"/>
    </row>
    <row r="468" spans="14:18">
      <c r="N468" s="103"/>
      <c r="R468" s="97"/>
    </row>
    <row r="469" spans="14:18">
      <c r="N469" s="103"/>
      <c r="R469" s="97"/>
    </row>
    <row r="470" spans="14:18">
      <c r="N470" s="103"/>
      <c r="R470" s="97"/>
    </row>
    <row r="471" spans="14:18">
      <c r="N471" s="103"/>
      <c r="R471" s="97"/>
    </row>
    <row r="472" spans="14:18">
      <c r="N472" s="103"/>
      <c r="R472" s="97"/>
    </row>
    <row r="473" spans="14:18">
      <c r="N473" s="103"/>
      <c r="R473" s="97"/>
    </row>
    <row r="474" spans="14:18">
      <c r="N474" s="103"/>
      <c r="R474" s="97"/>
    </row>
    <row r="475" spans="14:18">
      <c r="N475" s="103"/>
      <c r="R475" s="97"/>
    </row>
    <row r="476" spans="14:18">
      <c r="N476" s="103"/>
      <c r="R476" s="97"/>
    </row>
    <row r="477" spans="14:18">
      <c r="N477" s="103"/>
      <c r="R477" s="97"/>
    </row>
    <row r="478" spans="14:18">
      <c r="N478" s="103"/>
      <c r="R478" s="97"/>
    </row>
    <row r="479" spans="14:18">
      <c r="N479" s="103"/>
      <c r="R479" s="97"/>
    </row>
    <row r="480" spans="14:18">
      <c r="N480" s="103"/>
      <c r="R480" s="97"/>
    </row>
    <row r="481" spans="14:18">
      <c r="N481" s="103"/>
      <c r="R481" s="97"/>
    </row>
    <row r="482" spans="14:18">
      <c r="N482" s="103"/>
      <c r="R482" s="97"/>
    </row>
    <row r="483" spans="14:18">
      <c r="N483" s="103"/>
      <c r="R483" s="97"/>
    </row>
    <row r="484" spans="14:18">
      <c r="N484" s="103"/>
      <c r="R484" s="97"/>
    </row>
    <row r="485" spans="14:18">
      <c r="N485" s="103"/>
      <c r="R485" s="97"/>
    </row>
    <row r="486" spans="14:18">
      <c r="N486" s="103"/>
      <c r="R486" s="97"/>
    </row>
    <row r="487" spans="14:18">
      <c r="N487" s="103"/>
      <c r="R487" s="97"/>
    </row>
    <row r="488" spans="14:18">
      <c r="N488" s="103"/>
      <c r="R488" s="97"/>
    </row>
    <row r="489" spans="14:18">
      <c r="N489" s="103"/>
      <c r="R489" s="97"/>
    </row>
    <row r="490" spans="14:18">
      <c r="N490" s="103"/>
      <c r="R490" s="97"/>
    </row>
    <row r="491" spans="14:18">
      <c r="N491" s="103"/>
      <c r="R491" s="97"/>
    </row>
    <row r="492" spans="14:18">
      <c r="N492" s="103"/>
      <c r="R492" s="97"/>
    </row>
    <row r="493" spans="14:18">
      <c r="N493" s="103"/>
      <c r="R493" s="97"/>
    </row>
    <row r="494" spans="14:18">
      <c r="N494" s="103"/>
      <c r="R494" s="97"/>
    </row>
    <row r="495" spans="14:18">
      <c r="N495" s="103"/>
      <c r="R495" s="97"/>
    </row>
    <row r="496" spans="14:18">
      <c r="N496" s="103"/>
      <c r="R496" s="97"/>
    </row>
    <row r="497" spans="14:18">
      <c r="N497" s="103"/>
      <c r="R497" s="97"/>
    </row>
    <row r="498" spans="14:18">
      <c r="N498" s="103"/>
      <c r="R498" s="97"/>
    </row>
    <row r="499" spans="14:18">
      <c r="N499" s="103"/>
      <c r="R499" s="97"/>
    </row>
    <row r="500" spans="14:18">
      <c r="N500" s="103"/>
      <c r="R500" s="97"/>
    </row>
    <row r="501" spans="14:18">
      <c r="N501" s="103"/>
      <c r="R501" s="97"/>
    </row>
    <row r="502" spans="14:18">
      <c r="N502" s="103"/>
      <c r="R502" s="97"/>
    </row>
    <row r="503" spans="14:18">
      <c r="N503" s="103"/>
      <c r="R503" s="97"/>
    </row>
    <row r="504" spans="14:18">
      <c r="N504" s="103"/>
      <c r="R504" s="97"/>
    </row>
    <row r="505" spans="14:18">
      <c r="N505" s="103"/>
      <c r="R505" s="97"/>
    </row>
    <row r="506" spans="14:18">
      <c r="N506" s="103"/>
      <c r="R506" s="97"/>
    </row>
    <row r="507" spans="14:18">
      <c r="N507" s="103"/>
      <c r="R507" s="97"/>
    </row>
    <row r="508" spans="14:18">
      <c r="N508" s="103"/>
      <c r="R508" s="97"/>
    </row>
    <row r="509" spans="14:18">
      <c r="N509" s="103"/>
      <c r="R509" s="97"/>
    </row>
    <row r="510" spans="14:18">
      <c r="N510" s="103"/>
      <c r="R510" s="97"/>
    </row>
    <row r="511" spans="14:18">
      <c r="N511" s="103"/>
      <c r="R511" s="97"/>
    </row>
    <row r="512" spans="14:18">
      <c r="N512" s="103"/>
      <c r="R512" s="97"/>
    </row>
    <row r="513" spans="14:18">
      <c r="N513" s="103"/>
      <c r="R513" s="97"/>
    </row>
    <row r="514" spans="14:18">
      <c r="N514" s="103"/>
      <c r="R514" s="97"/>
    </row>
    <row r="515" spans="14:18">
      <c r="N515" s="103"/>
      <c r="R515" s="97"/>
    </row>
    <row r="516" spans="14:18">
      <c r="N516" s="103"/>
      <c r="R516" s="97"/>
    </row>
    <row r="517" spans="14:18">
      <c r="N517" s="103"/>
      <c r="R517" s="97"/>
    </row>
    <row r="518" spans="14:18">
      <c r="N518" s="103"/>
      <c r="R518" s="97"/>
    </row>
    <row r="519" spans="14:18">
      <c r="N519" s="103"/>
      <c r="R519" s="97"/>
    </row>
    <row r="520" spans="14:18">
      <c r="N520" s="103"/>
      <c r="R520" s="97"/>
    </row>
    <row r="521" spans="14:18">
      <c r="N521" s="103"/>
      <c r="R521" s="97"/>
    </row>
    <row r="522" spans="14:18">
      <c r="N522" s="103"/>
      <c r="R522" s="97"/>
    </row>
    <row r="523" spans="14:18">
      <c r="N523" s="103"/>
      <c r="R523" s="97"/>
    </row>
    <row r="524" spans="14:18">
      <c r="N524" s="103"/>
      <c r="R524" s="97"/>
    </row>
    <row r="525" spans="14:18">
      <c r="N525" s="103"/>
      <c r="R525" s="97"/>
    </row>
    <row r="526" spans="14:18">
      <c r="N526" s="103"/>
      <c r="R526" s="97"/>
    </row>
    <row r="527" spans="14:18">
      <c r="N527" s="103"/>
      <c r="R527" s="97"/>
    </row>
    <row r="528" spans="14:18">
      <c r="N528" s="103"/>
      <c r="R528" s="97"/>
    </row>
    <row r="529" spans="14:18">
      <c r="N529" s="103"/>
      <c r="R529" s="97"/>
    </row>
    <row r="530" spans="14:18">
      <c r="N530" s="103"/>
      <c r="R530" s="97"/>
    </row>
    <row r="531" spans="14:18">
      <c r="N531" s="103"/>
      <c r="R531" s="97"/>
    </row>
    <row r="532" spans="14:18">
      <c r="N532" s="103"/>
      <c r="R532" s="97"/>
    </row>
    <row r="533" spans="14:18">
      <c r="N533" s="103"/>
      <c r="R533" s="97"/>
    </row>
    <row r="534" spans="14:18">
      <c r="N534" s="103"/>
      <c r="R534" s="97"/>
    </row>
    <row r="535" spans="14:18">
      <c r="N535" s="103"/>
      <c r="R535" s="97"/>
    </row>
    <row r="536" spans="14:18">
      <c r="N536" s="103"/>
      <c r="R536" s="97"/>
    </row>
    <row r="537" spans="14:18">
      <c r="N537" s="103"/>
      <c r="R537" s="97"/>
    </row>
    <row r="538" spans="14:18">
      <c r="N538" s="103"/>
      <c r="R538" s="97"/>
    </row>
    <row r="539" spans="14:18">
      <c r="N539" s="103"/>
      <c r="R539" s="97"/>
    </row>
    <row r="540" spans="14:18">
      <c r="N540" s="103"/>
      <c r="R540" s="97"/>
    </row>
    <row r="541" spans="14:18">
      <c r="N541" s="103"/>
      <c r="R541" s="97"/>
    </row>
    <row r="542" spans="14:18">
      <c r="N542" s="103"/>
      <c r="R542" s="97"/>
    </row>
    <row r="543" spans="14:18">
      <c r="N543" s="103"/>
      <c r="R543" s="97"/>
    </row>
    <row r="544" spans="14:18">
      <c r="N544" s="103"/>
      <c r="R544" s="97"/>
    </row>
    <row r="545" spans="14:18">
      <c r="N545" s="103"/>
      <c r="R545" s="97"/>
    </row>
    <row r="546" spans="14:18">
      <c r="N546" s="103"/>
      <c r="R546" s="97"/>
    </row>
    <row r="547" spans="14:18">
      <c r="N547" s="103"/>
      <c r="R547" s="97"/>
    </row>
    <row r="548" spans="14:18">
      <c r="N548" s="103"/>
      <c r="R548" s="97"/>
    </row>
    <row r="549" spans="14:18">
      <c r="N549" s="103"/>
      <c r="R549" s="97"/>
    </row>
    <row r="550" spans="14:18">
      <c r="N550" s="103"/>
      <c r="R550" s="97"/>
    </row>
    <row r="551" spans="14:18">
      <c r="N551" s="103"/>
      <c r="R551" s="97"/>
    </row>
    <row r="552" spans="14:18">
      <c r="N552" s="103"/>
      <c r="R552" s="97"/>
    </row>
    <row r="553" spans="14:18">
      <c r="N553" s="103"/>
      <c r="R553" s="97"/>
    </row>
    <row r="554" spans="14:18">
      <c r="N554" s="103"/>
      <c r="R554" s="97"/>
    </row>
    <row r="555" spans="14:18">
      <c r="N555" s="103"/>
      <c r="R555" s="97"/>
    </row>
    <row r="556" spans="14:18">
      <c r="N556" s="103"/>
      <c r="R556" s="97"/>
    </row>
    <row r="557" spans="14:18">
      <c r="N557" s="103"/>
      <c r="R557" s="97"/>
    </row>
    <row r="558" spans="14:18">
      <c r="N558" s="103"/>
      <c r="R558" s="97"/>
    </row>
    <row r="559" spans="14:18">
      <c r="N559" s="103"/>
      <c r="R559" s="97"/>
    </row>
    <row r="560" spans="14:18">
      <c r="N560" s="103"/>
      <c r="R560" s="97"/>
    </row>
    <row r="561" spans="14:18">
      <c r="N561" s="103"/>
      <c r="R561" s="97"/>
    </row>
    <row r="562" spans="14:18">
      <c r="N562" s="103"/>
      <c r="R562" s="97"/>
    </row>
    <row r="563" spans="14:18">
      <c r="N563" s="103"/>
      <c r="R563" s="97"/>
    </row>
    <row r="564" spans="14:18">
      <c r="N564" s="103"/>
      <c r="R564" s="97"/>
    </row>
    <row r="565" spans="14:18">
      <c r="N565" s="103"/>
      <c r="R565" s="97"/>
    </row>
    <row r="566" spans="14:18">
      <c r="N566" s="103"/>
      <c r="R566" s="97"/>
    </row>
    <row r="567" spans="14:18">
      <c r="N567" s="103"/>
      <c r="R567" s="97"/>
    </row>
    <row r="568" spans="14:18">
      <c r="N568" s="103"/>
      <c r="R568" s="97"/>
    </row>
    <row r="569" spans="14:18">
      <c r="N569" s="103"/>
      <c r="R569" s="97"/>
    </row>
    <row r="570" spans="14:18">
      <c r="N570" s="103"/>
      <c r="R570" s="97"/>
    </row>
    <row r="571" spans="14:18">
      <c r="N571" s="103"/>
      <c r="R571" s="97"/>
    </row>
    <row r="572" spans="14:18">
      <c r="N572" s="103"/>
      <c r="R572" s="97"/>
    </row>
    <row r="573" spans="14:18">
      <c r="N573" s="103"/>
      <c r="R573" s="97"/>
    </row>
    <row r="574" spans="14:18">
      <c r="N574" s="103"/>
      <c r="R574" s="97"/>
    </row>
    <row r="575" spans="14:18">
      <c r="N575" s="103"/>
      <c r="R575" s="97"/>
    </row>
    <row r="576" spans="14:18">
      <c r="N576" s="103"/>
      <c r="R576" s="97"/>
    </row>
    <row r="577" spans="14:18">
      <c r="N577" s="103"/>
      <c r="R577" s="97"/>
    </row>
    <row r="578" spans="14:18">
      <c r="N578" s="103"/>
      <c r="R578" s="97"/>
    </row>
    <row r="579" spans="14:18">
      <c r="N579" s="103"/>
      <c r="R579" s="97"/>
    </row>
    <row r="580" spans="14:18">
      <c r="N580" s="103"/>
      <c r="R580" s="97"/>
    </row>
    <row r="581" spans="14:18">
      <c r="N581" s="103"/>
      <c r="R581" s="97"/>
    </row>
    <row r="582" spans="14:18">
      <c r="N582" s="103"/>
      <c r="R582" s="97"/>
    </row>
    <row r="583" spans="14:18">
      <c r="N583" s="103"/>
      <c r="R583" s="97"/>
    </row>
    <row r="584" spans="14:18">
      <c r="N584" s="103"/>
      <c r="R584" s="97"/>
    </row>
    <row r="585" spans="14:18">
      <c r="N585" s="103"/>
      <c r="R585" s="97"/>
    </row>
    <row r="586" spans="14:18">
      <c r="N586" s="103"/>
      <c r="R586" s="97"/>
    </row>
    <row r="587" spans="14:18">
      <c r="N587" s="103"/>
      <c r="R587" s="97"/>
    </row>
    <row r="588" spans="14:18">
      <c r="N588" s="103"/>
      <c r="R588" s="97"/>
    </row>
    <row r="589" spans="14:18">
      <c r="N589" s="103"/>
      <c r="R589" s="97"/>
    </row>
    <row r="590" spans="14:18">
      <c r="N590" s="103"/>
      <c r="R590" s="97"/>
    </row>
    <row r="591" spans="14:18">
      <c r="N591" s="103"/>
      <c r="R591" s="97"/>
    </row>
    <row r="592" spans="14:18">
      <c r="N592" s="103"/>
      <c r="R592" s="97"/>
    </row>
    <row r="593" spans="14:18">
      <c r="N593" s="103"/>
      <c r="R593" s="97"/>
    </row>
    <row r="594" spans="14:18">
      <c r="N594" s="103"/>
      <c r="R594" s="97"/>
    </row>
    <row r="595" spans="14:18">
      <c r="N595" s="103"/>
      <c r="R595" s="97"/>
    </row>
    <row r="596" spans="14:18">
      <c r="N596" s="103"/>
      <c r="R596" s="97"/>
    </row>
    <row r="597" spans="14:18">
      <c r="N597" s="103"/>
      <c r="R597" s="97"/>
    </row>
    <row r="598" spans="14:18">
      <c r="N598" s="103"/>
      <c r="R598" s="97"/>
    </row>
    <row r="599" spans="14:18">
      <c r="N599" s="103"/>
      <c r="R599" s="97"/>
    </row>
    <row r="600" spans="14:18">
      <c r="N600" s="103"/>
      <c r="R600" s="97"/>
    </row>
    <row r="601" spans="14:18">
      <c r="N601" s="103"/>
      <c r="R601" s="97"/>
    </row>
    <row r="602" spans="14:18">
      <c r="N602" s="103"/>
      <c r="R602" s="97"/>
    </row>
    <row r="603" spans="14:18">
      <c r="N603" s="103"/>
      <c r="R603" s="97"/>
    </row>
    <row r="604" spans="14:18">
      <c r="N604" s="103"/>
      <c r="R604" s="97"/>
    </row>
    <row r="605" spans="14:18">
      <c r="N605" s="103"/>
      <c r="R605" s="97"/>
    </row>
    <row r="606" spans="14:18">
      <c r="N606" s="103"/>
      <c r="R606" s="97"/>
    </row>
    <row r="607" spans="14:18">
      <c r="N607" s="103"/>
      <c r="R607" s="97"/>
    </row>
    <row r="608" spans="14:18">
      <c r="N608" s="103"/>
      <c r="R608" s="97"/>
    </row>
    <row r="609" spans="14:18">
      <c r="N609" s="103"/>
      <c r="R609" s="97"/>
    </row>
    <row r="610" spans="14:18">
      <c r="N610" s="103"/>
      <c r="R610" s="97"/>
    </row>
    <row r="611" spans="14:18">
      <c r="N611" s="103"/>
      <c r="R611" s="97"/>
    </row>
    <row r="612" spans="14:18">
      <c r="N612" s="103"/>
      <c r="R612" s="97"/>
    </row>
    <row r="613" spans="14:18">
      <c r="N613" s="103"/>
      <c r="R613" s="97"/>
    </row>
    <row r="614" spans="14:18">
      <c r="N614" s="103"/>
      <c r="R614" s="97"/>
    </row>
    <row r="615" spans="14:18">
      <c r="N615" s="103"/>
      <c r="R615" s="97"/>
    </row>
    <row r="616" spans="14:18">
      <c r="N616" s="103"/>
      <c r="R616" s="97"/>
    </row>
    <row r="617" spans="14:18">
      <c r="N617" s="103"/>
      <c r="R617" s="97"/>
    </row>
    <row r="618" spans="14:18">
      <c r="N618" s="103"/>
      <c r="R618" s="97"/>
    </row>
    <row r="619" spans="14:18">
      <c r="N619" s="103"/>
      <c r="R619" s="97"/>
    </row>
    <row r="620" spans="14:18">
      <c r="N620" s="103"/>
      <c r="R620" s="97"/>
    </row>
    <row r="621" spans="14:18">
      <c r="N621" s="103"/>
      <c r="R621" s="97"/>
    </row>
    <row r="622" spans="14:18">
      <c r="N622" s="103"/>
      <c r="R622" s="97"/>
    </row>
    <row r="623" spans="14:18">
      <c r="N623" s="103"/>
      <c r="R623" s="97"/>
    </row>
    <row r="624" spans="14:18">
      <c r="N624" s="103"/>
      <c r="R624" s="97"/>
    </row>
    <row r="625" spans="14:18">
      <c r="N625" s="103"/>
      <c r="R625" s="97"/>
    </row>
    <row r="626" spans="14:18">
      <c r="N626" s="103"/>
      <c r="R626" s="97"/>
    </row>
    <row r="627" spans="14:18">
      <c r="N627" s="103"/>
      <c r="R627" s="97"/>
    </row>
    <row r="628" spans="14:18">
      <c r="N628" s="103"/>
      <c r="R628" s="97"/>
    </row>
    <row r="629" spans="14:18">
      <c r="N629" s="103"/>
      <c r="R629" s="97"/>
    </row>
    <row r="630" spans="14:18">
      <c r="N630" s="103"/>
      <c r="R630" s="97"/>
    </row>
    <row r="631" spans="14:18">
      <c r="N631" s="103"/>
      <c r="R631" s="97"/>
    </row>
    <row r="632" spans="14:18">
      <c r="N632" s="103"/>
      <c r="R632" s="97"/>
    </row>
    <row r="633" spans="14:18">
      <c r="N633" s="103"/>
      <c r="R633" s="97"/>
    </row>
    <row r="634" spans="14:18">
      <c r="N634" s="103"/>
      <c r="R634" s="97"/>
    </row>
    <row r="635" spans="14:18">
      <c r="N635" s="103"/>
      <c r="R635" s="97"/>
    </row>
    <row r="636" spans="14:18">
      <c r="N636" s="103"/>
      <c r="R636" s="97"/>
    </row>
    <row r="637" spans="14:18">
      <c r="N637" s="103"/>
      <c r="R637" s="97"/>
    </row>
    <row r="638" spans="14:18">
      <c r="N638" s="103"/>
      <c r="R638" s="97"/>
    </row>
    <row r="639" spans="14:18">
      <c r="N639" s="103"/>
      <c r="R639" s="97"/>
    </row>
    <row r="640" spans="14:18">
      <c r="N640" s="103"/>
      <c r="R640" s="97"/>
    </row>
    <row r="641" spans="14:18">
      <c r="N641" s="103"/>
      <c r="R641" s="97"/>
    </row>
    <row r="642" spans="14:18">
      <c r="N642" s="103"/>
      <c r="R642" s="97"/>
    </row>
    <row r="643" spans="14:18">
      <c r="N643" s="103"/>
      <c r="R643" s="97"/>
    </row>
    <row r="644" spans="14:18">
      <c r="N644" s="103"/>
      <c r="R644" s="97"/>
    </row>
    <row r="645" spans="14:18">
      <c r="N645" s="103"/>
      <c r="R645" s="97"/>
    </row>
    <row r="646" spans="14:18">
      <c r="N646" s="103"/>
      <c r="R646" s="97"/>
    </row>
    <row r="647" spans="14:18">
      <c r="N647" s="103"/>
      <c r="R647" s="97"/>
    </row>
    <row r="648" spans="14:18">
      <c r="N648" s="103"/>
      <c r="R648" s="97"/>
    </row>
    <row r="649" spans="14:18">
      <c r="N649" s="103"/>
      <c r="R649" s="97"/>
    </row>
    <row r="650" spans="14:18">
      <c r="N650" s="103"/>
      <c r="R650" s="97"/>
    </row>
    <row r="651" spans="14:18">
      <c r="N651" s="103"/>
      <c r="R651" s="97"/>
    </row>
    <row r="652" spans="14:18">
      <c r="N652" s="103"/>
      <c r="R652" s="97"/>
    </row>
    <row r="653" spans="14:18">
      <c r="N653" s="103"/>
      <c r="R653" s="97"/>
    </row>
    <row r="654" spans="14:18">
      <c r="N654" s="103"/>
      <c r="R654" s="97"/>
    </row>
    <row r="655" spans="14:18">
      <c r="N655" s="103"/>
      <c r="R655" s="97"/>
    </row>
    <row r="656" spans="14:18">
      <c r="N656" s="103"/>
      <c r="R656" s="97"/>
    </row>
    <row r="657" spans="14:18">
      <c r="N657" s="103"/>
      <c r="R657" s="97"/>
    </row>
    <row r="658" spans="14:18">
      <c r="N658" s="103"/>
      <c r="R658" s="97"/>
    </row>
    <row r="659" spans="14:18">
      <c r="N659" s="103"/>
      <c r="R659" s="97"/>
    </row>
    <row r="660" spans="14:18">
      <c r="N660" s="103"/>
      <c r="R660" s="97"/>
    </row>
    <row r="661" spans="14:18">
      <c r="N661" s="103"/>
      <c r="R661" s="97"/>
    </row>
    <row r="662" spans="14:18">
      <c r="N662" s="103"/>
      <c r="R662" s="97"/>
    </row>
    <row r="663" spans="14:18">
      <c r="N663" s="103"/>
      <c r="R663" s="97"/>
    </row>
    <row r="664" spans="14:18">
      <c r="N664" s="103"/>
      <c r="R664" s="97"/>
    </row>
    <row r="665" spans="14:18">
      <c r="N665" s="103"/>
      <c r="R665" s="97"/>
    </row>
    <row r="666" spans="14:18">
      <c r="N666" s="103"/>
      <c r="R666" s="97"/>
    </row>
    <row r="667" spans="14:18">
      <c r="N667" s="103"/>
      <c r="R667" s="97"/>
    </row>
    <row r="668" spans="14:18">
      <c r="N668" s="103"/>
      <c r="R668" s="97"/>
    </row>
    <row r="669" spans="14:18">
      <c r="N669" s="103"/>
      <c r="R669" s="97"/>
    </row>
    <row r="670" spans="14:18">
      <c r="N670" s="103"/>
      <c r="R670" s="97"/>
    </row>
    <row r="671" spans="14:18">
      <c r="N671" s="103"/>
      <c r="R671" s="97"/>
    </row>
    <row r="672" spans="14:18">
      <c r="N672" s="103"/>
      <c r="R672" s="97"/>
    </row>
    <row r="673" spans="14:18">
      <c r="N673" s="103"/>
      <c r="R673" s="97"/>
    </row>
    <row r="674" spans="14:18">
      <c r="N674" s="103"/>
      <c r="R674" s="97"/>
    </row>
    <row r="675" spans="14:18">
      <c r="N675" s="103"/>
      <c r="R675" s="97"/>
    </row>
    <row r="676" spans="14:18">
      <c r="N676" s="103"/>
      <c r="R676" s="97"/>
    </row>
    <row r="677" spans="14:18">
      <c r="N677" s="103"/>
      <c r="R677" s="97"/>
    </row>
    <row r="678" spans="14:18">
      <c r="N678" s="103"/>
      <c r="R678" s="97"/>
    </row>
    <row r="679" spans="14:18">
      <c r="N679" s="103"/>
      <c r="R679" s="97"/>
    </row>
    <row r="680" spans="14:18">
      <c r="N680" s="103"/>
      <c r="R680" s="97"/>
    </row>
    <row r="681" spans="14:18">
      <c r="N681" s="103"/>
      <c r="R681" s="97"/>
    </row>
    <row r="682" spans="14:18">
      <c r="N682" s="103"/>
      <c r="R682" s="97"/>
    </row>
    <row r="683" spans="14:18">
      <c r="N683" s="103"/>
      <c r="R683" s="97"/>
    </row>
    <row r="684" spans="14:18">
      <c r="N684" s="103"/>
      <c r="R684" s="97"/>
    </row>
    <row r="685" spans="14:18">
      <c r="N685" s="103"/>
      <c r="R685" s="97"/>
    </row>
    <row r="686" spans="14:18">
      <c r="N686" s="103"/>
      <c r="R686" s="97"/>
    </row>
    <row r="687" spans="14:18">
      <c r="N687" s="103"/>
      <c r="R687" s="97"/>
    </row>
    <row r="688" spans="14:18">
      <c r="N688" s="103"/>
      <c r="R688" s="97"/>
    </row>
    <row r="689" spans="14:18">
      <c r="N689" s="103"/>
      <c r="R689" s="97"/>
    </row>
    <row r="690" spans="14:18">
      <c r="N690" s="103"/>
      <c r="R690" s="97"/>
    </row>
    <row r="691" spans="14:18">
      <c r="N691" s="103"/>
      <c r="R691" s="97"/>
    </row>
    <row r="692" spans="14:18">
      <c r="N692" s="103"/>
      <c r="R692" s="97"/>
    </row>
    <row r="693" spans="14:18">
      <c r="N693" s="103"/>
      <c r="R693" s="97"/>
    </row>
    <row r="694" spans="14:18">
      <c r="N694" s="103"/>
      <c r="R694" s="97"/>
    </row>
    <row r="695" spans="14:18">
      <c r="N695" s="103"/>
      <c r="R695" s="97"/>
    </row>
    <row r="696" spans="14:18">
      <c r="N696" s="103"/>
      <c r="R696" s="97"/>
    </row>
    <row r="697" spans="14:18">
      <c r="N697" s="103"/>
      <c r="R697" s="97"/>
    </row>
    <row r="698" spans="14:18">
      <c r="N698" s="103"/>
      <c r="R698" s="97"/>
    </row>
    <row r="699" spans="14:18">
      <c r="N699" s="103"/>
      <c r="R699" s="97"/>
    </row>
    <row r="700" spans="14:18">
      <c r="N700" s="103"/>
      <c r="R700" s="97"/>
    </row>
    <row r="701" spans="14:18">
      <c r="N701" s="103"/>
      <c r="R701" s="97"/>
    </row>
    <row r="702" spans="14:18">
      <c r="N702" s="103"/>
      <c r="R702" s="97"/>
    </row>
    <row r="703" spans="14:18">
      <c r="N703" s="103"/>
      <c r="R703" s="97"/>
    </row>
    <row r="704" spans="14:18">
      <c r="N704" s="103"/>
      <c r="R704" s="97"/>
    </row>
    <row r="705" spans="14:18">
      <c r="N705" s="103"/>
      <c r="R705" s="97"/>
    </row>
    <row r="706" spans="14:18">
      <c r="N706" s="103"/>
      <c r="R706" s="97"/>
    </row>
    <row r="707" spans="14:18">
      <c r="N707" s="103"/>
      <c r="R707" s="97"/>
    </row>
    <row r="708" spans="14:18">
      <c r="N708" s="103"/>
      <c r="R708" s="97"/>
    </row>
    <row r="709" spans="14:18">
      <c r="N709" s="103"/>
      <c r="R709" s="97"/>
    </row>
    <row r="710" spans="14:18">
      <c r="N710" s="103"/>
      <c r="R710" s="97"/>
    </row>
    <row r="711" spans="14:18">
      <c r="N711" s="103"/>
      <c r="R711" s="97"/>
    </row>
    <row r="712" spans="14:18">
      <c r="N712" s="103"/>
      <c r="R712" s="97"/>
    </row>
    <row r="713" spans="14:18">
      <c r="N713" s="103"/>
      <c r="R713" s="97"/>
    </row>
    <row r="714" spans="14:18">
      <c r="N714" s="103"/>
      <c r="R714" s="97"/>
    </row>
    <row r="715" spans="14:18">
      <c r="N715" s="103"/>
      <c r="R715" s="97"/>
    </row>
    <row r="716" spans="14:18">
      <c r="N716" s="103"/>
      <c r="R716" s="97"/>
    </row>
    <row r="717" spans="14:18">
      <c r="N717" s="103"/>
      <c r="R717" s="97"/>
    </row>
    <row r="718" spans="14:18">
      <c r="N718" s="103"/>
      <c r="R718" s="97"/>
    </row>
    <row r="719" spans="14:18">
      <c r="N719" s="103"/>
      <c r="R719" s="97"/>
    </row>
    <row r="720" spans="14:18">
      <c r="N720" s="103"/>
      <c r="R720" s="97"/>
    </row>
    <row r="721" spans="14:18">
      <c r="N721" s="103"/>
      <c r="R721" s="97"/>
    </row>
    <row r="722" spans="14:18">
      <c r="N722" s="103"/>
      <c r="R722" s="97"/>
    </row>
    <row r="723" spans="14:18">
      <c r="N723" s="103"/>
      <c r="R723" s="97"/>
    </row>
    <row r="724" spans="14:18">
      <c r="N724" s="103"/>
      <c r="R724" s="97"/>
    </row>
    <row r="725" spans="14:18">
      <c r="N725" s="103"/>
      <c r="R725" s="97"/>
    </row>
    <row r="726" spans="14:18">
      <c r="N726" s="103"/>
      <c r="R726" s="97"/>
    </row>
    <row r="727" spans="14:18">
      <c r="N727" s="103"/>
      <c r="R727" s="97"/>
    </row>
    <row r="728" spans="14:18">
      <c r="N728" s="103"/>
      <c r="R728" s="97"/>
    </row>
    <row r="729" spans="14:18">
      <c r="N729" s="103"/>
      <c r="R729" s="97"/>
    </row>
    <row r="730" spans="14:18">
      <c r="N730" s="103"/>
      <c r="R730" s="97"/>
    </row>
    <row r="731" spans="14:18">
      <c r="N731" s="103"/>
      <c r="R731" s="97"/>
    </row>
    <row r="732" spans="14:18">
      <c r="N732" s="103"/>
      <c r="R732" s="97"/>
    </row>
    <row r="733" spans="14:18">
      <c r="N733" s="103"/>
      <c r="R733" s="97"/>
    </row>
    <row r="734" spans="14:18">
      <c r="N734" s="103"/>
      <c r="R734" s="97"/>
    </row>
    <row r="735" spans="14:18">
      <c r="N735" s="103"/>
      <c r="R735" s="97"/>
    </row>
    <row r="736" spans="14:18">
      <c r="N736" s="103"/>
      <c r="R736" s="97"/>
    </row>
    <row r="737" spans="14:18">
      <c r="N737" s="103"/>
      <c r="R737" s="97"/>
    </row>
    <row r="738" spans="14:18">
      <c r="N738" s="103"/>
      <c r="R738" s="97"/>
    </row>
    <row r="739" spans="14:18">
      <c r="N739" s="103"/>
      <c r="R739" s="97"/>
    </row>
    <row r="740" spans="14:18">
      <c r="N740" s="103"/>
      <c r="R740" s="97"/>
    </row>
    <row r="741" spans="14:18">
      <c r="N741" s="103"/>
      <c r="R741" s="97"/>
    </row>
    <row r="742" spans="14:18">
      <c r="N742" s="103"/>
      <c r="R742" s="97"/>
    </row>
    <row r="743" spans="14:18">
      <c r="N743" s="103"/>
      <c r="R743" s="97"/>
    </row>
    <row r="744" spans="14:18">
      <c r="N744" s="103"/>
      <c r="R744" s="97"/>
    </row>
    <row r="745" spans="14:18">
      <c r="N745" s="103"/>
      <c r="R745" s="97"/>
    </row>
    <row r="746" spans="14:18">
      <c r="N746" s="103"/>
      <c r="R746" s="97"/>
    </row>
    <row r="747" spans="14:18">
      <c r="N747" s="103"/>
      <c r="R747" s="97"/>
    </row>
    <row r="748" spans="14:18">
      <c r="N748" s="103"/>
      <c r="R748" s="97"/>
    </row>
    <row r="749" spans="14:18">
      <c r="N749" s="103"/>
      <c r="R749" s="97"/>
    </row>
    <row r="750" spans="14:18">
      <c r="N750" s="103"/>
      <c r="R750" s="97"/>
    </row>
    <row r="751" spans="14:18">
      <c r="N751" s="103"/>
      <c r="R751" s="97"/>
    </row>
    <row r="752" spans="14:18">
      <c r="N752" s="103"/>
      <c r="R752" s="97"/>
    </row>
    <row r="753" spans="14:18">
      <c r="N753" s="103"/>
      <c r="R753" s="97"/>
    </row>
    <row r="754" spans="14:18">
      <c r="N754" s="103"/>
      <c r="R754" s="97"/>
    </row>
    <row r="755" spans="14:18">
      <c r="N755" s="103"/>
      <c r="R755" s="97"/>
    </row>
    <row r="756" spans="14:18">
      <c r="N756" s="103"/>
      <c r="R756" s="97"/>
    </row>
    <row r="757" spans="14:18">
      <c r="N757" s="103"/>
      <c r="R757" s="97"/>
    </row>
    <row r="758" spans="14:18">
      <c r="N758" s="103"/>
      <c r="R758" s="97"/>
    </row>
    <row r="759" spans="14:18">
      <c r="N759" s="103"/>
      <c r="R759" s="97"/>
    </row>
    <row r="760" spans="14:18">
      <c r="N760" s="103"/>
      <c r="R760" s="97"/>
    </row>
    <row r="761" spans="14:18">
      <c r="N761" s="103"/>
      <c r="R761" s="97"/>
    </row>
    <row r="762" spans="14:18">
      <c r="N762" s="103"/>
      <c r="R762" s="97"/>
    </row>
    <row r="763" spans="14:18">
      <c r="N763" s="103"/>
      <c r="R763" s="97"/>
    </row>
    <row r="764" spans="14:18">
      <c r="N764" s="103"/>
      <c r="R764" s="97"/>
    </row>
    <row r="765" spans="14:18">
      <c r="N765" s="103"/>
      <c r="R765" s="97"/>
    </row>
    <row r="766" spans="14:18">
      <c r="N766" s="103"/>
      <c r="R766" s="97"/>
    </row>
    <row r="767" spans="14:18">
      <c r="N767" s="103"/>
      <c r="R767" s="97"/>
    </row>
    <row r="768" spans="14:18">
      <c r="N768" s="103"/>
      <c r="R768" s="97"/>
    </row>
    <row r="769" spans="14:18">
      <c r="N769" s="103"/>
      <c r="R769" s="97"/>
    </row>
    <row r="770" spans="14:18">
      <c r="N770" s="103"/>
      <c r="R770" s="97"/>
    </row>
    <row r="771" spans="14:18">
      <c r="N771" s="103"/>
      <c r="R771" s="97"/>
    </row>
    <row r="772" spans="14:18">
      <c r="N772" s="103"/>
      <c r="R772" s="97"/>
    </row>
    <row r="773" spans="14:18">
      <c r="N773" s="103"/>
      <c r="R773" s="97"/>
    </row>
    <row r="774" spans="14:18">
      <c r="N774" s="103"/>
      <c r="R774" s="97"/>
    </row>
    <row r="775" spans="14:18">
      <c r="N775" s="103"/>
      <c r="R775" s="97"/>
    </row>
    <row r="776" spans="14:18">
      <c r="N776" s="103"/>
      <c r="R776" s="97"/>
    </row>
    <row r="777" spans="14:18">
      <c r="N777" s="103"/>
      <c r="R777" s="97"/>
    </row>
    <row r="778" spans="14:18">
      <c r="N778" s="103"/>
      <c r="R778" s="97"/>
    </row>
    <row r="779" spans="14:18">
      <c r="N779" s="103"/>
      <c r="R779" s="97"/>
    </row>
    <row r="780" spans="14:18">
      <c r="N780" s="103"/>
      <c r="R780" s="97"/>
    </row>
    <row r="781" spans="14:18">
      <c r="N781" s="103"/>
      <c r="R781" s="97"/>
    </row>
    <row r="782" spans="14:18">
      <c r="N782" s="103"/>
      <c r="R782" s="97"/>
    </row>
    <row r="783" spans="14:18">
      <c r="N783" s="103"/>
      <c r="R783" s="97"/>
    </row>
    <row r="784" spans="14:18">
      <c r="N784" s="103"/>
      <c r="R784" s="97"/>
    </row>
    <row r="785" spans="14:18">
      <c r="N785" s="103"/>
      <c r="R785" s="97"/>
    </row>
    <row r="786" spans="14:18">
      <c r="N786" s="103"/>
      <c r="R786" s="97"/>
    </row>
    <row r="787" spans="14:18">
      <c r="N787" s="103"/>
      <c r="R787" s="97"/>
    </row>
    <row r="788" spans="14:18">
      <c r="N788" s="103"/>
      <c r="R788" s="97"/>
    </row>
    <row r="789" spans="14:18">
      <c r="N789" s="103"/>
      <c r="R789" s="97"/>
    </row>
    <row r="790" spans="14:18">
      <c r="N790" s="103"/>
      <c r="R790" s="97"/>
    </row>
    <row r="791" spans="14:18">
      <c r="N791" s="103"/>
      <c r="R791" s="97"/>
    </row>
    <row r="792" spans="14:18">
      <c r="N792" s="103"/>
      <c r="R792" s="97"/>
    </row>
    <row r="793" spans="14:18">
      <c r="N793" s="103"/>
      <c r="R793" s="97"/>
    </row>
    <row r="794" spans="14:18">
      <c r="N794" s="103"/>
      <c r="R794" s="97"/>
    </row>
    <row r="795" spans="14:18">
      <c r="N795" s="103"/>
      <c r="R795" s="97"/>
    </row>
    <row r="796" spans="14:18">
      <c r="N796" s="103"/>
      <c r="R796" s="97"/>
    </row>
    <row r="797" spans="14:18">
      <c r="N797" s="103"/>
      <c r="R797" s="97"/>
    </row>
    <row r="798" spans="14:18">
      <c r="N798" s="103"/>
      <c r="R798" s="97"/>
    </row>
    <row r="799" spans="14:18">
      <c r="N799" s="103"/>
      <c r="R799" s="97"/>
    </row>
    <row r="800" spans="14:18">
      <c r="N800" s="103"/>
      <c r="R800" s="97"/>
    </row>
    <row r="801" spans="14:18">
      <c r="N801" s="103"/>
      <c r="R801" s="97"/>
    </row>
    <row r="802" spans="14:18">
      <c r="N802" s="103"/>
      <c r="R802" s="97"/>
    </row>
    <row r="803" spans="14:18">
      <c r="N803" s="103"/>
      <c r="R803" s="97"/>
    </row>
    <row r="804" spans="14:18">
      <c r="N804" s="103"/>
      <c r="R804" s="97"/>
    </row>
    <row r="805" spans="14:18">
      <c r="N805" s="103"/>
      <c r="R805" s="97"/>
    </row>
    <row r="806" spans="14:18">
      <c r="N806" s="103"/>
      <c r="R806" s="97"/>
    </row>
    <row r="807" spans="14:18">
      <c r="N807" s="103"/>
      <c r="R807" s="97"/>
    </row>
    <row r="808" spans="14:18">
      <c r="N808" s="103"/>
      <c r="R808" s="97"/>
    </row>
    <row r="809" spans="14:18">
      <c r="N809" s="103"/>
      <c r="R809" s="97"/>
    </row>
    <row r="810" spans="14:18">
      <c r="N810" s="103"/>
      <c r="R810" s="97"/>
    </row>
    <row r="811" spans="14:18">
      <c r="N811" s="103"/>
      <c r="R811" s="97"/>
    </row>
    <row r="812" spans="14:18">
      <c r="N812" s="103"/>
      <c r="R812" s="97"/>
    </row>
    <row r="813" spans="14:18">
      <c r="N813" s="103"/>
      <c r="R813" s="97"/>
    </row>
    <row r="814" spans="14:18">
      <c r="N814" s="103"/>
      <c r="R814" s="97"/>
    </row>
    <row r="815" spans="14:18">
      <c r="N815" s="103"/>
      <c r="R815" s="97"/>
    </row>
    <row r="816" spans="14:18">
      <c r="N816" s="103"/>
      <c r="R816" s="97"/>
    </row>
    <row r="817" spans="14:18">
      <c r="N817" s="103"/>
      <c r="R817" s="97"/>
    </row>
    <row r="818" spans="14:18">
      <c r="N818" s="103"/>
      <c r="R818" s="97"/>
    </row>
    <row r="819" spans="14:18">
      <c r="N819" s="103"/>
      <c r="R819" s="97"/>
    </row>
    <row r="820" spans="14:18">
      <c r="N820" s="103"/>
      <c r="R820" s="97"/>
    </row>
    <row r="821" spans="14:18">
      <c r="N821" s="103"/>
      <c r="R821" s="97"/>
    </row>
    <row r="822" spans="14:18">
      <c r="N822" s="103"/>
      <c r="R822" s="97"/>
    </row>
    <row r="823" spans="14:18">
      <c r="N823" s="103"/>
      <c r="R823" s="97"/>
    </row>
    <row r="824" spans="14:18">
      <c r="N824" s="103"/>
      <c r="R824" s="97"/>
    </row>
    <row r="825" spans="14:18">
      <c r="N825" s="103"/>
      <c r="R825" s="97"/>
    </row>
    <row r="826" spans="14:18">
      <c r="N826" s="103"/>
      <c r="R826" s="97"/>
    </row>
    <row r="827" spans="14:18">
      <c r="N827" s="103"/>
      <c r="R827" s="97"/>
    </row>
    <row r="828" spans="14:18">
      <c r="N828" s="103"/>
      <c r="R828" s="97"/>
    </row>
    <row r="829" spans="14:18">
      <c r="N829" s="103"/>
      <c r="R829" s="97"/>
    </row>
    <row r="830" spans="14:18">
      <c r="N830" s="103"/>
      <c r="R830" s="97"/>
    </row>
    <row r="831" spans="14:18">
      <c r="N831" s="103"/>
      <c r="R831" s="97"/>
    </row>
    <row r="832" spans="14:18">
      <c r="N832" s="103"/>
      <c r="R832" s="97"/>
    </row>
    <row r="833" spans="14:18">
      <c r="N833" s="103"/>
      <c r="R833" s="97"/>
    </row>
    <row r="834" spans="14:18">
      <c r="N834" s="103"/>
      <c r="R834" s="97"/>
    </row>
    <row r="835" spans="14:18">
      <c r="N835" s="103"/>
      <c r="R835" s="97"/>
    </row>
    <row r="836" spans="14:18">
      <c r="N836" s="103"/>
      <c r="R836" s="97"/>
    </row>
    <row r="837" spans="14:18">
      <c r="N837" s="103"/>
      <c r="R837" s="97"/>
    </row>
    <row r="838" spans="14:18">
      <c r="N838" s="103"/>
      <c r="R838" s="97"/>
    </row>
    <row r="839" spans="14:18">
      <c r="N839" s="103"/>
      <c r="R839" s="97"/>
    </row>
    <row r="840" spans="14:18">
      <c r="N840" s="103"/>
      <c r="R840" s="97"/>
    </row>
    <row r="841" spans="14:18">
      <c r="N841" s="103"/>
      <c r="R841" s="97"/>
    </row>
    <row r="842" spans="14:18">
      <c r="N842" s="103"/>
      <c r="R842" s="97"/>
    </row>
    <row r="843" spans="14:18">
      <c r="N843" s="103"/>
      <c r="R843" s="97"/>
    </row>
    <row r="844" spans="14:18">
      <c r="N844" s="103"/>
      <c r="R844" s="97"/>
    </row>
    <row r="845" spans="14:18">
      <c r="N845" s="103"/>
      <c r="R845" s="97"/>
    </row>
    <row r="846" spans="14:18">
      <c r="N846" s="103"/>
      <c r="R846" s="97"/>
    </row>
    <row r="847" spans="14:18">
      <c r="N847" s="103"/>
      <c r="R847" s="97"/>
    </row>
    <row r="848" spans="14:18">
      <c r="N848" s="103"/>
      <c r="R848" s="97"/>
    </row>
    <row r="849" spans="14:18">
      <c r="N849" s="103"/>
      <c r="R849" s="97"/>
    </row>
    <row r="850" spans="14:18">
      <c r="N850" s="103"/>
      <c r="R850" s="97"/>
    </row>
    <row r="851" spans="14:18">
      <c r="N851" s="103"/>
      <c r="R851" s="97"/>
    </row>
    <row r="852" spans="14:18">
      <c r="N852" s="103"/>
      <c r="R852" s="97"/>
    </row>
    <row r="853" spans="14:18">
      <c r="N853" s="103"/>
      <c r="R853" s="97"/>
    </row>
    <row r="854" spans="14:18">
      <c r="N854" s="103"/>
      <c r="R854" s="97"/>
    </row>
    <row r="855" spans="14:18">
      <c r="N855" s="103"/>
      <c r="R855" s="97"/>
    </row>
    <row r="856" spans="14:18">
      <c r="N856" s="103"/>
      <c r="R856" s="97"/>
    </row>
    <row r="857" spans="14:18">
      <c r="N857" s="103"/>
      <c r="R857" s="97"/>
    </row>
    <row r="858" spans="14:18">
      <c r="N858" s="103"/>
      <c r="R858" s="97"/>
    </row>
    <row r="859" spans="14:18">
      <c r="N859" s="103"/>
      <c r="R859" s="97"/>
    </row>
    <row r="860" spans="14:18">
      <c r="N860" s="103"/>
      <c r="R860" s="97"/>
    </row>
    <row r="861" spans="14:18">
      <c r="N861" s="103"/>
      <c r="R861" s="97"/>
    </row>
    <row r="862" spans="14:18">
      <c r="N862" s="103"/>
      <c r="R862" s="97"/>
    </row>
    <row r="863" spans="14:18">
      <c r="N863" s="103"/>
      <c r="R863" s="97"/>
    </row>
    <row r="864" spans="14:18">
      <c r="N864" s="103"/>
      <c r="R864" s="97"/>
    </row>
    <row r="865" spans="14:18">
      <c r="N865" s="103"/>
      <c r="R865" s="97"/>
    </row>
    <row r="866" spans="14:18">
      <c r="N866" s="103"/>
      <c r="R866" s="97"/>
    </row>
    <row r="867" spans="14:18">
      <c r="N867" s="103"/>
      <c r="R867" s="97"/>
    </row>
    <row r="868" spans="14:18">
      <c r="N868" s="103"/>
      <c r="R868" s="97"/>
    </row>
    <row r="869" spans="14:18">
      <c r="N869" s="103"/>
      <c r="R869" s="97"/>
    </row>
    <row r="870" spans="14:18">
      <c r="N870" s="103"/>
      <c r="R870" s="97"/>
    </row>
    <row r="871" spans="14:18">
      <c r="N871" s="103"/>
      <c r="R871" s="97"/>
    </row>
    <row r="872" spans="14:18">
      <c r="N872" s="103"/>
      <c r="R872" s="97"/>
    </row>
    <row r="873" spans="14:18">
      <c r="N873" s="103"/>
      <c r="R873" s="97"/>
    </row>
    <row r="874" spans="14:18">
      <c r="N874" s="103"/>
      <c r="R874" s="97"/>
    </row>
    <row r="875" spans="14:18">
      <c r="N875" s="103"/>
      <c r="R875" s="97"/>
    </row>
    <row r="876" spans="14:18">
      <c r="N876" s="103"/>
      <c r="R876" s="97"/>
    </row>
    <row r="877" spans="14:18">
      <c r="N877" s="103"/>
      <c r="R877" s="97"/>
    </row>
    <row r="878" spans="14:18">
      <c r="N878" s="103"/>
      <c r="R878" s="97"/>
    </row>
    <row r="879" spans="14:18">
      <c r="N879" s="103"/>
      <c r="R879" s="97"/>
    </row>
    <row r="880" spans="14:18">
      <c r="N880" s="103"/>
      <c r="R880" s="97"/>
    </row>
    <row r="881" spans="14:18">
      <c r="N881" s="103"/>
      <c r="R881" s="97"/>
    </row>
    <row r="882" spans="14:18">
      <c r="N882" s="103"/>
      <c r="R882" s="97"/>
    </row>
    <row r="883" spans="14:18">
      <c r="N883" s="103"/>
      <c r="R883" s="97"/>
    </row>
    <row r="884" spans="14:18">
      <c r="N884" s="103"/>
      <c r="R884" s="97"/>
    </row>
    <row r="885" spans="14:18">
      <c r="N885" s="103"/>
      <c r="R885" s="97"/>
    </row>
    <row r="886" spans="14:18">
      <c r="N886" s="103"/>
      <c r="R886" s="97"/>
    </row>
    <row r="887" spans="14:18">
      <c r="N887" s="103"/>
      <c r="R887" s="97"/>
    </row>
    <row r="888" spans="14:18">
      <c r="N888" s="103"/>
      <c r="R888" s="97"/>
    </row>
    <row r="889" spans="14:18">
      <c r="N889" s="103"/>
      <c r="R889" s="97"/>
    </row>
    <row r="890" spans="14:18">
      <c r="N890" s="103"/>
      <c r="R890" s="97"/>
    </row>
    <row r="891" spans="14:18">
      <c r="N891" s="103"/>
      <c r="R891" s="97"/>
    </row>
    <row r="892" spans="14:18">
      <c r="N892" s="103"/>
      <c r="R892" s="97"/>
    </row>
    <row r="893" spans="14:18">
      <c r="N893" s="103"/>
      <c r="R893" s="97"/>
    </row>
    <row r="894" spans="14:18">
      <c r="N894" s="103"/>
      <c r="R894" s="97"/>
    </row>
    <row r="895" spans="14:18">
      <c r="N895" s="103"/>
      <c r="R895" s="97"/>
    </row>
    <row r="896" spans="14:18">
      <c r="N896" s="103"/>
      <c r="R896" s="97"/>
    </row>
    <row r="897" spans="14:18">
      <c r="N897" s="103"/>
      <c r="R897" s="97"/>
    </row>
    <row r="898" spans="14:18">
      <c r="N898" s="103"/>
      <c r="R898" s="97"/>
    </row>
    <row r="899" spans="14:18">
      <c r="N899" s="103"/>
      <c r="R899" s="97"/>
    </row>
    <row r="900" spans="14:18">
      <c r="N900" s="103"/>
      <c r="R900" s="97"/>
    </row>
    <row r="901" spans="14:18">
      <c r="N901" s="103"/>
      <c r="R901" s="97"/>
    </row>
    <row r="902" spans="14:18">
      <c r="N902" s="103"/>
      <c r="R902" s="97"/>
    </row>
    <row r="903" spans="14:18">
      <c r="N903" s="103"/>
      <c r="R903" s="97"/>
    </row>
    <row r="904" spans="14:18">
      <c r="N904" s="103"/>
      <c r="R904" s="97"/>
    </row>
    <row r="905" spans="14:18">
      <c r="N905" s="103"/>
      <c r="R905" s="97"/>
    </row>
    <row r="906" spans="14:18">
      <c r="N906" s="103"/>
      <c r="R906" s="97"/>
    </row>
    <row r="907" spans="14:18">
      <c r="N907" s="103"/>
      <c r="R907" s="97"/>
    </row>
    <row r="908" spans="14:18">
      <c r="N908" s="103"/>
      <c r="R908" s="97"/>
    </row>
    <row r="909" spans="14:18">
      <c r="N909" s="103"/>
      <c r="R909" s="97"/>
    </row>
    <row r="910" spans="14:18">
      <c r="N910" s="103"/>
      <c r="R910" s="97"/>
    </row>
    <row r="911" spans="14:18">
      <c r="N911" s="103"/>
      <c r="R911" s="97"/>
    </row>
    <row r="912" spans="14:18">
      <c r="N912" s="103"/>
      <c r="R912" s="97"/>
    </row>
    <row r="913" spans="14:18">
      <c r="N913" s="103"/>
      <c r="R913" s="97"/>
    </row>
    <row r="914" spans="14:18">
      <c r="N914" s="103"/>
      <c r="R914" s="97"/>
    </row>
    <row r="915" spans="14:18">
      <c r="N915" s="103"/>
      <c r="R915" s="97"/>
    </row>
    <row r="916" spans="14:18">
      <c r="N916" s="103"/>
      <c r="R916" s="97"/>
    </row>
    <row r="917" spans="14:18">
      <c r="N917" s="103"/>
      <c r="R917" s="97"/>
    </row>
    <row r="918" spans="14:18">
      <c r="N918" s="103"/>
      <c r="R918" s="97"/>
    </row>
    <row r="919" spans="14:18">
      <c r="N919" s="103"/>
      <c r="R919" s="97"/>
    </row>
    <row r="920" spans="14:18">
      <c r="N920" s="103"/>
      <c r="R920" s="97"/>
    </row>
    <row r="921" spans="14:18">
      <c r="N921" s="103"/>
      <c r="R921" s="97"/>
    </row>
    <row r="922" spans="14:18">
      <c r="N922" s="103"/>
      <c r="R922" s="97"/>
    </row>
    <row r="923" spans="14:18">
      <c r="N923" s="103"/>
      <c r="R923" s="97"/>
    </row>
    <row r="924" spans="14:18">
      <c r="N924" s="103"/>
      <c r="R924" s="97"/>
    </row>
    <row r="925" spans="14:18">
      <c r="N925" s="103"/>
      <c r="R925" s="97"/>
    </row>
    <row r="926" spans="14:18">
      <c r="N926" s="103"/>
      <c r="R926" s="97"/>
    </row>
    <row r="927" spans="14:18">
      <c r="N927" s="103"/>
      <c r="R927" s="97"/>
    </row>
    <row r="928" spans="14:18">
      <c r="N928" s="103"/>
      <c r="R928" s="97"/>
    </row>
    <row r="929" spans="14:18">
      <c r="N929" s="103"/>
      <c r="R929" s="97"/>
    </row>
    <row r="930" spans="14:18">
      <c r="N930" s="103"/>
      <c r="R930" s="97"/>
    </row>
    <row r="931" spans="14:18">
      <c r="N931" s="103"/>
      <c r="R931" s="97"/>
    </row>
    <row r="932" spans="14:18">
      <c r="N932" s="103"/>
      <c r="R932" s="97"/>
    </row>
    <row r="933" spans="14:18">
      <c r="N933" s="103"/>
      <c r="R933" s="97"/>
    </row>
    <row r="934" spans="14:18">
      <c r="N934" s="103"/>
      <c r="R934" s="97"/>
    </row>
    <row r="935" spans="14:18">
      <c r="N935" s="103"/>
      <c r="R935" s="97"/>
    </row>
    <row r="936" spans="14:18">
      <c r="N936" s="103"/>
      <c r="R936" s="97"/>
    </row>
    <row r="937" spans="14:18">
      <c r="N937" s="103"/>
      <c r="R937" s="97"/>
    </row>
    <row r="938" spans="14:18">
      <c r="N938" s="103"/>
      <c r="R938" s="97"/>
    </row>
    <row r="939" spans="14:18">
      <c r="N939" s="103"/>
      <c r="R939" s="97"/>
    </row>
    <row r="940" spans="14:18">
      <c r="N940" s="103"/>
      <c r="R940" s="97"/>
    </row>
    <row r="941" spans="14:18">
      <c r="N941" s="103"/>
      <c r="R941" s="97"/>
    </row>
    <row r="942" spans="14:18">
      <c r="N942" s="103"/>
      <c r="R942" s="97"/>
    </row>
    <row r="943" spans="14:18">
      <c r="N943" s="103"/>
      <c r="R943" s="97"/>
    </row>
    <row r="944" spans="14:18">
      <c r="N944" s="103"/>
      <c r="R944" s="97"/>
    </row>
    <row r="945" spans="14:18">
      <c r="N945" s="103"/>
      <c r="R945" s="97"/>
    </row>
    <row r="946" spans="14:18">
      <c r="N946" s="103"/>
      <c r="R946" s="97"/>
    </row>
    <row r="947" spans="14:18">
      <c r="N947" s="103"/>
      <c r="R947" s="97"/>
    </row>
    <row r="948" spans="14:18">
      <c r="N948" s="103"/>
      <c r="R948" s="97"/>
    </row>
    <row r="949" spans="14:18">
      <c r="N949" s="103"/>
      <c r="R949" s="97"/>
    </row>
    <row r="950" spans="14:18">
      <c r="N950" s="103"/>
      <c r="R950" s="97"/>
    </row>
    <row r="951" spans="14:18">
      <c r="N951" s="103"/>
      <c r="R951" s="97"/>
    </row>
    <row r="952" spans="14:18">
      <c r="N952" s="103"/>
      <c r="R952" s="97"/>
    </row>
    <row r="953" spans="14:18">
      <c r="N953" s="103"/>
      <c r="R953" s="97"/>
    </row>
    <row r="954" spans="14:18">
      <c r="N954" s="103"/>
      <c r="R954" s="97"/>
    </row>
    <row r="955" spans="14:18">
      <c r="N955" s="103"/>
      <c r="R955" s="97"/>
    </row>
    <row r="956" spans="14:18">
      <c r="N956" s="103"/>
      <c r="R956" s="97"/>
    </row>
    <row r="957" spans="14:18">
      <c r="N957" s="103"/>
      <c r="R957" s="97"/>
    </row>
    <row r="958" spans="14:18">
      <c r="N958" s="103"/>
      <c r="R958" s="97"/>
    </row>
    <row r="959" spans="14:18">
      <c r="N959" s="103"/>
      <c r="R959" s="97"/>
    </row>
    <row r="960" spans="14:18">
      <c r="N960" s="103"/>
      <c r="R960" s="97"/>
    </row>
    <row r="961" spans="14:18">
      <c r="N961" s="103"/>
      <c r="R961" s="97"/>
    </row>
    <row r="962" spans="14:18">
      <c r="N962" s="103"/>
      <c r="R962" s="97"/>
    </row>
    <row r="963" spans="14:18">
      <c r="N963" s="103"/>
      <c r="R963" s="97"/>
    </row>
    <row r="964" spans="14:18">
      <c r="N964" s="103"/>
      <c r="R964" s="97"/>
    </row>
    <row r="965" spans="14:18">
      <c r="N965" s="103"/>
      <c r="R965" s="97"/>
    </row>
    <row r="966" spans="14:18">
      <c r="N966" s="103"/>
      <c r="R966" s="97"/>
    </row>
    <row r="967" spans="14:18">
      <c r="N967" s="103"/>
      <c r="R967" s="97"/>
    </row>
    <row r="968" spans="14:18">
      <c r="N968" s="103"/>
      <c r="R968" s="97"/>
    </row>
    <row r="969" spans="14:18">
      <c r="N969" s="103"/>
      <c r="R969" s="97"/>
    </row>
    <row r="970" spans="14:18">
      <c r="N970" s="103"/>
      <c r="R970" s="97"/>
    </row>
    <row r="971" spans="14:18">
      <c r="N971" s="103"/>
      <c r="R971" s="97"/>
    </row>
    <row r="972" spans="14:18">
      <c r="N972" s="103"/>
      <c r="R972" s="97"/>
    </row>
    <row r="973" spans="14:18">
      <c r="N973" s="103"/>
      <c r="R973" s="97"/>
    </row>
    <row r="974" spans="14:18">
      <c r="N974" s="103"/>
      <c r="R974" s="97"/>
    </row>
    <row r="975" spans="14:18">
      <c r="N975" s="103"/>
      <c r="R975" s="97"/>
    </row>
    <row r="976" spans="14:18">
      <c r="N976" s="103"/>
      <c r="R976" s="97"/>
    </row>
    <row r="977" spans="14:18">
      <c r="N977" s="103"/>
      <c r="R977" s="97"/>
    </row>
    <row r="978" spans="14:18">
      <c r="N978" s="103"/>
      <c r="R978" s="97"/>
    </row>
    <row r="979" spans="14:18">
      <c r="N979" s="103"/>
      <c r="R979" s="97"/>
    </row>
    <row r="980" spans="14:18">
      <c r="N980" s="103"/>
      <c r="R980" s="97"/>
    </row>
    <row r="981" spans="14:18">
      <c r="N981" s="103"/>
      <c r="R981" s="97"/>
    </row>
  </sheetData>
  <conditionalFormatting sqref="D11">
    <cfRule type="cellIs" dxfId="134" priority="1" operator="greaterThan">
      <formula>0</formula>
    </cfRule>
  </conditionalFormatting>
  <dataValidations count="3">
    <dataValidation type="list" allowBlank="1" showErrorMessage="1" sqref="Q5">
      <formula1>"Delivered,On Delivery,Not Delivered"</formula1>
    </dataValidation>
    <dataValidation type="list" allowBlank="1" showErrorMessage="1" sqref="M5">
      <formula1>"Nandan Courier,India Post,Shiprocket,Anjani,DTDC,Profesional Courier,Xpressbee"</formula1>
    </dataValidation>
    <dataValidation type="list" allowBlank="1" showErrorMessage="1" sqref="L5">
      <formula1>"COD,PayU,PauU,GooglePay,Phonepe "</formula1>
    </dataValidation>
  </dataValidations>
  <pageMargins left="0.7" right="0.7" top="0.75" bottom="0.75" header="0.3" footer="0.3"/>
  <ignoredErrors>
    <ignoredError sqref="D9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4:R977"/>
  <sheetViews>
    <sheetView workbookViewId="0">
      <pane ySplit="1" topLeftCell="A2" activePane="bottomLeft" state="frozen"/>
      <selection activeCell="E35" sqref="E35"/>
      <selection pane="bottomLeft" activeCell="E16" sqref="E16"/>
    </sheetView>
  </sheetViews>
  <sheetFormatPr defaultColWidth="12.5703125" defaultRowHeight="15.75" customHeight="1"/>
  <cols>
    <col min="1" max="1" width="12.5703125" style="102"/>
    <col min="2" max="2" width="17.85546875" style="102" bestFit="1" customWidth="1"/>
    <col min="3" max="3" width="12.5703125" style="102" customWidth="1"/>
    <col min="4" max="4" width="15.42578125" style="102" bestFit="1" customWidth="1"/>
    <col min="5" max="5" width="25.28515625" style="102" customWidth="1"/>
    <col min="6" max="6" width="21.7109375" style="102" customWidth="1"/>
    <col min="7" max="7" width="34.7109375" style="102" bestFit="1" customWidth="1"/>
    <col min="8" max="8" width="11.28515625" style="102" customWidth="1"/>
    <col min="9" max="9" width="13.28515625" style="102" bestFit="1" customWidth="1"/>
    <col min="10" max="10" width="16.28515625" style="102" customWidth="1"/>
    <col min="11" max="11" width="15.5703125" style="102" bestFit="1" customWidth="1"/>
    <col min="12" max="12" width="14.42578125" style="102" customWidth="1"/>
    <col min="13" max="13" width="18.28515625" style="102" bestFit="1" customWidth="1"/>
    <col min="14" max="15" width="14.7109375" style="102" customWidth="1"/>
    <col min="16" max="16" width="14" style="102" customWidth="1"/>
    <col min="17" max="17" width="15.42578125" style="102" customWidth="1"/>
    <col min="18" max="18" width="14.28515625" style="102" customWidth="1"/>
    <col min="19" max="16384" width="12.5703125" style="102"/>
  </cols>
  <sheetData>
    <row r="4" spans="1:18">
      <c r="A4" s="96"/>
      <c r="B4" s="86" t="s">
        <v>5</v>
      </c>
      <c r="C4" s="87">
        <f>SUM((C5+C7+C8)-C6)</f>
        <v>855.42000000000007</v>
      </c>
      <c r="D4" s="94"/>
      <c r="E4" s="101"/>
      <c r="F4" s="101"/>
      <c r="G4" s="101"/>
      <c r="K4" s="95"/>
      <c r="L4" s="101"/>
      <c r="M4" s="101"/>
      <c r="N4" s="103"/>
      <c r="O4" s="101"/>
      <c r="Q4" s="101"/>
      <c r="R4" s="104"/>
    </row>
    <row r="5" spans="1:18">
      <c r="B5" s="86" t="s">
        <v>1</v>
      </c>
      <c r="C5" s="91">
        <f>SUM('2023'!K25:K27)</f>
        <v>1200</v>
      </c>
      <c r="N5" s="103"/>
      <c r="R5" s="97"/>
    </row>
    <row r="6" spans="1:18">
      <c r="B6" s="86" t="s">
        <v>2</v>
      </c>
      <c r="C6" s="87">
        <f>111.24+333.34</f>
        <v>444.58</v>
      </c>
      <c r="N6" s="103"/>
      <c r="R6" s="97"/>
    </row>
    <row r="7" spans="1:18">
      <c r="B7" s="86" t="s">
        <v>3</v>
      </c>
      <c r="C7" s="87">
        <f>SUM('2023'!N25:N27)</f>
        <v>100</v>
      </c>
      <c r="N7" s="103"/>
      <c r="R7" s="97"/>
    </row>
    <row r="8" spans="1:18">
      <c r="B8" s="86" t="s">
        <v>4</v>
      </c>
      <c r="C8" s="87">
        <v>0</v>
      </c>
      <c r="N8" s="103"/>
      <c r="R8" s="97"/>
    </row>
    <row r="9" spans="1:18">
      <c r="N9" s="103"/>
      <c r="R9" s="97"/>
    </row>
    <row r="10" spans="1:18">
      <c r="N10" s="103"/>
      <c r="R10" s="97"/>
    </row>
    <row r="11" spans="1:18">
      <c r="N11" s="103"/>
      <c r="R11" s="97"/>
    </row>
    <row r="12" spans="1:18">
      <c r="N12" s="103"/>
      <c r="R12" s="97"/>
    </row>
    <row r="13" spans="1:18">
      <c r="N13" s="103"/>
      <c r="R13" s="97"/>
    </row>
    <row r="14" spans="1:18">
      <c r="N14" s="103"/>
      <c r="R14" s="97"/>
    </row>
    <row r="15" spans="1:18">
      <c r="N15" s="103"/>
      <c r="R15" s="97"/>
    </row>
    <row r="16" spans="1:18">
      <c r="N16" s="103"/>
      <c r="R16" s="97"/>
    </row>
    <row r="17" spans="6:18">
      <c r="N17" s="103"/>
      <c r="R17" s="97"/>
    </row>
    <row r="18" spans="6:18">
      <c r="N18" s="103"/>
      <c r="R18" s="97"/>
    </row>
    <row r="19" spans="6:18">
      <c r="N19" s="103"/>
      <c r="R19" s="97"/>
    </row>
    <row r="20" spans="6:18">
      <c r="N20" s="103"/>
      <c r="R20" s="97"/>
    </row>
    <row r="21" spans="6:18">
      <c r="N21" s="103"/>
      <c r="R21" s="97"/>
    </row>
    <row r="22" spans="6:18">
      <c r="N22" s="103"/>
      <c r="R22" s="97"/>
    </row>
    <row r="23" spans="6:18">
      <c r="N23" s="103"/>
      <c r="R23" s="97"/>
    </row>
    <row r="24" spans="6:18">
      <c r="N24" s="103"/>
      <c r="R24" s="97"/>
    </row>
    <row r="25" spans="6:18">
      <c r="N25" s="103"/>
      <c r="R25" s="97"/>
    </row>
    <row r="26" spans="6:18">
      <c r="N26" s="103"/>
      <c r="R26" s="97"/>
    </row>
    <row r="27" spans="6:18">
      <c r="N27" s="103"/>
      <c r="R27" s="97"/>
    </row>
    <row r="28" spans="6:18">
      <c r="F28" s="168"/>
      <c r="G28" s="169"/>
      <c r="H28" s="168"/>
      <c r="I28" s="168"/>
      <c r="N28" s="103"/>
      <c r="R28" s="97"/>
    </row>
    <row r="29" spans="6:18">
      <c r="F29" s="168"/>
      <c r="G29" s="168"/>
      <c r="H29" s="168"/>
      <c r="I29" s="168"/>
      <c r="N29" s="103"/>
      <c r="R29" s="97"/>
    </row>
    <row r="30" spans="6:18">
      <c r="F30" s="168"/>
      <c r="G30" s="168"/>
      <c r="H30" s="168"/>
      <c r="I30" s="168"/>
      <c r="N30" s="103"/>
      <c r="R30" s="97"/>
    </row>
    <row r="31" spans="6:18">
      <c r="F31" s="168"/>
      <c r="G31" s="168"/>
      <c r="H31" s="168"/>
      <c r="I31" s="168"/>
      <c r="N31" s="103"/>
      <c r="R31" s="97"/>
    </row>
    <row r="32" spans="6:18">
      <c r="F32" s="168"/>
      <c r="G32" s="168"/>
      <c r="H32" s="168"/>
      <c r="I32" s="168"/>
      <c r="N32" s="103"/>
      <c r="R32" s="97"/>
    </row>
    <row r="33" spans="14:18">
      <c r="N33" s="103"/>
      <c r="R33" s="97"/>
    </row>
    <row r="34" spans="14:18">
      <c r="N34" s="103"/>
      <c r="R34" s="97"/>
    </row>
    <row r="35" spans="14:18">
      <c r="N35" s="103"/>
      <c r="R35" s="97"/>
    </row>
    <row r="36" spans="14:18">
      <c r="N36" s="103"/>
      <c r="R36" s="97"/>
    </row>
    <row r="37" spans="14:18">
      <c r="N37" s="103"/>
      <c r="R37" s="97"/>
    </row>
    <row r="38" spans="14:18">
      <c r="N38" s="103"/>
      <c r="R38" s="97"/>
    </row>
    <row r="39" spans="14:18">
      <c r="N39" s="103"/>
      <c r="R39" s="97"/>
    </row>
    <row r="40" spans="14:18">
      <c r="N40" s="103"/>
      <c r="R40" s="97"/>
    </row>
    <row r="41" spans="14:18">
      <c r="N41" s="103"/>
      <c r="R41" s="97"/>
    </row>
    <row r="42" spans="14:18">
      <c r="N42" s="103"/>
      <c r="R42" s="97"/>
    </row>
    <row r="43" spans="14:18">
      <c r="N43" s="103"/>
      <c r="R43" s="97"/>
    </row>
    <row r="44" spans="14:18">
      <c r="N44" s="103"/>
      <c r="R44" s="97"/>
    </row>
    <row r="45" spans="14:18">
      <c r="N45" s="103"/>
      <c r="R45" s="97"/>
    </row>
    <row r="46" spans="14:18">
      <c r="N46" s="103"/>
      <c r="R46" s="97"/>
    </row>
    <row r="47" spans="14:18">
      <c r="N47" s="103"/>
      <c r="R47" s="97"/>
    </row>
    <row r="48" spans="14:18">
      <c r="N48" s="103"/>
      <c r="R48" s="97"/>
    </row>
    <row r="49" spans="14:18">
      <c r="N49" s="103"/>
      <c r="R49" s="97"/>
    </row>
    <row r="50" spans="14:18">
      <c r="N50" s="103"/>
      <c r="R50" s="97"/>
    </row>
    <row r="51" spans="14:18">
      <c r="N51" s="103"/>
      <c r="R51" s="97"/>
    </row>
    <row r="52" spans="14:18">
      <c r="N52" s="103"/>
      <c r="R52" s="97"/>
    </row>
    <row r="53" spans="14:18">
      <c r="N53" s="103"/>
      <c r="R53" s="97"/>
    </row>
    <row r="54" spans="14:18">
      <c r="N54" s="103"/>
      <c r="R54" s="97"/>
    </row>
    <row r="55" spans="14:18">
      <c r="N55" s="103"/>
      <c r="R55" s="97"/>
    </row>
    <row r="56" spans="14:18">
      <c r="N56" s="103"/>
      <c r="R56" s="97"/>
    </row>
    <row r="57" spans="14:18">
      <c r="N57" s="103"/>
      <c r="R57" s="97"/>
    </row>
    <row r="58" spans="14:18">
      <c r="N58" s="103"/>
      <c r="R58" s="97"/>
    </row>
    <row r="59" spans="14:18">
      <c r="N59" s="103"/>
      <c r="R59" s="97"/>
    </row>
    <row r="60" spans="14:18">
      <c r="N60" s="103"/>
      <c r="R60" s="97"/>
    </row>
    <row r="61" spans="14:18">
      <c r="N61" s="103"/>
      <c r="R61" s="97"/>
    </row>
    <row r="62" spans="14:18">
      <c r="N62" s="103"/>
      <c r="R62" s="97"/>
    </row>
    <row r="63" spans="14:18">
      <c r="N63" s="103"/>
      <c r="R63" s="97"/>
    </row>
    <row r="64" spans="14:18">
      <c r="N64" s="103"/>
      <c r="R64" s="97"/>
    </row>
    <row r="65" spans="14:18">
      <c r="N65" s="103"/>
      <c r="R65" s="97"/>
    </row>
    <row r="66" spans="14:18">
      <c r="N66" s="103"/>
      <c r="R66" s="97"/>
    </row>
    <row r="67" spans="14:18">
      <c r="N67" s="103"/>
      <c r="R67" s="97"/>
    </row>
    <row r="68" spans="14:18">
      <c r="N68" s="103"/>
      <c r="R68" s="97"/>
    </row>
    <row r="69" spans="14:18">
      <c r="N69" s="103"/>
      <c r="R69" s="97"/>
    </row>
    <row r="70" spans="14:18">
      <c r="N70" s="103"/>
      <c r="R70" s="97"/>
    </row>
    <row r="71" spans="14:18">
      <c r="N71" s="103"/>
      <c r="R71" s="97"/>
    </row>
    <row r="72" spans="14:18">
      <c r="N72" s="103"/>
      <c r="R72" s="97"/>
    </row>
    <row r="73" spans="14:18">
      <c r="N73" s="103"/>
      <c r="R73" s="97"/>
    </row>
    <row r="74" spans="14:18">
      <c r="N74" s="103"/>
      <c r="R74" s="97"/>
    </row>
    <row r="75" spans="14:18">
      <c r="N75" s="103"/>
      <c r="R75" s="97"/>
    </row>
    <row r="76" spans="14:18">
      <c r="N76" s="103"/>
      <c r="R76" s="97"/>
    </row>
    <row r="77" spans="14:18">
      <c r="N77" s="103"/>
      <c r="R77" s="97"/>
    </row>
    <row r="78" spans="14:18">
      <c r="N78" s="103"/>
      <c r="R78" s="97"/>
    </row>
    <row r="79" spans="14:18">
      <c r="N79" s="103"/>
      <c r="R79" s="97"/>
    </row>
    <row r="80" spans="14:18">
      <c r="N80" s="103"/>
      <c r="R80" s="97"/>
    </row>
    <row r="81" spans="14:18">
      <c r="N81" s="103"/>
      <c r="R81" s="97"/>
    </row>
    <row r="82" spans="14:18">
      <c r="N82" s="103"/>
      <c r="R82" s="97"/>
    </row>
    <row r="83" spans="14:18">
      <c r="N83" s="103"/>
      <c r="R83" s="97"/>
    </row>
    <row r="84" spans="14:18">
      <c r="N84" s="103"/>
      <c r="R84" s="97"/>
    </row>
    <row r="85" spans="14:18">
      <c r="N85" s="103"/>
      <c r="R85" s="97"/>
    </row>
    <row r="86" spans="14:18">
      <c r="N86" s="103"/>
      <c r="R86" s="97"/>
    </row>
    <row r="87" spans="14:18">
      <c r="N87" s="103"/>
      <c r="R87" s="97"/>
    </row>
    <row r="88" spans="14:18">
      <c r="N88" s="103"/>
      <c r="R88" s="97"/>
    </row>
    <row r="89" spans="14:18">
      <c r="N89" s="103"/>
      <c r="R89" s="97"/>
    </row>
    <row r="90" spans="14:18">
      <c r="N90" s="103"/>
      <c r="R90" s="97"/>
    </row>
    <row r="91" spans="14:18">
      <c r="N91" s="103"/>
      <c r="R91" s="97"/>
    </row>
    <row r="92" spans="14:18">
      <c r="N92" s="103"/>
      <c r="R92" s="97"/>
    </row>
    <row r="93" spans="14:18">
      <c r="N93" s="103"/>
      <c r="R93" s="97"/>
    </row>
    <row r="94" spans="14:18">
      <c r="N94" s="103"/>
      <c r="R94" s="97"/>
    </row>
    <row r="95" spans="14:18">
      <c r="N95" s="103"/>
      <c r="R95" s="97"/>
    </row>
    <row r="96" spans="14:18">
      <c r="N96" s="103"/>
      <c r="R96" s="97"/>
    </row>
    <row r="97" spans="14:18">
      <c r="N97" s="103"/>
      <c r="R97" s="97"/>
    </row>
    <row r="98" spans="14:18">
      <c r="N98" s="103"/>
      <c r="R98" s="97"/>
    </row>
    <row r="99" spans="14:18">
      <c r="N99" s="103"/>
      <c r="R99" s="97"/>
    </row>
    <row r="100" spans="14:18">
      <c r="N100" s="103"/>
      <c r="R100" s="97"/>
    </row>
    <row r="101" spans="14:18">
      <c r="N101" s="103"/>
      <c r="R101" s="97"/>
    </row>
    <row r="102" spans="14:18">
      <c r="N102" s="103"/>
      <c r="R102" s="97"/>
    </row>
    <row r="103" spans="14:18">
      <c r="N103" s="103"/>
      <c r="R103" s="97"/>
    </row>
    <row r="104" spans="14:18">
      <c r="N104" s="103"/>
      <c r="R104" s="97"/>
    </row>
    <row r="105" spans="14:18">
      <c r="N105" s="103"/>
      <c r="R105" s="97"/>
    </row>
    <row r="106" spans="14:18">
      <c r="N106" s="103"/>
      <c r="R106" s="97"/>
    </row>
    <row r="107" spans="14:18">
      <c r="N107" s="103"/>
      <c r="R107" s="97"/>
    </row>
    <row r="108" spans="14:18">
      <c r="N108" s="103"/>
      <c r="R108" s="97"/>
    </row>
    <row r="109" spans="14:18">
      <c r="N109" s="103"/>
      <c r="R109" s="97"/>
    </row>
    <row r="110" spans="14:18">
      <c r="N110" s="103"/>
      <c r="R110" s="97"/>
    </row>
    <row r="111" spans="14:18">
      <c r="N111" s="103"/>
      <c r="R111" s="97"/>
    </row>
    <row r="112" spans="14:18">
      <c r="N112" s="103"/>
      <c r="R112" s="97"/>
    </row>
    <row r="113" spans="14:18">
      <c r="N113" s="103"/>
      <c r="R113" s="97"/>
    </row>
    <row r="114" spans="14:18">
      <c r="N114" s="103"/>
      <c r="R114" s="97"/>
    </row>
    <row r="115" spans="14:18">
      <c r="N115" s="103"/>
      <c r="R115" s="97"/>
    </row>
    <row r="116" spans="14:18">
      <c r="N116" s="103"/>
      <c r="R116" s="97"/>
    </row>
    <row r="117" spans="14:18">
      <c r="N117" s="103"/>
      <c r="R117" s="97"/>
    </row>
    <row r="118" spans="14:18">
      <c r="N118" s="103"/>
      <c r="R118" s="97"/>
    </row>
    <row r="119" spans="14:18">
      <c r="N119" s="103"/>
      <c r="R119" s="97"/>
    </row>
    <row r="120" spans="14:18">
      <c r="N120" s="103"/>
      <c r="R120" s="97"/>
    </row>
    <row r="121" spans="14:18">
      <c r="N121" s="103"/>
      <c r="R121" s="97"/>
    </row>
    <row r="122" spans="14:18">
      <c r="N122" s="103"/>
      <c r="R122" s="97"/>
    </row>
    <row r="123" spans="14:18">
      <c r="N123" s="103"/>
      <c r="R123" s="97"/>
    </row>
    <row r="124" spans="14:18">
      <c r="N124" s="103"/>
      <c r="R124" s="97"/>
    </row>
    <row r="125" spans="14:18">
      <c r="N125" s="103"/>
      <c r="R125" s="97"/>
    </row>
    <row r="126" spans="14:18">
      <c r="N126" s="103"/>
      <c r="R126" s="97"/>
    </row>
    <row r="127" spans="14:18">
      <c r="N127" s="103"/>
      <c r="R127" s="97"/>
    </row>
    <row r="128" spans="14:18">
      <c r="N128" s="103"/>
      <c r="R128" s="97"/>
    </row>
    <row r="129" spans="14:18">
      <c r="N129" s="103"/>
      <c r="R129" s="97"/>
    </row>
    <row r="130" spans="14:18">
      <c r="N130" s="103"/>
      <c r="R130" s="97"/>
    </row>
    <row r="131" spans="14:18">
      <c r="N131" s="103"/>
      <c r="R131" s="97"/>
    </row>
    <row r="132" spans="14:18">
      <c r="N132" s="103"/>
      <c r="R132" s="97"/>
    </row>
    <row r="133" spans="14:18">
      <c r="N133" s="103"/>
      <c r="R133" s="97"/>
    </row>
    <row r="134" spans="14:18">
      <c r="N134" s="103"/>
      <c r="R134" s="97"/>
    </row>
    <row r="135" spans="14:18">
      <c r="N135" s="103"/>
      <c r="R135" s="97"/>
    </row>
    <row r="136" spans="14:18">
      <c r="N136" s="103"/>
      <c r="R136" s="97"/>
    </row>
    <row r="137" spans="14:18">
      <c r="N137" s="103"/>
      <c r="R137" s="97"/>
    </row>
    <row r="138" spans="14:18">
      <c r="N138" s="103"/>
      <c r="R138" s="97"/>
    </row>
    <row r="139" spans="14:18">
      <c r="N139" s="103"/>
      <c r="R139" s="97"/>
    </row>
    <row r="140" spans="14:18">
      <c r="N140" s="103"/>
      <c r="R140" s="97"/>
    </row>
    <row r="141" spans="14:18">
      <c r="N141" s="103"/>
      <c r="R141" s="97"/>
    </row>
    <row r="142" spans="14:18">
      <c r="N142" s="103"/>
      <c r="R142" s="97"/>
    </row>
    <row r="143" spans="14:18">
      <c r="N143" s="103"/>
      <c r="R143" s="97"/>
    </row>
    <row r="144" spans="14:18">
      <c r="N144" s="103"/>
      <c r="R144" s="97"/>
    </row>
    <row r="145" spans="14:18">
      <c r="N145" s="103"/>
      <c r="R145" s="97"/>
    </row>
    <row r="146" spans="14:18">
      <c r="N146" s="103"/>
      <c r="R146" s="97"/>
    </row>
    <row r="147" spans="14:18">
      <c r="N147" s="103"/>
      <c r="R147" s="97"/>
    </row>
    <row r="148" spans="14:18">
      <c r="N148" s="103"/>
      <c r="R148" s="97"/>
    </row>
    <row r="149" spans="14:18">
      <c r="N149" s="103"/>
      <c r="R149" s="97"/>
    </row>
    <row r="150" spans="14:18">
      <c r="N150" s="103"/>
      <c r="R150" s="97"/>
    </row>
    <row r="151" spans="14:18">
      <c r="N151" s="103"/>
      <c r="R151" s="97"/>
    </row>
    <row r="152" spans="14:18">
      <c r="N152" s="103"/>
      <c r="R152" s="97"/>
    </row>
    <row r="153" spans="14:18">
      <c r="N153" s="103"/>
      <c r="R153" s="97"/>
    </row>
    <row r="154" spans="14:18">
      <c r="N154" s="103"/>
      <c r="R154" s="97"/>
    </row>
    <row r="155" spans="14:18">
      <c r="N155" s="103"/>
      <c r="R155" s="97"/>
    </row>
    <row r="156" spans="14:18">
      <c r="N156" s="103"/>
      <c r="R156" s="97"/>
    </row>
    <row r="157" spans="14:18">
      <c r="N157" s="103"/>
      <c r="R157" s="97"/>
    </row>
    <row r="158" spans="14:18">
      <c r="N158" s="103"/>
      <c r="R158" s="97"/>
    </row>
    <row r="159" spans="14:18">
      <c r="N159" s="103"/>
      <c r="R159" s="97"/>
    </row>
    <row r="160" spans="14:18">
      <c r="N160" s="103"/>
      <c r="R160" s="97"/>
    </row>
    <row r="161" spans="14:18">
      <c r="N161" s="103"/>
      <c r="R161" s="97"/>
    </row>
    <row r="162" spans="14:18">
      <c r="N162" s="103"/>
      <c r="R162" s="97"/>
    </row>
    <row r="163" spans="14:18">
      <c r="N163" s="103"/>
      <c r="R163" s="97"/>
    </row>
    <row r="164" spans="14:18">
      <c r="N164" s="103"/>
      <c r="R164" s="97"/>
    </row>
    <row r="165" spans="14:18">
      <c r="N165" s="103"/>
      <c r="R165" s="97"/>
    </row>
    <row r="166" spans="14:18">
      <c r="N166" s="103"/>
      <c r="R166" s="97"/>
    </row>
    <row r="167" spans="14:18">
      <c r="N167" s="103"/>
      <c r="R167" s="97"/>
    </row>
    <row r="168" spans="14:18">
      <c r="N168" s="103"/>
      <c r="R168" s="97"/>
    </row>
    <row r="169" spans="14:18">
      <c r="N169" s="103"/>
      <c r="R169" s="97"/>
    </row>
    <row r="170" spans="14:18">
      <c r="N170" s="103"/>
      <c r="R170" s="97"/>
    </row>
    <row r="171" spans="14:18">
      <c r="N171" s="103"/>
      <c r="R171" s="97"/>
    </row>
    <row r="172" spans="14:18">
      <c r="N172" s="103"/>
      <c r="R172" s="97"/>
    </row>
    <row r="173" spans="14:18">
      <c r="N173" s="103"/>
      <c r="R173" s="97"/>
    </row>
    <row r="174" spans="14:18">
      <c r="N174" s="103"/>
      <c r="R174" s="97"/>
    </row>
    <row r="175" spans="14:18">
      <c r="N175" s="103"/>
      <c r="R175" s="97"/>
    </row>
    <row r="176" spans="14:18">
      <c r="N176" s="103"/>
      <c r="R176" s="97"/>
    </row>
    <row r="177" spans="14:18">
      <c r="N177" s="103"/>
      <c r="R177" s="97"/>
    </row>
    <row r="178" spans="14:18">
      <c r="N178" s="103"/>
      <c r="R178" s="97"/>
    </row>
    <row r="179" spans="14:18">
      <c r="N179" s="103"/>
      <c r="R179" s="97"/>
    </row>
    <row r="180" spans="14:18">
      <c r="N180" s="103"/>
      <c r="R180" s="97"/>
    </row>
    <row r="181" spans="14:18">
      <c r="N181" s="103"/>
      <c r="R181" s="97"/>
    </row>
    <row r="182" spans="14:18">
      <c r="N182" s="103"/>
      <c r="R182" s="97"/>
    </row>
    <row r="183" spans="14:18">
      <c r="N183" s="103"/>
      <c r="R183" s="97"/>
    </row>
    <row r="184" spans="14:18">
      <c r="N184" s="103"/>
      <c r="R184" s="97"/>
    </row>
    <row r="185" spans="14:18">
      <c r="N185" s="103"/>
      <c r="R185" s="97"/>
    </row>
    <row r="186" spans="14:18">
      <c r="N186" s="103"/>
      <c r="R186" s="97"/>
    </row>
    <row r="187" spans="14:18">
      <c r="N187" s="103"/>
      <c r="R187" s="97"/>
    </row>
    <row r="188" spans="14:18">
      <c r="N188" s="103"/>
      <c r="R188" s="97"/>
    </row>
    <row r="189" spans="14:18">
      <c r="N189" s="103"/>
      <c r="R189" s="97"/>
    </row>
    <row r="190" spans="14:18">
      <c r="N190" s="103"/>
      <c r="R190" s="97"/>
    </row>
    <row r="191" spans="14:18">
      <c r="N191" s="103"/>
      <c r="R191" s="97"/>
    </row>
    <row r="192" spans="14:18">
      <c r="N192" s="103"/>
      <c r="R192" s="97"/>
    </row>
    <row r="193" spans="14:18">
      <c r="N193" s="103"/>
      <c r="R193" s="97"/>
    </row>
    <row r="194" spans="14:18">
      <c r="N194" s="103"/>
      <c r="R194" s="97"/>
    </row>
    <row r="195" spans="14:18">
      <c r="N195" s="103"/>
      <c r="R195" s="97"/>
    </row>
    <row r="196" spans="14:18">
      <c r="N196" s="103"/>
      <c r="R196" s="97"/>
    </row>
    <row r="197" spans="14:18">
      <c r="N197" s="103"/>
      <c r="R197" s="97"/>
    </row>
    <row r="198" spans="14:18">
      <c r="N198" s="103"/>
      <c r="R198" s="97"/>
    </row>
    <row r="199" spans="14:18">
      <c r="N199" s="103"/>
      <c r="R199" s="97"/>
    </row>
    <row r="200" spans="14:18">
      <c r="N200" s="103"/>
      <c r="R200" s="97"/>
    </row>
    <row r="201" spans="14:18">
      <c r="N201" s="103"/>
      <c r="R201" s="97"/>
    </row>
    <row r="202" spans="14:18">
      <c r="N202" s="103"/>
      <c r="R202" s="97"/>
    </row>
    <row r="203" spans="14:18">
      <c r="N203" s="103"/>
      <c r="R203" s="97"/>
    </row>
    <row r="204" spans="14:18">
      <c r="N204" s="103"/>
      <c r="R204" s="97"/>
    </row>
    <row r="205" spans="14:18">
      <c r="N205" s="103"/>
      <c r="R205" s="97"/>
    </row>
    <row r="206" spans="14:18">
      <c r="N206" s="103"/>
      <c r="R206" s="97"/>
    </row>
    <row r="207" spans="14:18">
      <c r="N207" s="103"/>
      <c r="R207" s="97"/>
    </row>
    <row r="208" spans="14:18">
      <c r="N208" s="103"/>
      <c r="R208" s="97"/>
    </row>
    <row r="209" spans="14:18">
      <c r="N209" s="103"/>
      <c r="R209" s="97"/>
    </row>
    <row r="210" spans="14:18">
      <c r="N210" s="103"/>
      <c r="R210" s="97"/>
    </row>
    <row r="211" spans="14:18">
      <c r="N211" s="103"/>
      <c r="R211" s="97"/>
    </row>
    <row r="212" spans="14:18">
      <c r="N212" s="103"/>
      <c r="R212" s="97"/>
    </row>
    <row r="213" spans="14:18">
      <c r="N213" s="103"/>
      <c r="R213" s="97"/>
    </row>
    <row r="214" spans="14:18">
      <c r="N214" s="103"/>
      <c r="R214" s="97"/>
    </row>
    <row r="215" spans="14:18">
      <c r="N215" s="103"/>
      <c r="R215" s="97"/>
    </row>
    <row r="216" spans="14:18">
      <c r="N216" s="103"/>
      <c r="R216" s="97"/>
    </row>
    <row r="217" spans="14:18">
      <c r="N217" s="103"/>
      <c r="R217" s="97"/>
    </row>
    <row r="218" spans="14:18">
      <c r="N218" s="103"/>
      <c r="R218" s="97"/>
    </row>
    <row r="219" spans="14:18">
      <c r="N219" s="103"/>
      <c r="R219" s="97"/>
    </row>
    <row r="220" spans="14:18">
      <c r="N220" s="103"/>
      <c r="R220" s="97"/>
    </row>
    <row r="221" spans="14:18">
      <c r="N221" s="103"/>
      <c r="R221" s="97"/>
    </row>
    <row r="222" spans="14:18">
      <c r="N222" s="103"/>
      <c r="R222" s="97"/>
    </row>
    <row r="223" spans="14:18">
      <c r="N223" s="103"/>
      <c r="R223" s="97"/>
    </row>
    <row r="224" spans="14:18">
      <c r="N224" s="103"/>
      <c r="R224" s="97"/>
    </row>
    <row r="225" spans="14:18">
      <c r="N225" s="103"/>
      <c r="R225" s="97"/>
    </row>
    <row r="226" spans="14:18">
      <c r="N226" s="103"/>
      <c r="R226" s="97"/>
    </row>
    <row r="227" spans="14:18">
      <c r="N227" s="103"/>
      <c r="R227" s="97"/>
    </row>
    <row r="228" spans="14:18">
      <c r="N228" s="103"/>
      <c r="R228" s="97"/>
    </row>
    <row r="229" spans="14:18">
      <c r="N229" s="103"/>
      <c r="R229" s="97"/>
    </row>
    <row r="230" spans="14:18">
      <c r="N230" s="103"/>
      <c r="R230" s="97"/>
    </row>
    <row r="231" spans="14:18">
      <c r="N231" s="103"/>
      <c r="R231" s="97"/>
    </row>
    <row r="232" spans="14:18">
      <c r="N232" s="103"/>
      <c r="R232" s="97"/>
    </row>
    <row r="233" spans="14:18">
      <c r="N233" s="103"/>
      <c r="R233" s="97"/>
    </row>
    <row r="234" spans="14:18">
      <c r="N234" s="103"/>
      <c r="R234" s="97"/>
    </row>
    <row r="235" spans="14:18">
      <c r="N235" s="103"/>
      <c r="R235" s="97"/>
    </row>
    <row r="236" spans="14:18">
      <c r="N236" s="103"/>
      <c r="R236" s="97"/>
    </row>
    <row r="237" spans="14:18">
      <c r="N237" s="103"/>
      <c r="R237" s="97"/>
    </row>
    <row r="238" spans="14:18">
      <c r="N238" s="103"/>
      <c r="R238" s="97"/>
    </row>
    <row r="239" spans="14:18">
      <c r="N239" s="103"/>
      <c r="R239" s="97"/>
    </row>
    <row r="240" spans="14:18">
      <c r="N240" s="103"/>
      <c r="R240" s="97"/>
    </row>
    <row r="241" spans="14:18">
      <c r="N241" s="103"/>
      <c r="R241" s="97"/>
    </row>
    <row r="242" spans="14:18">
      <c r="N242" s="103"/>
      <c r="R242" s="97"/>
    </row>
    <row r="243" spans="14:18">
      <c r="N243" s="103"/>
      <c r="R243" s="97"/>
    </row>
    <row r="244" spans="14:18">
      <c r="N244" s="103"/>
      <c r="R244" s="97"/>
    </row>
    <row r="245" spans="14:18">
      <c r="N245" s="103"/>
      <c r="R245" s="97"/>
    </row>
    <row r="246" spans="14:18">
      <c r="N246" s="103"/>
      <c r="R246" s="97"/>
    </row>
    <row r="247" spans="14:18">
      <c r="N247" s="103"/>
      <c r="R247" s="97"/>
    </row>
    <row r="248" spans="14:18">
      <c r="N248" s="103"/>
      <c r="R248" s="97"/>
    </row>
    <row r="249" spans="14:18">
      <c r="N249" s="103"/>
      <c r="R249" s="97"/>
    </row>
    <row r="250" spans="14:18">
      <c r="N250" s="103"/>
      <c r="R250" s="97"/>
    </row>
    <row r="251" spans="14:18">
      <c r="N251" s="103"/>
      <c r="R251" s="97"/>
    </row>
    <row r="252" spans="14:18">
      <c r="N252" s="103"/>
      <c r="R252" s="97"/>
    </row>
    <row r="253" spans="14:18">
      <c r="N253" s="103"/>
      <c r="R253" s="97"/>
    </row>
    <row r="254" spans="14:18">
      <c r="N254" s="103"/>
      <c r="R254" s="97"/>
    </row>
    <row r="255" spans="14:18">
      <c r="N255" s="103"/>
      <c r="R255" s="97"/>
    </row>
    <row r="256" spans="14:18">
      <c r="N256" s="103"/>
      <c r="R256" s="97"/>
    </row>
    <row r="257" spans="14:18">
      <c r="N257" s="103"/>
      <c r="R257" s="97"/>
    </row>
    <row r="258" spans="14:18">
      <c r="N258" s="103"/>
      <c r="R258" s="97"/>
    </row>
    <row r="259" spans="14:18">
      <c r="N259" s="103"/>
      <c r="R259" s="97"/>
    </row>
    <row r="260" spans="14:18">
      <c r="N260" s="103"/>
      <c r="R260" s="97"/>
    </row>
    <row r="261" spans="14:18">
      <c r="N261" s="103"/>
      <c r="R261" s="97"/>
    </row>
    <row r="262" spans="14:18">
      <c r="N262" s="103"/>
      <c r="R262" s="97"/>
    </row>
    <row r="263" spans="14:18">
      <c r="N263" s="103"/>
      <c r="R263" s="97"/>
    </row>
    <row r="264" spans="14:18">
      <c r="N264" s="103"/>
      <c r="R264" s="97"/>
    </row>
    <row r="265" spans="14:18">
      <c r="N265" s="103"/>
      <c r="R265" s="97"/>
    </row>
    <row r="266" spans="14:18">
      <c r="N266" s="103"/>
      <c r="R266" s="97"/>
    </row>
    <row r="267" spans="14:18">
      <c r="N267" s="103"/>
      <c r="R267" s="97"/>
    </row>
    <row r="268" spans="14:18">
      <c r="N268" s="103"/>
      <c r="R268" s="97"/>
    </row>
    <row r="269" spans="14:18">
      <c r="N269" s="103"/>
      <c r="R269" s="97"/>
    </row>
    <row r="270" spans="14:18">
      <c r="N270" s="103"/>
      <c r="R270" s="97"/>
    </row>
    <row r="271" spans="14:18">
      <c r="N271" s="103"/>
      <c r="R271" s="97"/>
    </row>
    <row r="272" spans="14:18">
      <c r="N272" s="103"/>
      <c r="R272" s="97"/>
    </row>
    <row r="273" spans="14:18">
      <c r="N273" s="103"/>
      <c r="R273" s="97"/>
    </row>
    <row r="274" spans="14:18">
      <c r="N274" s="103"/>
      <c r="R274" s="97"/>
    </row>
    <row r="275" spans="14:18">
      <c r="N275" s="103"/>
      <c r="R275" s="97"/>
    </row>
    <row r="276" spans="14:18">
      <c r="N276" s="103"/>
      <c r="R276" s="97"/>
    </row>
    <row r="277" spans="14:18">
      <c r="N277" s="103"/>
      <c r="R277" s="97"/>
    </row>
    <row r="278" spans="14:18">
      <c r="N278" s="103"/>
      <c r="R278" s="97"/>
    </row>
    <row r="279" spans="14:18">
      <c r="N279" s="103"/>
      <c r="R279" s="97"/>
    </row>
    <row r="280" spans="14:18">
      <c r="N280" s="103"/>
      <c r="R280" s="97"/>
    </row>
    <row r="281" spans="14:18">
      <c r="N281" s="103"/>
      <c r="R281" s="97"/>
    </row>
    <row r="282" spans="14:18">
      <c r="N282" s="103"/>
      <c r="R282" s="97"/>
    </row>
    <row r="283" spans="14:18">
      <c r="N283" s="103"/>
      <c r="R283" s="97"/>
    </row>
    <row r="284" spans="14:18">
      <c r="N284" s="103"/>
      <c r="R284" s="97"/>
    </row>
    <row r="285" spans="14:18">
      <c r="N285" s="103"/>
      <c r="R285" s="97"/>
    </row>
    <row r="286" spans="14:18">
      <c r="N286" s="103"/>
      <c r="R286" s="97"/>
    </row>
    <row r="287" spans="14:18">
      <c r="N287" s="103"/>
      <c r="R287" s="97"/>
    </row>
    <row r="288" spans="14:18">
      <c r="N288" s="103"/>
      <c r="R288" s="97"/>
    </row>
    <row r="289" spans="14:18">
      <c r="N289" s="103"/>
      <c r="R289" s="97"/>
    </row>
    <row r="290" spans="14:18">
      <c r="N290" s="103"/>
      <c r="R290" s="97"/>
    </row>
    <row r="291" spans="14:18">
      <c r="N291" s="103"/>
      <c r="R291" s="97"/>
    </row>
    <row r="292" spans="14:18">
      <c r="N292" s="103"/>
      <c r="R292" s="97"/>
    </row>
    <row r="293" spans="14:18">
      <c r="N293" s="103"/>
      <c r="R293" s="97"/>
    </row>
    <row r="294" spans="14:18">
      <c r="N294" s="103"/>
      <c r="R294" s="97"/>
    </row>
    <row r="295" spans="14:18">
      <c r="N295" s="103"/>
      <c r="R295" s="97"/>
    </row>
    <row r="296" spans="14:18">
      <c r="N296" s="103"/>
      <c r="R296" s="97"/>
    </row>
    <row r="297" spans="14:18">
      <c r="N297" s="103"/>
      <c r="R297" s="97"/>
    </row>
    <row r="298" spans="14:18">
      <c r="N298" s="103"/>
      <c r="R298" s="97"/>
    </row>
    <row r="299" spans="14:18">
      <c r="N299" s="103"/>
      <c r="R299" s="97"/>
    </row>
    <row r="300" spans="14:18">
      <c r="N300" s="103"/>
      <c r="R300" s="97"/>
    </row>
    <row r="301" spans="14:18">
      <c r="N301" s="103"/>
      <c r="R301" s="97"/>
    </row>
    <row r="302" spans="14:18">
      <c r="N302" s="103"/>
      <c r="R302" s="97"/>
    </row>
    <row r="303" spans="14:18">
      <c r="N303" s="103"/>
      <c r="R303" s="97"/>
    </row>
    <row r="304" spans="14:18">
      <c r="N304" s="103"/>
      <c r="R304" s="97"/>
    </row>
    <row r="305" spans="14:18">
      <c r="N305" s="103"/>
      <c r="R305" s="97"/>
    </row>
    <row r="306" spans="14:18">
      <c r="N306" s="103"/>
      <c r="R306" s="97"/>
    </row>
    <row r="307" spans="14:18">
      <c r="N307" s="103"/>
      <c r="R307" s="97"/>
    </row>
    <row r="308" spans="14:18">
      <c r="N308" s="103"/>
      <c r="R308" s="97"/>
    </row>
    <row r="309" spans="14:18">
      <c r="N309" s="103"/>
      <c r="R309" s="97"/>
    </row>
    <row r="310" spans="14:18">
      <c r="N310" s="103"/>
      <c r="R310" s="97"/>
    </row>
    <row r="311" spans="14:18">
      <c r="N311" s="103"/>
      <c r="R311" s="97"/>
    </row>
    <row r="312" spans="14:18">
      <c r="N312" s="103"/>
      <c r="R312" s="97"/>
    </row>
    <row r="313" spans="14:18">
      <c r="N313" s="103"/>
      <c r="R313" s="97"/>
    </row>
    <row r="314" spans="14:18">
      <c r="N314" s="103"/>
      <c r="R314" s="97"/>
    </row>
    <row r="315" spans="14:18">
      <c r="N315" s="103"/>
      <c r="R315" s="97"/>
    </row>
    <row r="316" spans="14:18">
      <c r="N316" s="103"/>
      <c r="R316" s="97"/>
    </row>
    <row r="317" spans="14:18">
      <c r="N317" s="103"/>
      <c r="R317" s="97"/>
    </row>
    <row r="318" spans="14:18">
      <c r="N318" s="103"/>
      <c r="R318" s="97"/>
    </row>
    <row r="319" spans="14:18">
      <c r="N319" s="103"/>
      <c r="R319" s="97"/>
    </row>
    <row r="320" spans="14:18">
      <c r="N320" s="103"/>
      <c r="R320" s="97"/>
    </row>
    <row r="321" spans="14:18">
      <c r="N321" s="103"/>
      <c r="R321" s="97"/>
    </row>
    <row r="322" spans="14:18">
      <c r="N322" s="103"/>
      <c r="R322" s="97"/>
    </row>
    <row r="323" spans="14:18">
      <c r="N323" s="103"/>
      <c r="R323" s="97"/>
    </row>
    <row r="324" spans="14:18">
      <c r="N324" s="103"/>
      <c r="R324" s="97"/>
    </row>
    <row r="325" spans="14:18">
      <c r="N325" s="103"/>
      <c r="R325" s="97"/>
    </row>
    <row r="326" spans="14:18">
      <c r="N326" s="103"/>
      <c r="R326" s="97"/>
    </row>
    <row r="327" spans="14:18">
      <c r="N327" s="103"/>
      <c r="R327" s="97"/>
    </row>
    <row r="328" spans="14:18">
      <c r="N328" s="103"/>
      <c r="R328" s="97"/>
    </row>
    <row r="329" spans="14:18">
      <c r="N329" s="103"/>
      <c r="R329" s="97"/>
    </row>
    <row r="330" spans="14:18">
      <c r="N330" s="103"/>
      <c r="R330" s="97"/>
    </row>
    <row r="331" spans="14:18">
      <c r="N331" s="103"/>
      <c r="R331" s="97"/>
    </row>
    <row r="332" spans="14:18">
      <c r="N332" s="103"/>
      <c r="R332" s="97"/>
    </row>
    <row r="333" spans="14:18">
      <c r="N333" s="103"/>
      <c r="R333" s="97"/>
    </row>
    <row r="334" spans="14:18">
      <c r="N334" s="103"/>
      <c r="R334" s="97"/>
    </row>
    <row r="335" spans="14:18">
      <c r="N335" s="103"/>
      <c r="R335" s="97"/>
    </row>
    <row r="336" spans="14:18">
      <c r="N336" s="103"/>
      <c r="R336" s="97"/>
    </row>
    <row r="337" spans="14:18">
      <c r="N337" s="103"/>
      <c r="R337" s="97"/>
    </row>
    <row r="338" spans="14:18">
      <c r="N338" s="103"/>
      <c r="R338" s="97"/>
    </row>
    <row r="339" spans="14:18">
      <c r="N339" s="103"/>
      <c r="R339" s="97"/>
    </row>
    <row r="340" spans="14:18">
      <c r="N340" s="103"/>
      <c r="R340" s="97"/>
    </row>
    <row r="341" spans="14:18">
      <c r="N341" s="103"/>
      <c r="R341" s="97"/>
    </row>
    <row r="342" spans="14:18">
      <c r="N342" s="103"/>
      <c r="R342" s="97"/>
    </row>
    <row r="343" spans="14:18">
      <c r="N343" s="103"/>
      <c r="R343" s="97"/>
    </row>
    <row r="344" spans="14:18">
      <c r="N344" s="103"/>
      <c r="R344" s="97"/>
    </row>
    <row r="345" spans="14:18">
      <c r="N345" s="103"/>
      <c r="R345" s="97"/>
    </row>
    <row r="346" spans="14:18">
      <c r="N346" s="103"/>
      <c r="R346" s="97"/>
    </row>
    <row r="347" spans="14:18">
      <c r="N347" s="103"/>
      <c r="R347" s="97"/>
    </row>
    <row r="348" spans="14:18">
      <c r="N348" s="103"/>
      <c r="R348" s="97"/>
    </row>
    <row r="349" spans="14:18">
      <c r="N349" s="103"/>
      <c r="R349" s="97"/>
    </row>
    <row r="350" spans="14:18">
      <c r="N350" s="103"/>
      <c r="R350" s="97"/>
    </row>
    <row r="351" spans="14:18">
      <c r="N351" s="103"/>
      <c r="R351" s="97"/>
    </row>
    <row r="352" spans="14:18">
      <c r="N352" s="103"/>
      <c r="R352" s="97"/>
    </row>
    <row r="353" spans="14:18">
      <c r="N353" s="103"/>
      <c r="R353" s="97"/>
    </row>
    <row r="354" spans="14:18">
      <c r="N354" s="103"/>
      <c r="R354" s="97"/>
    </row>
    <row r="355" spans="14:18">
      <c r="N355" s="103"/>
      <c r="R355" s="97"/>
    </row>
    <row r="356" spans="14:18">
      <c r="N356" s="103"/>
      <c r="R356" s="97"/>
    </row>
    <row r="357" spans="14:18">
      <c r="N357" s="103"/>
      <c r="R357" s="97"/>
    </row>
    <row r="358" spans="14:18">
      <c r="N358" s="103"/>
      <c r="R358" s="97"/>
    </row>
    <row r="359" spans="14:18">
      <c r="N359" s="103"/>
      <c r="R359" s="97"/>
    </row>
    <row r="360" spans="14:18">
      <c r="N360" s="103"/>
      <c r="R360" s="97"/>
    </row>
    <row r="361" spans="14:18">
      <c r="N361" s="103"/>
      <c r="R361" s="97"/>
    </row>
    <row r="362" spans="14:18">
      <c r="N362" s="103"/>
      <c r="R362" s="97"/>
    </row>
    <row r="363" spans="14:18">
      <c r="N363" s="103"/>
      <c r="R363" s="97"/>
    </row>
    <row r="364" spans="14:18">
      <c r="N364" s="103"/>
      <c r="R364" s="97"/>
    </row>
    <row r="365" spans="14:18">
      <c r="N365" s="103"/>
      <c r="R365" s="97"/>
    </row>
    <row r="366" spans="14:18">
      <c r="N366" s="103"/>
      <c r="R366" s="97"/>
    </row>
    <row r="367" spans="14:18">
      <c r="N367" s="103"/>
      <c r="R367" s="97"/>
    </row>
    <row r="368" spans="14:18">
      <c r="N368" s="103"/>
      <c r="R368" s="97"/>
    </row>
    <row r="369" spans="14:18">
      <c r="N369" s="103"/>
      <c r="R369" s="97"/>
    </row>
    <row r="370" spans="14:18">
      <c r="N370" s="103"/>
      <c r="R370" s="97"/>
    </row>
    <row r="371" spans="14:18">
      <c r="N371" s="103"/>
      <c r="R371" s="97"/>
    </row>
    <row r="372" spans="14:18">
      <c r="N372" s="103"/>
      <c r="R372" s="97"/>
    </row>
    <row r="373" spans="14:18">
      <c r="N373" s="103"/>
      <c r="R373" s="97"/>
    </row>
    <row r="374" spans="14:18">
      <c r="N374" s="103"/>
      <c r="R374" s="97"/>
    </row>
    <row r="375" spans="14:18">
      <c r="N375" s="103"/>
      <c r="R375" s="97"/>
    </row>
    <row r="376" spans="14:18">
      <c r="N376" s="103"/>
      <c r="R376" s="97"/>
    </row>
    <row r="377" spans="14:18">
      <c r="N377" s="103"/>
      <c r="R377" s="97"/>
    </row>
    <row r="378" spans="14:18">
      <c r="N378" s="103"/>
      <c r="R378" s="97"/>
    </row>
    <row r="379" spans="14:18">
      <c r="N379" s="103"/>
      <c r="R379" s="97"/>
    </row>
    <row r="380" spans="14:18">
      <c r="N380" s="103"/>
      <c r="R380" s="97"/>
    </row>
    <row r="381" spans="14:18">
      <c r="N381" s="103"/>
      <c r="R381" s="97"/>
    </row>
    <row r="382" spans="14:18">
      <c r="N382" s="103"/>
      <c r="R382" s="97"/>
    </row>
    <row r="383" spans="14:18">
      <c r="N383" s="103"/>
      <c r="R383" s="97"/>
    </row>
    <row r="384" spans="14:18">
      <c r="N384" s="103"/>
      <c r="R384" s="97"/>
    </row>
    <row r="385" spans="14:18">
      <c r="N385" s="103"/>
      <c r="R385" s="97"/>
    </row>
    <row r="386" spans="14:18">
      <c r="N386" s="103"/>
      <c r="R386" s="97"/>
    </row>
    <row r="387" spans="14:18">
      <c r="N387" s="103"/>
      <c r="R387" s="97"/>
    </row>
    <row r="388" spans="14:18">
      <c r="N388" s="103"/>
      <c r="R388" s="97"/>
    </row>
    <row r="389" spans="14:18">
      <c r="N389" s="103"/>
      <c r="R389" s="97"/>
    </row>
    <row r="390" spans="14:18">
      <c r="N390" s="103"/>
      <c r="R390" s="97"/>
    </row>
    <row r="391" spans="14:18">
      <c r="N391" s="103"/>
      <c r="R391" s="97"/>
    </row>
    <row r="392" spans="14:18">
      <c r="N392" s="103"/>
      <c r="R392" s="97"/>
    </row>
    <row r="393" spans="14:18">
      <c r="N393" s="103"/>
      <c r="R393" s="97"/>
    </row>
    <row r="394" spans="14:18">
      <c r="N394" s="103"/>
      <c r="R394" s="97"/>
    </row>
    <row r="395" spans="14:18">
      <c r="N395" s="103"/>
      <c r="R395" s="97"/>
    </row>
    <row r="396" spans="14:18">
      <c r="N396" s="103"/>
      <c r="R396" s="97"/>
    </row>
    <row r="397" spans="14:18">
      <c r="N397" s="103"/>
      <c r="R397" s="97"/>
    </row>
    <row r="398" spans="14:18">
      <c r="N398" s="103"/>
      <c r="R398" s="97"/>
    </row>
    <row r="399" spans="14:18">
      <c r="N399" s="103"/>
      <c r="R399" s="97"/>
    </row>
    <row r="400" spans="14:18">
      <c r="N400" s="103"/>
      <c r="R400" s="97"/>
    </row>
    <row r="401" spans="14:18">
      <c r="N401" s="103"/>
      <c r="R401" s="97"/>
    </row>
    <row r="402" spans="14:18">
      <c r="N402" s="103"/>
      <c r="R402" s="97"/>
    </row>
    <row r="403" spans="14:18">
      <c r="N403" s="103"/>
      <c r="R403" s="97"/>
    </row>
    <row r="404" spans="14:18">
      <c r="N404" s="103"/>
      <c r="R404" s="97"/>
    </row>
    <row r="405" spans="14:18">
      <c r="N405" s="103"/>
      <c r="R405" s="97"/>
    </row>
    <row r="406" spans="14:18">
      <c r="N406" s="103"/>
      <c r="R406" s="97"/>
    </row>
    <row r="407" spans="14:18">
      <c r="N407" s="103"/>
      <c r="R407" s="97"/>
    </row>
    <row r="408" spans="14:18">
      <c r="N408" s="103"/>
      <c r="R408" s="97"/>
    </row>
    <row r="409" spans="14:18">
      <c r="N409" s="103"/>
      <c r="R409" s="97"/>
    </row>
    <row r="410" spans="14:18">
      <c r="N410" s="103"/>
      <c r="R410" s="97"/>
    </row>
    <row r="411" spans="14:18">
      <c r="N411" s="103"/>
      <c r="R411" s="97"/>
    </row>
    <row r="412" spans="14:18">
      <c r="N412" s="103"/>
      <c r="R412" s="97"/>
    </row>
    <row r="413" spans="14:18">
      <c r="N413" s="103"/>
      <c r="R413" s="97"/>
    </row>
    <row r="414" spans="14:18">
      <c r="N414" s="103"/>
      <c r="R414" s="97"/>
    </row>
    <row r="415" spans="14:18">
      <c r="N415" s="103"/>
      <c r="R415" s="97"/>
    </row>
    <row r="416" spans="14:18">
      <c r="N416" s="103"/>
      <c r="R416" s="97"/>
    </row>
    <row r="417" spans="14:18">
      <c r="N417" s="103"/>
      <c r="R417" s="97"/>
    </row>
    <row r="418" spans="14:18">
      <c r="N418" s="103"/>
      <c r="R418" s="97"/>
    </row>
    <row r="419" spans="14:18">
      <c r="N419" s="103"/>
      <c r="R419" s="97"/>
    </row>
    <row r="420" spans="14:18">
      <c r="N420" s="103"/>
      <c r="R420" s="97"/>
    </row>
    <row r="421" spans="14:18">
      <c r="N421" s="103"/>
      <c r="R421" s="97"/>
    </row>
    <row r="422" spans="14:18">
      <c r="N422" s="103"/>
      <c r="R422" s="97"/>
    </row>
    <row r="423" spans="14:18">
      <c r="N423" s="103"/>
      <c r="R423" s="97"/>
    </row>
    <row r="424" spans="14:18">
      <c r="N424" s="103"/>
      <c r="R424" s="97"/>
    </row>
    <row r="425" spans="14:18">
      <c r="N425" s="103"/>
      <c r="R425" s="97"/>
    </row>
    <row r="426" spans="14:18">
      <c r="N426" s="103"/>
      <c r="R426" s="97"/>
    </row>
    <row r="427" spans="14:18">
      <c r="N427" s="103"/>
      <c r="R427" s="97"/>
    </row>
    <row r="428" spans="14:18">
      <c r="N428" s="103"/>
      <c r="R428" s="97"/>
    </row>
    <row r="429" spans="14:18">
      <c r="N429" s="103"/>
      <c r="R429" s="97"/>
    </row>
    <row r="430" spans="14:18">
      <c r="N430" s="103"/>
      <c r="R430" s="97"/>
    </row>
    <row r="431" spans="14:18">
      <c r="N431" s="103"/>
      <c r="R431" s="97"/>
    </row>
    <row r="432" spans="14:18">
      <c r="N432" s="103"/>
      <c r="R432" s="97"/>
    </row>
    <row r="433" spans="14:18">
      <c r="N433" s="103"/>
      <c r="R433" s="97"/>
    </row>
    <row r="434" spans="14:18">
      <c r="N434" s="103"/>
      <c r="R434" s="97"/>
    </row>
    <row r="435" spans="14:18">
      <c r="N435" s="103"/>
      <c r="R435" s="97"/>
    </row>
    <row r="436" spans="14:18">
      <c r="N436" s="103"/>
      <c r="R436" s="97"/>
    </row>
    <row r="437" spans="14:18">
      <c r="N437" s="103"/>
      <c r="R437" s="97"/>
    </row>
    <row r="438" spans="14:18">
      <c r="N438" s="103"/>
      <c r="R438" s="97"/>
    </row>
    <row r="439" spans="14:18">
      <c r="N439" s="103"/>
      <c r="R439" s="97"/>
    </row>
    <row r="440" spans="14:18">
      <c r="N440" s="103"/>
      <c r="R440" s="97"/>
    </row>
    <row r="441" spans="14:18">
      <c r="N441" s="103"/>
      <c r="R441" s="97"/>
    </row>
    <row r="442" spans="14:18">
      <c r="N442" s="103"/>
      <c r="R442" s="97"/>
    </row>
    <row r="443" spans="14:18">
      <c r="N443" s="103"/>
      <c r="R443" s="97"/>
    </row>
    <row r="444" spans="14:18">
      <c r="N444" s="103"/>
      <c r="R444" s="97"/>
    </row>
    <row r="445" spans="14:18">
      <c r="N445" s="103"/>
      <c r="R445" s="97"/>
    </row>
    <row r="446" spans="14:18">
      <c r="N446" s="103"/>
      <c r="R446" s="97"/>
    </row>
    <row r="447" spans="14:18">
      <c r="N447" s="103"/>
      <c r="R447" s="97"/>
    </row>
    <row r="448" spans="14:18">
      <c r="N448" s="103"/>
      <c r="R448" s="97"/>
    </row>
    <row r="449" spans="14:18">
      <c r="N449" s="103"/>
      <c r="R449" s="97"/>
    </row>
    <row r="450" spans="14:18">
      <c r="N450" s="103"/>
      <c r="R450" s="97"/>
    </row>
    <row r="451" spans="14:18">
      <c r="N451" s="103"/>
      <c r="R451" s="97"/>
    </row>
    <row r="452" spans="14:18">
      <c r="N452" s="103"/>
      <c r="R452" s="97"/>
    </row>
    <row r="453" spans="14:18">
      <c r="N453" s="103"/>
      <c r="R453" s="97"/>
    </row>
    <row r="454" spans="14:18">
      <c r="N454" s="103"/>
      <c r="R454" s="97"/>
    </row>
    <row r="455" spans="14:18">
      <c r="N455" s="103"/>
      <c r="R455" s="97"/>
    </row>
    <row r="456" spans="14:18">
      <c r="N456" s="103"/>
      <c r="R456" s="97"/>
    </row>
    <row r="457" spans="14:18">
      <c r="N457" s="103"/>
      <c r="R457" s="97"/>
    </row>
    <row r="458" spans="14:18">
      <c r="N458" s="103"/>
      <c r="R458" s="97"/>
    </row>
    <row r="459" spans="14:18">
      <c r="N459" s="103"/>
      <c r="R459" s="97"/>
    </row>
    <row r="460" spans="14:18">
      <c r="N460" s="103"/>
      <c r="R460" s="97"/>
    </row>
    <row r="461" spans="14:18">
      <c r="N461" s="103"/>
      <c r="R461" s="97"/>
    </row>
    <row r="462" spans="14:18">
      <c r="N462" s="103"/>
      <c r="R462" s="97"/>
    </row>
    <row r="463" spans="14:18">
      <c r="N463" s="103"/>
      <c r="R463" s="97"/>
    </row>
    <row r="464" spans="14:18">
      <c r="N464" s="103"/>
      <c r="R464" s="97"/>
    </row>
    <row r="465" spans="14:18">
      <c r="N465" s="103"/>
      <c r="R465" s="97"/>
    </row>
    <row r="466" spans="14:18">
      <c r="N466" s="103"/>
      <c r="R466" s="97"/>
    </row>
    <row r="467" spans="14:18">
      <c r="N467" s="103"/>
      <c r="R467" s="97"/>
    </row>
    <row r="468" spans="14:18">
      <c r="N468" s="103"/>
      <c r="R468" s="97"/>
    </row>
    <row r="469" spans="14:18">
      <c r="N469" s="103"/>
      <c r="R469" s="97"/>
    </row>
    <row r="470" spans="14:18">
      <c r="N470" s="103"/>
      <c r="R470" s="97"/>
    </row>
    <row r="471" spans="14:18">
      <c r="N471" s="103"/>
      <c r="R471" s="97"/>
    </row>
    <row r="472" spans="14:18">
      <c r="N472" s="103"/>
      <c r="R472" s="97"/>
    </row>
    <row r="473" spans="14:18">
      <c r="N473" s="103"/>
      <c r="R473" s="97"/>
    </row>
    <row r="474" spans="14:18">
      <c r="N474" s="103"/>
      <c r="R474" s="97"/>
    </row>
    <row r="475" spans="14:18">
      <c r="N475" s="103"/>
      <c r="R475" s="97"/>
    </row>
    <row r="476" spans="14:18">
      <c r="N476" s="103"/>
      <c r="R476" s="97"/>
    </row>
    <row r="477" spans="14:18">
      <c r="N477" s="103"/>
      <c r="R477" s="97"/>
    </row>
    <row r="478" spans="14:18">
      <c r="N478" s="103"/>
      <c r="R478" s="97"/>
    </row>
    <row r="479" spans="14:18">
      <c r="N479" s="103"/>
      <c r="R479" s="97"/>
    </row>
    <row r="480" spans="14:18">
      <c r="N480" s="103"/>
      <c r="R480" s="97"/>
    </row>
    <row r="481" spans="14:18">
      <c r="N481" s="103"/>
      <c r="R481" s="97"/>
    </row>
    <row r="482" spans="14:18">
      <c r="N482" s="103"/>
      <c r="R482" s="97"/>
    </row>
    <row r="483" spans="14:18">
      <c r="N483" s="103"/>
      <c r="R483" s="97"/>
    </row>
    <row r="484" spans="14:18">
      <c r="N484" s="103"/>
      <c r="R484" s="97"/>
    </row>
    <row r="485" spans="14:18">
      <c r="N485" s="103"/>
      <c r="R485" s="97"/>
    </row>
    <row r="486" spans="14:18">
      <c r="N486" s="103"/>
      <c r="R486" s="97"/>
    </row>
    <row r="487" spans="14:18">
      <c r="N487" s="103"/>
      <c r="R487" s="97"/>
    </row>
    <row r="488" spans="14:18">
      <c r="N488" s="103"/>
      <c r="R488" s="97"/>
    </row>
    <row r="489" spans="14:18">
      <c r="N489" s="103"/>
      <c r="R489" s="97"/>
    </row>
    <row r="490" spans="14:18">
      <c r="N490" s="103"/>
      <c r="R490" s="97"/>
    </row>
    <row r="491" spans="14:18">
      <c r="N491" s="103"/>
      <c r="R491" s="97"/>
    </row>
    <row r="492" spans="14:18">
      <c r="N492" s="103"/>
      <c r="R492" s="97"/>
    </row>
    <row r="493" spans="14:18">
      <c r="N493" s="103"/>
      <c r="R493" s="97"/>
    </row>
    <row r="494" spans="14:18">
      <c r="N494" s="103"/>
      <c r="R494" s="97"/>
    </row>
    <row r="495" spans="14:18">
      <c r="N495" s="103"/>
      <c r="R495" s="97"/>
    </row>
    <row r="496" spans="14:18">
      <c r="N496" s="103"/>
      <c r="R496" s="97"/>
    </row>
    <row r="497" spans="14:18">
      <c r="N497" s="103"/>
      <c r="R497" s="97"/>
    </row>
    <row r="498" spans="14:18">
      <c r="N498" s="103"/>
      <c r="R498" s="97"/>
    </row>
    <row r="499" spans="14:18">
      <c r="N499" s="103"/>
      <c r="R499" s="97"/>
    </row>
    <row r="500" spans="14:18">
      <c r="N500" s="103"/>
      <c r="R500" s="97"/>
    </row>
    <row r="501" spans="14:18">
      <c r="N501" s="103"/>
      <c r="R501" s="97"/>
    </row>
    <row r="502" spans="14:18">
      <c r="N502" s="103"/>
      <c r="R502" s="97"/>
    </row>
    <row r="503" spans="14:18">
      <c r="N503" s="103"/>
      <c r="R503" s="97"/>
    </row>
    <row r="504" spans="14:18">
      <c r="N504" s="103"/>
      <c r="R504" s="97"/>
    </row>
    <row r="505" spans="14:18">
      <c r="N505" s="103"/>
      <c r="R505" s="97"/>
    </row>
    <row r="506" spans="14:18">
      <c r="N506" s="103"/>
      <c r="R506" s="97"/>
    </row>
    <row r="507" spans="14:18">
      <c r="N507" s="103"/>
      <c r="R507" s="97"/>
    </row>
    <row r="508" spans="14:18">
      <c r="N508" s="103"/>
      <c r="R508" s="97"/>
    </row>
    <row r="509" spans="14:18">
      <c r="N509" s="103"/>
      <c r="R509" s="97"/>
    </row>
    <row r="510" spans="14:18">
      <c r="N510" s="103"/>
      <c r="R510" s="97"/>
    </row>
    <row r="511" spans="14:18">
      <c r="N511" s="103"/>
      <c r="R511" s="97"/>
    </row>
    <row r="512" spans="14:18">
      <c r="N512" s="103"/>
      <c r="R512" s="97"/>
    </row>
    <row r="513" spans="14:18">
      <c r="N513" s="103"/>
      <c r="R513" s="97"/>
    </row>
    <row r="514" spans="14:18">
      <c r="N514" s="103"/>
      <c r="R514" s="97"/>
    </row>
    <row r="515" spans="14:18">
      <c r="N515" s="103"/>
      <c r="R515" s="97"/>
    </row>
    <row r="516" spans="14:18">
      <c r="N516" s="103"/>
      <c r="R516" s="97"/>
    </row>
    <row r="517" spans="14:18">
      <c r="N517" s="103"/>
      <c r="R517" s="97"/>
    </row>
    <row r="518" spans="14:18">
      <c r="N518" s="103"/>
      <c r="R518" s="97"/>
    </row>
    <row r="519" spans="14:18">
      <c r="N519" s="103"/>
      <c r="R519" s="97"/>
    </row>
    <row r="520" spans="14:18">
      <c r="N520" s="103"/>
      <c r="R520" s="97"/>
    </row>
    <row r="521" spans="14:18">
      <c r="N521" s="103"/>
      <c r="R521" s="97"/>
    </row>
    <row r="522" spans="14:18">
      <c r="N522" s="103"/>
      <c r="R522" s="97"/>
    </row>
    <row r="523" spans="14:18">
      <c r="N523" s="103"/>
      <c r="R523" s="97"/>
    </row>
    <row r="524" spans="14:18">
      <c r="N524" s="103"/>
      <c r="R524" s="97"/>
    </row>
    <row r="525" spans="14:18">
      <c r="N525" s="103"/>
      <c r="R525" s="97"/>
    </row>
    <row r="526" spans="14:18">
      <c r="N526" s="103"/>
      <c r="R526" s="97"/>
    </row>
    <row r="527" spans="14:18">
      <c r="N527" s="103"/>
      <c r="R527" s="97"/>
    </row>
    <row r="528" spans="14:18">
      <c r="N528" s="103"/>
      <c r="R528" s="97"/>
    </row>
    <row r="529" spans="14:18">
      <c r="N529" s="103"/>
      <c r="R529" s="97"/>
    </row>
    <row r="530" spans="14:18">
      <c r="N530" s="103"/>
      <c r="R530" s="97"/>
    </row>
    <row r="531" spans="14:18">
      <c r="N531" s="103"/>
      <c r="R531" s="97"/>
    </row>
    <row r="532" spans="14:18">
      <c r="N532" s="103"/>
      <c r="R532" s="97"/>
    </row>
    <row r="533" spans="14:18">
      <c r="N533" s="103"/>
      <c r="R533" s="97"/>
    </row>
    <row r="534" spans="14:18">
      <c r="N534" s="103"/>
      <c r="R534" s="97"/>
    </row>
    <row r="535" spans="14:18">
      <c r="N535" s="103"/>
      <c r="R535" s="97"/>
    </row>
    <row r="536" spans="14:18">
      <c r="N536" s="103"/>
      <c r="R536" s="97"/>
    </row>
    <row r="537" spans="14:18">
      <c r="N537" s="103"/>
      <c r="R537" s="97"/>
    </row>
    <row r="538" spans="14:18">
      <c r="N538" s="103"/>
      <c r="R538" s="97"/>
    </row>
    <row r="539" spans="14:18">
      <c r="N539" s="103"/>
      <c r="R539" s="97"/>
    </row>
    <row r="540" spans="14:18">
      <c r="N540" s="103"/>
      <c r="R540" s="97"/>
    </row>
    <row r="541" spans="14:18">
      <c r="N541" s="103"/>
      <c r="R541" s="97"/>
    </row>
    <row r="542" spans="14:18">
      <c r="N542" s="103"/>
      <c r="R542" s="97"/>
    </row>
    <row r="543" spans="14:18">
      <c r="N543" s="103"/>
      <c r="R543" s="97"/>
    </row>
    <row r="544" spans="14:18">
      <c r="N544" s="103"/>
      <c r="R544" s="97"/>
    </row>
    <row r="545" spans="14:18">
      <c r="N545" s="103"/>
      <c r="R545" s="97"/>
    </row>
    <row r="546" spans="14:18">
      <c r="N546" s="103"/>
      <c r="R546" s="97"/>
    </row>
    <row r="547" spans="14:18">
      <c r="N547" s="103"/>
      <c r="R547" s="97"/>
    </row>
    <row r="548" spans="14:18">
      <c r="N548" s="103"/>
      <c r="R548" s="97"/>
    </row>
    <row r="549" spans="14:18">
      <c r="N549" s="103"/>
      <c r="R549" s="97"/>
    </row>
    <row r="550" spans="14:18">
      <c r="N550" s="103"/>
      <c r="R550" s="97"/>
    </row>
    <row r="551" spans="14:18">
      <c r="N551" s="103"/>
      <c r="R551" s="97"/>
    </row>
    <row r="552" spans="14:18">
      <c r="N552" s="103"/>
      <c r="R552" s="97"/>
    </row>
    <row r="553" spans="14:18">
      <c r="N553" s="103"/>
      <c r="R553" s="97"/>
    </row>
    <row r="554" spans="14:18">
      <c r="N554" s="103"/>
      <c r="R554" s="97"/>
    </row>
    <row r="555" spans="14:18">
      <c r="N555" s="103"/>
      <c r="R555" s="97"/>
    </row>
    <row r="556" spans="14:18">
      <c r="N556" s="103"/>
      <c r="R556" s="97"/>
    </row>
    <row r="557" spans="14:18">
      <c r="N557" s="103"/>
      <c r="R557" s="97"/>
    </row>
    <row r="558" spans="14:18">
      <c r="N558" s="103"/>
      <c r="R558" s="97"/>
    </row>
    <row r="559" spans="14:18">
      <c r="N559" s="103"/>
      <c r="R559" s="97"/>
    </row>
    <row r="560" spans="14:18">
      <c r="N560" s="103"/>
      <c r="R560" s="97"/>
    </row>
    <row r="561" spans="14:18">
      <c r="N561" s="103"/>
      <c r="R561" s="97"/>
    </row>
    <row r="562" spans="14:18">
      <c r="N562" s="103"/>
      <c r="R562" s="97"/>
    </row>
    <row r="563" spans="14:18">
      <c r="N563" s="103"/>
      <c r="R563" s="97"/>
    </row>
    <row r="564" spans="14:18">
      <c r="N564" s="103"/>
      <c r="R564" s="97"/>
    </row>
    <row r="565" spans="14:18">
      <c r="N565" s="103"/>
      <c r="R565" s="97"/>
    </row>
    <row r="566" spans="14:18">
      <c r="N566" s="103"/>
      <c r="R566" s="97"/>
    </row>
    <row r="567" spans="14:18">
      <c r="N567" s="103"/>
      <c r="R567" s="97"/>
    </row>
    <row r="568" spans="14:18">
      <c r="N568" s="103"/>
      <c r="R568" s="97"/>
    </row>
    <row r="569" spans="14:18">
      <c r="N569" s="103"/>
      <c r="R569" s="97"/>
    </row>
    <row r="570" spans="14:18">
      <c r="N570" s="103"/>
      <c r="R570" s="97"/>
    </row>
    <row r="571" spans="14:18">
      <c r="N571" s="103"/>
      <c r="R571" s="97"/>
    </row>
    <row r="572" spans="14:18">
      <c r="N572" s="103"/>
      <c r="R572" s="97"/>
    </row>
    <row r="573" spans="14:18">
      <c r="N573" s="103"/>
      <c r="R573" s="97"/>
    </row>
    <row r="574" spans="14:18">
      <c r="N574" s="103"/>
      <c r="R574" s="97"/>
    </row>
    <row r="575" spans="14:18">
      <c r="N575" s="103"/>
      <c r="R575" s="97"/>
    </row>
    <row r="576" spans="14:18">
      <c r="N576" s="103"/>
      <c r="R576" s="97"/>
    </row>
    <row r="577" spans="14:18">
      <c r="N577" s="103"/>
      <c r="R577" s="97"/>
    </row>
    <row r="578" spans="14:18">
      <c r="N578" s="103"/>
      <c r="R578" s="97"/>
    </row>
    <row r="579" spans="14:18">
      <c r="N579" s="103"/>
      <c r="R579" s="97"/>
    </row>
    <row r="580" spans="14:18">
      <c r="N580" s="103"/>
      <c r="R580" s="97"/>
    </row>
    <row r="581" spans="14:18">
      <c r="N581" s="103"/>
      <c r="R581" s="97"/>
    </row>
    <row r="582" spans="14:18">
      <c r="N582" s="103"/>
      <c r="R582" s="97"/>
    </row>
    <row r="583" spans="14:18">
      <c r="N583" s="103"/>
      <c r="R583" s="97"/>
    </row>
    <row r="584" spans="14:18">
      <c r="N584" s="103"/>
      <c r="R584" s="97"/>
    </row>
    <row r="585" spans="14:18">
      <c r="N585" s="103"/>
      <c r="R585" s="97"/>
    </row>
    <row r="586" spans="14:18">
      <c r="N586" s="103"/>
      <c r="R586" s="97"/>
    </row>
    <row r="587" spans="14:18">
      <c r="N587" s="103"/>
      <c r="R587" s="97"/>
    </row>
    <row r="588" spans="14:18">
      <c r="N588" s="103"/>
      <c r="R588" s="97"/>
    </row>
    <row r="589" spans="14:18">
      <c r="N589" s="103"/>
      <c r="R589" s="97"/>
    </row>
    <row r="590" spans="14:18">
      <c r="N590" s="103"/>
      <c r="R590" s="97"/>
    </row>
    <row r="591" spans="14:18">
      <c r="N591" s="103"/>
      <c r="R591" s="97"/>
    </row>
    <row r="592" spans="14:18">
      <c r="N592" s="103"/>
      <c r="R592" s="97"/>
    </row>
    <row r="593" spans="14:18">
      <c r="N593" s="103"/>
      <c r="R593" s="97"/>
    </row>
    <row r="594" spans="14:18">
      <c r="N594" s="103"/>
      <c r="R594" s="97"/>
    </row>
    <row r="595" spans="14:18">
      <c r="N595" s="103"/>
      <c r="R595" s="97"/>
    </row>
    <row r="596" spans="14:18">
      <c r="N596" s="103"/>
      <c r="R596" s="97"/>
    </row>
    <row r="597" spans="14:18">
      <c r="N597" s="103"/>
      <c r="R597" s="97"/>
    </row>
    <row r="598" spans="14:18">
      <c r="N598" s="103"/>
      <c r="R598" s="97"/>
    </row>
    <row r="599" spans="14:18">
      <c r="N599" s="103"/>
      <c r="R599" s="97"/>
    </row>
    <row r="600" spans="14:18">
      <c r="N600" s="103"/>
      <c r="R600" s="97"/>
    </row>
    <row r="601" spans="14:18">
      <c r="N601" s="103"/>
      <c r="R601" s="97"/>
    </row>
    <row r="602" spans="14:18">
      <c r="N602" s="103"/>
      <c r="R602" s="97"/>
    </row>
    <row r="603" spans="14:18">
      <c r="N603" s="103"/>
      <c r="R603" s="97"/>
    </row>
    <row r="604" spans="14:18">
      <c r="N604" s="103"/>
      <c r="R604" s="97"/>
    </row>
    <row r="605" spans="14:18">
      <c r="N605" s="103"/>
      <c r="R605" s="97"/>
    </row>
    <row r="606" spans="14:18">
      <c r="N606" s="103"/>
      <c r="R606" s="97"/>
    </row>
    <row r="607" spans="14:18">
      <c r="N607" s="103"/>
      <c r="R607" s="97"/>
    </row>
    <row r="608" spans="14:18">
      <c r="N608" s="103"/>
      <c r="R608" s="97"/>
    </row>
    <row r="609" spans="14:18">
      <c r="N609" s="103"/>
      <c r="R609" s="97"/>
    </row>
    <row r="610" spans="14:18">
      <c r="N610" s="103"/>
      <c r="R610" s="97"/>
    </row>
    <row r="611" spans="14:18">
      <c r="N611" s="103"/>
      <c r="R611" s="97"/>
    </row>
    <row r="612" spans="14:18">
      <c r="N612" s="103"/>
      <c r="R612" s="97"/>
    </row>
    <row r="613" spans="14:18">
      <c r="N613" s="103"/>
      <c r="R613" s="97"/>
    </row>
    <row r="614" spans="14:18">
      <c r="N614" s="103"/>
      <c r="R614" s="97"/>
    </row>
    <row r="615" spans="14:18">
      <c r="N615" s="103"/>
      <c r="R615" s="97"/>
    </row>
    <row r="616" spans="14:18">
      <c r="N616" s="103"/>
      <c r="R616" s="97"/>
    </row>
    <row r="617" spans="14:18">
      <c r="N617" s="103"/>
      <c r="R617" s="97"/>
    </row>
    <row r="618" spans="14:18">
      <c r="N618" s="103"/>
      <c r="R618" s="97"/>
    </row>
    <row r="619" spans="14:18">
      <c r="N619" s="103"/>
      <c r="R619" s="97"/>
    </row>
    <row r="620" spans="14:18">
      <c r="N620" s="103"/>
      <c r="R620" s="97"/>
    </row>
    <row r="621" spans="14:18">
      <c r="N621" s="103"/>
      <c r="R621" s="97"/>
    </row>
    <row r="622" spans="14:18">
      <c r="N622" s="103"/>
      <c r="R622" s="97"/>
    </row>
    <row r="623" spans="14:18">
      <c r="N623" s="103"/>
      <c r="R623" s="97"/>
    </row>
    <row r="624" spans="14:18">
      <c r="N624" s="103"/>
      <c r="R624" s="97"/>
    </row>
    <row r="625" spans="14:18">
      <c r="N625" s="103"/>
      <c r="R625" s="97"/>
    </row>
    <row r="626" spans="14:18">
      <c r="N626" s="103"/>
      <c r="R626" s="97"/>
    </row>
    <row r="627" spans="14:18">
      <c r="N627" s="103"/>
      <c r="R627" s="97"/>
    </row>
    <row r="628" spans="14:18">
      <c r="N628" s="103"/>
      <c r="R628" s="97"/>
    </row>
    <row r="629" spans="14:18">
      <c r="N629" s="103"/>
      <c r="R629" s="97"/>
    </row>
    <row r="630" spans="14:18">
      <c r="N630" s="103"/>
      <c r="R630" s="97"/>
    </row>
    <row r="631" spans="14:18">
      <c r="N631" s="103"/>
      <c r="R631" s="97"/>
    </row>
    <row r="632" spans="14:18">
      <c r="N632" s="103"/>
      <c r="R632" s="97"/>
    </row>
    <row r="633" spans="14:18">
      <c r="N633" s="103"/>
      <c r="R633" s="97"/>
    </row>
    <row r="634" spans="14:18">
      <c r="N634" s="103"/>
      <c r="R634" s="97"/>
    </row>
    <row r="635" spans="14:18">
      <c r="N635" s="103"/>
      <c r="R635" s="97"/>
    </row>
    <row r="636" spans="14:18">
      <c r="N636" s="103"/>
      <c r="R636" s="97"/>
    </row>
    <row r="637" spans="14:18">
      <c r="N637" s="103"/>
      <c r="R637" s="97"/>
    </row>
    <row r="638" spans="14:18">
      <c r="N638" s="103"/>
      <c r="R638" s="97"/>
    </row>
    <row r="639" spans="14:18">
      <c r="N639" s="103"/>
      <c r="R639" s="97"/>
    </row>
    <row r="640" spans="14:18">
      <c r="N640" s="103"/>
      <c r="R640" s="97"/>
    </row>
    <row r="641" spans="14:18">
      <c r="N641" s="103"/>
      <c r="R641" s="97"/>
    </row>
    <row r="642" spans="14:18">
      <c r="N642" s="103"/>
      <c r="R642" s="97"/>
    </row>
    <row r="643" spans="14:18">
      <c r="N643" s="103"/>
      <c r="R643" s="97"/>
    </row>
    <row r="644" spans="14:18">
      <c r="N644" s="103"/>
      <c r="R644" s="97"/>
    </row>
    <row r="645" spans="14:18">
      <c r="N645" s="103"/>
      <c r="R645" s="97"/>
    </row>
    <row r="646" spans="14:18">
      <c r="N646" s="103"/>
      <c r="R646" s="97"/>
    </row>
    <row r="647" spans="14:18">
      <c r="N647" s="103"/>
      <c r="R647" s="97"/>
    </row>
    <row r="648" spans="14:18">
      <c r="N648" s="103"/>
      <c r="R648" s="97"/>
    </row>
    <row r="649" spans="14:18">
      <c r="N649" s="103"/>
      <c r="R649" s="97"/>
    </row>
    <row r="650" spans="14:18">
      <c r="N650" s="103"/>
      <c r="R650" s="97"/>
    </row>
    <row r="651" spans="14:18">
      <c r="N651" s="103"/>
      <c r="R651" s="97"/>
    </row>
    <row r="652" spans="14:18">
      <c r="N652" s="103"/>
      <c r="R652" s="97"/>
    </row>
    <row r="653" spans="14:18">
      <c r="N653" s="103"/>
      <c r="R653" s="97"/>
    </row>
    <row r="654" spans="14:18">
      <c r="N654" s="103"/>
      <c r="R654" s="97"/>
    </row>
    <row r="655" spans="14:18">
      <c r="N655" s="103"/>
      <c r="R655" s="97"/>
    </row>
    <row r="656" spans="14:18">
      <c r="N656" s="103"/>
      <c r="R656" s="97"/>
    </row>
    <row r="657" spans="14:18">
      <c r="N657" s="103"/>
      <c r="R657" s="97"/>
    </row>
    <row r="658" spans="14:18">
      <c r="N658" s="103"/>
      <c r="R658" s="97"/>
    </row>
    <row r="659" spans="14:18">
      <c r="N659" s="103"/>
      <c r="R659" s="97"/>
    </row>
    <row r="660" spans="14:18">
      <c r="N660" s="103"/>
      <c r="R660" s="97"/>
    </row>
    <row r="661" spans="14:18">
      <c r="N661" s="103"/>
      <c r="R661" s="97"/>
    </row>
    <row r="662" spans="14:18">
      <c r="N662" s="103"/>
      <c r="R662" s="97"/>
    </row>
    <row r="663" spans="14:18">
      <c r="N663" s="103"/>
      <c r="R663" s="97"/>
    </row>
    <row r="664" spans="14:18">
      <c r="N664" s="103"/>
      <c r="R664" s="97"/>
    </row>
    <row r="665" spans="14:18">
      <c r="N665" s="103"/>
      <c r="R665" s="97"/>
    </row>
    <row r="666" spans="14:18">
      <c r="N666" s="103"/>
      <c r="R666" s="97"/>
    </row>
    <row r="667" spans="14:18">
      <c r="N667" s="103"/>
      <c r="R667" s="97"/>
    </row>
    <row r="668" spans="14:18">
      <c r="N668" s="103"/>
      <c r="R668" s="97"/>
    </row>
    <row r="669" spans="14:18">
      <c r="N669" s="103"/>
      <c r="R669" s="97"/>
    </row>
    <row r="670" spans="14:18">
      <c r="N670" s="103"/>
      <c r="R670" s="97"/>
    </row>
    <row r="671" spans="14:18">
      <c r="N671" s="103"/>
      <c r="R671" s="97"/>
    </row>
    <row r="672" spans="14:18">
      <c r="N672" s="103"/>
      <c r="R672" s="97"/>
    </row>
    <row r="673" spans="14:18">
      <c r="N673" s="103"/>
      <c r="R673" s="97"/>
    </row>
    <row r="674" spans="14:18">
      <c r="N674" s="103"/>
      <c r="R674" s="97"/>
    </row>
    <row r="675" spans="14:18">
      <c r="N675" s="103"/>
      <c r="R675" s="97"/>
    </row>
    <row r="676" spans="14:18">
      <c r="N676" s="103"/>
      <c r="R676" s="97"/>
    </row>
    <row r="677" spans="14:18">
      <c r="N677" s="103"/>
      <c r="R677" s="97"/>
    </row>
    <row r="678" spans="14:18">
      <c r="N678" s="103"/>
      <c r="R678" s="97"/>
    </row>
    <row r="679" spans="14:18">
      <c r="N679" s="103"/>
      <c r="R679" s="97"/>
    </row>
    <row r="680" spans="14:18">
      <c r="N680" s="103"/>
      <c r="R680" s="97"/>
    </row>
    <row r="681" spans="14:18">
      <c r="N681" s="103"/>
      <c r="R681" s="97"/>
    </row>
    <row r="682" spans="14:18">
      <c r="N682" s="103"/>
      <c r="R682" s="97"/>
    </row>
    <row r="683" spans="14:18">
      <c r="N683" s="103"/>
      <c r="R683" s="97"/>
    </row>
    <row r="684" spans="14:18">
      <c r="N684" s="103"/>
      <c r="R684" s="97"/>
    </row>
    <row r="685" spans="14:18">
      <c r="N685" s="103"/>
      <c r="R685" s="97"/>
    </row>
    <row r="686" spans="14:18">
      <c r="N686" s="103"/>
      <c r="R686" s="97"/>
    </row>
    <row r="687" spans="14:18">
      <c r="N687" s="103"/>
      <c r="R687" s="97"/>
    </row>
    <row r="688" spans="14:18">
      <c r="N688" s="103"/>
      <c r="R688" s="97"/>
    </row>
    <row r="689" spans="14:18">
      <c r="N689" s="103"/>
      <c r="R689" s="97"/>
    </row>
    <row r="690" spans="14:18">
      <c r="N690" s="103"/>
      <c r="R690" s="97"/>
    </row>
    <row r="691" spans="14:18">
      <c r="N691" s="103"/>
      <c r="R691" s="97"/>
    </row>
    <row r="692" spans="14:18">
      <c r="N692" s="103"/>
      <c r="R692" s="97"/>
    </row>
    <row r="693" spans="14:18">
      <c r="N693" s="103"/>
      <c r="R693" s="97"/>
    </row>
    <row r="694" spans="14:18">
      <c r="N694" s="103"/>
      <c r="R694" s="97"/>
    </row>
    <row r="695" spans="14:18">
      <c r="N695" s="103"/>
      <c r="R695" s="97"/>
    </row>
    <row r="696" spans="14:18">
      <c r="N696" s="103"/>
      <c r="R696" s="97"/>
    </row>
    <row r="697" spans="14:18">
      <c r="N697" s="103"/>
      <c r="R697" s="97"/>
    </row>
    <row r="698" spans="14:18">
      <c r="N698" s="103"/>
      <c r="R698" s="97"/>
    </row>
    <row r="699" spans="14:18">
      <c r="N699" s="103"/>
      <c r="R699" s="97"/>
    </row>
    <row r="700" spans="14:18">
      <c r="N700" s="103"/>
      <c r="R700" s="97"/>
    </row>
    <row r="701" spans="14:18">
      <c r="N701" s="103"/>
      <c r="R701" s="97"/>
    </row>
    <row r="702" spans="14:18">
      <c r="N702" s="103"/>
      <c r="R702" s="97"/>
    </row>
    <row r="703" spans="14:18">
      <c r="N703" s="103"/>
      <c r="R703" s="97"/>
    </row>
    <row r="704" spans="14:18">
      <c r="N704" s="103"/>
      <c r="R704" s="97"/>
    </row>
    <row r="705" spans="14:18">
      <c r="N705" s="103"/>
      <c r="R705" s="97"/>
    </row>
    <row r="706" spans="14:18">
      <c r="N706" s="103"/>
      <c r="R706" s="97"/>
    </row>
    <row r="707" spans="14:18">
      <c r="N707" s="103"/>
      <c r="R707" s="97"/>
    </row>
    <row r="708" spans="14:18">
      <c r="N708" s="103"/>
      <c r="R708" s="97"/>
    </row>
    <row r="709" spans="14:18">
      <c r="N709" s="103"/>
      <c r="R709" s="97"/>
    </row>
    <row r="710" spans="14:18">
      <c r="N710" s="103"/>
      <c r="R710" s="97"/>
    </row>
    <row r="711" spans="14:18">
      <c r="N711" s="103"/>
      <c r="R711" s="97"/>
    </row>
    <row r="712" spans="14:18">
      <c r="N712" s="103"/>
      <c r="R712" s="97"/>
    </row>
    <row r="713" spans="14:18">
      <c r="N713" s="103"/>
      <c r="R713" s="97"/>
    </row>
    <row r="714" spans="14:18">
      <c r="N714" s="103"/>
      <c r="R714" s="97"/>
    </row>
    <row r="715" spans="14:18">
      <c r="N715" s="103"/>
      <c r="R715" s="97"/>
    </row>
    <row r="716" spans="14:18">
      <c r="N716" s="103"/>
      <c r="R716" s="97"/>
    </row>
    <row r="717" spans="14:18">
      <c r="N717" s="103"/>
      <c r="R717" s="97"/>
    </row>
    <row r="718" spans="14:18">
      <c r="N718" s="103"/>
      <c r="R718" s="97"/>
    </row>
    <row r="719" spans="14:18">
      <c r="N719" s="103"/>
      <c r="R719" s="97"/>
    </row>
    <row r="720" spans="14:18">
      <c r="N720" s="103"/>
      <c r="R720" s="97"/>
    </row>
    <row r="721" spans="14:18">
      <c r="N721" s="103"/>
      <c r="R721" s="97"/>
    </row>
    <row r="722" spans="14:18">
      <c r="N722" s="103"/>
      <c r="R722" s="97"/>
    </row>
    <row r="723" spans="14:18">
      <c r="N723" s="103"/>
      <c r="R723" s="97"/>
    </row>
    <row r="724" spans="14:18">
      <c r="N724" s="103"/>
      <c r="R724" s="97"/>
    </row>
    <row r="725" spans="14:18">
      <c r="N725" s="103"/>
      <c r="R725" s="97"/>
    </row>
    <row r="726" spans="14:18">
      <c r="N726" s="103"/>
      <c r="R726" s="97"/>
    </row>
    <row r="727" spans="14:18">
      <c r="N727" s="103"/>
      <c r="R727" s="97"/>
    </row>
    <row r="728" spans="14:18">
      <c r="N728" s="103"/>
      <c r="R728" s="97"/>
    </row>
    <row r="729" spans="14:18">
      <c r="N729" s="103"/>
      <c r="R729" s="97"/>
    </row>
    <row r="730" spans="14:18">
      <c r="N730" s="103"/>
      <c r="R730" s="97"/>
    </row>
    <row r="731" spans="14:18">
      <c r="N731" s="103"/>
      <c r="R731" s="97"/>
    </row>
    <row r="732" spans="14:18">
      <c r="N732" s="103"/>
      <c r="R732" s="97"/>
    </row>
    <row r="733" spans="14:18">
      <c r="N733" s="103"/>
      <c r="R733" s="97"/>
    </row>
    <row r="734" spans="14:18">
      <c r="N734" s="103"/>
      <c r="R734" s="97"/>
    </row>
    <row r="735" spans="14:18">
      <c r="N735" s="103"/>
      <c r="R735" s="97"/>
    </row>
    <row r="736" spans="14:18">
      <c r="N736" s="103"/>
      <c r="R736" s="97"/>
    </row>
    <row r="737" spans="14:18">
      <c r="N737" s="103"/>
      <c r="R737" s="97"/>
    </row>
    <row r="738" spans="14:18">
      <c r="N738" s="103"/>
      <c r="R738" s="97"/>
    </row>
    <row r="739" spans="14:18">
      <c r="N739" s="103"/>
      <c r="R739" s="97"/>
    </row>
    <row r="740" spans="14:18">
      <c r="N740" s="103"/>
      <c r="R740" s="97"/>
    </row>
    <row r="741" spans="14:18">
      <c r="N741" s="103"/>
      <c r="R741" s="97"/>
    </row>
    <row r="742" spans="14:18">
      <c r="N742" s="103"/>
      <c r="R742" s="97"/>
    </row>
    <row r="743" spans="14:18">
      <c r="N743" s="103"/>
      <c r="R743" s="97"/>
    </row>
    <row r="744" spans="14:18">
      <c r="N744" s="103"/>
      <c r="R744" s="97"/>
    </row>
    <row r="745" spans="14:18">
      <c r="N745" s="103"/>
      <c r="R745" s="97"/>
    </row>
    <row r="746" spans="14:18">
      <c r="N746" s="103"/>
      <c r="R746" s="97"/>
    </row>
    <row r="747" spans="14:18">
      <c r="N747" s="103"/>
      <c r="R747" s="97"/>
    </row>
    <row r="748" spans="14:18">
      <c r="N748" s="103"/>
      <c r="R748" s="97"/>
    </row>
    <row r="749" spans="14:18">
      <c r="N749" s="103"/>
      <c r="R749" s="97"/>
    </row>
    <row r="750" spans="14:18">
      <c r="N750" s="103"/>
      <c r="R750" s="97"/>
    </row>
    <row r="751" spans="14:18">
      <c r="N751" s="103"/>
      <c r="R751" s="97"/>
    </row>
    <row r="752" spans="14:18">
      <c r="N752" s="103"/>
      <c r="R752" s="97"/>
    </row>
    <row r="753" spans="14:18">
      <c r="N753" s="103"/>
      <c r="R753" s="97"/>
    </row>
    <row r="754" spans="14:18">
      <c r="N754" s="103"/>
      <c r="R754" s="97"/>
    </row>
    <row r="755" spans="14:18">
      <c r="N755" s="103"/>
      <c r="R755" s="97"/>
    </row>
    <row r="756" spans="14:18">
      <c r="N756" s="103"/>
      <c r="R756" s="97"/>
    </row>
    <row r="757" spans="14:18">
      <c r="N757" s="103"/>
      <c r="R757" s="97"/>
    </row>
    <row r="758" spans="14:18">
      <c r="N758" s="103"/>
      <c r="R758" s="97"/>
    </row>
    <row r="759" spans="14:18">
      <c r="N759" s="103"/>
      <c r="R759" s="97"/>
    </row>
    <row r="760" spans="14:18">
      <c r="N760" s="103"/>
      <c r="R760" s="97"/>
    </row>
    <row r="761" spans="14:18">
      <c r="N761" s="103"/>
      <c r="R761" s="97"/>
    </row>
    <row r="762" spans="14:18">
      <c r="N762" s="103"/>
      <c r="R762" s="97"/>
    </row>
    <row r="763" spans="14:18">
      <c r="N763" s="103"/>
      <c r="R763" s="97"/>
    </row>
    <row r="764" spans="14:18">
      <c r="N764" s="103"/>
      <c r="R764" s="97"/>
    </row>
    <row r="765" spans="14:18">
      <c r="N765" s="103"/>
      <c r="R765" s="97"/>
    </row>
    <row r="766" spans="14:18">
      <c r="N766" s="103"/>
      <c r="R766" s="97"/>
    </row>
    <row r="767" spans="14:18">
      <c r="N767" s="103"/>
      <c r="R767" s="97"/>
    </row>
    <row r="768" spans="14:18">
      <c r="N768" s="103"/>
      <c r="R768" s="97"/>
    </row>
    <row r="769" spans="14:18">
      <c r="N769" s="103"/>
      <c r="R769" s="97"/>
    </row>
    <row r="770" spans="14:18">
      <c r="N770" s="103"/>
      <c r="R770" s="97"/>
    </row>
    <row r="771" spans="14:18">
      <c r="N771" s="103"/>
      <c r="R771" s="97"/>
    </row>
    <row r="772" spans="14:18">
      <c r="N772" s="103"/>
      <c r="R772" s="97"/>
    </row>
    <row r="773" spans="14:18">
      <c r="N773" s="103"/>
      <c r="R773" s="97"/>
    </row>
    <row r="774" spans="14:18">
      <c r="N774" s="103"/>
      <c r="R774" s="97"/>
    </row>
    <row r="775" spans="14:18">
      <c r="N775" s="103"/>
      <c r="R775" s="97"/>
    </row>
    <row r="776" spans="14:18">
      <c r="N776" s="103"/>
      <c r="R776" s="97"/>
    </row>
    <row r="777" spans="14:18">
      <c r="N777" s="103"/>
      <c r="R777" s="97"/>
    </row>
    <row r="778" spans="14:18">
      <c r="N778" s="103"/>
      <c r="R778" s="97"/>
    </row>
    <row r="779" spans="14:18">
      <c r="N779" s="103"/>
      <c r="R779" s="97"/>
    </row>
    <row r="780" spans="14:18">
      <c r="N780" s="103"/>
      <c r="R780" s="97"/>
    </row>
    <row r="781" spans="14:18">
      <c r="N781" s="103"/>
      <c r="R781" s="97"/>
    </row>
    <row r="782" spans="14:18">
      <c r="N782" s="103"/>
      <c r="R782" s="97"/>
    </row>
    <row r="783" spans="14:18">
      <c r="N783" s="103"/>
      <c r="R783" s="97"/>
    </row>
    <row r="784" spans="14:18">
      <c r="N784" s="103"/>
      <c r="R784" s="97"/>
    </row>
    <row r="785" spans="14:18">
      <c r="N785" s="103"/>
      <c r="R785" s="97"/>
    </row>
    <row r="786" spans="14:18">
      <c r="N786" s="103"/>
      <c r="R786" s="97"/>
    </row>
    <row r="787" spans="14:18">
      <c r="N787" s="103"/>
      <c r="R787" s="97"/>
    </row>
    <row r="788" spans="14:18">
      <c r="N788" s="103"/>
      <c r="R788" s="97"/>
    </row>
    <row r="789" spans="14:18">
      <c r="N789" s="103"/>
      <c r="R789" s="97"/>
    </row>
    <row r="790" spans="14:18">
      <c r="N790" s="103"/>
      <c r="R790" s="97"/>
    </row>
    <row r="791" spans="14:18">
      <c r="N791" s="103"/>
      <c r="R791" s="97"/>
    </row>
    <row r="792" spans="14:18">
      <c r="N792" s="103"/>
      <c r="R792" s="97"/>
    </row>
    <row r="793" spans="14:18">
      <c r="N793" s="103"/>
      <c r="R793" s="97"/>
    </row>
    <row r="794" spans="14:18">
      <c r="N794" s="103"/>
      <c r="R794" s="97"/>
    </row>
    <row r="795" spans="14:18">
      <c r="N795" s="103"/>
      <c r="R795" s="97"/>
    </row>
    <row r="796" spans="14:18">
      <c r="N796" s="103"/>
      <c r="R796" s="97"/>
    </row>
    <row r="797" spans="14:18">
      <c r="N797" s="103"/>
      <c r="R797" s="97"/>
    </row>
    <row r="798" spans="14:18">
      <c r="N798" s="103"/>
      <c r="R798" s="97"/>
    </row>
    <row r="799" spans="14:18">
      <c r="N799" s="103"/>
      <c r="R799" s="97"/>
    </row>
    <row r="800" spans="14:18">
      <c r="N800" s="103"/>
      <c r="R800" s="97"/>
    </row>
    <row r="801" spans="14:18">
      <c r="N801" s="103"/>
      <c r="R801" s="97"/>
    </row>
    <row r="802" spans="14:18">
      <c r="N802" s="103"/>
      <c r="R802" s="97"/>
    </row>
    <row r="803" spans="14:18">
      <c r="N803" s="103"/>
      <c r="R803" s="97"/>
    </row>
    <row r="804" spans="14:18">
      <c r="N804" s="103"/>
      <c r="R804" s="97"/>
    </row>
    <row r="805" spans="14:18">
      <c r="N805" s="103"/>
      <c r="R805" s="97"/>
    </row>
    <row r="806" spans="14:18">
      <c r="N806" s="103"/>
      <c r="R806" s="97"/>
    </row>
    <row r="807" spans="14:18">
      <c r="N807" s="103"/>
      <c r="R807" s="97"/>
    </row>
    <row r="808" spans="14:18">
      <c r="N808" s="103"/>
      <c r="R808" s="97"/>
    </row>
    <row r="809" spans="14:18">
      <c r="N809" s="103"/>
      <c r="R809" s="97"/>
    </row>
    <row r="810" spans="14:18">
      <c r="N810" s="103"/>
      <c r="R810" s="97"/>
    </row>
    <row r="811" spans="14:18">
      <c r="N811" s="103"/>
      <c r="R811" s="97"/>
    </row>
    <row r="812" spans="14:18">
      <c r="N812" s="103"/>
      <c r="R812" s="97"/>
    </row>
    <row r="813" spans="14:18">
      <c r="N813" s="103"/>
      <c r="R813" s="97"/>
    </row>
    <row r="814" spans="14:18">
      <c r="N814" s="103"/>
      <c r="R814" s="97"/>
    </row>
    <row r="815" spans="14:18">
      <c r="N815" s="103"/>
      <c r="R815" s="97"/>
    </row>
    <row r="816" spans="14:18">
      <c r="N816" s="103"/>
      <c r="R816" s="97"/>
    </row>
    <row r="817" spans="14:18">
      <c r="N817" s="103"/>
      <c r="R817" s="97"/>
    </row>
    <row r="818" spans="14:18">
      <c r="N818" s="103"/>
      <c r="R818" s="97"/>
    </row>
    <row r="819" spans="14:18">
      <c r="N819" s="103"/>
      <c r="R819" s="97"/>
    </row>
    <row r="820" spans="14:18">
      <c r="N820" s="103"/>
      <c r="R820" s="97"/>
    </row>
    <row r="821" spans="14:18">
      <c r="N821" s="103"/>
      <c r="R821" s="97"/>
    </row>
    <row r="822" spans="14:18">
      <c r="N822" s="103"/>
      <c r="R822" s="97"/>
    </row>
    <row r="823" spans="14:18">
      <c r="N823" s="103"/>
      <c r="R823" s="97"/>
    </row>
    <row r="824" spans="14:18">
      <c r="N824" s="103"/>
      <c r="R824" s="97"/>
    </row>
    <row r="825" spans="14:18">
      <c r="N825" s="103"/>
      <c r="R825" s="97"/>
    </row>
    <row r="826" spans="14:18">
      <c r="N826" s="103"/>
      <c r="R826" s="97"/>
    </row>
    <row r="827" spans="14:18">
      <c r="N827" s="103"/>
      <c r="R827" s="97"/>
    </row>
    <row r="828" spans="14:18">
      <c r="N828" s="103"/>
      <c r="R828" s="97"/>
    </row>
    <row r="829" spans="14:18">
      <c r="N829" s="103"/>
      <c r="R829" s="97"/>
    </row>
    <row r="830" spans="14:18">
      <c r="N830" s="103"/>
      <c r="R830" s="97"/>
    </row>
    <row r="831" spans="14:18">
      <c r="N831" s="103"/>
      <c r="R831" s="97"/>
    </row>
    <row r="832" spans="14:18">
      <c r="N832" s="103"/>
      <c r="R832" s="97"/>
    </row>
    <row r="833" spans="14:18">
      <c r="N833" s="103"/>
      <c r="R833" s="97"/>
    </row>
    <row r="834" spans="14:18">
      <c r="N834" s="103"/>
      <c r="R834" s="97"/>
    </row>
    <row r="835" spans="14:18">
      <c r="N835" s="103"/>
      <c r="R835" s="97"/>
    </row>
    <row r="836" spans="14:18">
      <c r="N836" s="103"/>
      <c r="R836" s="97"/>
    </row>
    <row r="837" spans="14:18">
      <c r="N837" s="103"/>
      <c r="R837" s="97"/>
    </row>
    <row r="838" spans="14:18">
      <c r="N838" s="103"/>
      <c r="R838" s="97"/>
    </row>
    <row r="839" spans="14:18">
      <c r="N839" s="103"/>
      <c r="R839" s="97"/>
    </row>
    <row r="840" spans="14:18">
      <c r="N840" s="103"/>
      <c r="R840" s="97"/>
    </row>
    <row r="841" spans="14:18">
      <c r="N841" s="103"/>
      <c r="R841" s="97"/>
    </row>
    <row r="842" spans="14:18">
      <c r="N842" s="103"/>
      <c r="R842" s="97"/>
    </row>
    <row r="843" spans="14:18">
      <c r="N843" s="103"/>
      <c r="R843" s="97"/>
    </row>
    <row r="844" spans="14:18">
      <c r="N844" s="103"/>
      <c r="R844" s="97"/>
    </row>
    <row r="845" spans="14:18">
      <c r="N845" s="103"/>
      <c r="R845" s="97"/>
    </row>
    <row r="846" spans="14:18">
      <c r="N846" s="103"/>
      <c r="R846" s="97"/>
    </row>
    <row r="847" spans="14:18">
      <c r="N847" s="103"/>
      <c r="R847" s="97"/>
    </row>
    <row r="848" spans="14:18">
      <c r="N848" s="103"/>
      <c r="R848" s="97"/>
    </row>
    <row r="849" spans="14:18">
      <c r="N849" s="103"/>
      <c r="R849" s="97"/>
    </row>
    <row r="850" spans="14:18">
      <c r="N850" s="103"/>
      <c r="R850" s="97"/>
    </row>
    <row r="851" spans="14:18">
      <c r="N851" s="103"/>
      <c r="R851" s="97"/>
    </row>
    <row r="852" spans="14:18">
      <c r="N852" s="103"/>
      <c r="R852" s="97"/>
    </row>
    <row r="853" spans="14:18">
      <c r="N853" s="103"/>
      <c r="R853" s="97"/>
    </row>
    <row r="854" spans="14:18">
      <c r="N854" s="103"/>
      <c r="R854" s="97"/>
    </row>
    <row r="855" spans="14:18">
      <c r="N855" s="103"/>
      <c r="R855" s="97"/>
    </row>
    <row r="856" spans="14:18">
      <c r="N856" s="103"/>
      <c r="R856" s="97"/>
    </row>
    <row r="857" spans="14:18">
      <c r="N857" s="103"/>
      <c r="R857" s="97"/>
    </row>
    <row r="858" spans="14:18">
      <c r="N858" s="103"/>
      <c r="R858" s="97"/>
    </row>
    <row r="859" spans="14:18">
      <c r="N859" s="103"/>
      <c r="R859" s="97"/>
    </row>
    <row r="860" spans="14:18">
      <c r="N860" s="103"/>
      <c r="R860" s="97"/>
    </row>
    <row r="861" spans="14:18">
      <c r="N861" s="103"/>
      <c r="R861" s="97"/>
    </row>
    <row r="862" spans="14:18">
      <c r="N862" s="103"/>
      <c r="R862" s="97"/>
    </row>
    <row r="863" spans="14:18">
      <c r="N863" s="103"/>
      <c r="R863" s="97"/>
    </row>
    <row r="864" spans="14:18">
      <c r="N864" s="103"/>
      <c r="R864" s="97"/>
    </row>
    <row r="865" spans="14:18">
      <c r="N865" s="103"/>
      <c r="R865" s="97"/>
    </row>
    <row r="866" spans="14:18">
      <c r="N866" s="103"/>
      <c r="R866" s="97"/>
    </row>
    <row r="867" spans="14:18">
      <c r="N867" s="103"/>
      <c r="R867" s="97"/>
    </row>
    <row r="868" spans="14:18">
      <c r="N868" s="103"/>
      <c r="R868" s="97"/>
    </row>
    <row r="869" spans="14:18">
      <c r="N869" s="103"/>
      <c r="R869" s="97"/>
    </row>
    <row r="870" spans="14:18">
      <c r="N870" s="103"/>
      <c r="R870" s="97"/>
    </row>
    <row r="871" spans="14:18">
      <c r="N871" s="103"/>
      <c r="R871" s="97"/>
    </row>
    <row r="872" spans="14:18">
      <c r="N872" s="103"/>
      <c r="R872" s="97"/>
    </row>
    <row r="873" spans="14:18">
      <c r="N873" s="103"/>
      <c r="R873" s="97"/>
    </row>
    <row r="874" spans="14:18">
      <c r="N874" s="103"/>
      <c r="R874" s="97"/>
    </row>
    <row r="875" spans="14:18">
      <c r="N875" s="103"/>
      <c r="R875" s="97"/>
    </row>
    <row r="876" spans="14:18">
      <c r="N876" s="103"/>
      <c r="R876" s="97"/>
    </row>
    <row r="877" spans="14:18">
      <c r="N877" s="103"/>
      <c r="R877" s="97"/>
    </row>
    <row r="878" spans="14:18">
      <c r="N878" s="103"/>
      <c r="R878" s="97"/>
    </row>
    <row r="879" spans="14:18">
      <c r="N879" s="103"/>
      <c r="R879" s="97"/>
    </row>
    <row r="880" spans="14:18">
      <c r="N880" s="103"/>
      <c r="R880" s="97"/>
    </row>
    <row r="881" spans="14:18">
      <c r="N881" s="103"/>
      <c r="R881" s="97"/>
    </row>
    <row r="882" spans="14:18">
      <c r="N882" s="103"/>
      <c r="R882" s="97"/>
    </row>
    <row r="883" spans="14:18">
      <c r="N883" s="103"/>
      <c r="R883" s="97"/>
    </row>
    <row r="884" spans="14:18">
      <c r="N884" s="103"/>
      <c r="R884" s="97"/>
    </row>
    <row r="885" spans="14:18">
      <c r="N885" s="103"/>
      <c r="R885" s="97"/>
    </row>
    <row r="886" spans="14:18">
      <c r="N886" s="103"/>
      <c r="R886" s="97"/>
    </row>
    <row r="887" spans="14:18">
      <c r="N887" s="103"/>
      <c r="R887" s="97"/>
    </row>
    <row r="888" spans="14:18">
      <c r="N888" s="103"/>
      <c r="R888" s="97"/>
    </row>
    <row r="889" spans="14:18">
      <c r="N889" s="103"/>
      <c r="R889" s="97"/>
    </row>
    <row r="890" spans="14:18">
      <c r="N890" s="103"/>
      <c r="R890" s="97"/>
    </row>
    <row r="891" spans="14:18">
      <c r="N891" s="103"/>
      <c r="R891" s="97"/>
    </row>
    <row r="892" spans="14:18">
      <c r="N892" s="103"/>
      <c r="R892" s="97"/>
    </row>
    <row r="893" spans="14:18">
      <c r="N893" s="103"/>
      <c r="R893" s="97"/>
    </row>
    <row r="894" spans="14:18">
      <c r="N894" s="103"/>
      <c r="R894" s="97"/>
    </row>
    <row r="895" spans="14:18">
      <c r="N895" s="103"/>
      <c r="R895" s="97"/>
    </row>
    <row r="896" spans="14:18">
      <c r="N896" s="103"/>
      <c r="R896" s="97"/>
    </row>
    <row r="897" spans="14:18">
      <c r="N897" s="103"/>
      <c r="R897" s="97"/>
    </row>
    <row r="898" spans="14:18">
      <c r="N898" s="103"/>
      <c r="R898" s="97"/>
    </row>
    <row r="899" spans="14:18">
      <c r="N899" s="103"/>
      <c r="R899" s="97"/>
    </row>
    <row r="900" spans="14:18">
      <c r="N900" s="103"/>
      <c r="R900" s="97"/>
    </row>
    <row r="901" spans="14:18">
      <c r="N901" s="103"/>
      <c r="R901" s="97"/>
    </row>
    <row r="902" spans="14:18">
      <c r="N902" s="103"/>
      <c r="R902" s="97"/>
    </row>
    <row r="903" spans="14:18">
      <c r="N903" s="103"/>
      <c r="R903" s="97"/>
    </row>
    <row r="904" spans="14:18">
      <c r="N904" s="103"/>
      <c r="R904" s="97"/>
    </row>
    <row r="905" spans="14:18">
      <c r="N905" s="103"/>
      <c r="R905" s="97"/>
    </row>
    <row r="906" spans="14:18">
      <c r="N906" s="103"/>
      <c r="R906" s="97"/>
    </row>
    <row r="907" spans="14:18">
      <c r="N907" s="103"/>
      <c r="R907" s="97"/>
    </row>
    <row r="908" spans="14:18">
      <c r="N908" s="103"/>
      <c r="R908" s="97"/>
    </row>
    <row r="909" spans="14:18">
      <c r="N909" s="103"/>
      <c r="R909" s="97"/>
    </row>
    <row r="910" spans="14:18">
      <c r="N910" s="103"/>
      <c r="R910" s="97"/>
    </row>
    <row r="911" spans="14:18">
      <c r="N911" s="103"/>
      <c r="R911" s="97"/>
    </row>
    <row r="912" spans="14:18">
      <c r="N912" s="103"/>
      <c r="R912" s="97"/>
    </row>
    <row r="913" spans="14:18">
      <c r="N913" s="103"/>
      <c r="R913" s="97"/>
    </row>
    <row r="914" spans="14:18">
      <c r="N914" s="103"/>
      <c r="R914" s="97"/>
    </row>
    <row r="915" spans="14:18">
      <c r="N915" s="103"/>
      <c r="R915" s="97"/>
    </row>
    <row r="916" spans="14:18">
      <c r="N916" s="103"/>
      <c r="R916" s="97"/>
    </row>
    <row r="917" spans="14:18">
      <c r="N917" s="103"/>
      <c r="R917" s="97"/>
    </row>
    <row r="918" spans="14:18">
      <c r="N918" s="103"/>
      <c r="R918" s="97"/>
    </row>
    <row r="919" spans="14:18">
      <c r="N919" s="103"/>
      <c r="R919" s="97"/>
    </row>
    <row r="920" spans="14:18">
      <c r="N920" s="103"/>
      <c r="R920" s="97"/>
    </row>
    <row r="921" spans="14:18">
      <c r="N921" s="103"/>
      <c r="R921" s="97"/>
    </row>
    <row r="922" spans="14:18">
      <c r="N922" s="103"/>
      <c r="R922" s="97"/>
    </row>
    <row r="923" spans="14:18">
      <c r="N923" s="103"/>
      <c r="R923" s="97"/>
    </row>
    <row r="924" spans="14:18">
      <c r="N924" s="103"/>
      <c r="R924" s="97"/>
    </row>
    <row r="925" spans="14:18">
      <c r="N925" s="103"/>
      <c r="R925" s="97"/>
    </row>
    <row r="926" spans="14:18">
      <c r="N926" s="103"/>
      <c r="R926" s="97"/>
    </row>
    <row r="927" spans="14:18">
      <c r="N927" s="103"/>
      <c r="R927" s="97"/>
    </row>
    <row r="928" spans="14:18">
      <c r="N928" s="103"/>
      <c r="R928" s="97"/>
    </row>
    <row r="929" spans="14:18">
      <c r="N929" s="103"/>
      <c r="R929" s="97"/>
    </row>
    <row r="930" spans="14:18">
      <c r="N930" s="103"/>
      <c r="R930" s="97"/>
    </row>
    <row r="931" spans="14:18">
      <c r="N931" s="103"/>
      <c r="R931" s="97"/>
    </row>
    <row r="932" spans="14:18">
      <c r="N932" s="103"/>
      <c r="R932" s="97"/>
    </row>
    <row r="933" spans="14:18">
      <c r="N933" s="103"/>
      <c r="R933" s="97"/>
    </row>
    <row r="934" spans="14:18">
      <c r="N934" s="103"/>
      <c r="R934" s="97"/>
    </row>
    <row r="935" spans="14:18">
      <c r="N935" s="103"/>
      <c r="R935" s="97"/>
    </row>
    <row r="936" spans="14:18">
      <c r="N936" s="103"/>
      <c r="R936" s="97"/>
    </row>
    <row r="937" spans="14:18">
      <c r="N937" s="103"/>
      <c r="R937" s="97"/>
    </row>
    <row r="938" spans="14:18">
      <c r="N938" s="103"/>
      <c r="R938" s="97"/>
    </row>
    <row r="939" spans="14:18">
      <c r="N939" s="103"/>
      <c r="R939" s="97"/>
    </row>
    <row r="940" spans="14:18">
      <c r="N940" s="103"/>
      <c r="R940" s="97"/>
    </row>
    <row r="941" spans="14:18">
      <c r="N941" s="103"/>
      <c r="R941" s="97"/>
    </row>
    <row r="942" spans="14:18">
      <c r="N942" s="103"/>
      <c r="R942" s="97"/>
    </row>
    <row r="943" spans="14:18">
      <c r="N943" s="103"/>
      <c r="R943" s="97"/>
    </row>
    <row r="944" spans="14:18">
      <c r="N944" s="103"/>
      <c r="R944" s="97"/>
    </row>
    <row r="945" spans="14:18">
      <c r="N945" s="103"/>
      <c r="R945" s="97"/>
    </row>
    <row r="946" spans="14:18">
      <c r="N946" s="103"/>
      <c r="R946" s="97"/>
    </row>
    <row r="947" spans="14:18">
      <c r="N947" s="103"/>
      <c r="R947" s="97"/>
    </row>
    <row r="948" spans="14:18">
      <c r="N948" s="103"/>
      <c r="R948" s="97"/>
    </row>
    <row r="949" spans="14:18">
      <c r="N949" s="103"/>
      <c r="R949" s="97"/>
    </row>
    <row r="950" spans="14:18">
      <c r="N950" s="103"/>
      <c r="R950" s="97"/>
    </row>
    <row r="951" spans="14:18">
      <c r="N951" s="103"/>
      <c r="R951" s="97"/>
    </row>
    <row r="952" spans="14:18">
      <c r="N952" s="103"/>
      <c r="R952" s="97"/>
    </row>
    <row r="953" spans="14:18">
      <c r="N953" s="103"/>
      <c r="R953" s="97"/>
    </row>
    <row r="954" spans="14:18">
      <c r="N954" s="103"/>
      <c r="R954" s="97"/>
    </row>
    <row r="955" spans="14:18">
      <c r="N955" s="103"/>
      <c r="R955" s="97"/>
    </row>
    <row r="956" spans="14:18">
      <c r="N956" s="103"/>
      <c r="R956" s="97"/>
    </row>
    <row r="957" spans="14:18">
      <c r="N957" s="103"/>
      <c r="R957" s="97"/>
    </row>
    <row r="958" spans="14:18">
      <c r="N958" s="103"/>
      <c r="R958" s="97"/>
    </row>
    <row r="959" spans="14:18">
      <c r="N959" s="103"/>
      <c r="R959" s="97"/>
    </row>
    <row r="960" spans="14:18">
      <c r="N960" s="103"/>
      <c r="R960" s="97"/>
    </row>
    <row r="961" spans="14:18">
      <c r="N961" s="103"/>
      <c r="R961" s="97"/>
    </row>
    <row r="962" spans="14:18">
      <c r="N962" s="103"/>
      <c r="R962" s="97"/>
    </row>
    <row r="963" spans="14:18">
      <c r="N963" s="103"/>
      <c r="R963" s="97"/>
    </row>
    <row r="964" spans="14:18">
      <c r="N964" s="103"/>
      <c r="R964" s="97"/>
    </row>
    <row r="965" spans="14:18">
      <c r="N965" s="103"/>
      <c r="R965" s="97"/>
    </row>
    <row r="966" spans="14:18">
      <c r="N966" s="103"/>
      <c r="R966" s="97"/>
    </row>
    <row r="967" spans="14:18">
      <c r="N967" s="103"/>
      <c r="R967" s="97"/>
    </row>
    <row r="968" spans="14:18">
      <c r="N968" s="103"/>
      <c r="R968" s="97"/>
    </row>
    <row r="969" spans="14:18">
      <c r="N969" s="103"/>
      <c r="R969" s="97"/>
    </row>
    <row r="970" spans="14:18">
      <c r="N970" s="103"/>
      <c r="R970" s="97"/>
    </row>
    <row r="971" spans="14:18">
      <c r="N971" s="103"/>
      <c r="R971" s="97"/>
    </row>
    <row r="972" spans="14:18">
      <c r="N972" s="103"/>
      <c r="R972" s="97"/>
    </row>
    <row r="973" spans="14:18">
      <c r="N973" s="103"/>
      <c r="R973" s="97"/>
    </row>
    <row r="974" spans="14:18">
      <c r="N974" s="103"/>
      <c r="R974" s="97"/>
    </row>
    <row r="975" spans="14:18">
      <c r="N975" s="103"/>
      <c r="R975" s="97"/>
    </row>
    <row r="976" spans="14:18">
      <c r="N976" s="103"/>
      <c r="R976" s="97"/>
    </row>
    <row r="977" spans="14:18">
      <c r="N977" s="103"/>
      <c r="R977" s="97"/>
    </row>
  </sheetData>
  <pageMargins left="0.7" right="0.7" top="0.75" bottom="0.75" header="0.3" footer="0.3"/>
  <pageSetup orientation="portrait" r:id="rId1"/>
  <ignoredErrors>
    <ignoredError sqref="C7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988"/>
  <sheetViews>
    <sheetView workbookViewId="0">
      <pane xSplit="1" topLeftCell="B1" activePane="topRight" state="frozen"/>
      <selection activeCell="C7" sqref="C7:I11"/>
      <selection pane="topRight" activeCell="E39" sqref="E39"/>
    </sheetView>
  </sheetViews>
  <sheetFormatPr defaultColWidth="12.5703125" defaultRowHeight="15.75" customHeight="1"/>
  <cols>
    <col min="1" max="1" width="11" customWidth="1"/>
    <col min="2" max="2" width="17.85546875" customWidth="1"/>
    <col min="3" max="3" width="26.5703125" bestFit="1" customWidth="1"/>
    <col min="4" max="4" width="12.85546875" customWidth="1"/>
    <col min="5" max="5" width="26.5703125" customWidth="1"/>
    <col min="6" max="6" width="22.85546875" customWidth="1"/>
    <col min="7" max="7" width="56.42578125" bestFit="1" customWidth="1"/>
    <col min="8" max="8" width="11.7109375" style="202" customWidth="1"/>
    <col min="9" max="9" width="13.28515625" customWidth="1"/>
    <col min="10" max="10" width="18.7109375" customWidth="1"/>
    <col min="11" max="11" width="15.42578125" customWidth="1"/>
    <col min="12" max="12" width="13" customWidth="1"/>
    <col min="13" max="13" width="15.5703125" customWidth="1"/>
    <col min="14" max="14" width="18.7109375" style="211" customWidth="1"/>
    <col min="15" max="15" width="18.28515625" customWidth="1"/>
    <col min="16" max="16" width="15.140625" customWidth="1"/>
    <col min="17" max="17" width="16.5703125" customWidth="1"/>
    <col min="18" max="18" width="15.5703125" customWidth="1"/>
    <col min="19" max="19" width="17" customWidth="1"/>
    <col min="20" max="20" width="15.7109375" customWidth="1"/>
    <col min="21" max="21" width="17.85546875" style="26" bestFit="1" customWidth="1"/>
    <col min="22" max="22" width="16" style="26" bestFit="1" customWidth="1"/>
  </cols>
  <sheetData>
    <row r="1" spans="1:31" s="79" customFormat="1" ht="13.5" thickBot="1">
      <c r="A1" s="76" t="s">
        <v>14</v>
      </c>
      <c r="B1" s="77" t="s">
        <v>15</v>
      </c>
      <c r="C1" s="77" t="s">
        <v>16</v>
      </c>
      <c r="D1" s="77" t="s">
        <v>17</v>
      </c>
      <c r="E1" s="77" t="s">
        <v>18</v>
      </c>
      <c r="F1" s="77" t="s">
        <v>19</v>
      </c>
      <c r="G1" s="77" t="s">
        <v>20</v>
      </c>
      <c r="H1" s="203" t="s">
        <v>21</v>
      </c>
      <c r="I1" s="77" t="s">
        <v>22</v>
      </c>
      <c r="J1" s="77" t="s">
        <v>167</v>
      </c>
      <c r="K1" s="77" t="s">
        <v>168</v>
      </c>
      <c r="L1" s="77" t="s">
        <v>169</v>
      </c>
      <c r="M1" s="77" t="s">
        <v>24</v>
      </c>
      <c r="N1" s="207" t="s">
        <v>25</v>
      </c>
      <c r="O1" s="77" t="s">
        <v>26</v>
      </c>
      <c r="P1" s="77" t="s">
        <v>27</v>
      </c>
      <c r="Q1" s="77" t="s">
        <v>28</v>
      </c>
      <c r="R1" s="77" t="s">
        <v>29</v>
      </c>
      <c r="S1" s="77" t="s">
        <v>30</v>
      </c>
      <c r="T1" s="77" t="s">
        <v>31</v>
      </c>
      <c r="U1" s="199" t="s">
        <v>322</v>
      </c>
      <c r="V1" s="199" t="s">
        <v>323</v>
      </c>
      <c r="W1" s="78"/>
      <c r="X1" s="78"/>
      <c r="Y1" s="78"/>
      <c r="Z1" s="78"/>
      <c r="AA1" s="78"/>
      <c r="AB1" s="78"/>
      <c r="AC1" s="78"/>
      <c r="AD1" s="78"/>
      <c r="AE1" s="78"/>
    </row>
    <row r="2" spans="1:31" s="101" customFormat="1" ht="12.75">
      <c r="A2" s="70">
        <v>45296</v>
      </c>
      <c r="B2" s="204" t="s">
        <v>454</v>
      </c>
      <c r="C2" s="205" t="s">
        <v>455</v>
      </c>
      <c r="D2" s="185">
        <v>6305611236</v>
      </c>
      <c r="E2" s="185" t="s">
        <v>456</v>
      </c>
      <c r="F2" s="185" t="s">
        <v>457</v>
      </c>
      <c r="G2" s="198" t="s">
        <v>458</v>
      </c>
      <c r="H2" s="200">
        <v>1</v>
      </c>
      <c r="I2" s="72">
        <v>750</v>
      </c>
      <c r="J2" s="72">
        <v>0</v>
      </c>
      <c r="K2" s="59">
        <v>35</v>
      </c>
      <c r="L2" s="200">
        <v>0</v>
      </c>
      <c r="M2" s="206">
        <f>((I2-(I2*L2%))*H2)+K2+J2</f>
        <v>785</v>
      </c>
      <c r="N2" s="208" t="s">
        <v>37</v>
      </c>
      <c r="O2" s="198" t="s">
        <v>192</v>
      </c>
      <c r="P2" s="72">
        <v>86</v>
      </c>
      <c r="Q2" s="212">
        <v>152489881488927</v>
      </c>
      <c r="R2" s="70">
        <v>45302</v>
      </c>
      <c r="S2" s="198" t="s">
        <v>40</v>
      </c>
      <c r="T2" s="200">
        <f>R2-A2</f>
        <v>6</v>
      </c>
      <c r="U2" s="198"/>
      <c r="V2" s="198"/>
      <c r="W2" s="197"/>
      <c r="X2" s="197"/>
      <c r="Y2" s="197"/>
      <c r="Z2" s="197"/>
      <c r="AA2" s="197"/>
      <c r="AB2" s="197"/>
      <c r="AC2" s="197"/>
      <c r="AD2" s="197"/>
      <c r="AE2" s="197"/>
    </row>
    <row r="3" spans="1:31" ht="12.75">
      <c r="A3" s="70">
        <v>45309</v>
      </c>
      <c r="B3" s="71" t="s">
        <v>170</v>
      </c>
      <c r="C3" s="71" t="s">
        <v>171</v>
      </c>
      <c r="D3" s="71">
        <v>8826921611</v>
      </c>
      <c r="E3" s="71" t="s">
        <v>172</v>
      </c>
      <c r="F3" s="71" t="s">
        <v>173</v>
      </c>
      <c r="G3" s="71" t="s">
        <v>141</v>
      </c>
      <c r="H3" s="201">
        <v>3</v>
      </c>
      <c r="I3" s="72">
        <v>199</v>
      </c>
      <c r="J3" s="72">
        <v>0</v>
      </c>
      <c r="K3" s="72">
        <v>0</v>
      </c>
      <c r="L3" s="73">
        <v>0</v>
      </c>
      <c r="M3" s="74">
        <f t="shared" ref="M3:M15" si="0">((I3-(I3*L3%))*H3)+K3+J3</f>
        <v>597</v>
      </c>
      <c r="N3" s="209" t="s">
        <v>174</v>
      </c>
      <c r="O3" s="71" t="s">
        <v>175</v>
      </c>
      <c r="P3" s="72">
        <v>25</v>
      </c>
      <c r="Q3" s="75">
        <v>4019200018480</v>
      </c>
      <c r="R3" s="70">
        <v>45311</v>
      </c>
      <c r="S3" s="71" t="s">
        <v>40</v>
      </c>
      <c r="T3" s="73">
        <f t="shared" ref="T3:T15" si="1">R3-A3</f>
        <v>2</v>
      </c>
      <c r="U3" s="53"/>
      <c r="V3" s="53"/>
    </row>
    <row r="4" spans="1:31" ht="12.75">
      <c r="A4" s="63">
        <v>45311</v>
      </c>
      <c r="B4" s="58" t="s">
        <v>176</v>
      </c>
      <c r="C4" s="58" t="s">
        <v>177</v>
      </c>
      <c r="D4" s="64">
        <v>9826504969</v>
      </c>
      <c r="E4" s="65" t="s">
        <v>178</v>
      </c>
      <c r="F4" s="64" t="s">
        <v>179</v>
      </c>
      <c r="G4" s="58" t="s">
        <v>180</v>
      </c>
      <c r="H4" s="66">
        <v>1</v>
      </c>
      <c r="I4" s="59">
        <v>650</v>
      </c>
      <c r="J4" s="59">
        <v>0</v>
      </c>
      <c r="K4" s="59">
        <v>0</v>
      </c>
      <c r="L4" s="60">
        <v>0</v>
      </c>
      <c r="M4" s="61">
        <f t="shared" si="0"/>
        <v>650</v>
      </c>
      <c r="N4" s="210" t="s">
        <v>174</v>
      </c>
      <c r="O4" s="58" t="s">
        <v>76</v>
      </c>
      <c r="P4" s="59">
        <v>99</v>
      </c>
      <c r="Q4" s="62" t="s">
        <v>181</v>
      </c>
      <c r="R4" s="57">
        <v>45323</v>
      </c>
      <c r="S4" s="58" t="s">
        <v>40</v>
      </c>
      <c r="T4" s="73">
        <f t="shared" si="1"/>
        <v>12</v>
      </c>
      <c r="U4" s="51"/>
      <c r="V4" s="51"/>
    </row>
    <row r="5" spans="1:31" ht="12.75">
      <c r="A5" s="57">
        <v>45311</v>
      </c>
      <c r="B5" s="58" t="s">
        <v>182</v>
      </c>
      <c r="C5" s="58" t="s">
        <v>183</v>
      </c>
      <c r="D5" s="58">
        <v>9899480694</v>
      </c>
      <c r="E5" s="58" t="s">
        <v>184</v>
      </c>
      <c r="F5" s="58" t="s">
        <v>185</v>
      </c>
      <c r="G5" s="58" t="s">
        <v>141</v>
      </c>
      <c r="H5" s="66">
        <v>1</v>
      </c>
      <c r="I5" s="59">
        <v>199</v>
      </c>
      <c r="J5" s="59">
        <v>0</v>
      </c>
      <c r="K5" s="59">
        <v>0</v>
      </c>
      <c r="L5" s="60">
        <v>0</v>
      </c>
      <c r="M5" s="61">
        <f t="shared" si="0"/>
        <v>199</v>
      </c>
      <c r="N5" s="210" t="s">
        <v>174</v>
      </c>
      <c r="O5" s="58" t="s">
        <v>76</v>
      </c>
      <c r="P5" s="59">
        <v>42</v>
      </c>
      <c r="Q5" s="62" t="s">
        <v>186</v>
      </c>
      <c r="R5" s="70">
        <v>45329</v>
      </c>
      <c r="S5" s="58" t="s">
        <v>164</v>
      </c>
      <c r="T5" s="73">
        <f t="shared" si="1"/>
        <v>18</v>
      </c>
      <c r="U5" s="51"/>
      <c r="V5" s="51"/>
    </row>
    <row r="6" spans="1:31" ht="12.75">
      <c r="A6" s="57">
        <v>45311</v>
      </c>
      <c r="B6" s="58" t="s">
        <v>187</v>
      </c>
      <c r="C6" s="58" t="s">
        <v>188</v>
      </c>
      <c r="D6" s="58">
        <v>9140481568</v>
      </c>
      <c r="E6" s="58" t="s">
        <v>189</v>
      </c>
      <c r="F6" s="58" t="s">
        <v>190</v>
      </c>
      <c r="G6" s="58" t="s">
        <v>191</v>
      </c>
      <c r="H6" s="66">
        <v>2</v>
      </c>
      <c r="I6" s="59">
        <v>595</v>
      </c>
      <c r="J6" s="59">
        <v>0</v>
      </c>
      <c r="K6" s="59">
        <v>35</v>
      </c>
      <c r="L6" s="60">
        <v>25</v>
      </c>
      <c r="M6" s="61">
        <f t="shared" si="0"/>
        <v>927.5</v>
      </c>
      <c r="N6" s="210" t="s">
        <v>37</v>
      </c>
      <c r="O6" s="58" t="s">
        <v>192</v>
      </c>
      <c r="P6" s="59">
        <v>197</v>
      </c>
      <c r="Q6" s="62">
        <v>152489840005151</v>
      </c>
      <c r="R6" s="57">
        <v>45317</v>
      </c>
      <c r="S6" s="58" t="s">
        <v>40</v>
      </c>
      <c r="T6" s="73">
        <f t="shared" si="1"/>
        <v>6</v>
      </c>
      <c r="U6" s="51"/>
      <c r="V6" s="51"/>
    </row>
    <row r="7" spans="1:31" ht="12.75">
      <c r="A7" s="57">
        <v>45312</v>
      </c>
      <c r="B7" s="58" t="s">
        <v>193</v>
      </c>
      <c r="C7" s="58" t="s">
        <v>194</v>
      </c>
      <c r="D7" s="58">
        <v>9099963156</v>
      </c>
      <c r="E7" s="58" t="s">
        <v>195</v>
      </c>
      <c r="F7" s="58" t="s">
        <v>196</v>
      </c>
      <c r="G7" s="58" t="s">
        <v>197</v>
      </c>
      <c r="H7" s="66">
        <v>1</v>
      </c>
      <c r="I7" s="59">
        <v>245</v>
      </c>
      <c r="J7" s="59">
        <v>0</v>
      </c>
      <c r="K7" s="59">
        <v>35</v>
      </c>
      <c r="L7" s="60">
        <v>3</v>
      </c>
      <c r="M7" s="61">
        <f t="shared" si="0"/>
        <v>272.64999999999998</v>
      </c>
      <c r="N7" s="210" t="s">
        <v>37</v>
      </c>
      <c r="O7" s="58" t="s">
        <v>192</v>
      </c>
      <c r="P7" s="59">
        <v>92</v>
      </c>
      <c r="Q7" s="62">
        <v>14344940142168</v>
      </c>
      <c r="R7" s="57">
        <v>45318</v>
      </c>
      <c r="S7" s="58" t="s">
        <v>40</v>
      </c>
      <c r="T7" s="73">
        <f t="shared" si="1"/>
        <v>6</v>
      </c>
      <c r="U7" s="51"/>
      <c r="V7" s="51"/>
    </row>
    <row r="8" spans="1:31" ht="12.75">
      <c r="A8" s="57">
        <v>45312</v>
      </c>
      <c r="B8" s="58" t="s">
        <v>198</v>
      </c>
      <c r="C8" s="58" t="s">
        <v>199</v>
      </c>
      <c r="D8" s="58">
        <v>7019043834</v>
      </c>
      <c r="E8" s="58" t="s">
        <v>200</v>
      </c>
      <c r="F8" s="58" t="s">
        <v>201</v>
      </c>
      <c r="G8" s="58" t="s">
        <v>202</v>
      </c>
      <c r="H8" s="66">
        <v>1</v>
      </c>
      <c r="I8" s="59">
        <v>555</v>
      </c>
      <c r="J8" s="59">
        <v>0</v>
      </c>
      <c r="K8" s="59">
        <v>35</v>
      </c>
      <c r="L8" s="60">
        <v>0</v>
      </c>
      <c r="M8" s="61">
        <f t="shared" si="0"/>
        <v>590</v>
      </c>
      <c r="N8" s="210" t="s">
        <v>37</v>
      </c>
      <c r="O8" s="58" t="s">
        <v>192</v>
      </c>
      <c r="P8" s="59">
        <v>169</v>
      </c>
      <c r="Q8" s="62">
        <v>14344940144158</v>
      </c>
      <c r="R8" s="57">
        <v>45318</v>
      </c>
      <c r="S8" s="58" t="s">
        <v>40</v>
      </c>
      <c r="T8" s="73">
        <f t="shared" si="1"/>
        <v>6</v>
      </c>
      <c r="U8" s="51"/>
      <c r="V8" s="51"/>
    </row>
    <row r="9" spans="1:31" ht="12.75">
      <c r="A9" s="57">
        <v>45313</v>
      </c>
      <c r="B9" s="58" t="s">
        <v>203</v>
      </c>
      <c r="C9" s="58" t="s">
        <v>204</v>
      </c>
      <c r="D9" s="65">
        <v>9726828555</v>
      </c>
      <c r="E9" s="65" t="s">
        <v>205</v>
      </c>
      <c r="F9" s="58" t="s">
        <v>206</v>
      </c>
      <c r="G9" s="58" t="s">
        <v>207</v>
      </c>
      <c r="H9" s="66">
        <v>2</v>
      </c>
      <c r="I9" s="59">
        <v>60</v>
      </c>
      <c r="J9" s="59">
        <v>0</v>
      </c>
      <c r="K9" s="59">
        <v>35</v>
      </c>
      <c r="L9" s="60">
        <v>0</v>
      </c>
      <c r="M9" s="61">
        <f t="shared" si="0"/>
        <v>155</v>
      </c>
      <c r="N9" s="210" t="s">
        <v>37</v>
      </c>
      <c r="O9" s="58" t="s">
        <v>76</v>
      </c>
      <c r="P9" s="59">
        <v>48.38</v>
      </c>
      <c r="Q9" s="62" t="s">
        <v>208</v>
      </c>
      <c r="R9" s="57">
        <v>45320</v>
      </c>
      <c r="S9" s="58" t="s">
        <v>40</v>
      </c>
      <c r="T9" s="73">
        <f t="shared" si="1"/>
        <v>7</v>
      </c>
      <c r="U9" s="51"/>
      <c r="V9" s="51"/>
    </row>
    <row r="10" spans="1:31" ht="12.75">
      <c r="A10" s="57">
        <v>45315</v>
      </c>
      <c r="B10" s="58" t="s">
        <v>209</v>
      </c>
      <c r="C10" s="58" t="s">
        <v>210</v>
      </c>
      <c r="D10" s="65">
        <v>8922000566</v>
      </c>
      <c r="E10" s="65" t="s">
        <v>211</v>
      </c>
      <c r="F10" s="58" t="s">
        <v>212</v>
      </c>
      <c r="G10" s="58" t="s">
        <v>213</v>
      </c>
      <c r="H10" s="66">
        <v>3</v>
      </c>
      <c r="I10" s="59">
        <v>50</v>
      </c>
      <c r="J10" s="59">
        <v>0</v>
      </c>
      <c r="K10" s="59">
        <v>35</v>
      </c>
      <c r="L10" s="60">
        <v>0</v>
      </c>
      <c r="M10" s="61">
        <f t="shared" si="0"/>
        <v>185</v>
      </c>
      <c r="N10" s="210" t="s">
        <v>37</v>
      </c>
      <c r="O10" s="58" t="s">
        <v>192</v>
      </c>
      <c r="P10" s="59">
        <v>79</v>
      </c>
      <c r="Q10" s="62">
        <v>14344940185512</v>
      </c>
      <c r="R10" s="57">
        <v>45321</v>
      </c>
      <c r="S10" s="58" t="s">
        <v>40</v>
      </c>
      <c r="T10" s="73">
        <f t="shared" si="1"/>
        <v>6</v>
      </c>
      <c r="U10" s="51"/>
      <c r="V10" s="51"/>
    </row>
    <row r="11" spans="1:31" ht="12.75">
      <c r="A11" s="57">
        <v>45317</v>
      </c>
      <c r="B11" s="58" t="s">
        <v>214</v>
      </c>
      <c r="C11" s="58" t="s">
        <v>215</v>
      </c>
      <c r="D11" s="65">
        <v>9929383076</v>
      </c>
      <c r="E11" s="65" t="s">
        <v>216</v>
      </c>
      <c r="F11" s="58" t="s">
        <v>217</v>
      </c>
      <c r="G11" s="58" t="s">
        <v>218</v>
      </c>
      <c r="H11" s="66">
        <v>1</v>
      </c>
      <c r="I11" s="59">
        <v>145</v>
      </c>
      <c r="J11" s="59">
        <v>0</v>
      </c>
      <c r="K11" s="59">
        <v>0</v>
      </c>
      <c r="L11" s="60">
        <v>0</v>
      </c>
      <c r="M11" s="61">
        <f t="shared" si="0"/>
        <v>145</v>
      </c>
      <c r="N11" s="210" t="s">
        <v>174</v>
      </c>
      <c r="O11" s="58" t="s">
        <v>175</v>
      </c>
      <c r="P11" s="59">
        <v>25</v>
      </c>
      <c r="Q11" s="62">
        <v>4091200018680</v>
      </c>
      <c r="R11" s="57">
        <v>45322</v>
      </c>
      <c r="S11" s="58" t="s">
        <v>40</v>
      </c>
      <c r="T11" s="73">
        <f t="shared" si="1"/>
        <v>5</v>
      </c>
      <c r="U11" s="51"/>
      <c r="V11" s="51"/>
    </row>
    <row r="12" spans="1:31" ht="12.75">
      <c r="A12" s="57">
        <v>45318</v>
      </c>
      <c r="B12" s="58" t="s">
        <v>219</v>
      </c>
      <c r="C12" s="58" t="s">
        <v>220</v>
      </c>
      <c r="D12" s="65">
        <v>9419151444</v>
      </c>
      <c r="E12" s="65" t="s">
        <v>221</v>
      </c>
      <c r="F12" s="58" t="s">
        <v>123</v>
      </c>
      <c r="G12" s="58" t="s">
        <v>222</v>
      </c>
      <c r="H12" s="66">
        <v>3</v>
      </c>
      <c r="I12" s="59">
        <v>180</v>
      </c>
      <c r="J12" s="59">
        <v>0</v>
      </c>
      <c r="K12" s="59">
        <v>35</v>
      </c>
      <c r="L12" s="60">
        <v>12</v>
      </c>
      <c r="M12" s="61">
        <f t="shared" si="0"/>
        <v>510.20000000000005</v>
      </c>
      <c r="N12" s="210" t="s">
        <v>37</v>
      </c>
      <c r="O12" s="58" t="s">
        <v>192</v>
      </c>
      <c r="P12" s="59">
        <v>88</v>
      </c>
      <c r="Q12" s="67">
        <v>14344940208068</v>
      </c>
      <c r="R12" s="57">
        <v>45326</v>
      </c>
      <c r="S12" s="58" t="s">
        <v>164</v>
      </c>
      <c r="T12" s="73">
        <f t="shared" si="1"/>
        <v>8</v>
      </c>
      <c r="U12" s="51"/>
      <c r="V12" s="51"/>
    </row>
    <row r="13" spans="1:31" ht="12.75">
      <c r="A13" s="57">
        <v>45321</v>
      </c>
      <c r="B13" s="58" t="s">
        <v>223</v>
      </c>
      <c r="C13" s="58" t="s">
        <v>224</v>
      </c>
      <c r="D13" s="65">
        <v>7760119978</v>
      </c>
      <c r="E13" s="65" t="s">
        <v>225</v>
      </c>
      <c r="F13" s="58" t="s">
        <v>70</v>
      </c>
      <c r="G13" s="58" t="s">
        <v>141</v>
      </c>
      <c r="H13" s="66">
        <v>1</v>
      </c>
      <c r="I13" s="59">
        <v>199</v>
      </c>
      <c r="J13" s="59">
        <v>0</v>
      </c>
      <c r="K13" s="59">
        <v>35</v>
      </c>
      <c r="L13" s="60">
        <v>0</v>
      </c>
      <c r="M13" s="61">
        <f t="shared" si="0"/>
        <v>234</v>
      </c>
      <c r="N13" s="210" t="s">
        <v>37</v>
      </c>
      <c r="O13" s="58" t="s">
        <v>192</v>
      </c>
      <c r="P13" s="59">
        <v>79</v>
      </c>
      <c r="Q13" s="67">
        <v>14344940228597</v>
      </c>
      <c r="R13" s="57">
        <v>45326</v>
      </c>
      <c r="S13" s="58" t="s">
        <v>164</v>
      </c>
      <c r="T13" s="73">
        <f t="shared" si="1"/>
        <v>5</v>
      </c>
      <c r="U13" s="51"/>
      <c r="V13" s="51"/>
    </row>
    <row r="14" spans="1:31" ht="14.25">
      <c r="A14" s="57">
        <v>45321</v>
      </c>
      <c r="B14" s="58" t="s">
        <v>226</v>
      </c>
      <c r="C14" s="58" t="s">
        <v>227</v>
      </c>
      <c r="D14" s="65">
        <v>9175521357</v>
      </c>
      <c r="E14" s="65" t="s">
        <v>228</v>
      </c>
      <c r="F14" s="58" t="s">
        <v>229</v>
      </c>
      <c r="G14" s="58" t="s">
        <v>230</v>
      </c>
      <c r="H14" s="66">
        <v>3</v>
      </c>
      <c r="I14" s="59">
        <v>90</v>
      </c>
      <c r="J14" s="59">
        <v>0</v>
      </c>
      <c r="K14" s="59">
        <v>35</v>
      </c>
      <c r="L14" s="60">
        <v>0</v>
      </c>
      <c r="M14" s="61">
        <f t="shared" si="0"/>
        <v>305</v>
      </c>
      <c r="N14" s="210" t="s">
        <v>37</v>
      </c>
      <c r="O14" s="58" t="s">
        <v>76</v>
      </c>
      <c r="P14" s="59">
        <v>141</v>
      </c>
      <c r="Q14" s="68" t="s">
        <v>231</v>
      </c>
      <c r="R14" s="57">
        <v>45327</v>
      </c>
      <c r="S14" s="58" t="s">
        <v>164</v>
      </c>
      <c r="T14" s="73">
        <f t="shared" si="1"/>
        <v>6</v>
      </c>
      <c r="U14" s="51"/>
      <c r="V14" s="51"/>
    </row>
    <row r="15" spans="1:31" ht="12.75">
      <c r="A15" s="57">
        <v>45321</v>
      </c>
      <c r="B15" s="58" t="s">
        <v>232</v>
      </c>
      <c r="C15" s="58" t="s">
        <v>233</v>
      </c>
      <c r="D15" s="65">
        <v>7035933333</v>
      </c>
      <c r="E15" s="65" t="s">
        <v>234</v>
      </c>
      <c r="F15" s="58" t="s">
        <v>235</v>
      </c>
      <c r="G15" s="58" t="s">
        <v>236</v>
      </c>
      <c r="H15" s="66">
        <v>1</v>
      </c>
      <c r="I15" s="59">
        <v>145</v>
      </c>
      <c r="J15" s="59">
        <v>0</v>
      </c>
      <c r="K15" s="59">
        <v>35</v>
      </c>
      <c r="L15" s="60">
        <v>0</v>
      </c>
      <c r="M15" s="61">
        <f t="shared" si="0"/>
        <v>180</v>
      </c>
      <c r="N15" s="210" t="s">
        <v>37</v>
      </c>
      <c r="O15" s="58" t="s">
        <v>192</v>
      </c>
      <c r="P15" s="59">
        <v>61</v>
      </c>
      <c r="Q15" s="69">
        <v>14344940233182</v>
      </c>
      <c r="R15" s="57">
        <v>45324</v>
      </c>
      <c r="S15" s="58" t="s">
        <v>40</v>
      </c>
      <c r="T15" s="60">
        <f t="shared" si="1"/>
        <v>3</v>
      </c>
      <c r="U15" s="51"/>
      <c r="V15" s="51"/>
    </row>
    <row r="16" spans="1:31" ht="12.75">
      <c r="G16" s="12"/>
      <c r="P16" s="11"/>
      <c r="T16" s="10"/>
      <c r="U16" s="80"/>
      <c r="V16" s="80"/>
    </row>
    <row r="17" spans="3:22" ht="12.75">
      <c r="P17" s="11"/>
      <c r="T17" s="10"/>
      <c r="U17" s="80"/>
      <c r="V17" s="80"/>
    </row>
    <row r="18" spans="3:22" ht="12.75">
      <c r="P18" s="11"/>
      <c r="T18" s="10"/>
      <c r="U18" s="80"/>
      <c r="V18" s="80"/>
    </row>
    <row r="19" spans="3:22" ht="12.75">
      <c r="P19" s="11"/>
      <c r="T19" s="10"/>
      <c r="U19" s="80"/>
      <c r="V19" s="80"/>
    </row>
    <row r="20" spans="3:22" ht="12.75">
      <c r="G20" s="172"/>
      <c r="P20" s="11"/>
      <c r="T20" s="10"/>
      <c r="U20" s="80"/>
      <c r="V20" s="80"/>
    </row>
    <row r="21" spans="3:22" ht="12.75">
      <c r="P21" s="11"/>
      <c r="T21" s="10"/>
      <c r="U21" s="80"/>
      <c r="V21" s="80"/>
    </row>
    <row r="22" spans="3:22" ht="12.75">
      <c r="P22" s="11"/>
      <c r="T22" s="10"/>
      <c r="U22" s="80"/>
      <c r="V22" s="80"/>
    </row>
    <row r="23" spans="3:22" ht="14.25">
      <c r="C23" s="170" t="s">
        <v>1</v>
      </c>
      <c r="D23" s="708"/>
      <c r="E23" s="709"/>
      <c r="F23" s="171">
        <f>SUM(M2:M15)</f>
        <v>5735.3499999999995</v>
      </c>
      <c r="P23" s="11"/>
      <c r="T23" s="10"/>
      <c r="U23" s="80"/>
      <c r="V23" s="80"/>
    </row>
    <row r="24" spans="3:22" ht="12.75" customHeight="1">
      <c r="C24" s="86" t="s">
        <v>2</v>
      </c>
      <c r="D24" s="710"/>
      <c r="E24" s="711"/>
      <c r="F24" s="87">
        <f>F23*0.25</f>
        <v>1433.8374999999999</v>
      </c>
      <c r="P24" s="11"/>
      <c r="T24" s="10"/>
      <c r="U24" s="80"/>
      <c r="V24" s="80"/>
    </row>
    <row r="25" spans="3:22" ht="12.75" customHeight="1">
      <c r="C25" s="181" t="s">
        <v>443</v>
      </c>
      <c r="D25" s="710"/>
      <c r="E25" s="711"/>
      <c r="F25" s="87">
        <f>SUM(P2:P15)</f>
        <v>1231.3800000000001</v>
      </c>
      <c r="P25" s="11"/>
      <c r="T25" s="10"/>
      <c r="U25" s="80"/>
      <c r="V25" s="80"/>
    </row>
    <row r="26" spans="3:22" ht="12.75" customHeight="1">
      <c r="C26" s="86" t="s">
        <v>4</v>
      </c>
      <c r="D26" s="710"/>
      <c r="E26" s="711"/>
      <c r="F26" s="87">
        <v>0</v>
      </c>
      <c r="P26" s="11"/>
      <c r="T26" s="10"/>
      <c r="U26" s="80"/>
      <c r="V26" s="80"/>
    </row>
    <row r="27" spans="3:22" ht="14.25">
      <c r="C27" s="88" t="s">
        <v>5</v>
      </c>
      <c r="D27" s="124"/>
      <c r="E27" s="125"/>
      <c r="F27" s="213">
        <f>F23-SUM(F24:F26)</f>
        <v>3070.1324999999997</v>
      </c>
      <c r="P27" s="11"/>
      <c r="T27" s="10"/>
      <c r="U27" s="80"/>
      <c r="V27" s="80"/>
    </row>
    <row r="28" spans="3:22" ht="13.5" thickBot="1">
      <c r="P28" s="11"/>
      <c r="T28" s="10"/>
      <c r="U28" s="80"/>
      <c r="V28" s="80"/>
    </row>
    <row r="29" spans="3:22" thickBot="1">
      <c r="E29" s="147" t="s">
        <v>427</v>
      </c>
      <c r="F29" s="148">
        <f>COUNTA(B3:B15)</f>
        <v>13</v>
      </c>
      <c r="P29" s="11"/>
      <c r="T29" s="10"/>
      <c r="U29" s="80"/>
      <c r="V29" s="80"/>
    </row>
    <row r="30" spans="3:22" ht="12.75">
      <c r="P30" s="11"/>
      <c r="T30" s="10"/>
      <c r="U30" s="80"/>
      <c r="V30" s="80"/>
    </row>
    <row r="31" spans="3:22" ht="12.75">
      <c r="P31" s="11"/>
      <c r="T31" s="10"/>
      <c r="U31" s="80"/>
      <c r="V31" s="80"/>
    </row>
    <row r="32" spans="3:22" ht="12.75">
      <c r="P32" s="11"/>
      <c r="T32" s="10"/>
      <c r="U32" s="80"/>
      <c r="V32" s="80"/>
    </row>
    <row r="33" spans="16:22" ht="12.75">
      <c r="P33" s="11"/>
      <c r="T33" s="10"/>
      <c r="U33" s="80"/>
      <c r="V33" s="80"/>
    </row>
    <row r="34" spans="16:22" ht="12.75">
      <c r="P34" s="11"/>
      <c r="T34" s="10"/>
      <c r="U34" s="80"/>
      <c r="V34" s="80"/>
    </row>
    <row r="35" spans="16:22" ht="12.75">
      <c r="P35" s="11"/>
      <c r="T35" s="10"/>
      <c r="U35" s="80"/>
      <c r="V35" s="80"/>
    </row>
    <row r="36" spans="16:22" ht="12.75">
      <c r="P36" s="11"/>
      <c r="T36" s="10"/>
      <c r="U36" s="80"/>
      <c r="V36" s="80"/>
    </row>
    <row r="37" spans="16:22" ht="12.75">
      <c r="P37" s="11"/>
      <c r="T37" s="10"/>
      <c r="U37" s="80"/>
      <c r="V37" s="80"/>
    </row>
    <row r="38" spans="16:22" ht="12.75">
      <c r="P38" s="11"/>
      <c r="T38" s="10"/>
      <c r="U38" s="80"/>
      <c r="V38" s="80"/>
    </row>
    <row r="39" spans="16:22" ht="12.75">
      <c r="P39" s="11"/>
      <c r="T39" s="10"/>
      <c r="U39" s="80"/>
      <c r="V39" s="80"/>
    </row>
    <row r="40" spans="16:22" ht="12.75">
      <c r="P40" s="11"/>
      <c r="T40" s="10"/>
      <c r="U40" s="80"/>
      <c r="V40" s="80"/>
    </row>
    <row r="41" spans="16:22" ht="12.75">
      <c r="P41" s="11"/>
      <c r="T41" s="10"/>
      <c r="U41" s="80"/>
      <c r="V41" s="80"/>
    </row>
    <row r="42" spans="16:22" ht="12.75">
      <c r="P42" s="11"/>
      <c r="T42" s="10"/>
      <c r="U42" s="80"/>
      <c r="V42" s="80"/>
    </row>
    <row r="43" spans="16:22" ht="12.75">
      <c r="P43" s="11"/>
      <c r="T43" s="10"/>
      <c r="U43" s="80"/>
      <c r="V43" s="80"/>
    </row>
    <row r="44" spans="16:22" ht="12.75">
      <c r="P44" s="11"/>
      <c r="T44" s="10"/>
      <c r="U44" s="80"/>
      <c r="V44" s="80"/>
    </row>
    <row r="45" spans="16:22" ht="12.75">
      <c r="P45" s="11"/>
      <c r="T45" s="10"/>
      <c r="U45" s="80"/>
      <c r="V45" s="80"/>
    </row>
    <row r="46" spans="16:22" ht="12.75">
      <c r="P46" s="11"/>
      <c r="T46" s="10"/>
      <c r="U46" s="80"/>
      <c r="V46" s="80"/>
    </row>
    <row r="47" spans="16:22" ht="12.75">
      <c r="P47" s="11"/>
      <c r="T47" s="10"/>
      <c r="U47" s="80"/>
      <c r="V47" s="80"/>
    </row>
    <row r="48" spans="16:22" ht="12.75">
      <c r="P48" s="11"/>
      <c r="T48" s="10"/>
      <c r="U48" s="80"/>
      <c r="V48" s="80"/>
    </row>
    <row r="49" spans="16:22" ht="12.75">
      <c r="P49" s="11"/>
      <c r="T49" s="10"/>
      <c r="U49" s="80"/>
      <c r="V49" s="80"/>
    </row>
    <row r="50" spans="16:22" ht="12.75">
      <c r="P50" s="11"/>
      <c r="T50" s="10"/>
      <c r="U50" s="80"/>
      <c r="V50" s="80"/>
    </row>
    <row r="51" spans="16:22" ht="12.75">
      <c r="P51" s="11"/>
      <c r="T51" s="10"/>
      <c r="U51" s="80"/>
      <c r="V51" s="80"/>
    </row>
    <row r="52" spans="16:22" ht="12.75">
      <c r="P52" s="11"/>
      <c r="T52" s="10"/>
      <c r="U52" s="80"/>
      <c r="V52" s="80"/>
    </row>
    <row r="53" spans="16:22" ht="12.75">
      <c r="P53" s="11"/>
      <c r="T53" s="10"/>
      <c r="U53" s="80"/>
      <c r="V53" s="80"/>
    </row>
    <row r="54" spans="16:22" ht="12.75">
      <c r="P54" s="11"/>
      <c r="T54" s="10"/>
      <c r="U54" s="80"/>
      <c r="V54" s="80"/>
    </row>
    <row r="55" spans="16:22" ht="12.75">
      <c r="P55" s="11"/>
      <c r="T55" s="10"/>
      <c r="U55" s="80"/>
      <c r="V55" s="80"/>
    </row>
    <row r="56" spans="16:22" ht="12.75">
      <c r="P56" s="11"/>
      <c r="T56" s="10"/>
      <c r="U56" s="80"/>
      <c r="V56" s="80"/>
    </row>
    <row r="57" spans="16:22" ht="12.75">
      <c r="P57" s="11"/>
      <c r="T57" s="10"/>
      <c r="U57" s="80"/>
      <c r="V57" s="80"/>
    </row>
    <row r="58" spans="16:22" ht="12.75">
      <c r="P58" s="11"/>
      <c r="T58" s="10"/>
      <c r="U58" s="80"/>
      <c r="V58" s="80"/>
    </row>
    <row r="59" spans="16:22" ht="12.75">
      <c r="P59" s="11"/>
      <c r="T59" s="10"/>
      <c r="U59" s="80"/>
      <c r="V59" s="80"/>
    </row>
    <row r="60" spans="16:22" ht="12.75">
      <c r="P60" s="11"/>
      <c r="T60" s="10"/>
      <c r="U60" s="80"/>
      <c r="V60" s="80"/>
    </row>
    <row r="61" spans="16:22" ht="12.75">
      <c r="P61" s="11"/>
      <c r="T61" s="10"/>
      <c r="U61" s="80"/>
      <c r="V61" s="80"/>
    </row>
    <row r="62" spans="16:22" ht="12.75">
      <c r="P62" s="11"/>
      <c r="T62" s="10"/>
      <c r="U62" s="80"/>
      <c r="V62" s="80"/>
    </row>
    <row r="63" spans="16:22" ht="12.75">
      <c r="P63" s="11"/>
      <c r="T63" s="10"/>
      <c r="U63" s="80"/>
      <c r="V63" s="80"/>
    </row>
    <row r="64" spans="16:22" ht="12.75">
      <c r="P64" s="11"/>
      <c r="T64" s="10"/>
      <c r="U64" s="80"/>
      <c r="V64" s="80"/>
    </row>
    <row r="65" spans="16:22" ht="12.75">
      <c r="P65" s="11"/>
      <c r="T65" s="10"/>
      <c r="U65" s="80"/>
      <c r="V65" s="80"/>
    </row>
    <row r="66" spans="16:22" ht="12.75">
      <c r="P66" s="11"/>
      <c r="T66" s="10"/>
    </row>
    <row r="67" spans="16:22" ht="12.75">
      <c r="P67" s="11"/>
      <c r="T67" s="10"/>
    </row>
    <row r="68" spans="16:22" ht="12.75">
      <c r="P68" s="11"/>
      <c r="T68" s="10"/>
    </row>
    <row r="69" spans="16:22" ht="12.75">
      <c r="P69" s="11"/>
      <c r="T69" s="10"/>
    </row>
    <row r="70" spans="16:22" ht="12.75">
      <c r="P70" s="11"/>
      <c r="T70" s="10"/>
    </row>
    <row r="71" spans="16:22" ht="12.75">
      <c r="P71" s="11"/>
      <c r="T71" s="10"/>
    </row>
    <row r="72" spans="16:22" ht="12.75">
      <c r="P72" s="11"/>
      <c r="T72" s="10"/>
    </row>
    <row r="73" spans="16:22" ht="12.75">
      <c r="P73" s="11"/>
      <c r="T73" s="10"/>
    </row>
    <row r="74" spans="16:22" ht="12.75">
      <c r="P74" s="11"/>
      <c r="T74" s="10"/>
    </row>
    <row r="75" spans="16:22" ht="12.75">
      <c r="P75" s="11"/>
      <c r="T75" s="10"/>
    </row>
    <row r="76" spans="16:22" ht="12.75">
      <c r="P76" s="11"/>
      <c r="T76" s="10"/>
    </row>
    <row r="77" spans="16:22" ht="12.75">
      <c r="P77" s="11"/>
      <c r="T77" s="10"/>
    </row>
    <row r="78" spans="16:22" ht="12.75">
      <c r="P78" s="11"/>
      <c r="T78" s="10"/>
    </row>
    <row r="79" spans="16:22" ht="12.75">
      <c r="P79" s="11"/>
      <c r="T79" s="10"/>
    </row>
    <row r="80" spans="16:22" ht="12.75">
      <c r="P80" s="11"/>
      <c r="T80" s="10"/>
    </row>
    <row r="81" spans="16:20" ht="12.75">
      <c r="P81" s="11"/>
      <c r="T81" s="10"/>
    </row>
    <row r="82" spans="16:20" ht="12.75">
      <c r="P82" s="11"/>
      <c r="T82" s="10"/>
    </row>
    <row r="83" spans="16:20" ht="12.75">
      <c r="P83" s="11"/>
      <c r="T83" s="10"/>
    </row>
    <row r="84" spans="16:20" ht="12.75">
      <c r="P84" s="11"/>
      <c r="T84" s="10"/>
    </row>
    <row r="85" spans="16:20" ht="12.75">
      <c r="P85" s="11"/>
      <c r="T85" s="10"/>
    </row>
    <row r="86" spans="16:20" ht="12.75">
      <c r="P86" s="11"/>
      <c r="T86" s="10"/>
    </row>
    <row r="87" spans="16:20" ht="12.75">
      <c r="P87" s="11"/>
      <c r="T87" s="10"/>
    </row>
    <row r="88" spans="16:20" ht="12.75">
      <c r="P88" s="11"/>
      <c r="T88" s="10"/>
    </row>
    <row r="89" spans="16:20" ht="12.75">
      <c r="P89" s="11"/>
      <c r="T89" s="10"/>
    </row>
    <row r="90" spans="16:20" ht="12.75">
      <c r="P90" s="11"/>
      <c r="T90" s="10"/>
    </row>
    <row r="91" spans="16:20" ht="12.75">
      <c r="P91" s="11"/>
      <c r="T91" s="10"/>
    </row>
    <row r="92" spans="16:20" ht="12.75">
      <c r="P92" s="11"/>
      <c r="T92" s="10"/>
    </row>
    <row r="93" spans="16:20" ht="12.75">
      <c r="P93" s="11"/>
      <c r="T93" s="10"/>
    </row>
    <row r="94" spans="16:20" ht="12.75">
      <c r="P94" s="11"/>
      <c r="T94" s="10"/>
    </row>
    <row r="95" spans="16:20" ht="12.75">
      <c r="P95" s="11"/>
      <c r="T95" s="10"/>
    </row>
    <row r="96" spans="16:20" ht="12.75">
      <c r="P96" s="11"/>
      <c r="T96" s="10"/>
    </row>
    <row r="97" spans="16:20" ht="12.75">
      <c r="P97" s="11"/>
      <c r="T97" s="10"/>
    </row>
    <row r="98" spans="16:20" ht="12.75">
      <c r="P98" s="11"/>
      <c r="T98" s="10"/>
    </row>
    <row r="99" spans="16:20" ht="12.75">
      <c r="P99" s="11"/>
      <c r="T99" s="10"/>
    </row>
    <row r="100" spans="16:20" ht="12.75">
      <c r="P100" s="11"/>
      <c r="T100" s="10"/>
    </row>
    <row r="101" spans="16:20" ht="12.75">
      <c r="P101" s="11"/>
      <c r="T101" s="10"/>
    </row>
    <row r="102" spans="16:20" ht="12.75">
      <c r="P102" s="11"/>
      <c r="T102" s="10"/>
    </row>
    <row r="103" spans="16:20" ht="12.75">
      <c r="P103" s="11"/>
      <c r="T103" s="10"/>
    </row>
    <row r="104" spans="16:20" ht="12.75">
      <c r="P104" s="11"/>
      <c r="T104" s="10"/>
    </row>
    <row r="105" spans="16:20" ht="12.75">
      <c r="P105" s="11"/>
      <c r="T105" s="10"/>
    </row>
    <row r="106" spans="16:20" ht="12.75">
      <c r="P106" s="11"/>
      <c r="T106" s="10"/>
    </row>
    <row r="107" spans="16:20" ht="12.75">
      <c r="P107" s="11"/>
      <c r="T107" s="10"/>
    </row>
    <row r="108" spans="16:20" ht="12.75">
      <c r="P108" s="11"/>
      <c r="T108" s="10"/>
    </row>
    <row r="109" spans="16:20" ht="12.75">
      <c r="P109" s="11"/>
      <c r="T109" s="10"/>
    </row>
    <row r="110" spans="16:20" ht="12.75">
      <c r="P110" s="11"/>
      <c r="T110" s="10"/>
    </row>
    <row r="111" spans="16:20" ht="12.75">
      <c r="P111" s="11"/>
      <c r="T111" s="10"/>
    </row>
    <row r="112" spans="16:20" ht="12.75">
      <c r="P112" s="11"/>
      <c r="T112" s="10"/>
    </row>
    <row r="113" spans="16:20" ht="12.75">
      <c r="P113" s="11"/>
      <c r="T113" s="10"/>
    </row>
    <row r="114" spans="16:20" ht="12.75">
      <c r="P114" s="11"/>
      <c r="T114" s="10"/>
    </row>
    <row r="115" spans="16:20" ht="12.75">
      <c r="P115" s="11"/>
      <c r="T115" s="10"/>
    </row>
    <row r="116" spans="16:20" ht="12.75">
      <c r="P116" s="11"/>
      <c r="T116" s="10"/>
    </row>
    <row r="117" spans="16:20" ht="12.75">
      <c r="P117" s="11"/>
      <c r="T117" s="10"/>
    </row>
    <row r="118" spans="16:20" ht="12.75">
      <c r="P118" s="11"/>
      <c r="T118" s="10"/>
    </row>
    <row r="119" spans="16:20" ht="12.75">
      <c r="P119" s="11"/>
      <c r="T119" s="10"/>
    </row>
    <row r="120" spans="16:20" ht="12.75">
      <c r="P120" s="11"/>
      <c r="T120" s="10"/>
    </row>
    <row r="121" spans="16:20" ht="12.75">
      <c r="P121" s="11"/>
      <c r="T121" s="10"/>
    </row>
    <row r="122" spans="16:20" ht="12.75">
      <c r="P122" s="11"/>
      <c r="T122" s="10"/>
    </row>
    <row r="123" spans="16:20" ht="12.75">
      <c r="P123" s="11"/>
      <c r="T123" s="10"/>
    </row>
    <row r="124" spans="16:20" ht="12.75">
      <c r="P124" s="11"/>
      <c r="T124" s="10"/>
    </row>
    <row r="125" spans="16:20" ht="12.75">
      <c r="P125" s="11"/>
      <c r="T125" s="10"/>
    </row>
    <row r="126" spans="16:20" ht="12.75">
      <c r="P126" s="11"/>
      <c r="T126" s="10"/>
    </row>
    <row r="127" spans="16:20" ht="12.75">
      <c r="P127" s="11"/>
      <c r="T127" s="10"/>
    </row>
    <row r="128" spans="16:20" ht="12.75">
      <c r="P128" s="11"/>
      <c r="T128" s="10"/>
    </row>
    <row r="129" spans="16:20" ht="12.75">
      <c r="P129" s="11"/>
      <c r="T129" s="10"/>
    </row>
    <row r="130" spans="16:20" ht="12.75">
      <c r="P130" s="11"/>
      <c r="T130" s="10"/>
    </row>
    <row r="131" spans="16:20" ht="12.75">
      <c r="P131" s="11"/>
      <c r="T131" s="10"/>
    </row>
    <row r="132" spans="16:20" ht="12.75">
      <c r="P132" s="11"/>
      <c r="T132" s="10"/>
    </row>
    <row r="133" spans="16:20" ht="12.75">
      <c r="P133" s="11"/>
      <c r="T133" s="10"/>
    </row>
    <row r="134" spans="16:20" ht="12.75">
      <c r="P134" s="11"/>
      <c r="T134" s="10"/>
    </row>
    <row r="135" spans="16:20" ht="12.75">
      <c r="P135" s="11"/>
      <c r="T135" s="10"/>
    </row>
    <row r="136" spans="16:20" ht="12.75">
      <c r="P136" s="11"/>
      <c r="T136" s="10"/>
    </row>
    <row r="137" spans="16:20" ht="12.75">
      <c r="P137" s="11"/>
      <c r="T137" s="10"/>
    </row>
    <row r="138" spans="16:20" ht="12.75">
      <c r="P138" s="11"/>
      <c r="T138" s="10"/>
    </row>
    <row r="139" spans="16:20" ht="12.75">
      <c r="P139" s="11"/>
      <c r="T139" s="10"/>
    </row>
    <row r="140" spans="16:20" ht="12.75">
      <c r="P140" s="11"/>
      <c r="T140" s="10"/>
    </row>
    <row r="141" spans="16:20" ht="12.75">
      <c r="P141" s="11"/>
      <c r="T141" s="10"/>
    </row>
    <row r="142" spans="16:20" ht="12.75">
      <c r="P142" s="11"/>
      <c r="T142" s="10"/>
    </row>
    <row r="143" spans="16:20" ht="12.75">
      <c r="P143" s="11"/>
      <c r="T143" s="10"/>
    </row>
    <row r="144" spans="16:20" ht="12.75">
      <c r="P144" s="11"/>
      <c r="T144" s="10"/>
    </row>
    <row r="145" spans="16:20" ht="12.75">
      <c r="P145" s="11"/>
      <c r="T145" s="10"/>
    </row>
    <row r="146" spans="16:20" ht="12.75">
      <c r="P146" s="11"/>
      <c r="T146" s="10"/>
    </row>
    <row r="147" spans="16:20" ht="12.75">
      <c r="P147" s="11"/>
      <c r="T147" s="10"/>
    </row>
    <row r="148" spans="16:20" ht="12.75">
      <c r="P148" s="11"/>
      <c r="T148" s="10"/>
    </row>
    <row r="149" spans="16:20" ht="12.75">
      <c r="P149" s="11"/>
      <c r="T149" s="10"/>
    </row>
    <row r="150" spans="16:20" ht="12.75">
      <c r="P150" s="11"/>
      <c r="T150" s="10"/>
    </row>
    <row r="151" spans="16:20" ht="12.75">
      <c r="P151" s="11"/>
      <c r="T151" s="10"/>
    </row>
    <row r="152" spans="16:20" ht="12.75">
      <c r="P152" s="11"/>
      <c r="T152" s="10"/>
    </row>
    <row r="153" spans="16:20" ht="12.75">
      <c r="P153" s="11"/>
      <c r="T153" s="10"/>
    </row>
    <row r="154" spans="16:20" ht="12.75">
      <c r="P154" s="11"/>
      <c r="T154" s="10"/>
    </row>
    <row r="155" spans="16:20" ht="12.75">
      <c r="P155" s="11"/>
      <c r="T155" s="10"/>
    </row>
    <row r="156" spans="16:20" ht="12.75">
      <c r="P156" s="11"/>
      <c r="T156" s="10"/>
    </row>
    <row r="157" spans="16:20" ht="12.75">
      <c r="P157" s="11"/>
      <c r="T157" s="10"/>
    </row>
    <row r="158" spans="16:20" ht="12.75">
      <c r="P158" s="11"/>
      <c r="T158" s="10"/>
    </row>
    <row r="159" spans="16:20" ht="12.75">
      <c r="P159" s="11"/>
      <c r="T159" s="10"/>
    </row>
    <row r="160" spans="16:20" ht="12.75">
      <c r="P160" s="11"/>
      <c r="T160" s="10"/>
    </row>
    <row r="161" spans="16:20" ht="12.75">
      <c r="P161" s="11"/>
      <c r="T161" s="10"/>
    </row>
    <row r="162" spans="16:20" ht="12.75">
      <c r="P162" s="11"/>
      <c r="T162" s="10"/>
    </row>
    <row r="163" spans="16:20" ht="12.75">
      <c r="P163" s="11"/>
      <c r="T163" s="10"/>
    </row>
    <row r="164" spans="16:20" ht="12.75">
      <c r="P164" s="11"/>
      <c r="T164" s="10"/>
    </row>
    <row r="165" spans="16:20" ht="12.75">
      <c r="P165" s="11"/>
      <c r="T165" s="10"/>
    </row>
    <row r="166" spans="16:20" ht="12.75">
      <c r="P166" s="11"/>
      <c r="T166" s="10"/>
    </row>
    <row r="167" spans="16:20" ht="12.75">
      <c r="P167" s="11"/>
      <c r="T167" s="10"/>
    </row>
    <row r="168" spans="16:20" ht="12.75">
      <c r="P168" s="11"/>
      <c r="T168" s="10"/>
    </row>
    <row r="169" spans="16:20" ht="12.75">
      <c r="P169" s="11"/>
      <c r="T169" s="10"/>
    </row>
    <row r="170" spans="16:20" ht="12.75">
      <c r="P170" s="11"/>
      <c r="T170" s="10"/>
    </row>
    <row r="171" spans="16:20" ht="12.75">
      <c r="P171" s="11"/>
      <c r="T171" s="10"/>
    </row>
    <row r="172" spans="16:20" ht="12.75">
      <c r="P172" s="11"/>
      <c r="T172" s="10"/>
    </row>
    <row r="173" spans="16:20" ht="12.75">
      <c r="P173" s="11"/>
      <c r="T173" s="10"/>
    </row>
    <row r="174" spans="16:20" ht="12.75">
      <c r="P174" s="11"/>
      <c r="T174" s="10"/>
    </row>
    <row r="175" spans="16:20" ht="12.75">
      <c r="P175" s="11"/>
      <c r="T175" s="10"/>
    </row>
    <row r="176" spans="16:20" ht="12.75">
      <c r="P176" s="11"/>
      <c r="T176" s="10"/>
    </row>
    <row r="177" spans="16:20" ht="12.75">
      <c r="P177" s="11"/>
      <c r="T177" s="10"/>
    </row>
    <row r="178" spans="16:20" ht="12.75">
      <c r="P178" s="11"/>
      <c r="T178" s="10"/>
    </row>
    <row r="179" spans="16:20" ht="12.75">
      <c r="P179" s="11"/>
      <c r="T179" s="10"/>
    </row>
    <row r="180" spans="16:20" ht="12.75">
      <c r="P180" s="11"/>
      <c r="T180" s="10"/>
    </row>
    <row r="181" spans="16:20" ht="12.75">
      <c r="P181" s="11"/>
      <c r="T181" s="10"/>
    </row>
    <row r="182" spans="16:20" ht="12.75">
      <c r="P182" s="11"/>
      <c r="T182" s="10"/>
    </row>
    <row r="183" spans="16:20" ht="12.75">
      <c r="P183" s="11"/>
      <c r="T183" s="10"/>
    </row>
    <row r="184" spans="16:20" ht="12.75">
      <c r="P184" s="11"/>
      <c r="T184" s="10"/>
    </row>
    <row r="185" spans="16:20" ht="12.75">
      <c r="P185" s="11"/>
      <c r="T185" s="10"/>
    </row>
    <row r="186" spans="16:20" ht="12.75">
      <c r="P186" s="11"/>
      <c r="T186" s="10"/>
    </row>
    <row r="187" spans="16:20" ht="12.75">
      <c r="P187" s="11"/>
      <c r="T187" s="10"/>
    </row>
    <row r="188" spans="16:20" ht="12.75">
      <c r="P188" s="11"/>
      <c r="T188" s="10"/>
    </row>
    <row r="189" spans="16:20" ht="12.75">
      <c r="P189" s="11"/>
      <c r="T189" s="10"/>
    </row>
    <row r="190" spans="16:20" ht="12.75">
      <c r="P190" s="11"/>
      <c r="T190" s="10"/>
    </row>
    <row r="191" spans="16:20" ht="12.75">
      <c r="P191" s="11"/>
      <c r="T191" s="10"/>
    </row>
    <row r="192" spans="16:20" ht="12.75">
      <c r="P192" s="11"/>
      <c r="T192" s="10"/>
    </row>
    <row r="193" spans="16:20" ht="12.75">
      <c r="P193" s="11"/>
      <c r="T193" s="10"/>
    </row>
    <row r="194" spans="16:20" ht="12.75">
      <c r="P194" s="11"/>
      <c r="T194" s="10"/>
    </row>
    <row r="195" spans="16:20" ht="12.75">
      <c r="P195" s="11"/>
      <c r="T195" s="10"/>
    </row>
    <row r="196" spans="16:20" ht="12.75">
      <c r="P196" s="11"/>
      <c r="T196" s="10"/>
    </row>
    <row r="197" spans="16:20" ht="12.75">
      <c r="P197" s="11"/>
      <c r="T197" s="10"/>
    </row>
    <row r="198" spans="16:20" ht="12.75">
      <c r="P198" s="11"/>
      <c r="T198" s="10"/>
    </row>
    <row r="199" spans="16:20" ht="12.75">
      <c r="P199" s="11"/>
      <c r="T199" s="10"/>
    </row>
    <row r="200" spans="16:20" ht="12.75">
      <c r="P200" s="11"/>
      <c r="T200" s="10"/>
    </row>
    <row r="201" spans="16:20" ht="12.75">
      <c r="P201" s="11"/>
      <c r="T201" s="10"/>
    </row>
    <row r="202" spans="16:20" ht="12.75">
      <c r="P202" s="11"/>
      <c r="T202" s="10"/>
    </row>
    <row r="203" spans="16:20" ht="12.75">
      <c r="P203" s="11"/>
      <c r="T203" s="10"/>
    </row>
    <row r="204" spans="16:20" ht="12.75">
      <c r="P204" s="11"/>
      <c r="T204" s="10"/>
    </row>
    <row r="205" spans="16:20" ht="12.75">
      <c r="P205" s="11"/>
      <c r="T205" s="10"/>
    </row>
    <row r="206" spans="16:20" ht="12.75">
      <c r="P206" s="11"/>
      <c r="T206" s="10"/>
    </row>
    <row r="207" spans="16:20" ht="12.75">
      <c r="P207" s="11"/>
      <c r="T207" s="10"/>
    </row>
    <row r="208" spans="16:20" ht="12.75">
      <c r="P208" s="11"/>
      <c r="T208" s="10"/>
    </row>
    <row r="209" spans="16:20" ht="12.75">
      <c r="P209" s="11"/>
      <c r="T209" s="10"/>
    </row>
    <row r="210" spans="16:20" ht="12.75">
      <c r="P210" s="11"/>
      <c r="T210" s="10"/>
    </row>
    <row r="211" spans="16:20" ht="12.75">
      <c r="P211" s="11"/>
      <c r="T211" s="10"/>
    </row>
    <row r="212" spans="16:20" ht="12.75">
      <c r="P212" s="11"/>
      <c r="T212" s="10"/>
    </row>
    <row r="213" spans="16:20" ht="12.75">
      <c r="P213" s="11"/>
      <c r="T213" s="10"/>
    </row>
    <row r="214" spans="16:20" ht="12.75">
      <c r="P214" s="11"/>
      <c r="T214" s="10"/>
    </row>
    <row r="215" spans="16:20" ht="12.75">
      <c r="P215" s="11"/>
      <c r="T215" s="10"/>
    </row>
    <row r="216" spans="16:20" ht="12.75">
      <c r="P216" s="11"/>
      <c r="T216" s="10"/>
    </row>
    <row r="217" spans="16:20" ht="12.75">
      <c r="P217" s="11"/>
      <c r="T217" s="10"/>
    </row>
    <row r="218" spans="16:20" ht="12.75">
      <c r="P218" s="11"/>
      <c r="T218" s="10"/>
    </row>
    <row r="219" spans="16:20" ht="12.75">
      <c r="P219" s="11"/>
      <c r="T219" s="10"/>
    </row>
    <row r="220" spans="16:20" ht="12.75">
      <c r="P220" s="11"/>
      <c r="T220" s="10"/>
    </row>
    <row r="221" spans="16:20" ht="12.75">
      <c r="P221" s="11"/>
      <c r="T221" s="10"/>
    </row>
    <row r="222" spans="16:20" ht="12.75">
      <c r="P222" s="11"/>
      <c r="T222" s="10"/>
    </row>
    <row r="223" spans="16:20" ht="12.75">
      <c r="P223" s="11"/>
      <c r="T223" s="10"/>
    </row>
    <row r="224" spans="16:20" ht="12.75">
      <c r="P224" s="11"/>
      <c r="T224" s="10"/>
    </row>
    <row r="225" spans="16:20" ht="12.75">
      <c r="P225" s="11"/>
      <c r="T225" s="10"/>
    </row>
    <row r="226" spans="16:20" ht="12.75">
      <c r="P226" s="11"/>
      <c r="T226" s="10"/>
    </row>
    <row r="227" spans="16:20" ht="12.75">
      <c r="P227" s="11"/>
      <c r="T227" s="10"/>
    </row>
    <row r="228" spans="16:20" ht="12.75">
      <c r="P228" s="11"/>
      <c r="T228" s="10"/>
    </row>
    <row r="229" spans="16:20" ht="12.75">
      <c r="P229" s="11"/>
      <c r="T229" s="10"/>
    </row>
    <row r="230" spans="16:20" ht="12.75">
      <c r="P230" s="11"/>
      <c r="T230" s="10"/>
    </row>
    <row r="231" spans="16:20" ht="12.75">
      <c r="P231" s="11"/>
      <c r="T231" s="10"/>
    </row>
    <row r="232" spans="16:20" ht="12.75">
      <c r="P232" s="11"/>
      <c r="T232" s="10"/>
    </row>
    <row r="233" spans="16:20" ht="12.75">
      <c r="P233" s="11"/>
      <c r="T233" s="10"/>
    </row>
    <row r="234" spans="16:20" ht="12.75">
      <c r="P234" s="11"/>
      <c r="T234" s="10"/>
    </row>
    <row r="235" spans="16:20" ht="12.75">
      <c r="P235" s="11"/>
      <c r="T235" s="10"/>
    </row>
    <row r="236" spans="16:20" ht="12.75">
      <c r="P236" s="11"/>
      <c r="T236" s="10"/>
    </row>
    <row r="237" spans="16:20" ht="12.75">
      <c r="P237" s="11"/>
      <c r="T237" s="10"/>
    </row>
    <row r="238" spans="16:20" ht="12.75">
      <c r="P238" s="11"/>
      <c r="T238" s="10"/>
    </row>
    <row r="239" spans="16:20" ht="12.75">
      <c r="P239" s="11"/>
      <c r="T239" s="10"/>
    </row>
    <row r="240" spans="16:20" ht="12.75">
      <c r="P240" s="11"/>
      <c r="T240" s="10"/>
    </row>
    <row r="241" spans="16:20" ht="12.75">
      <c r="P241" s="11"/>
      <c r="T241" s="10"/>
    </row>
    <row r="242" spans="16:20" ht="12.75">
      <c r="P242" s="11"/>
      <c r="T242" s="10"/>
    </row>
    <row r="243" spans="16:20" ht="12.75">
      <c r="P243" s="11"/>
      <c r="T243" s="10"/>
    </row>
    <row r="244" spans="16:20" ht="12.75">
      <c r="P244" s="11"/>
      <c r="T244" s="10"/>
    </row>
    <row r="245" spans="16:20" ht="12.75">
      <c r="P245" s="11"/>
      <c r="T245" s="10"/>
    </row>
    <row r="246" spans="16:20" ht="12.75">
      <c r="P246" s="11"/>
      <c r="T246" s="10"/>
    </row>
    <row r="247" spans="16:20" ht="12.75">
      <c r="P247" s="11"/>
      <c r="T247" s="10"/>
    </row>
    <row r="248" spans="16:20" ht="12.75">
      <c r="P248" s="11"/>
      <c r="T248" s="10"/>
    </row>
    <row r="249" spans="16:20" ht="12.75">
      <c r="P249" s="11"/>
      <c r="T249" s="10"/>
    </row>
    <row r="250" spans="16:20" ht="12.75">
      <c r="P250" s="11"/>
      <c r="T250" s="10"/>
    </row>
    <row r="251" spans="16:20" ht="12.75">
      <c r="P251" s="11"/>
      <c r="T251" s="10"/>
    </row>
    <row r="252" spans="16:20" ht="12.75">
      <c r="P252" s="11"/>
      <c r="T252" s="10"/>
    </row>
    <row r="253" spans="16:20" ht="12.75">
      <c r="P253" s="11"/>
      <c r="T253" s="10"/>
    </row>
    <row r="254" spans="16:20" ht="12.75">
      <c r="P254" s="11"/>
      <c r="T254" s="10"/>
    </row>
    <row r="255" spans="16:20" ht="12.75">
      <c r="P255" s="11"/>
      <c r="T255" s="10"/>
    </row>
    <row r="256" spans="16:20" ht="12.75">
      <c r="P256" s="11"/>
      <c r="T256" s="10"/>
    </row>
    <row r="257" spans="16:20" ht="12.75">
      <c r="P257" s="11"/>
      <c r="T257" s="10"/>
    </row>
    <row r="258" spans="16:20" ht="12.75">
      <c r="P258" s="11"/>
      <c r="T258" s="10"/>
    </row>
    <row r="259" spans="16:20" ht="12.75">
      <c r="P259" s="11"/>
      <c r="T259" s="10"/>
    </row>
    <row r="260" spans="16:20" ht="12.75">
      <c r="P260" s="11"/>
      <c r="T260" s="10"/>
    </row>
    <row r="261" spans="16:20" ht="12.75">
      <c r="P261" s="11"/>
      <c r="T261" s="10"/>
    </row>
    <row r="262" spans="16:20" ht="12.75">
      <c r="P262" s="11"/>
      <c r="T262" s="10"/>
    </row>
    <row r="263" spans="16:20" ht="12.75">
      <c r="P263" s="11"/>
      <c r="T263" s="10"/>
    </row>
    <row r="264" spans="16:20" ht="12.75">
      <c r="P264" s="11"/>
      <c r="T264" s="10"/>
    </row>
    <row r="265" spans="16:20" ht="12.75">
      <c r="P265" s="11"/>
      <c r="T265" s="10"/>
    </row>
    <row r="266" spans="16:20" ht="12.75">
      <c r="P266" s="11"/>
      <c r="T266" s="10"/>
    </row>
    <row r="267" spans="16:20" ht="12.75">
      <c r="P267" s="11"/>
      <c r="T267" s="10"/>
    </row>
    <row r="268" spans="16:20" ht="12.75">
      <c r="P268" s="11"/>
      <c r="T268" s="10"/>
    </row>
    <row r="269" spans="16:20" ht="12.75">
      <c r="P269" s="11"/>
      <c r="T269" s="10"/>
    </row>
    <row r="270" spans="16:20" ht="12.75">
      <c r="P270" s="11"/>
      <c r="T270" s="10"/>
    </row>
    <row r="271" spans="16:20" ht="12.75">
      <c r="P271" s="11"/>
      <c r="T271" s="10"/>
    </row>
    <row r="272" spans="16:20" ht="12.75">
      <c r="P272" s="11"/>
      <c r="T272" s="10"/>
    </row>
    <row r="273" spans="16:20" ht="12.75">
      <c r="P273" s="11"/>
      <c r="T273" s="10"/>
    </row>
    <row r="274" spans="16:20" ht="12.75">
      <c r="P274" s="11"/>
      <c r="T274" s="10"/>
    </row>
    <row r="275" spans="16:20" ht="12.75">
      <c r="P275" s="11"/>
      <c r="T275" s="10"/>
    </row>
    <row r="276" spans="16:20" ht="12.75">
      <c r="P276" s="11"/>
      <c r="T276" s="10"/>
    </row>
    <row r="277" spans="16:20" ht="12.75">
      <c r="P277" s="11"/>
      <c r="T277" s="10"/>
    </row>
    <row r="278" spans="16:20" ht="12.75">
      <c r="P278" s="11"/>
      <c r="T278" s="10"/>
    </row>
    <row r="279" spans="16:20" ht="12.75">
      <c r="P279" s="11"/>
      <c r="T279" s="10"/>
    </row>
    <row r="280" spans="16:20" ht="12.75">
      <c r="P280" s="11"/>
      <c r="T280" s="10"/>
    </row>
    <row r="281" spans="16:20" ht="12.75">
      <c r="P281" s="11"/>
      <c r="T281" s="10"/>
    </row>
    <row r="282" spans="16:20" ht="12.75">
      <c r="P282" s="11"/>
      <c r="T282" s="10"/>
    </row>
    <row r="283" spans="16:20" ht="12.75">
      <c r="P283" s="11"/>
      <c r="T283" s="10"/>
    </row>
    <row r="284" spans="16:20" ht="12.75">
      <c r="P284" s="11"/>
      <c r="T284" s="10"/>
    </row>
    <row r="285" spans="16:20" ht="12.75">
      <c r="P285" s="11"/>
      <c r="T285" s="10"/>
    </row>
    <row r="286" spans="16:20" ht="12.75">
      <c r="P286" s="11"/>
      <c r="T286" s="10"/>
    </row>
    <row r="287" spans="16:20" ht="12.75">
      <c r="P287" s="11"/>
      <c r="T287" s="10"/>
    </row>
    <row r="288" spans="16:20" ht="12.75">
      <c r="P288" s="11"/>
      <c r="T288" s="10"/>
    </row>
    <row r="289" spans="16:20" ht="12.75">
      <c r="P289" s="11"/>
      <c r="T289" s="10"/>
    </row>
    <row r="290" spans="16:20" ht="12.75">
      <c r="P290" s="11"/>
      <c r="T290" s="10"/>
    </row>
    <row r="291" spans="16:20" ht="12.75">
      <c r="P291" s="11"/>
      <c r="T291" s="10"/>
    </row>
    <row r="292" spans="16:20" ht="12.75">
      <c r="P292" s="11"/>
      <c r="T292" s="10"/>
    </row>
    <row r="293" spans="16:20" ht="12.75">
      <c r="P293" s="11"/>
      <c r="T293" s="10"/>
    </row>
    <row r="294" spans="16:20" ht="12.75">
      <c r="P294" s="11"/>
      <c r="T294" s="10"/>
    </row>
    <row r="295" spans="16:20" ht="12.75">
      <c r="P295" s="11"/>
      <c r="T295" s="10"/>
    </row>
    <row r="296" spans="16:20" ht="12.75">
      <c r="P296" s="11"/>
      <c r="T296" s="10"/>
    </row>
    <row r="297" spans="16:20" ht="12.75">
      <c r="P297" s="11"/>
      <c r="T297" s="10"/>
    </row>
    <row r="298" spans="16:20" ht="12.75">
      <c r="P298" s="11"/>
      <c r="T298" s="10"/>
    </row>
    <row r="299" spans="16:20" ht="12.75">
      <c r="P299" s="11"/>
      <c r="T299" s="10"/>
    </row>
    <row r="300" spans="16:20" ht="12.75">
      <c r="P300" s="11"/>
      <c r="T300" s="10"/>
    </row>
    <row r="301" spans="16:20" ht="12.75">
      <c r="P301" s="11"/>
      <c r="T301" s="10"/>
    </row>
    <row r="302" spans="16:20" ht="12.75">
      <c r="P302" s="11"/>
      <c r="T302" s="10"/>
    </row>
    <row r="303" spans="16:20" ht="12.75">
      <c r="P303" s="11"/>
      <c r="T303" s="10"/>
    </row>
    <row r="304" spans="16:20" ht="12.75">
      <c r="P304" s="11"/>
      <c r="T304" s="10"/>
    </row>
    <row r="305" spans="16:20" ht="12.75">
      <c r="P305" s="11"/>
      <c r="T305" s="10"/>
    </row>
    <row r="306" spans="16:20" ht="12.75">
      <c r="P306" s="11"/>
      <c r="T306" s="10"/>
    </row>
    <row r="307" spans="16:20" ht="12.75">
      <c r="P307" s="11"/>
      <c r="T307" s="10"/>
    </row>
    <row r="308" spans="16:20" ht="12.75">
      <c r="P308" s="11"/>
      <c r="T308" s="10"/>
    </row>
    <row r="309" spans="16:20" ht="12.75">
      <c r="P309" s="11"/>
      <c r="T309" s="10"/>
    </row>
    <row r="310" spans="16:20" ht="12.75">
      <c r="P310" s="11"/>
      <c r="T310" s="10"/>
    </row>
    <row r="311" spans="16:20" ht="12.75">
      <c r="P311" s="11"/>
      <c r="T311" s="10"/>
    </row>
    <row r="312" spans="16:20" ht="12.75">
      <c r="P312" s="11"/>
      <c r="T312" s="10"/>
    </row>
    <row r="313" spans="16:20" ht="12.75">
      <c r="P313" s="11"/>
      <c r="T313" s="10"/>
    </row>
    <row r="314" spans="16:20" ht="12.75">
      <c r="P314" s="11"/>
      <c r="T314" s="10"/>
    </row>
    <row r="315" spans="16:20" ht="12.75">
      <c r="P315" s="11"/>
      <c r="T315" s="10"/>
    </row>
    <row r="316" spans="16:20" ht="12.75">
      <c r="P316" s="11"/>
      <c r="T316" s="10"/>
    </row>
    <row r="317" spans="16:20" ht="12.75">
      <c r="P317" s="11"/>
      <c r="T317" s="10"/>
    </row>
    <row r="318" spans="16:20" ht="12.75">
      <c r="P318" s="11"/>
      <c r="T318" s="10"/>
    </row>
    <row r="319" spans="16:20" ht="12.75">
      <c r="P319" s="11"/>
      <c r="T319" s="10"/>
    </row>
    <row r="320" spans="16:20" ht="12.75">
      <c r="P320" s="11"/>
      <c r="T320" s="10"/>
    </row>
    <row r="321" spans="16:20" ht="12.75">
      <c r="P321" s="11"/>
      <c r="T321" s="10"/>
    </row>
    <row r="322" spans="16:20" ht="12.75">
      <c r="P322" s="11"/>
      <c r="T322" s="10"/>
    </row>
    <row r="323" spans="16:20" ht="12.75">
      <c r="P323" s="11"/>
      <c r="T323" s="10"/>
    </row>
    <row r="324" spans="16:20" ht="12.75">
      <c r="P324" s="11"/>
      <c r="T324" s="10"/>
    </row>
    <row r="325" spans="16:20" ht="12.75">
      <c r="P325" s="11"/>
      <c r="T325" s="10"/>
    </row>
    <row r="326" spans="16:20" ht="12.75">
      <c r="P326" s="11"/>
      <c r="T326" s="10"/>
    </row>
    <row r="327" spans="16:20" ht="12.75">
      <c r="P327" s="11"/>
      <c r="T327" s="10"/>
    </row>
    <row r="328" spans="16:20" ht="12.75">
      <c r="P328" s="11"/>
      <c r="T328" s="10"/>
    </row>
    <row r="329" spans="16:20" ht="12.75">
      <c r="P329" s="11"/>
      <c r="T329" s="10"/>
    </row>
    <row r="330" spans="16:20" ht="12.75">
      <c r="P330" s="11"/>
      <c r="T330" s="10"/>
    </row>
    <row r="331" spans="16:20" ht="12.75">
      <c r="P331" s="11"/>
      <c r="T331" s="10"/>
    </row>
    <row r="332" spans="16:20" ht="12.75">
      <c r="P332" s="11"/>
      <c r="T332" s="10"/>
    </row>
    <row r="333" spans="16:20" ht="12.75">
      <c r="P333" s="11"/>
      <c r="T333" s="10"/>
    </row>
    <row r="334" spans="16:20" ht="12.75">
      <c r="P334" s="11"/>
      <c r="T334" s="10"/>
    </row>
    <row r="335" spans="16:20" ht="12.75">
      <c r="P335" s="11"/>
      <c r="T335" s="10"/>
    </row>
    <row r="336" spans="16:20" ht="12.75">
      <c r="P336" s="11"/>
      <c r="T336" s="10"/>
    </row>
    <row r="337" spans="16:20" ht="12.75">
      <c r="P337" s="11"/>
      <c r="T337" s="10"/>
    </row>
    <row r="338" spans="16:20" ht="12.75">
      <c r="P338" s="11"/>
      <c r="T338" s="10"/>
    </row>
    <row r="339" spans="16:20" ht="12.75">
      <c r="P339" s="11"/>
      <c r="T339" s="10"/>
    </row>
    <row r="340" spans="16:20" ht="12.75">
      <c r="P340" s="11"/>
      <c r="T340" s="10"/>
    </row>
    <row r="341" spans="16:20" ht="12.75">
      <c r="P341" s="11"/>
      <c r="T341" s="10"/>
    </row>
    <row r="342" spans="16:20" ht="12.75">
      <c r="P342" s="11"/>
      <c r="T342" s="10"/>
    </row>
    <row r="343" spans="16:20" ht="12.75">
      <c r="P343" s="11"/>
      <c r="T343" s="10"/>
    </row>
    <row r="344" spans="16:20" ht="12.75">
      <c r="P344" s="11"/>
      <c r="T344" s="10"/>
    </row>
    <row r="345" spans="16:20" ht="12.75">
      <c r="P345" s="11"/>
      <c r="T345" s="10"/>
    </row>
    <row r="346" spans="16:20" ht="12.75">
      <c r="P346" s="11"/>
      <c r="T346" s="10"/>
    </row>
    <row r="347" spans="16:20" ht="12.75">
      <c r="P347" s="11"/>
      <c r="T347" s="10"/>
    </row>
    <row r="348" spans="16:20" ht="12.75">
      <c r="P348" s="11"/>
      <c r="T348" s="10"/>
    </row>
    <row r="349" spans="16:20" ht="12.75">
      <c r="P349" s="11"/>
      <c r="T349" s="10"/>
    </row>
    <row r="350" spans="16:20" ht="12.75">
      <c r="P350" s="11"/>
      <c r="T350" s="10"/>
    </row>
    <row r="351" spans="16:20" ht="12.75">
      <c r="P351" s="11"/>
      <c r="T351" s="10"/>
    </row>
    <row r="352" spans="16:20" ht="12.75">
      <c r="P352" s="11"/>
      <c r="T352" s="10"/>
    </row>
    <row r="353" spans="16:20" ht="12.75">
      <c r="P353" s="11"/>
      <c r="T353" s="10"/>
    </row>
    <row r="354" spans="16:20" ht="12.75">
      <c r="P354" s="11"/>
      <c r="T354" s="10"/>
    </row>
    <row r="355" spans="16:20" ht="12.75">
      <c r="P355" s="11"/>
      <c r="T355" s="10"/>
    </row>
    <row r="356" spans="16:20" ht="12.75">
      <c r="P356" s="11"/>
      <c r="T356" s="10"/>
    </row>
    <row r="357" spans="16:20" ht="12.75">
      <c r="P357" s="11"/>
      <c r="T357" s="10"/>
    </row>
    <row r="358" spans="16:20" ht="12.75">
      <c r="P358" s="11"/>
      <c r="T358" s="10"/>
    </row>
    <row r="359" spans="16:20" ht="12.75">
      <c r="P359" s="11"/>
      <c r="T359" s="10"/>
    </row>
    <row r="360" spans="16:20" ht="12.75">
      <c r="P360" s="11"/>
      <c r="T360" s="10"/>
    </row>
    <row r="361" spans="16:20" ht="12.75">
      <c r="P361" s="11"/>
      <c r="T361" s="10"/>
    </row>
    <row r="362" spans="16:20" ht="12.75">
      <c r="P362" s="11"/>
      <c r="T362" s="10"/>
    </row>
    <row r="363" spans="16:20" ht="12.75">
      <c r="P363" s="11"/>
      <c r="T363" s="10"/>
    </row>
    <row r="364" spans="16:20" ht="12.75">
      <c r="P364" s="11"/>
      <c r="T364" s="10"/>
    </row>
    <row r="365" spans="16:20" ht="12.75">
      <c r="P365" s="11"/>
      <c r="T365" s="10"/>
    </row>
    <row r="366" spans="16:20" ht="12.75">
      <c r="P366" s="11"/>
      <c r="T366" s="10"/>
    </row>
    <row r="367" spans="16:20" ht="12.75">
      <c r="P367" s="11"/>
      <c r="T367" s="10"/>
    </row>
    <row r="368" spans="16:20" ht="12.75">
      <c r="P368" s="11"/>
      <c r="T368" s="10"/>
    </row>
    <row r="369" spans="16:20" ht="12.75">
      <c r="P369" s="11"/>
      <c r="T369" s="10"/>
    </row>
    <row r="370" spans="16:20" ht="12.75">
      <c r="P370" s="11"/>
      <c r="T370" s="10"/>
    </row>
    <row r="371" spans="16:20" ht="12.75">
      <c r="P371" s="11"/>
      <c r="T371" s="10"/>
    </row>
    <row r="372" spans="16:20" ht="12.75">
      <c r="P372" s="11"/>
      <c r="T372" s="10"/>
    </row>
    <row r="373" spans="16:20" ht="12.75">
      <c r="P373" s="11"/>
      <c r="T373" s="10"/>
    </row>
    <row r="374" spans="16:20" ht="12.75">
      <c r="P374" s="11"/>
      <c r="T374" s="10"/>
    </row>
    <row r="375" spans="16:20" ht="12.75">
      <c r="P375" s="11"/>
      <c r="T375" s="10"/>
    </row>
    <row r="376" spans="16:20" ht="12.75">
      <c r="P376" s="11"/>
      <c r="T376" s="10"/>
    </row>
    <row r="377" spans="16:20" ht="12.75">
      <c r="P377" s="11"/>
      <c r="T377" s="10"/>
    </row>
    <row r="378" spans="16:20" ht="12.75">
      <c r="P378" s="11"/>
      <c r="T378" s="10"/>
    </row>
    <row r="379" spans="16:20" ht="12.75">
      <c r="P379" s="11"/>
      <c r="T379" s="10"/>
    </row>
    <row r="380" spans="16:20" ht="12.75">
      <c r="P380" s="11"/>
      <c r="T380" s="10"/>
    </row>
    <row r="381" spans="16:20" ht="12.75">
      <c r="P381" s="11"/>
      <c r="T381" s="10"/>
    </row>
    <row r="382" spans="16:20" ht="12.75">
      <c r="P382" s="11"/>
      <c r="T382" s="10"/>
    </row>
    <row r="383" spans="16:20" ht="12.75">
      <c r="P383" s="11"/>
      <c r="T383" s="10"/>
    </row>
    <row r="384" spans="16:20" ht="12.75">
      <c r="P384" s="11"/>
      <c r="T384" s="10"/>
    </row>
    <row r="385" spans="16:20" ht="12.75">
      <c r="P385" s="11"/>
      <c r="T385" s="10"/>
    </row>
    <row r="386" spans="16:20" ht="12.75">
      <c r="P386" s="11"/>
      <c r="T386" s="10"/>
    </row>
    <row r="387" spans="16:20" ht="12.75">
      <c r="P387" s="11"/>
      <c r="T387" s="10"/>
    </row>
    <row r="388" spans="16:20" ht="12.75">
      <c r="P388" s="11"/>
      <c r="T388" s="10"/>
    </row>
    <row r="389" spans="16:20" ht="12.75">
      <c r="P389" s="11"/>
      <c r="T389" s="10"/>
    </row>
    <row r="390" spans="16:20" ht="12.75">
      <c r="P390" s="11"/>
      <c r="T390" s="10"/>
    </row>
    <row r="391" spans="16:20" ht="12.75">
      <c r="P391" s="11"/>
      <c r="T391" s="10"/>
    </row>
    <row r="392" spans="16:20" ht="12.75">
      <c r="P392" s="11"/>
      <c r="T392" s="10"/>
    </row>
    <row r="393" spans="16:20" ht="12.75">
      <c r="P393" s="11"/>
      <c r="T393" s="10"/>
    </row>
    <row r="394" spans="16:20" ht="12.75">
      <c r="P394" s="11"/>
      <c r="T394" s="10"/>
    </row>
    <row r="395" spans="16:20" ht="12.75">
      <c r="P395" s="11"/>
      <c r="T395" s="10"/>
    </row>
    <row r="396" spans="16:20" ht="12.75">
      <c r="P396" s="11"/>
      <c r="T396" s="10"/>
    </row>
    <row r="397" spans="16:20" ht="12.75">
      <c r="P397" s="11"/>
      <c r="T397" s="10"/>
    </row>
    <row r="398" spans="16:20" ht="12.75">
      <c r="P398" s="11"/>
      <c r="T398" s="10"/>
    </row>
    <row r="399" spans="16:20" ht="12.75">
      <c r="P399" s="11"/>
      <c r="T399" s="10"/>
    </row>
    <row r="400" spans="16:20" ht="12.75">
      <c r="P400" s="11"/>
      <c r="T400" s="10"/>
    </row>
    <row r="401" spans="16:20" ht="12.75">
      <c r="P401" s="11"/>
      <c r="T401" s="10"/>
    </row>
    <row r="402" spans="16:20" ht="12.75">
      <c r="P402" s="11"/>
      <c r="T402" s="10"/>
    </row>
    <row r="403" spans="16:20" ht="12.75">
      <c r="P403" s="11"/>
      <c r="T403" s="10"/>
    </row>
    <row r="404" spans="16:20" ht="12.75">
      <c r="P404" s="11"/>
      <c r="T404" s="10"/>
    </row>
    <row r="405" spans="16:20" ht="12.75">
      <c r="P405" s="11"/>
      <c r="T405" s="10"/>
    </row>
    <row r="406" spans="16:20" ht="12.75">
      <c r="P406" s="11"/>
      <c r="T406" s="10"/>
    </row>
    <row r="407" spans="16:20" ht="12.75">
      <c r="P407" s="11"/>
      <c r="T407" s="10"/>
    </row>
    <row r="408" spans="16:20" ht="12.75">
      <c r="P408" s="11"/>
      <c r="T408" s="10"/>
    </row>
    <row r="409" spans="16:20" ht="12.75">
      <c r="P409" s="11"/>
      <c r="T409" s="10"/>
    </row>
    <row r="410" spans="16:20" ht="12.75">
      <c r="P410" s="11"/>
      <c r="T410" s="10"/>
    </row>
    <row r="411" spans="16:20" ht="12.75">
      <c r="P411" s="11"/>
      <c r="T411" s="10"/>
    </row>
    <row r="412" spans="16:20" ht="12.75">
      <c r="P412" s="11"/>
      <c r="T412" s="10"/>
    </row>
    <row r="413" spans="16:20" ht="12.75">
      <c r="P413" s="11"/>
      <c r="T413" s="10"/>
    </row>
    <row r="414" spans="16:20" ht="12.75">
      <c r="P414" s="11"/>
      <c r="T414" s="10"/>
    </row>
    <row r="415" spans="16:20" ht="12.75">
      <c r="P415" s="11"/>
      <c r="T415" s="10"/>
    </row>
    <row r="416" spans="16:20" ht="12.75">
      <c r="P416" s="11"/>
      <c r="T416" s="10"/>
    </row>
    <row r="417" spans="16:20" ht="12.75">
      <c r="P417" s="11"/>
      <c r="T417" s="10"/>
    </row>
    <row r="418" spans="16:20" ht="12.75">
      <c r="P418" s="11"/>
      <c r="T418" s="10"/>
    </row>
    <row r="419" spans="16:20" ht="12.75">
      <c r="P419" s="11"/>
      <c r="T419" s="10"/>
    </row>
    <row r="420" spans="16:20" ht="12.75">
      <c r="P420" s="11"/>
      <c r="T420" s="10"/>
    </row>
    <row r="421" spans="16:20" ht="12.75">
      <c r="P421" s="11"/>
      <c r="T421" s="10"/>
    </row>
    <row r="422" spans="16:20" ht="12.75">
      <c r="P422" s="11"/>
      <c r="T422" s="10"/>
    </row>
    <row r="423" spans="16:20" ht="12.75">
      <c r="P423" s="11"/>
      <c r="T423" s="10"/>
    </row>
    <row r="424" spans="16:20" ht="12.75">
      <c r="P424" s="11"/>
      <c r="T424" s="10"/>
    </row>
    <row r="425" spans="16:20" ht="12.75">
      <c r="P425" s="11"/>
      <c r="T425" s="10"/>
    </row>
    <row r="426" spans="16:20" ht="12.75">
      <c r="P426" s="11"/>
      <c r="T426" s="10"/>
    </row>
    <row r="427" spans="16:20" ht="12.75">
      <c r="P427" s="11"/>
      <c r="T427" s="10"/>
    </row>
    <row r="428" spans="16:20" ht="12.75">
      <c r="P428" s="11"/>
      <c r="T428" s="10"/>
    </row>
    <row r="429" spans="16:20" ht="12.75">
      <c r="P429" s="11"/>
      <c r="T429" s="10"/>
    </row>
    <row r="430" spans="16:20" ht="12.75">
      <c r="P430" s="11"/>
      <c r="T430" s="10"/>
    </row>
    <row r="431" spans="16:20" ht="12.75">
      <c r="P431" s="11"/>
      <c r="T431" s="10"/>
    </row>
    <row r="432" spans="16:20" ht="12.75">
      <c r="P432" s="11"/>
      <c r="T432" s="10"/>
    </row>
    <row r="433" spans="16:20" ht="12.75">
      <c r="P433" s="11"/>
      <c r="T433" s="10"/>
    </row>
    <row r="434" spans="16:20" ht="12.75">
      <c r="P434" s="11"/>
      <c r="T434" s="10"/>
    </row>
    <row r="435" spans="16:20" ht="12.75">
      <c r="P435" s="11"/>
      <c r="T435" s="10"/>
    </row>
    <row r="436" spans="16:20" ht="12.75">
      <c r="P436" s="11"/>
      <c r="T436" s="10"/>
    </row>
    <row r="437" spans="16:20" ht="12.75">
      <c r="P437" s="11"/>
      <c r="T437" s="10"/>
    </row>
    <row r="438" spans="16:20" ht="12.75">
      <c r="P438" s="11"/>
      <c r="T438" s="10"/>
    </row>
    <row r="439" spans="16:20" ht="12.75">
      <c r="P439" s="11"/>
      <c r="T439" s="10"/>
    </row>
    <row r="440" spans="16:20" ht="12.75">
      <c r="P440" s="11"/>
      <c r="T440" s="10"/>
    </row>
    <row r="441" spans="16:20" ht="12.75">
      <c r="P441" s="11"/>
      <c r="T441" s="10"/>
    </row>
    <row r="442" spans="16:20" ht="12.75">
      <c r="P442" s="11"/>
      <c r="T442" s="10"/>
    </row>
    <row r="443" spans="16:20" ht="12.75">
      <c r="P443" s="11"/>
      <c r="T443" s="10"/>
    </row>
    <row r="444" spans="16:20" ht="12.75">
      <c r="P444" s="11"/>
      <c r="T444" s="10"/>
    </row>
    <row r="445" spans="16:20" ht="12.75">
      <c r="P445" s="11"/>
      <c r="T445" s="10"/>
    </row>
    <row r="446" spans="16:20" ht="12.75">
      <c r="P446" s="11"/>
      <c r="T446" s="10"/>
    </row>
    <row r="447" spans="16:20" ht="12.75">
      <c r="P447" s="11"/>
      <c r="T447" s="10"/>
    </row>
    <row r="448" spans="16:20" ht="12.75">
      <c r="P448" s="11"/>
      <c r="T448" s="10"/>
    </row>
    <row r="449" spans="16:20" ht="12.75">
      <c r="P449" s="11"/>
      <c r="T449" s="10"/>
    </row>
    <row r="450" spans="16:20" ht="12.75">
      <c r="P450" s="11"/>
      <c r="T450" s="10"/>
    </row>
    <row r="451" spans="16:20" ht="12.75">
      <c r="P451" s="11"/>
      <c r="T451" s="10"/>
    </row>
    <row r="452" spans="16:20" ht="12.75">
      <c r="P452" s="11"/>
      <c r="T452" s="10"/>
    </row>
    <row r="453" spans="16:20" ht="12.75">
      <c r="P453" s="11"/>
      <c r="T453" s="10"/>
    </row>
    <row r="454" spans="16:20" ht="12.75">
      <c r="P454" s="11"/>
      <c r="T454" s="10"/>
    </row>
    <row r="455" spans="16:20" ht="12.75">
      <c r="P455" s="11"/>
      <c r="T455" s="10"/>
    </row>
    <row r="456" spans="16:20" ht="12.75">
      <c r="P456" s="11"/>
      <c r="T456" s="10"/>
    </row>
    <row r="457" spans="16:20" ht="12.75">
      <c r="P457" s="11"/>
      <c r="T457" s="10"/>
    </row>
    <row r="458" spans="16:20" ht="12.75">
      <c r="P458" s="11"/>
      <c r="T458" s="10"/>
    </row>
    <row r="459" spans="16:20" ht="12.75">
      <c r="P459" s="11"/>
      <c r="T459" s="10"/>
    </row>
    <row r="460" spans="16:20" ht="12.75">
      <c r="P460" s="11"/>
      <c r="T460" s="10"/>
    </row>
    <row r="461" spans="16:20" ht="12.75">
      <c r="P461" s="11"/>
      <c r="T461" s="10"/>
    </row>
    <row r="462" spans="16:20" ht="12.75">
      <c r="P462" s="11"/>
      <c r="T462" s="10"/>
    </row>
    <row r="463" spans="16:20" ht="12.75">
      <c r="P463" s="11"/>
      <c r="T463" s="10"/>
    </row>
    <row r="464" spans="16:20" ht="12.75">
      <c r="P464" s="11"/>
      <c r="T464" s="10"/>
    </row>
    <row r="465" spans="16:20" ht="12.75">
      <c r="P465" s="11"/>
      <c r="T465" s="10"/>
    </row>
    <row r="466" spans="16:20" ht="12.75">
      <c r="P466" s="11"/>
      <c r="T466" s="10"/>
    </row>
    <row r="467" spans="16:20" ht="12.75">
      <c r="P467" s="11"/>
      <c r="T467" s="10"/>
    </row>
    <row r="468" spans="16:20" ht="12.75">
      <c r="P468" s="11"/>
      <c r="T468" s="10"/>
    </row>
    <row r="469" spans="16:20" ht="12.75">
      <c r="P469" s="11"/>
      <c r="T469" s="10"/>
    </row>
    <row r="470" spans="16:20" ht="12.75">
      <c r="P470" s="11"/>
      <c r="T470" s="10"/>
    </row>
    <row r="471" spans="16:20" ht="12.75">
      <c r="P471" s="11"/>
      <c r="T471" s="10"/>
    </row>
    <row r="472" spans="16:20" ht="12.75">
      <c r="P472" s="11"/>
      <c r="T472" s="10"/>
    </row>
    <row r="473" spans="16:20" ht="12.75">
      <c r="P473" s="11"/>
      <c r="T473" s="10"/>
    </row>
    <row r="474" spans="16:20" ht="12.75">
      <c r="P474" s="11"/>
      <c r="T474" s="10"/>
    </row>
    <row r="475" spans="16:20" ht="12.75">
      <c r="P475" s="11"/>
      <c r="T475" s="10"/>
    </row>
    <row r="476" spans="16:20" ht="12.75">
      <c r="P476" s="11"/>
      <c r="T476" s="10"/>
    </row>
    <row r="477" spans="16:20" ht="12.75">
      <c r="P477" s="11"/>
      <c r="T477" s="10"/>
    </row>
    <row r="478" spans="16:20" ht="12.75">
      <c r="P478" s="11"/>
      <c r="T478" s="10"/>
    </row>
    <row r="479" spans="16:20" ht="12.75">
      <c r="P479" s="11"/>
      <c r="T479" s="10"/>
    </row>
    <row r="480" spans="16:20" ht="12.75">
      <c r="P480" s="11"/>
      <c r="T480" s="10"/>
    </row>
    <row r="481" spans="16:20" ht="12.75">
      <c r="P481" s="11"/>
      <c r="T481" s="10"/>
    </row>
    <row r="482" spans="16:20" ht="12.75">
      <c r="P482" s="11"/>
      <c r="T482" s="10"/>
    </row>
    <row r="483" spans="16:20" ht="12.75">
      <c r="P483" s="11"/>
      <c r="T483" s="10"/>
    </row>
    <row r="484" spans="16:20" ht="12.75">
      <c r="P484" s="11"/>
      <c r="T484" s="10"/>
    </row>
    <row r="485" spans="16:20" ht="12.75">
      <c r="P485" s="11"/>
      <c r="T485" s="10"/>
    </row>
    <row r="486" spans="16:20" ht="12.75">
      <c r="P486" s="11"/>
      <c r="T486" s="10"/>
    </row>
    <row r="487" spans="16:20" ht="12.75">
      <c r="P487" s="11"/>
      <c r="T487" s="10"/>
    </row>
    <row r="488" spans="16:20" ht="12.75">
      <c r="P488" s="11"/>
      <c r="T488" s="10"/>
    </row>
    <row r="489" spans="16:20" ht="12.75">
      <c r="P489" s="11"/>
      <c r="T489" s="10"/>
    </row>
    <row r="490" spans="16:20" ht="12.75">
      <c r="P490" s="11"/>
      <c r="T490" s="10"/>
    </row>
    <row r="491" spans="16:20" ht="12.75">
      <c r="P491" s="11"/>
      <c r="T491" s="10"/>
    </row>
    <row r="492" spans="16:20" ht="12.75">
      <c r="P492" s="11"/>
      <c r="T492" s="10"/>
    </row>
    <row r="493" spans="16:20" ht="12.75">
      <c r="P493" s="11"/>
      <c r="T493" s="10"/>
    </row>
    <row r="494" spans="16:20" ht="12.75">
      <c r="P494" s="11"/>
      <c r="T494" s="10"/>
    </row>
    <row r="495" spans="16:20" ht="12.75">
      <c r="P495" s="11"/>
      <c r="T495" s="10"/>
    </row>
    <row r="496" spans="16:20" ht="12.75">
      <c r="P496" s="11"/>
      <c r="T496" s="10"/>
    </row>
    <row r="497" spans="16:20" ht="12.75">
      <c r="P497" s="11"/>
      <c r="T497" s="10"/>
    </row>
    <row r="498" spans="16:20" ht="12.75">
      <c r="P498" s="11"/>
      <c r="T498" s="10"/>
    </row>
    <row r="499" spans="16:20" ht="12.75">
      <c r="P499" s="11"/>
      <c r="T499" s="10"/>
    </row>
    <row r="500" spans="16:20" ht="12.75">
      <c r="P500" s="11"/>
      <c r="T500" s="10"/>
    </row>
    <row r="501" spans="16:20" ht="12.75">
      <c r="P501" s="11"/>
      <c r="T501" s="10"/>
    </row>
    <row r="502" spans="16:20" ht="12.75">
      <c r="P502" s="11"/>
      <c r="T502" s="10"/>
    </row>
    <row r="503" spans="16:20" ht="12.75">
      <c r="P503" s="11"/>
      <c r="T503" s="10"/>
    </row>
    <row r="504" spans="16:20" ht="12.75">
      <c r="P504" s="11"/>
      <c r="T504" s="10"/>
    </row>
    <row r="505" spans="16:20" ht="12.75">
      <c r="P505" s="11"/>
      <c r="T505" s="10"/>
    </row>
    <row r="506" spans="16:20" ht="12.75">
      <c r="P506" s="11"/>
      <c r="T506" s="10"/>
    </row>
    <row r="507" spans="16:20" ht="12.75">
      <c r="P507" s="11"/>
      <c r="T507" s="10"/>
    </row>
    <row r="508" spans="16:20" ht="12.75">
      <c r="P508" s="11"/>
      <c r="T508" s="10"/>
    </row>
    <row r="509" spans="16:20" ht="12.75">
      <c r="P509" s="11"/>
      <c r="T509" s="10"/>
    </row>
    <row r="510" spans="16:20" ht="12.75">
      <c r="P510" s="11"/>
      <c r="T510" s="10"/>
    </row>
    <row r="511" spans="16:20" ht="12.75">
      <c r="P511" s="11"/>
      <c r="T511" s="10"/>
    </row>
    <row r="512" spans="16:20" ht="12.75">
      <c r="P512" s="11"/>
      <c r="T512" s="10"/>
    </row>
    <row r="513" spans="16:20" ht="12.75">
      <c r="P513" s="11"/>
      <c r="T513" s="10"/>
    </row>
    <row r="514" spans="16:20" ht="12.75">
      <c r="P514" s="11"/>
      <c r="T514" s="10"/>
    </row>
    <row r="515" spans="16:20" ht="12.75">
      <c r="P515" s="11"/>
      <c r="T515" s="10"/>
    </row>
    <row r="516" spans="16:20" ht="12.75">
      <c r="P516" s="11"/>
      <c r="T516" s="10"/>
    </row>
    <row r="517" spans="16:20" ht="12.75">
      <c r="P517" s="11"/>
      <c r="T517" s="10"/>
    </row>
    <row r="518" spans="16:20" ht="12.75">
      <c r="P518" s="11"/>
      <c r="T518" s="10"/>
    </row>
    <row r="519" spans="16:20" ht="12.75">
      <c r="P519" s="11"/>
      <c r="T519" s="10"/>
    </row>
    <row r="520" spans="16:20" ht="12.75">
      <c r="P520" s="11"/>
      <c r="T520" s="10"/>
    </row>
    <row r="521" spans="16:20" ht="12.75">
      <c r="P521" s="11"/>
      <c r="T521" s="10"/>
    </row>
    <row r="522" spans="16:20" ht="12.75">
      <c r="P522" s="11"/>
      <c r="T522" s="10"/>
    </row>
    <row r="523" spans="16:20" ht="12.75">
      <c r="P523" s="11"/>
      <c r="T523" s="10"/>
    </row>
    <row r="524" spans="16:20" ht="12.75">
      <c r="P524" s="11"/>
      <c r="T524" s="10"/>
    </row>
    <row r="525" spans="16:20" ht="12.75">
      <c r="P525" s="11"/>
      <c r="T525" s="10"/>
    </row>
    <row r="526" spans="16:20" ht="12.75">
      <c r="P526" s="11"/>
      <c r="T526" s="10"/>
    </row>
    <row r="527" spans="16:20" ht="12.75">
      <c r="P527" s="11"/>
      <c r="T527" s="10"/>
    </row>
    <row r="528" spans="16:20" ht="12.75">
      <c r="P528" s="11"/>
      <c r="T528" s="10"/>
    </row>
    <row r="529" spans="16:20" ht="12.75">
      <c r="P529" s="11"/>
      <c r="T529" s="10"/>
    </row>
    <row r="530" spans="16:20" ht="12.75">
      <c r="P530" s="11"/>
      <c r="T530" s="10"/>
    </row>
    <row r="531" spans="16:20" ht="12.75">
      <c r="P531" s="11"/>
      <c r="T531" s="10"/>
    </row>
    <row r="532" spans="16:20" ht="12.75">
      <c r="P532" s="11"/>
      <c r="T532" s="10"/>
    </row>
    <row r="533" spans="16:20" ht="12.75">
      <c r="P533" s="11"/>
      <c r="T533" s="10"/>
    </row>
    <row r="534" spans="16:20" ht="12.75">
      <c r="P534" s="11"/>
      <c r="T534" s="10"/>
    </row>
    <row r="535" spans="16:20" ht="12.75">
      <c r="P535" s="11"/>
      <c r="T535" s="10"/>
    </row>
    <row r="536" spans="16:20" ht="12.75">
      <c r="P536" s="11"/>
      <c r="T536" s="10"/>
    </row>
    <row r="537" spans="16:20" ht="12.75">
      <c r="P537" s="11"/>
      <c r="T537" s="10"/>
    </row>
    <row r="538" spans="16:20" ht="12.75">
      <c r="P538" s="11"/>
      <c r="T538" s="10"/>
    </row>
    <row r="539" spans="16:20" ht="12.75">
      <c r="P539" s="11"/>
      <c r="T539" s="10"/>
    </row>
    <row r="540" spans="16:20" ht="12.75">
      <c r="P540" s="11"/>
      <c r="T540" s="10"/>
    </row>
    <row r="541" spans="16:20" ht="12.75">
      <c r="P541" s="11"/>
      <c r="T541" s="10"/>
    </row>
    <row r="542" spans="16:20" ht="12.75">
      <c r="P542" s="11"/>
      <c r="T542" s="10"/>
    </row>
    <row r="543" spans="16:20" ht="12.75">
      <c r="P543" s="11"/>
      <c r="T543" s="10"/>
    </row>
    <row r="544" spans="16:20" ht="12.75">
      <c r="P544" s="11"/>
      <c r="T544" s="10"/>
    </row>
    <row r="545" spans="16:20" ht="12.75">
      <c r="P545" s="11"/>
      <c r="T545" s="10"/>
    </row>
    <row r="546" spans="16:20" ht="12.75">
      <c r="P546" s="11"/>
      <c r="T546" s="10"/>
    </row>
    <row r="547" spans="16:20" ht="12.75">
      <c r="P547" s="11"/>
      <c r="T547" s="10"/>
    </row>
    <row r="548" spans="16:20" ht="12.75">
      <c r="P548" s="11"/>
      <c r="T548" s="10"/>
    </row>
    <row r="549" spans="16:20" ht="12.75">
      <c r="P549" s="11"/>
      <c r="T549" s="10"/>
    </row>
    <row r="550" spans="16:20" ht="12.75">
      <c r="P550" s="11"/>
      <c r="T550" s="10"/>
    </row>
    <row r="551" spans="16:20" ht="12.75">
      <c r="P551" s="11"/>
      <c r="T551" s="10"/>
    </row>
    <row r="552" spans="16:20" ht="12.75">
      <c r="P552" s="11"/>
      <c r="T552" s="10"/>
    </row>
    <row r="553" spans="16:20" ht="12.75">
      <c r="P553" s="11"/>
      <c r="T553" s="10"/>
    </row>
    <row r="554" spans="16:20" ht="12.75">
      <c r="P554" s="11"/>
      <c r="T554" s="10"/>
    </row>
    <row r="555" spans="16:20" ht="12.75">
      <c r="P555" s="11"/>
      <c r="T555" s="10"/>
    </row>
    <row r="556" spans="16:20" ht="12.75">
      <c r="P556" s="11"/>
      <c r="T556" s="10"/>
    </row>
    <row r="557" spans="16:20" ht="12.75">
      <c r="P557" s="11"/>
      <c r="T557" s="10"/>
    </row>
    <row r="558" spans="16:20" ht="12.75">
      <c r="P558" s="11"/>
      <c r="T558" s="10"/>
    </row>
    <row r="559" spans="16:20" ht="12.75">
      <c r="P559" s="11"/>
      <c r="T559" s="10"/>
    </row>
    <row r="560" spans="16:20" ht="12.75">
      <c r="P560" s="11"/>
      <c r="T560" s="10"/>
    </row>
    <row r="561" spans="16:20" ht="12.75">
      <c r="P561" s="11"/>
      <c r="T561" s="10"/>
    </row>
    <row r="562" spans="16:20" ht="12.75">
      <c r="P562" s="11"/>
      <c r="T562" s="10"/>
    </row>
    <row r="563" spans="16:20" ht="12.75">
      <c r="P563" s="11"/>
      <c r="T563" s="10"/>
    </row>
    <row r="564" spans="16:20" ht="12.75">
      <c r="P564" s="11"/>
      <c r="T564" s="10"/>
    </row>
    <row r="565" spans="16:20" ht="12.75">
      <c r="P565" s="11"/>
      <c r="T565" s="10"/>
    </row>
    <row r="566" spans="16:20" ht="12.75">
      <c r="P566" s="11"/>
      <c r="T566" s="10"/>
    </row>
    <row r="567" spans="16:20" ht="12.75">
      <c r="P567" s="11"/>
      <c r="T567" s="10"/>
    </row>
    <row r="568" spans="16:20" ht="12.75">
      <c r="P568" s="11"/>
      <c r="T568" s="10"/>
    </row>
    <row r="569" spans="16:20" ht="12.75">
      <c r="P569" s="11"/>
      <c r="T569" s="10"/>
    </row>
    <row r="570" spans="16:20" ht="12.75">
      <c r="P570" s="11"/>
      <c r="T570" s="10"/>
    </row>
    <row r="571" spans="16:20" ht="12.75">
      <c r="P571" s="11"/>
      <c r="T571" s="10"/>
    </row>
    <row r="572" spans="16:20" ht="12.75">
      <c r="P572" s="11"/>
      <c r="T572" s="10"/>
    </row>
    <row r="573" spans="16:20" ht="12.75">
      <c r="P573" s="11"/>
      <c r="T573" s="10"/>
    </row>
    <row r="574" spans="16:20" ht="12.75">
      <c r="P574" s="11"/>
      <c r="T574" s="10"/>
    </row>
    <row r="575" spans="16:20" ht="12.75">
      <c r="P575" s="11"/>
      <c r="T575" s="10"/>
    </row>
    <row r="576" spans="16:20" ht="12.75">
      <c r="P576" s="11"/>
      <c r="T576" s="10"/>
    </row>
    <row r="577" spans="16:20" ht="12.75">
      <c r="P577" s="11"/>
      <c r="T577" s="10"/>
    </row>
    <row r="578" spans="16:20" ht="12.75">
      <c r="P578" s="11"/>
      <c r="T578" s="10"/>
    </row>
    <row r="579" spans="16:20" ht="12.75">
      <c r="P579" s="11"/>
      <c r="T579" s="10"/>
    </row>
    <row r="580" spans="16:20" ht="12.75">
      <c r="P580" s="11"/>
      <c r="T580" s="10"/>
    </row>
    <row r="581" spans="16:20" ht="12.75">
      <c r="P581" s="11"/>
      <c r="T581" s="10"/>
    </row>
    <row r="582" spans="16:20" ht="12.75">
      <c r="P582" s="11"/>
      <c r="T582" s="10"/>
    </row>
    <row r="583" spans="16:20" ht="12.75">
      <c r="P583" s="11"/>
      <c r="T583" s="10"/>
    </row>
    <row r="584" spans="16:20" ht="12.75">
      <c r="P584" s="11"/>
      <c r="T584" s="10"/>
    </row>
    <row r="585" spans="16:20" ht="12.75">
      <c r="P585" s="11"/>
      <c r="T585" s="10"/>
    </row>
    <row r="586" spans="16:20" ht="12.75">
      <c r="P586" s="11"/>
      <c r="T586" s="10"/>
    </row>
    <row r="587" spans="16:20" ht="12.75">
      <c r="P587" s="11"/>
      <c r="T587" s="10"/>
    </row>
    <row r="588" spans="16:20" ht="12.75">
      <c r="P588" s="11"/>
      <c r="T588" s="10"/>
    </row>
    <row r="589" spans="16:20" ht="12.75">
      <c r="P589" s="11"/>
      <c r="T589" s="10"/>
    </row>
    <row r="590" spans="16:20" ht="12.75">
      <c r="P590" s="11"/>
      <c r="T590" s="10"/>
    </row>
    <row r="591" spans="16:20" ht="12.75">
      <c r="P591" s="11"/>
      <c r="T591" s="10"/>
    </row>
    <row r="592" spans="16:20" ht="12.75">
      <c r="P592" s="11"/>
      <c r="T592" s="10"/>
    </row>
    <row r="593" spans="16:20" ht="12.75">
      <c r="P593" s="11"/>
      <c r="T593" s="10"/>
    </row>
    <row r="594" spans="16:20" ht="12.75">
      <c r="P594" s="11"/>
      <c r="T594" s="10"/>
    </row>
    <row r="595" spans="16:20" ht="12.75">
      <c r="P595" s="11"/>
      <c r="T595" s="10"/>
    </row>
    <row r="596" spans="16:20" ht="12.75">
      <c r="P596" s="11"/>
      <c r="T596" s="10"/>
    </row>
    <row r="597" spans="16:20" ht="12.75">
      <c r="P597" s="11"/>
      <c r="T597" s="10"/>
    </row>
    <row r="598" spans="16:20" ht="12.75">
      <c r="P598" s="11"/>
      <c r="T598" s="10"/>
    </row>
    <row r="599" spans="16:20" ht="12.75">
      <c r="P599" s="11"/>
      <c r="T599" s="10"/>
    </row>
    <row r="600" spans="16:20" ht="12.75">
      <c r="P600" s="11"/>
      <c r="T600" s="10"/>
    </row>
    <row r="601" spans="16:20" ht="12.75">
      <c r="P601" s="11"/>
      <c r="T601" s="10"/>
    </row>
    <row r="602" spans="16:20" ht="12.75">
      <c r="P602" s="11"/>
      <c r="T602" s="10"/>
    </row>
    <row r="603" spans="16:20" ht="12.75">
      <c r="P603" s="11"/>
      <c r="T603" s="10"/>
    </row>
    <row r="604" spans="16:20" ht="12.75">
      <c r="P604" s="11"/>
      <c r="T604" s="10"/>
    </row>
    <row r="605" spans="16:20" ht="12.75">
      <c r="P605" s="11"/>
      <c r="T605" s="10"/>
    </row>
    <row r="606" spans="16:20" ht="12.75">
      <c r="P606" s="11"/>
      <c r="T606" s="10"/>
    </row>
    <row r="607" spans="16:20" ht="12.75">
      <c r="P607" s="11"/>
      <c r="T607" s="10"/>
    </row>
    <row r="608" spans="16:20" ht="12.75">
      <c r="P608" s="11"/>
      <c r="T608" s="10"/>
    </row>
    <row r="609" spans="16:20" ht="12.75">
      <c r="P609" s="11"/>
      <c r="T609" s="10"/>
    </row>
    <row r="610" spans="16:20" ht="12.75">
      <c r="P610" s="11"/>
      <c r="T610" s="10"/>
    </row>
    <row r="611" spans="16:20" ht="12.75">
      <c r="P611" s="11"/>
      <c r="T611" s="10"/>
    </row>
    <row r="612" spans="16:20" ht="12.75">
      <c r="P612" s="11"/>
      <c r="T612" s="10"/>
    </row>
    <row r="613" spans="16:20" ht="12.75">
      <c r="P613" s="11"/>
      <c r="T613" s="10"/>
    </row>
    <row r="614" spans="16:20" ht="12.75">
      <c r="P614" s="11"/>
      <c r="T614" s="10"/>
    </row>
    <row r="615" spans="16:20" ht="12.75">
      <c r="P615" s="11"/>
      <c r="T615" s="10"/>
    </row>
    <row r="616" spans="16:20" ht="12.75">
      <c r="P616" s="11"/>
      <c r="T616" s="10"/>
    </row>
    <row r="617" spans="16:20" ht="12.75">
      <c r="P617" s="11"/>
      <c r="T617" s="10"/>
    </row>
    <row r="618" spans="16:20" ht="12.75">
      <c r="P618" s="11"/>
      <c r="T618" s="10"/>
    </row>
    <row r="619" spans="16:20" ht="12.75">
      <c r="P619" s="11"/>
      <c r="T619" s="10"/>
    </row>
    <row r="620" spans="16:20" ht="12.75">
      <c r="P620" s="11"/>
      <c r="T620" s="10"/>
    </row>
    <row r="621" spans="16:20" ht="12.75">
      <c r="P621" s="11"/>
      <c r="T621" s="10"/>
    </row>
    <row r="622" spans="16:20" ht="12.75">
      <c r="P622" s="11"/>
      <c r="T622" s="10"/>
    </row>
    <row r="623" spans="16:20" ht="12.75">
      <c r="P623" s="11"/>
      <c r="T623" s="10"/>
    </row>
    <row r="624" spans="16:20" ht="12.75">
      <c r="P624" s="11"/>
      <c r="T624" s="10"/>
    </row>
    <row r="625" spans="16:20" ht="12.75">
      <c r="P625" s="11"/>
      <c r="T625" s="10"/>
    </row>
    <row r="626" spans="16:20" ht="12.75">
      <c r="P626" s="11"/>
      <c r="T626" s="10"/>
    </row>
    <row r="627" spans="16:20" ht="12.75">
      <c r="P627" s="11"/>
      <c r="T627" s="10"/>
    </row>
    <row r="628" spans="16:20" ht="12.75">
      <c r="P628" s="11"/>
      <c r="T628" s="10"/>
    </row>
    <row r="629" spans="16:20" ht="12.75">
      <c r="P629" s="11"/>
      <c r="T629" s="10"/>
    </row>
    <row r="630" spans="16:20" ht="12.75">
      <c r="P630" s="11"/>
      <c r="T630" s="10"/>
    </row>
    <row r="631" spans="16:20" ht="12.75">
      <c r="P631" s="11"/>
      <c r="T631" s="10"/>
    </row>
    <row r="632" spans="16:20" ht="12.75">
      <c r="P632" s="11"/>
      <c r="T632" s="10"/>
    </row>
    <row r="633" spans="16:20" ht="12.75">
      <c r="P633" s="11"/>
      <c r="T633" s="10"/>
    </row>
    <row r="634" spans="16:20" ht="12.75">
      <c r="P634" s="11"/>
      <c r="T634" s="10"/>
    </row>
    <row r="635" spans="16:20" ht="12.75">
      <c r="P635" s="11"/>
      <c r="T635" s="10"/>
    </row>
    <row r="636" spans="16:20" ht="12.75">
      <c r="P636" s="11"/>
      <c r="T636" s="10"/>
    </row>
    <row r="637" spans="16:20" ht="12.75">
      <c r="P637" s="11"/>
      <c r="T637" s="10"/>
    </row>
    <row r="638" spans="16:20" ht="12.75">
      <c r="P638" s="11"/>
      <c r="T638" s="10"/>
    </row>
    <row r="639" spans="16:20" ht="12.75">
      <c r="P639" s="11"/>
      <c r="T639" s="10"/>
    </row>
    <row r="640" spans="16:20" ht="12.75">
      <c r="P640" s="11"/>
      <c r="T640" s="10"/>
    </row>
    <row r="641" spans="16:20" ht="12.75">
      <c r="P641" s="11"/>
      <c r="T641" s="10"/>
    </row>
    <row r="642" spans="16:20" ht="12.75">
      <c r="P642" s="11"/>
      <c r="T642" s="10"/>
    </row>
    <row r="643" spans="16:20" ht="12.75">
      <c r="P643" s="11"/>
      <c r="T643" s="10"/>
    </row>
    <row r="644" spans="16:20" ht="12.75">
      <c r="P644" s="11"/>
      <c r="T644" s="10"/>
    </row>
    <row r="645" spans="16:20" ht="12.75">
      <c r="P645" s="11"/>
      <c r="T645" s="10"/>
    </row>
    <row r="646" spans="16:20" ht="12.75">
      <c r="P646" s="11"/>
      <c r="T646" s="10"/>
    </row>
    <row r="647" spans="16:20" ht="12.75">
      <c r="P647" s="11"/>
      <c r="T647" s="10"/>
    </row>
    <row r="648" spans="16:20" ht="12.75">
      <c r="P648" s="11"/>
      <c r="T648" s="10"/>
    </row>
    <row r="649" spans="16:20" ht="12.75">
      <c r="P649" s="11"/>
      <c r="T649" s="10"/>
    </row>
    <row r="650" spans="16:20" ht="12.75">
      <c r="P650" s="11"/>
      <c r="T650" s="10"/>
    </row>
    <row r="651" spans="16:20" ht="12.75">
      <c r="P651" s="11"/>
      <c r="T651" s="10"/>
    </row>
    <row r="652" spans="16:20" ht="12.75">
      <c r="P652" s="11"/>
      <c r="T652" s="10"/>
    </row>
    <row r="653" spans="16:20" ht="12.75">
      <c r="P653" s="11"/>
      <c r="T653" s="10"/>
    </row>
    <row r="654" spans="16:20" ht="12.75">
      <c r="P654" s="11"/>
      <c r="T654" s="10"/>
    </row>
    <row r="655" spans="16:20" ht="12.75">
      <c r="P655" s="11"/>
      <c r="T655" s="10"/>
    </row>
    <row r="656" spans="16:20" ht="12.75">
      <c r="P656" s="11"/>
      <c r="T656" s="10"/>
    </row>
    <row r="657" spans="16:20" ht="12.75">
      <c r="P657" s="11"/>
      <c r="T657" s="10"/>
    </row>
    <row r="658" spans="16:20" ht="12.75">
      <c r="P658" s="11"/>
      <c r="T658" s="10"/>
    </row>
    <row r="659" spans="16:20" ht="12.75">
      <c r="P659" s="11"/>
      <c r="T659" s="10"/>
    </row>
    <row r="660" spans="16:20" ht="12.75">
      <c r="P660" s="11"/>
      <c r="T660" s="10"/>
    </row>
    <row r="661" spans="16:20" ht="12.75">
      <c r="P661" s="11"/>
      <c r="T661" s="10"/>
    </row>
    <row r="662" spans="16:20" ht="12.75">
      <c r="P662" s="11"/>
      <c r="T662" s="10"/>
    </row>
    <row r="663" spans="16:20" ht="12.75">
      <c r="P663" s="11"/>
      <c r="T663" s="10"/>
    </row>
    <row r="664" spans="16:20" ht="12.75">
      <c r="P664" s="11"/>
      <c r="T664" s="10"/>
    </row>
    <row r="665" spans="16:20" ht="12.75">
      <c r="P665" s="11"/>
      <c r="T665" s="10"/>
    </row>
    <row r="666" spans="16:20" ht="12.75">
      <c r="P666" s="11"/>
      <c r="T666" s="10"/>
    </row>
    <row r="667" spans="16:20" ht="12.75">
      <c r="P667" s="11"/>
      <c r="T667" s="10"/>
    </row>
    <row r="668" spans="16:20" ht="12.75">
      <c r="P668" s="11"/>
      <c r="T668" s="10"/>
    </row>
    <row r="669" spans="16:20" ht="12.75">
      <c r="P669" s="11"/>
      <c r="T669" s="10"/>
    </row>
    <row r="670" spans="16:20" ht="12.75">
      <c r="P670" s="11"/>
      <c r="T670" s="10"/>
    </row>
    <row r="671" spans="16:20" ht="12.75">
      <c r="P671" s="11"/>
      <c r="T671" s="10"/>
    </row>
    <row r="672" spans="16:20" ht="12.75">
      <c r="P672" s="11"/>
      <c r="T672" s="10"/>
    </row>
    <row r="673" spans="16:20" ht="12.75">
      <c r="P673" s="11"/>
      <c r="T673" s="10"/>
    </row>
    <row r="674" spans="16:20" ht="12.75">
      <c r="P674" s="11"/>
      <c r="T674" s="10"/>
    </row>
    <row r="675" spans="16:20" ht="12.75">
      <c r="P675" s="11"/>
      <c r="T675" s="10"/>
    </row>
    <row r="676" spans="16:20" ht="12.75">
      <c r="P676" s="11"/>
      <c r="T676" s="10"/>
    </row>
    <row r="677" spans="16:20" ht="12.75">
      <c r="P677" s="11"/>
      <c r="T677" s="10"/>
    </row>
    <row r="678" spans="16:20" ht="12.75">
      <c r="P678" s="11"/>
      <c r="T678" s="10"/>
    </row>
    <row r="679" spans="16:20" ht="12.75">
      <c r="P679" s="11"/>
      <c r="T679" s="10"/>
    </row>
    <row r="680" spans="16:20" ht="12.75">
      <c r="P680" s="11"/>
      <c r="T680" s="10"/>
    </row>
    <row r="681" spans="16:20" ht="12.75">
      <c r="P681" s="11"/>
      <c r="T681" s="10"/>
    </row>
    <row r="682" spans="16:20" ht="12.75">
      <c r="P682" s="11"/>
      <c r="T682" s="10"/>
    </row>
    <row r="683" spans="16:20" ht="12.75">
      <c r="P683" s="11"/>
      <c r="T683" s="10"/>
    </row>
    <row r="684" spans="16:20" ht="12.75">
      <c r="P684" s="11"/>
      <c r="T684" s="10"/>
    </row>
    <row r="685" spans="16:20" ht="12.75">
      <c r="P685" s="11"/>
      <c r="T685" s="10"/>
    </row>
    <row r="686" spans="16:20" ht="12.75">
      <c r="P686" s="11"/>
      <c r="T686" s="10"/>
    </row>
    <row r="687" spans="16:20" ht="12.75">
      <c r="P687" s="11"/>
      <c r="T687" s="10"/>
    </row>
    <row r="688" spans="16:20" ht="12.75">
      <c r="P688" s="11"/>
      <c r="T688" s="10"/>
    </row>
    <row r="689" spans="16:20" ht="12.75">
      <c r="P689" s="11"/>
      <c r="T689" s="10"/>
    </row>
    <row r="690" spans="16:20" ht="12.75">
      <c r="P690" s="11"/>
      <c r="T690" s="10"/>
    </row>
    <row r="691" spans="16:20" ht="12.75">
      <c r="P691" s="11"/>
      <c r="T691" s="10"/>
    </row>
    <row r="692" spans="16:20" ht="12.75">
      <c r="P692" s="11"/>
      <c r="T692" s="10"/>
    </row>
    <row r="693" spans="16:20" ht="12.75">
      <c r="P693" s="11"/>
      <c r="T693" s="10"/>
    </row>
    <row r="694" spans="16:20" ht="12.75">
      <c r="P694" s="11"/>
      <c r="T694" s="10"/>
    </row>
    <row r="695" spans="16:20" ht="12.75">
      <c r="P695" s="11"/>
      <c r="T695" s="10"/>
    </row>
    <row r="696" spans="16:20" ht="12.75">
      <c r="P696" s="11"/>
      <c r="T696" s="10"/>
    </row>
    <row r="697" spans="16:20" ht="12.75">
      <c r="P697" s="11"/>
      <c r="T697" s="10"/>
    </row>
    <row r="698" spans="16:20" ht="12.75">
      <c r="P698" s="11"/>
      <c r="T698" s="10"/>
    </row>
    <row r="699" spans="16:20" ht="12.75">
      <c r="P699" s="11"/>
      <c r="T699" s="10"/>
    </row>
    <row r="700" spans="16:20" ht="12.75">
      <c r="P700" s="11"/>
      <c r="T700" s="10"/>
    </row>
    <row r="701" spans="16:20" ht="12.75">
      <c r="P701" s="11"/>
      <c r="T701" s="10"/>
    </row>
    <row r="702" spans="16:20" ht="12.75">
      <c r="P702" s="11"/>
      <c r="T702" s="10"/>
    </row>
    <row r="703" spans="16:20" ht="12.75">
      <c r="P703" s="11"/>
      <c r="T703" s="10"/>
    </row>
    <row r="704" spans="16:20" ht="12.75">
      <c r="P704" s="11"/>
      <c r="T704" s="10"/>
    </row>
    <row r="705" spans="16:20" ht="12.75">
      <c r="P705" s="11"/>
      <c r="T705" s="10"/>
    </row>
    <row r="706" spans="16:20" ht="12.75">
      <c r="P706" s="11"/>
      <c r="T706" s="10"/>
    </row>
    <row r="707" spans="16:20" ht="12.75">
      <c r="P707" s="11"/>
      <c r="T707" s="10"/>
    </row>
    <row r="708" spans="16:20" ht="12.75">
      <c r="P708" s="11"/>
      <c r="T708" s="10"/>
    </row>
    <row r="709" spans="16:20" ht="12.75">
      <c r="P709" s="11"/>
      <c r="T709" s="10"/>
    </row>
    <row r="710" spans="16:20" ht="12.75">
      <c r="P710" s="11"/>
      <c r="T710" s="10"/>
    </row>
    <row r="711" spans="16:20" ht="12.75">
      <c r="P711" s="11"/>
      <c r="T711" s="10"/>
    </row>
    <row r="712" spans="16:20" ht="12.75">
      <c r="P712" s="11"/>
      <c r="T712" s="10"/>
    </row>
    <row r="713" spans="16:20" ht="12.75">
      <c r="P713" s="11"/>
      <c r="T713" s="10"/>
    </row>
    <row r="714" spans="16:20" ht="12.75">
      <c r="P714" s="11"/>
      <c r="T714" s="10"/>
    </row>
    <row r="715" spans="16:20" ht="12.75">
      <c r="P715" s="11"/>
      <c r="T715" s="10"/>
    </row>
    <row r="716" spans="16:20" ht="12.75">
      <c r="P716" s="11"/>
      <c r="T716" s="10"/>
    </row>
    <row r="717" spans="16:20" ht="12.75">
      <c r="P717" s="11"/>
      <c r="T717" s="10"/>
    </row>
    <row r="718" spans="16:20" ht="12.75">
      <c r="P718" s="11"/>
      <c r="T718" s="10"/>
    </row>
    <row r="719" spans="16:20" ht="12.75">
      <c r="P719" s="11"/>
      <c r="T719" s="10"/>
    </row>
    <row r="720" spans="16:20" ht="12.75">
      <c r="P720" s="11"/>
      <c r="T720" s="10"/>
    </row>
    <row r="721" spans="16:20" ht="12.75">
      <c r="P721" s="11"/>
      <c r="T721" s="10"/>
    </row>
    <row r="722" spans="16:20" ht="12.75">
      <c r="P722" s="11"/>
      <c r="T722" s="10"/>
    </row>
    <row r="723" spans="16:20" ht="12.75">
      <c r="P723" s="11"/>
      <c r="T723" s="10"/>
    </row>
    <row r="724" spans="16:20" ht="12.75">
      <c r="P724" s="11"/>
      <c r="T724" s="10"/>
    </row>
    <row r="725" spans="16:20" ht="12.75">
      <c r="P725" s="11"/>
      <c r="T725" s="10"/>
    </row>
    <row r="726" spans="16:20" ht="12.75">
      <c r="P726" s="11"/>
      <c r="T726" s="10"/>
    </row>
    <row r="727" spans="16:20" ht="12.75">
      <c r="P727" s="11"/>
      <c r="T727" s="10"/>
    </row>
    <row r="728" spans="16:20" ht="12.75">
      <c r="P728" s="11"/>
      <c r="T728" s="10"/>
    </row>
    <row r="729" spans="16:20" ht="12.75">
      <c r="P729" s="11"/>
      <c r="T729" s="10"/>
    </row>
    <row r="730" spans="16:20" ht="12.75">
      <c r="P730" s="11"/>
      <c r="T730" s="10"/>
    </row>
    <row r="731" spans="16:20" ht="12.75">
      <c r="P731" s="11"/>
      <c r="T731" s="10"/>
    </row>
    <row r="732" spans="16:20" ht="12.75">
      <c r="P732" s="11"/>
      <c r="T732" s="10"/>
    </row>
    <row r="733" spans="16:20" ht="12.75">
      <c r="P733" s="11"/>
      <c r="T733" s="10"/>
    </row>
    <row r="734" spans="16:20" ht="12.75">
      <c r="P734" s="11"/>
      <c r="T734" s="10"/>
    </row>
    <row r="735" spans="16:20" ht="12.75">
      <c r="P735" s="11"/>
      <c r="T735" s="10"/>
    </row>
    <row r="736" spans="16:20" ht="12.75">
      <c r="P736" s="11"/>
      <c r="T736" s="10"/>
    </row>
    <row r="737" spans="16:20" ht="12.75">
      <c r="P737" s="11"/>
      <c r="T737" s="10"/>
    </row>
    <row r="738" spans="16:20" ht="12.75">
      <c r="P738" s="11"/>
      <c r="T738" s="10"/>
    </row>
    <row r="739" spans="16:20" ht="12.75">
      <c r="P739" s="11"/>
      <c r="T739" s="10"/>
    </row>
    <row r="740" spans="16:20" ht="12.75">
      <c r="P740" s="11"/>
      <c r="T740" s="10"/>
    </row>
    <row r="741" spans="16:20" ht="12.75">
      <c r="P741" s="11"/>
      <c r="T741" s="10"/>
    </row>
    <row r="742" spans="16:20" ht="12.75">
      <c r="P742" s="11"/>
      <c r="T742" s="10"/>
    </row>
    <row r="743" spans="16:20" ht="12.75">
      <c r="P743" s="11"/>
      <c r="T743" s="10"/>
    </row>
    <row r="744" spans="16:20" ht="12.75">
      <c r="P744" s="11"/>
      <c r="T744" s="10"/>
    </row>
    <row r="745" spans="16:20" ht="12.75">
      <c r="P745" s="11"/>
      <c r="T745" s="10"/>
    </row>
    <row r="746" spans="16:20" ht="12.75">
      <c r="P746" s="11"/>
      <c r="T746" s="10"/>
    </row>
    <row r="747" spans="16:20" ht="12.75">
      <c r="P747" s="11"/>
      <c r="T747" s="10"/>
    </row>
    <row r="748" spans="16:20" ht="12.75">
      <c r="P748" s="11"/>
      <c r="T748" s="10"/>
    </row>
    <row r="749" spans="16:20" ht="12.75">
      <c r="P749" s="11"/>
      <c r="T749" s="10"/>
    </row>
    <row r="750" spans="16:20" ht="12.75">
      <c r="P750" s="11"/>
      <c r="T750" s="10"/>
    </row>
    <row r="751" spans="16:20" ht="12.75">
      <c r="P751" s="11"/>
      <c r="T751" s="10"/>
    </row>
    <row r="752" spans="16:20" ht="12.75">
      <c r="P752" s="11"/>
      <c r="T752" s="10"/>
    </row>
    <row r="753" spans="16:20" ht="12.75">
      <c r="P753" s="11"/>
      <c r="T753" s="10"/>
    </row>
    <row r="754" spans="16:20" ht="12.75">
      <c r="P754" s="11"/>
      <c r="T754" s="10"/>
    </row>
    <row r="755" spans="16:20" ht="12.75">
      <c r="P755" s="11"/>
      <c r="T755" s="10"/>
    </row>
    <row r="756" spans="16:20" ht="12.75">
      <c r="P756" s="11"/>
      <c r="T756" s="10"/>
    </row>
    <row r="757" spans="16:20" ht="12.75">
      <c r="P757" s="11"/>
      <c r="T757" s="10"/>
    </row>
    <row r="758" spans="16:20" ht="12.75">
      <c r="P758" s="11"/>
      <c r="T758" s="10"/>
    </row>
    <row r="759" spans="16:20" ht="12.75">
      <c r="P759" s="11"/>
      <c r="T759" s="10"/>
    </row>
    <row r="760" spans="16:20" ht="12.75">
      <c r="P760" s="11"/>
      <c r="T760" s="10"/>
    </row>
    <row r="761" spans="16:20" ht="12.75">
      <c r="P761" s="11"/>
      <c r="T761" s="10"/>
    </row>
    <row r="762" spans="16:20" ht="12.75">
      <c r="P762" s="11"/>
      <c r="T762" s="10"/>
    </row>
    <row r="763" spans="16:20" ht="12.75">
      <c r="P763" s="11"/>
      <c r="T763" s="10"/>
    </row>
    <row r="764" spans="16:20" ht="12.75">
      <c r="P764" s="11"/>
      <c r="T764" s="10"/>
    </row>
    <row r="765" spans="16:20" ht="12.75">
      <c r="P765" s="11"/>
      <c r="T765" s="10"/>
    </row>
    <row r="766" spans="16:20" ht="12.75">
      <c r="P766" s="11"/>
      <c r="T766" s="10"/>
    </row>
    <row r="767" spans="16:20" ht="12.75">
      <c r="P767" s="11"/>
      <c r="T767" s="10"/>
    </row>
    <row r="768" spans="16:20" ht="12.75">
      <c r="P768" s="11"/>
      <c r="T768" s="10"/>
    </row>
    <row r="769" spans="16:20" ht="12.75">
      <c r="P769" s="11"/>
      <c r="T769" s="10"/>
    </row>
    <row r="770" spans="16:20" ht="12.75">
      <c r="P770" s="11"/>
      <c r="T770" s="10"/>
    </row>
    <row r="771" spans="16:20" ht="12.75">
      <c r="P771" s="11"/>
      <c r="T771" s="10"/>
    </row>
    <row r="772" spans="16:20" ht="12.75">
      <c r="P772" s="11"/>
      <c r="T772" s="10"/>
    </row>
    <row r="773" spans="16:20" ht="12.75">
      <c r="P773" s="11"/>
      <c r="T773" s="10"/>
    </row>
    <row r="774" spans="16:20" ht="12.75">
      <c r="P774" s="11"/>
      <c r="T774" s="10"/>
    </row>
    <row r="775" spans="16:20" ht="12.75">
      <c r="P775" s="11"/>
      <c r="T775" s="10"/>
    </row>
    <row r="776" spans="16:20" ht="12.75">
      <c r="P776" s="11"/>
      <c r="T776" s="10"/>
    </row>
    <row r="777" spans="16:20" ht="12.75">
      <c r="P777" s="11"/>
      <c r="T777" s="10"/>
    </row>
    <row r="778" spans="16:20" ht="12.75">
      <c r="P778" s="11"/>
      <c r="T778" s="10"/>
    </row>
    <row r="779" spans="16:20" ht="12.75">
      <c r="P779" s="11"/>
      <c r="T779" s="10"/>
    </row>
    <row r="780" spans="16:20" ht="12.75">
      <c r="P780" s="11"/>
      <c r="T780" s="10"/>
    </row>
    <row r="781" spans="16:20" ht="12.75">
      <c r="P781" s="11"/>
      <c r="T781" s="10"/>
    </row>
    <row r="782" spans="16:20" ht="12.75">
      <c r="P782" s="11"/>
      <c r="T782" s="10"/>
    </row>
    <row r="783" spans="16:20" ht="12.75">
      <c r="P783" s="11"/>
      <c r="T783" s="10"/>
    </row>
    <row r="784" spans="16:20" ht="12.75">
      <c r="P784" s="11"/>
      <c r="T784" s="10"/>
    </row>
    <row r="785" spans="16:20" ht="12.75">
      <c r="P785" s="11"/>
      <c r="T785" s="10"/>
    </row>
    <row r="786" spans="16:20" ht="12.75">
      <c r="P786" s="11"/>
      <c r="T786" s="10"/>
    </row>
    <row r="787" spans="16:20" ht="12.75">
      <c r="P787" s="11"/>
      <c r="T787" s="10"/>
    </row>
    <row r="788" spans="16:20" ht="12.75">
      <c r="P788" s="11"/>
      <c r="T788" s="10"/>
    </row>
    <row r="789" spans="16:20" ht="12.75">
      <c r="P789" s="11"/>
      <c r="T789" s="10"/>
    </row>
    <row r="790" spans="16:20" ht="12.75">
      <c r="P790" s="11"/>
      <c r="T790" s="10"/>
    </row>
    <row r="791" spans="16:20" ht="12.75">
      <c r="P791" s="11"/>
      <c r="T791" s="10"/>
    </row>
    <row r="792" spans="16:20" ht="12.75">
      <c r="P792" s="11"/>
      <c r="T792" s="10"/>
    </row>
    <row r="793" spans="16:20" ht="12.75">
      <c r="P793" s="11"/>
      <c r="T793" s="10"/>
    </row>
    <row r="794" spans="16:20" ht="12.75">
      <c r="P794" s="11"/>
      <c r="T794" s="10"/>
    </row>
    <row r="795" spans="16:20" ht="12.75">
      <c r="P795" s="11"/>
      <c r="T795" s="10"/>
    </row>
    <row r="796" spans="16:20" ht="12.75">
      <c r="P796" s="11"/>
      <c r="T796" s="10"/>
    </row>
    <row r="797" spans="16:20" ht="12.75">
      <c r="P797" s="11"/>
      <c r="T797" s="10"/>
    </row>
    <row r="798" spans="16:20" ht="12.75">
      <c r="P798" s="11"/>
      <c r="T798" s="10"/>
    </row>
    <row r="799" spans="16:20" ht="12.75">
      <c r="P799" s="11"/>
      <c r="T799" s="10"/>
    </row>
    <row r="800" spans="16:20" ht="12.75">
      <c r="P800" s="11"/>
      <c r="T800" s="10"/>
    </row>
    <row r="801" spans="16:20" ht="12.75">
      <c r="P801" s="11"/>
      <c r="T801" s="10"/>
    </row>
    <row r="802" spans="16:20" ht="12.75">
      <c r="P802" s="11"/>
      <c r="T802" s="10"/>
    </row>
    <row r="803" spans="16:20" ht="12.75">
      <c r="P803" s="11"/>
      <c r="T803" s="10"/>
    </row>
    <row r="804" spans="16:20" ht="12.75">
      <c r="P804" s="11"/>
      <c r="T804" s="10"/>
    </row>
    <row r="805" spans="16:20" ht="12.75">
      <c r="P805" s="11"/>
      <c r="T805" s="10"/>
    </row>
    <row r="806" spans="16:20" ht="12.75">
      <c r="P806" s="11"/>
      <c r="T806" s="10"/>
    </row>
    <row r="807" spans="16:20" ht="12.75">
      <c r="P807" s="11"/>
      <c r="T807" s="10"/>
    </row>
    <row r="808" spans="16:20" ht="12.75">
      <c r="P808" s="11"/>
      <c r="T808" s="10"/>
    </row>
    <row r="809" spans="16:20" ht="12.75">
      <c r="P809" s="11"/>
      <c r="T809" s="10"/>
    </row>
    <row r="810" spans="16:20" ht="12.75">
      <c r="P810" s="11"/>
      <c r="T810" s="10"/>
    </row>
    <row r="811" spans="16:20" ht="12.75">
      <c r="P811" s="11"/>
      <c r="T811" s="10"/>
    </row>
    <row r="812" spans="16:20" ht="12.75">
      <c r="P812" s="11"/>
      <c r="T812" s="10"/>
    </row>
    <row r="813" spans="16:20" ht="12.75">
      <c r="P813" s="11"/>
      <c r="T813" s="10"/>
    </row>
    <row r="814" spans="16:20" ht="12.75">
      <c r="P814" s="11"/>
      <c r="T814" s="10"/>
    </row>
    <row r="815" spans="16:20" ht="12.75">
      <c r="P815" s="11"/>
      <c r="T815" s="10"/>
    </row>
    <row r="816" spans="16:20" ht="12.75">
      <c r="P816" s="11"/>
      <c r="T816" s="10"/>
    </row>
    <row r="817" spans="16:20" ht="12.75">
      <c r="P817" s="11"/>
      <c r="T817" s="10"/>
    </row>
    <row r="818" spans="16:20" ht="12.75">
      <c r="P818" s="11"/>
      <c r="T818" s="10"/>
    </row>
    <row r="819" spans="16:20" ht="12.75">
      <c r="P819" s="11"/>
      <c r="T819" s="10"/>
    </row>
    <row r="820" spans="16:20" ht="12.75">
      <c r="P820" s="11"/>
      <c r="T820" s="10"/>
    </row>
    <row r="821" spans="16:20" ht="12.75">
      <c r="P821" s="11"/>
      <c r="T821" s="10"/>
    </row>
    <row r="822" spans="16:20" ht="12.75">
      <c r="P822" s="11"/>
      <c r="T822" s="10"/>
    </row>
    <row r="823" spans="16:20" ht="12.75">
      <c r="P823" s="11"/>
      <c r="T823" s="10"/>
    </row>
    <row r="824" spans="16:20" ht="12.75">
      <c r="P824" s="11"/>
      <c r="T824" s="10"/>
    </row>
    <row r="825" spans="16:20" ht="12.75">
      <c r="P825" s="11"/>
      <c r="T825" s="10"/>
    </row>
    <row r="826" spans="16:20" ht="12.75">
      <c r="P826" s="11"/>
      <c r="T826" s="10"/>
    </row>
    <row r="827" spans="16:20" ht="12.75">
      <c r="P827" s="11"/>
      <c r="T827" s="10"/>
    </row>
    <row r="828" spans="16:20" ht="12.75">
      <c r="P828" s="11"/>
      <c r="T828" s="10"/>
    </row>
    <row r="829" spans="16:20" ht="12.75">
      <c r="P829" s="11"/>
      <c r="T829" s="10"/>
    </row>
    <row r="830" spans="16:20" ht="12.75">
      <c r="P830" s="11"/>
      <c r="T830" s="10"/>
    </row>
    <row r="831" spans="16:20" ht="12.75">
      <c r="P831" s="11"/>
      <c r="T831" s="10"/>
    </row>
    <row r="832" spans="16:20" ht="12.75">
      <c r="P832" s="11"/>
      <c r="T832" s="10"/>
    </row>
    <row r="833" spans="16:20" ht="12.75">
      <c r="P833" s="11"/>
      <c r="T833" s="10"/>
    </row>
    <row r="834" spans="16:20" ht="12.75">
      <c r="P834" s="11"/>
      <c r="T834" s="10"/>
    </row>
    <row r="835" spans="16:20" ht="12.75">
      <c r="P835" s="11"/>
      <c r="T835" s="10"/>
    </row>
    <row r="836" spans="16:20" ht="12.75">
      <c r="P836" s="11"/>
      <c r="T836" s="10"/>
    </row>
    <row r="837" spans="16:20" ht="12.75">
      <c r="P837" s="11"/>
      <c r="T837" s="10"/>
    </row>
    <row r="838" spans="16:20" ht="12.75">
      <c r="P838" s="11"/>
      <c r="T838" s="10"/>
    </row>
    <row r="839" spans="16:20" ht="12.75">
      <c r="P839" s="11"/>
      <c r="T839" s="10"/>
    </row>
    <row r="840" spans="16:20" ht="12.75">
      <c r="P840" s="11"/>
      <c r="T840" s="10"/>
    </row>
    <row r="841" spans="16:20" ht="12.75">
      <c r="P841" s="11"/>
      <c r="T841" s="10"/>
    </row>
    <row r="842" spans="16:20" ht="12.75">
      <c r="P842" s="11"/>
      <c r="T842" s="10"/>
    </row>
    <row r="843" spans="16:20" ht="12.75">
      <c r="P843" s="11"/>
      <c r="T843" s="10"/>
    </row>
    <row r="844" spans="16:20" ht="12.75">
      <c r="P844" s="11"/>
      <c r="T844" s="10"/>
    </row>
    <row r="845" spans="16:20" ht="12.75">
      <c r="P845" s="11"/>
      <c r="T845" s="10"/>
    </row>
    <row r="846" spans="16:20" ht="12.75">
      <c r="P846" s="11"/>
      <c r="T846" s="10"/>
    </row>
    <row r="847" spans="16:20" ht="12.75">
      <c r="P847" s="11"/>
      <c r="T847" s="10"/>
    </row>
    <row r="848" spans="16:20" ht="12.75">
      <c r="P848" s="11"/>
      <c r="T848" s="10"/>
    </row>
    <row r="849" spans="16:20" ht="12.75">
      <c r="P849" s="11"/>
      <c r="T849" s="10"/>
    </row>
    <row r="850" spans="16:20" ht="12.75">
      <c r="P850" s="11"/>
      <c r="T850" s="10"/>
    </row>
    <row r="851" spans="16:20" ht="12.75">
      <c r="P851" s="11"/>
      <c r="T851" s="10"/>
    </row>
    <row r="852" spans="16:20" ht="12.75">
      <c r="P852" s="11"/>
      <c r="T852" s="10"/>
    </row>
    <row r="853" spans="16:20" ht="12.75">
      <c r="P853" s="11"/>
      <c r="T853" s="10"/>
    </row>
    <row r="854" spans="16:20" ht="12.75">
      <c r="P854" s="11"/>
      <c r="T854" s="10"/>
    </row>
    <row r="855" spans="16:20" ht="12.75">
      <c r="P855" s="11"/>
      <c r="T855" s="10"/>
    </row>
    <row r="856" spans="16:20" ht="12.75">
      <c r="P856" s="11"/>
      <c r="T856" s="10"/>
    </row>
    <row r="857" spans="16:20" ht="12.75">
      <c r="P857" s="11"/>
      <c r="T857" s="10"/>
    </row>
    <row r="858" spans="16:20" ht="12.75">
      <c r="P858" s="11"/>
      <c r="T858" s="10"/>
    </row>
    <row r="859" spans="16:20" ht="12.75">
      <c r="P859" s="11"/>
      <c r="T859" s="10"/>
    </row>
    <row r="860" spans="16:20" ht="12.75">
      <c r="P860" s="11"/>
      <c r="T860" s="10"/>
    </row>
    <row r="861" spans="16:20" ht="12.75">
      <c r="P861" s="11"/>
      <c r="T861" s="10"/>
    </row>
    <row r="862" spans="16:20" ht="12.75">
      <c r="P862" s="11"/>
      <c r="T862" s="10"/>
    </row>
    <row r="863" spans="16:20" ht="12.75">
      <c r="P863" s="11"/>
      <c r="T863" s="10"/>
    </row>
    <row r="864" spans="16:20" ht="12.75">
      <c r="P864" s="11"/>
      <c r="T864" s="10"/>
    </row>
    <row r="865" spans="16:20" ht="12.75">
      <c r="P865" s="11"/>
      <c r="T865" s="10"/>
    </row>
    <row r="866" spans="16:20" ht="12.75">
      <c r="P866" s="11"/>
      <c r="T866" s="10"/>
    </row>
    <row r="867" spans="16:20" ht="12.75">
      <c r="P867" s="11"/>
      <c r="T867" s="10"/>
    </row>
    <row r="868" spans="16:20" ht="12.75">
      <c r="P868" s="11"/>
      <c r="T868" s="10"/>
    </row>
    <row r="869" spans="16:20" ht="12.75">
      <c r="P869" s="11"/>
      <c r="T869" s="10"/>
    </row>
    <row r="870" spans="16:20" ht="12.75">
      <c r="P870" s="11"/>
      <c r="T870" s="10"/>
    </row>
    <row r="871" spans="16:20" ht="12.75">
      <c r="P871" s="11"/>
      <c r="T871" s="10"/>
    </row>
    <row r="872" spans="16:20" ht="12.75">
      <c r="P872" s="11"/>
      <c r="T872" s="10"/>
    </row>
    <row r="873" spans="16:20" ht="12.75">
      <c r="P873" s="11"/>
      <c r="T873" s="10"/>
    </row>
    <row r="874" spans="16:20" ht="12.75">
      <c r="P874" s="11"/>
      <c r="T874" s="10"/>
    </row>
    <row r="875" spans="16:20" ht="12.75">
      <c r="P875" s="11"/>
      <c r="T875" s="10"/>
    </row>
    <row r="876" spans="16:20" ht="12.75">
      <c r="P876" s="11"/>
      <c r="T876" s="10"/>
    </row>
    <row r="877" spans="16:20" ht="12.75">
      <c r="P877" s="11"/>
      <c r="T877" s="10"/>
    </row>
    <row r="878" spans="16:20" ht="12.75">
      <c r="P878" s="11"/>
      <c r="T878" s="10"/>
    </row>
    <row r="879" spans="16:20" ht="12.75">
      <c r="P879" s="11"/>
      <c r="T879" s="10"/>
    </row>
    <row r="880" spans="16:20" ht="12.75">
      <c r="P880" s="11"/>
      <c r="T880" s="10"/>
    </row>
    <row r="881" spans="16:20" ht="12.75">
      <c r="P881" s="11"/>
      <c r="T881" s="10"/>
    </row>
    <row r="882" spans="16:20" ht="12.75">
      <c r="P882" s="11"/>
      <c r="T882" s="10"/>
    </row>
    <row r="883" spans="16:20" ht="12.75">
      <c r="P883" s="11"/>
      <c r="T883" s="10"/>
    </row>
    <row r="884" spans="16:20" ht="12.75">
      <c r="P884" s="11"/>
      <c r="T884" s="10"/>
    </row>
    <row r="885" spans="16:20" ht="12.75">
      <c r="P885" s="11"/>
      <c r="T885" s="10"/>
    </row>
    <row r="886" spans="16:20" ht="12.75">
      <c r="P886" s="11"/>
      <c r="T886" s="10"/>
    </row>
    <row r="887" spans="16:20" ht="12.75">
      <c r="P887" s="11"/>
      <c r="T887" s="10"/>
    </row>
    <row r="888" spans="16:20" ht="12.75">
      <c r="P888" s="11"/>
      <c r="T888" s="10"/>
    </row>
    <row r="889" spans="16:20" ht="12.75">
      <c r="P889" s="11"/>
      <c r="T889" s="10"/>
    </row>
    <row r="890" spans="16:20" ht="12.75">
      <c r="P890" s="11"/>
      <c r="T890" s="10"/>
    </row>
    <row r="891" spans="16:20" ht="12.75">
      <c r="P891" s="11"/>
      <c r="T891" s="10"/>
    </row>
    <row r="892" spans="16:20" ht="12.75">
      <c r="P892" s="11"/>
      <c r="T892" s="10"/>
    </row>
    <row r="893" spans="16:20" ht="12.75">
      <c r="P893" s="11"/>
      <c r="T893" s="10"/>
    </row>
    <row r="894" spans="16:20" ht="12.75">
      <c r="P894" s="11"/>
      <c r="T894" s="10"/>
    </row>
    <row r="895" spans="16:20" ht="12.75">
      <c r="P895" s="11"/>
      <c r="T895" s="10"/>
    </row>
    <row r="896" spans="16:20" ht="12.75">
      <c r="P896" s="11"/>
      <c r="T896" s="10"/>
    </row>
    <row r="897" spans="16:20" ht="12.75">
      <c r="P897" s="11"/>
      <c r="T897" s="10"/>
    </row>
    <row r="898" spans="16:20" ht="12.75">
      <c r="P898" s="11"/>
      <c r="T898" s="10"/>
    </row>
    <row r="899" spans="16:20" ht="12.75">
      <c r="P899" s="11"/>
      <c r="T899" s="10"/>
    </row>
    <row r="900" spans="16:20" ht="12.75">
      <c r="P900" s="11"/>
      <c r="T900" s="10"/>
    </row>
    <row r="901" spans="16:20" ht="12.75">
      <c r="P901" s="11"/>
      <c r="T901" s="10"/>
    </row>
    <row r="902" spans="16:20" ht="12.75">
      <c r="P902" s="11"/>
      <c r="T902" s="10"/>
    </row>
    <row r="903" spans="16:20" ht="12.75">
      <c r="P903" s="11"/>
      <c r="T903" s="10"/>
    </row>
    <row r="904" spans="16:20" ht="12.75">
      <c r="P904" s="11"/>
      <c r="T904" s="10"/>
    </row>
    <row r="905" spans="16:20" ht="12.75">
      <c r="P905" s="11"/>
      <c r="T905" s="10"/>
    </row>
    <row r="906" spans="16:20" ht="12.75">
      <c r="P906" s="11"/>
      <c r="T906" s="10"/>
    </row>
    <row r="907" spans="16:20" ht="12.75">
      <c r="P907" s="11"/>
      <c r="T907" s="10"/>
    </row>
    <row r="908" spans="16:20" ht="12.75">
      <c r="P908" s="11"/>
      <c r="T908" s="10"/>
    </row>
    <row r="909" spans="16:20" ht="12.75">
      <c r="P909" s="11"/>
      <c r="T909" s="10"/>
    </row>
    <row r="910" spans="16:20" ht="12.75">
      <c r="P910" s="11"/>
      <c r="T910" s="10"/>
    </row>
    <row r="911" spans="16:20" ht="12.75">
      <c r="P911" s="11"/>
      <c r="T911" s="10"/>
    </row>
    <row r="912" spans="16:20" ht="12.75">
      <c r="P912" s="11"/>
      <c r="T912" s="10"/>
    </row>
    <row r="913" spans="16:20" ht="12.75">
      <c r="P913" s="11"/>
      <c r="T913" s="10"/>
    </row>
    <row r="914" spans="16:20" ht="12.75">
      <c r="P914" s="11"/>
      <c r="T914" s="10"/>
    </row>
    <row r="915" spans="16:20" ht="12.75">
      <c r="P915" s="11"/>
      <c r="T915" s="10"/>
    </row>
    <row r="916" spans="16:20" ht="12.75">
      <c r="P916" s="11"/>
      <c r="T916" s="10"/>
    </row>
    <row r="917" spans="16:20" ht="12.75">
      <c r="P917" s="11"/>
      <c r="T917" s="10"/>
    </row>
    <row r="918" spans="16:20" ht="12.75">
      <c r="P918" s="11"/>
      <c r="T918" s="10"/>
    </row>
    <row r="919" spans="16:20" ht="12.75">
      <c r="P919" s="11"/>
      <c r="T919" s="10"/>
    </row>
    <row r="920" spans="16:20" ht="12.75">
      <c r="P920" s="11"/>
      <c r="T920" s="10"/>
    </row>
    <row r="921" spans="16:20" ht="12.75">
      <c r="P921" s="11"/>
      <c r="T921" s="10"/>
    </row>
    <row r="922" spans="16:20" ht="12.75">
      <c r="P922" s="11"/>
      <c r="T922" s="10"/>
    </row>
    <row r="923" spans="16:20" ht="12.75">
      <c r="P923" s="11"/>
      <c r="T923" s="10"/>
    </row>
    <row r="924" spans="16:20" ht="12.75">
      <c r="P924" s="11"/>
      <c r="T924" s="10"/>
    </row>
    <row r="925" spans="16:20" ht="12.75">
      <c r="P925" s="11"/>
      <c r="T925" s="10"/>
    </row>
    <row r="926" spans="16:20" ht="12.75">
      <c r="P926" s="11"/>
      <c r="T926" s="10"/>
    </row>
    <row r="927" spans="16:20" ht="12.75">
      <c r="P927" s="11"/>
      <c r="T927" s="10"/>
    </row>
    <row r="928" spans="16:20" ht="12.75">
      <c r="P928" s="11"/>
      <c r="T928" s="10"/>
    </row>
    <row r="929" spans="16:20" ht="12.75">
      <c r="P929" s="11"/>
      <c r="T929" s="10"/>
    </row>
    <row r="930" spans="16:20" ht="12.75">
      <c r="P930" s="11"/>
      <c r="T930" s="10"/>
    </row>
    <row r="931" spans="16:20" ht="12.75">
      <c r="P931" s="11"/>
      <c r="T931" s="10"/>
    </row>
    <row r="932" spans="16:20" ht="12.75">
      <c r="P932" s="11"/>
      <c r="T932" s="10"/>
    </row>
    <row r="933" spans="16:20" ht="12.75">
      <c r="P933" s="11"/>
      <c r="T933" s="10"/>
    </row>
    <row r="934" spans="16:20" ht="12.75">
      <c r="P934" s="11"/>
      <c r="T934" s="10"/>
    </row>
    <row r="935" spans="16:20" ht="12.75">
      <c r="P935" s="11"/>
      <c r="T935" s="10"/>
    </row>
    <row r="936" spans="16:20" ht="12.75">
      <c r="P936" s="11"/>
      <c r="T936" s="10"/>
    </row>
    <row r="937" spans="16:20" ht="12.75">
      <c r="P937" s="11"/>
      <c r="T937" s="10"/>
    </row>
    <row r="938" spans="16:20" ht="12.75">
      <c r="P938" s="11"/>
      <c r="T938" s="10"/>
    </row>
    <row r="939" spans="16:20" ht="12.75">
      <c r="P939" s="11"/>
      <c r="T939" s="10"/>
    </row>
    <row r="940" spans="16:20" ht="12.75">
      <c r="P940" s="11"/>
      <c r="T940" s="10"/>
    </row>
    <row r="941" spans="16:20" ht="12.75">
      <c r="P941" s="11"/>
      <c r="T941" s="10"/>
    </row>
    <row r="942" spans="16:20" ht="12.75">
      <c r="P942" s="11"/>
      <c r="T942" s="10"/>
    </row>
    <row r="943" spans="16:20" ht="12.75">
      <c r="P943" s="11"/>
      <c r="T943" s="10"/>
    </row>
    <row r="944" spans="16:20" ht="12.75">
      <c r="P944" s="11"/>
      <c r="T944" s="10"/>
    </row>
    <row r="945" spans="16:20" ht="12.75">
      <c r="P945" s="11"/>
      <c r="T945" s="10"/>
    </row>
    <row r="946" spans="16:20" ht="12.75">
      <c r="P946" s="11"/>
      <c r="T946" s="10"/>
    </row>
    <row r="947" spans="16:20" ht="12.75">
      <c r="P947" s="11"/>
      <c r="T947" s="10"/>
    </row>
    <row r="948" spans="16:20" ht="12.75">
      <c r="P948" s="11"/>
      <c r="T948" s="10"/>
    </row>
    <row r="949" spans="16:20" ht="12.75">
      <c r="P949" s="11"/>
      <c r="T949" s="10"/>
    </row>
    <row r="950" spans="16:20" ht="12.75">
      <c r="P950" s="11"/>
      <c r="T950" s="10"/>
    </row>
    <row r="951" spans="16:20" ht="12.75">
      <c r="P951" s="11"/>
      <c r="T951" s="10"/>
    </row>
    <row r="952" spans="16:20" ht="12.75">
      <c r="P952" s="11"/>
      <c r="T952" s="10"/>
    </row>
    <row r="953" spans="16:20" ht="12.75">
      <c r="P953" s="11"/>
      <c r="T953" s="10"/>
    </row>
    <row r="954" spans="16:20" ht="12.75">
      <c r="P954" s="11"/>
      <c r="T954" s="10"/>
    </row>
    <row r="955" spans="16:20" ht="12.75">
      <c r="P955" s="11"/>
      <c r="T955" s="10"/>
    </row>
    <row r="956" spans="16:20" ht="12.75">
      <c r="P956" s="11"/>
      <c r="T956" s="10"/>
    </row>
    <row r="957" spans="16:20" ht="12.75">
      <c r="P957" s="11"/>
      <c r="T957" s="10"/>
    </row>
    <row r="958" spans="16:20" ht="12.75">
      <c r="P958" s="11"/>
      <c r="T958" s="10"/>
    </row>
    <row r="959" spans="16:20" ht="12.75">
      <c r="P959" s="11"/>
      <c r="T959" s="10"/>
    </row>
    <row r="960" spans="16:20" ht="12.75">
      <c r="P960" s="11"/>
      <c r="T960" s="10"/>
    </row>
    <row r="961" spans="16:20" ht="12.75">
      <c r="P961" s="11"/>
      <c r="T961" s="10"/>
    </row>
    <row r="962" spans="16:20" ht="12.75">
      <c r="P962" s="11"/>
      <c r="T962" s="10"/>
    </row>
    <row r="963" spans="16:20" ht="12.75">
      <c r="P963" s="11"/>
      <c r="T963" s="10"/>
    </row>
    <row r="964" spans="16:20" ht="12.75">
      <c r="P964" s="11"/>
      <c r="T964" s="10"/>
    </row>
    <row r="965" spans="16:20" ht="12.75">
      <c r="P965" s="11"/>
      <c r="T965" s="10"/>
    </row>
    <row r="966" spans="16:20" ht="12.75">
      <c r="P966" s="11"/>
      <c r="T966" s="10"/>
    </row>
    <row r="967" spans="16:20" ht="12.75">
      <c r="P967" s="11"/>
      <c r="T967" s="10"/>
    </row>
    <row r="968" spans="16:20" ht="12.75">
      <c r="P968" s="11"/>
      <c r="T968" s="10"/>
    </row>
    <row r="969" spans="16:20" ht="12.75">
      <c r="P969" s="11"/>
      <c r="T969" s="10"/>
    </row>
    <row r="970" spans="16:20" ht="12.75">
      <c r="P970" s="11"/>
      <c r="T970" s="10"/>
    </row>
    <row r="971" spans="16:20" ht="12.75">
      <c r="P971" s="11"/>
      <c r="T971" s="10"/>
    </row>
    <row r="972" spans="16:20" ht="12.75">
      <c r="P972" s="11"/>
      <c r="T972" s="10"/>
    </row>
    <row r="973" spans="16:20" ht="12.75">
      <c r="P973" s="11"/>
      <c r="T973" s="10"/>
    </row>
    <row r="974" spans="16:20" ht="12.75">
      <c r="P974" s="11"/>
      <c r="T974" s="10"/>
    </row>
    <row r="975" spans="16:20" ht="12.75">
      <c r="P975" s="11"/>
      <c r="T975" s="10"/>
    </row>
    <row r="976" spans="16:20" ht="12.75">
      <c r="P976" s="11"/>
      <c r="T976" s="10"/>
    </row>
    <row r="977" spans="16:20" ht="12.75">
      <c r="P977" s="11"/>
      <c r="T977" s="10"/>
    </row>
    <row r="978" spans="16:20" ht="12.75">
      <c r="P978" s="11"/>
      <c r="T978" s="10"/>
    </row>
    <row r="979" spans="16:20" ht="12.75">
      <c r="P979" s="11"/>
      <c r="T979" s="10"/>
    </row>
    <row r="980" spans="16:20" ht="12.75">
      <c r="P980" s="11"/>
      <c r="T980" s="10"/>
    </row>
    <row r="981" spans="16:20" ht="12.75">
      <c r="P981" s="11"/>
      <c r="T981" s="10"/>
    </row>
    <row r="982" spans="16:20" ht="12.75">
      <c r="P982" s="11"/>
      <c r="T982" s="10"/>
    </row>
    <row r="983" spans="16:20" ht="12.75">
      <c r="P983" s="11"/>
      <c r="T983" s="10"/>
    </row>
    <row r="984" spans="16:20" ht="12.75">
      <c r="P984" s="11"/>
      <c r="T984" s="10"/>
    </row>
    <row r="985" spans="16:20" ht="12.75">
      <c r="P985" s="11"/>
      <c r="T985" s="10"/>
    </row>
    <row r="986" spans="16:20" ht="12.75">
      <c r="P986" s="11"/>
      <c r="T986" s="10"/>
    </row>
    <row r="987" spans="16:20" ht="12.75">
      <c r="P987" s="11"/>
      <c r="T987" s="10"/>
    </row>
    <row r="988" spans="16:20" ht="12.75">
      <c r="P988" s="11"/>
      <c r="T988" s="10"/>
    </row>
  </sheetData>
  <autoFilter ref="A1:AE10"/>
  <mergeCells count="4">
    <mergeCell ref="D23:E23"/>
    <mergeCell ref="D24:E24"/>
    <mergeCell ref="D25:E25"/>
    <mergeCell ref="D26:E26"/>
  </mergeCells>
  <dataValidations count="3">
    <dataValidation type="list" allowBlank="1" showErrorMessage="1" sqref="O3:O15">
      <formula1>"Nandan,India Post,Xpressbees"</formula1>
    </dataValidation>
    <dataValidation type="list" allowBlank="1" showErrorMessage="1" sqref="S3:S15">
      <formula1>"Delivered,On Delivery,Dispatching,Packing"</formula1>
    </dataValidation>
    <dataValidation type="list" allowBlank="1" showErrorMessage="1" sqref="N3:N15">
      <formula1>"PhonePe,COD"</formula1>
    </dataValidation>
  </dataValidations>
  <hyperlinks>
    <hyperlink ref="Q12" r:id="rId1" display="https://shipment.xpressbees.com/shipping/tracking/14344940208068"/>
    <hyperlink ref="Q13" r:id="rId2" display="https://shipment.xpressbees.com/shipping/tracking/14344940228597"/>
    <hyperlink ref="Q15" r:id="rId3" display="https://shipment.xpressbees.com/shipping/all?filter%5Bawb_no%5D=14344940233182"/>
    <hyperlink ref="Q2" r:id="rId4" display="https://shipment.xpressbees.com/shipping/all?filter%5bawb_no%5d=152489881488927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D G h k W K 2 K R J y n A A A A + Q A A A B I A H A B D b 2 5 m a W c v U G F j a 2 F n Z S 5 4 b W w g o h g A K K A U A A A A A A A A A A A A A A A A A A A A A A A A A A A A h Y 9 N D o I w G E S v Q r q n P 4 j G k I + y c C u J C d G 4 b U q F R i i G F s v d X H g k r y C J Y t i 5 n M m b 5 M 3 r 8 Y R s b J v g r n q r O 5 M i h i k K l J F d q U 2 V o s F d w i 3 K O B y E v I p K B R N s b D J a n a L a u V t C i P c e + x X u + o p E l D J y z v e F r F U r Q m 2 s E 0 Y q 9 F u V / 1 e I w + k j w y M c x T i m m z V m M W V A 5 h 5 y b R b M p I w p k E U J u 6 F x Q 6 + 4 M u G x A D J H I N 8 b / A 1 Q S w M E F A A C A A g A D G h k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x o Z F g o i k e 4 D g A A A B E A A A A T A B w A R m 9 y b X V s Y X M v U 2 V j d G l v b j E u b S C i G A A o o B Q A A A A A A A A A A A A A A A A A A A A A A A A A A A A r T k 0 u y c z P U w i G 0 I b W A F B L A Q I t A B Q A A g A I A A x o Z F i t i k S c p w A A A P k A A A A S A A A A A A A A A A A A A A A A A A A A A A B D b 2 5 m a W c v U G F j a 2 F n Z S 5 4 b W x Q S w E C L Q A U A A I A C A A M a G R Y D 8 r p q 6 Q A A A D p A A A A E w A A A A A A A A A A A A A A A A D z A A A A W 0 N v b n R l b n R f V H l w Z X N d L n h t b F B L A Q I t A B Q A A g A I A A x o Z F g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2 A i a k 5 C Z 0 W R + u Z v q D 7 W w A A A A A A C A A A A A A A Q Z g A A A A E A A C A A A A A v O t l F X O t / f Q e t p e o O x B 8 c i 7 F v t i G p N G X X q x c V o v 7 i 7 w A A A A A O g A A A A A I A A C A A A A B Z H G Y m r E f T L M H C J e u v Z D g X + c I D P i y S I V O r v d i w m Z + T W F A A A A C M M e Y R k o i w D Q V v Y z 6 + 0 u K A 6 R C / U k V k q c o X 6 K J 6 l v 6 S M D 0 H Y 2 v 9 F O x T + N z + G S G P F L P N G e Y w 0 f Z Y C a y A K x D N L + N e o P A N N q c A 2 A Y + Z + X N F G s S 5 k A A A A B F j / i e W V H s + s h P Y 3 B v r Q S I b F 0 b + T v 7 6 b k / f Z M u 6 p v D G 6 w / w Q u B 9 Y Z b L K s S D U o u j Q S + Q R N p Q m D g V V z S h k z R k T 8 d < / D a t a M a s h u p > 
</file>

<file path=customXml/itemProps1.xml><?xml version="1.0" encoding="utf-8"?>
<ds:datastoreItem xmlns:ds="http://schemas.openxmlformats.org/officeDocument/2006/customXml" ds:itemID="{C2991BCA-117F-41F1-B68F-586BB9A3C2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TOTAL MASTER</vt:lpstr>
      <vt:lpstr>2023</vt:lpstr>
      <vt:lpstr>August 23</vt:lpstr>
      <vt:lpstr>September 23</vt:lpstr>
      <vt:lpstr>October 23</vt:lpstr>
      <vt:lpstr>Nov 23</vt:lpstr>
      <vt:lpstr>Dec 23</vt:lpstr>
      <vt:lpstr>Jan 24</vt:lpstr>
      <vt:lpstr>States wise orders</vt:lpstr>
      <vt:lpstr>date_wise-trend</vt:lpstr>
      <vt:lpstr>feb_charts</vt:lpstr>
      <vt:lpstr>Feb 24</vt:lpstr>
      <vt:lpstr>March 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2024-03-02T10:24:53Z</dcterms:created>
  <dcterms:modified xsi:type="dcterms:W3CDTF">2024-04-02T06:53:33Z</dcterms:modified>
</cp:coreProperties>
</file>