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300" activeTab="13"/>
  </bookViews>
  <sheets>
    <sheet name="Sheet1" sheetId="10" r:id="rId1"/>
    <sheet name="TOTAL MASTER" sheetId="1" r:id="rId2"/>
    <sheet name="2023" sheetId="2" r:id="rId3"/>
    <sheet name="August 23" sheetId="3" state="hidden" r:id="rId4"/>
    <sheet name="September 23" sheetId="4" state="hidden" r:id="rId5"/>
    <sheet name="October 23" sheetId="5" state="hidden" r:id="rId6"/>
    <sheet name="Nov 23" sheetId="6" state="hidden" r:id="rId7"/>
    <sheet name="Dec 23" sheetId="7" state="hidden" r:id="rId8"/>
    <sheet name="Jan 24" sheetId="8" r:id="rId9"/>
    <sheet name="States wise orders" sheetId="15" state="hidden" r:id="rId10"/>
    <sheet name="date_wise-trend" sheetId="16" state="hidden" r:id="rId11"/>
    <sheet name="feb_charts" sheetId="17" r:id="rId12"/>
    <sheet name="Feb 24" sheetId="9" r:id="rId13"/>
    <sheet name="March 24" sheetId="11" r:id="rId14"/>
  </sheets>
  <definedNames>
    <definedName name="_xlnm._FilterDatabase" localSheetId="2" hidden="1">'2023'!$A$1:$AC$27</definedName>
    <definedName name="_xlnm._FilterDatabase" localSheetId="8" hidden="1">'Jan 24'!$A$1:$AE$15</definedName>
    <definedName name="_xlnm._FilterDatabase" localSheetId="12" hidden="1">'Feb 24'!$A$1:$AA$66</definedName>
    <definedName name="_xlnm._FilterDatabase" localSheetId="13" hidden="1">'March 24'!$A$1:$AB$201</definedName>
    <definedName name="_xlnm._FilterDatabase" localSheetId="3" hidden="1">'August 23'!$A$1:$AC$18</definedName>
    <definedName name="_xlnm._FilterDatabase" localSheetId="6" hidden="1">'Nov 23'!$A$1:$AC$1</definedName>
    <definedName name="_xlnm._FilterDatabase" localSheetId="4" hidden="1">'September 23'!$A$1:$AC$16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<sst xmlns="http://schemas.openxmlformats.org/spreadsheetml/2006/main" count="2942" uniqueCount="1344">
  <si>
    <t>MONTH</t>
  </si>
  <si>
    <t>TOTAL SALES</t>
  </si>
  <si>
    <t>TOTAL PP</t>
  </si>
  <si>
    <t>Delivery Cost</t>
  </si>
  <si>
    <t>OTHER COST</t>
  </si>
  <si>
    <t>NET PROFIT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</si>
  <si>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</si>
  <si>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</si>
  <si>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</si>
  <si>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</si>
  <si>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</si>
  <si>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</si>
  <si>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</si>
  <si>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</si>
  <si>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Date</t>
  </si>
  <si>
    <t>Order ID</t>
  </si>
  <si>
    <t>Customer Name</t>
  </si>
  <si>
    <t>Mobile no.</t>
  </si>
  <si>
    <t>Email</t>
  </si>
  <si>
    <t>Location</t>
  </si>
  <si>
    <t>Product Name</t>
  </si>
  <si>
    <t>Order Qty</t>
  </si>
  <si>
    <t>Price(MRP)</t>
  </si>
  <si>
    <t>Additional Charges</t>
  </si>
  <si>
    <t>Total Amount</t>
  </si>
  <si>
    <t>Payment Method</t>
  </si>
  <si>
    <t>Delivery Service</t>
  </si>
  <si>
    <t>Tracking Code</t>
  </si>
  <si>
    <t>Delivery Date</t>
  </si>
  <si>
    <t>Delivery Status</t>
  </si>
  <si>
    <t>Delivery Days</t>
  </si>
  <si>
    <t>20230702-15162890</t>
  </si>
  <si>
    <t>Tina Vyas</t>
  </si>
  <si>
    <t>vyaskruti004@gmail.com</t>
  </si>
  <si>
    <t>Vapi, Gujarat</t>
  </si>
  <si>
    <t>Sudanta Toothpaste-200GM</t>
  </si>
  <si>
    <t>COD</t>
  </si>
  <si>
    <t>Nandan Courier</t>
  </si>
  <si>
    <t>NA</t>
  </si>
  <si>
    <t>Delivered</t>
  </si>
  <si>
    <t>20230707-15071331</t>
  </si>
  <si>
    <t>Yash Darji</t>
  </si>
  <si>
    <t>yash darji</t>
  </si>
  <si>
    <t>Ahemdabad, Gujarat</t>
  </si>
  <si>
    <t>Platizoom Tablet</t>
  </si>
  <si>
    <t>20230722-03193724</t>
  </si>
  <si>
    <t>Savabhai</t>
  </si>
  <si>
    <t>Gandhinagar, Gujarat</t>
  </si>
  <si>
    <t>Bakuchi Ghanvati</t>
  </si>
  <si>
    <t>PayU</t>
  </si>
  <si>
    <t>20230803-08531458</t>
  </si>
  <si>
    <t>Mukesh Yadav</t>
  </si>
  <si>
    <t>mukeshyadav19988@gmail.com</t>
  </si>
  <si>
    <t>Dhansura</t>
  </si>
  <si>
    <t>Punarnvadi Mandur</t>
  </si>
  <si>
    <t>20230804-05305212</t>
  </si>
  <si>
    <t>Swati Baraskar</t>
  </si>
  <si>
    <t>swati.4891@yahoo.com</t>
  </si>
  <si>
    <t>Vadodara, Gujarat</t>
  </si>
  <si>
    <t>Balkadu</t>
  </si>
  <si>
    <t>20230903-06512544</t>
  </si>
  <si>
    <t>Vineet Thale</t>
  </si>
  <si>
    <t>vince.thale@gmail.com</t>
  </si>
  <si>
    <t>Navi Mumbai, Maharastra</t>
  </si>
  <si>
    <t>Cardec Amrut Syrup</t>
  </si>
  <si>
    <t>PauU</t>
  </si>
  <si>
    <t>20230908-17005383</t>
  </si>
  <si>
    <t>Dilip Singh</t>
  </si>
  <si>
    <t>dilip.singh@mainimail.com</t>
  </si>
  <si>
    <t>Banglore, Karnataka</t>
  </si>
  <si>
    <t>20230927-07061834</t>
  </si>
  <si>
    <t>20231012-11060413</t>
  </si>
  <si>
    <t>Gohel Chhaganbhai</t>
  </si>
  <si>
    <t>chhaganbhaiggohel@gmail.com</t>
  </si>
  <si>
    <t>Junaghad, Gujarat</t>
  </si>
  <si>
    <t>India Post</t>
  </si>
  <si>
    <t>CG114054029IN</t>
  </si>
  <si>
    <t>20231014-14381377</t>
  </si>
  <si>
    <t>Brij Kumar</t>
  </si>
  <si>
    <t>mbrij574@gmail.com</t>
  </si>
  <si>
    <t>Pune, Maharastra</t>
  </si>
  <si>
    <t>Neo Neem Hair Oil-100ML</t>
  </si>
  <si>
    <t>Shiprocket</t>
  </si>
  <si>
    <t>SRTC3949165501</t>
  </si>
  <si>
    <t>20231014-19042736</t>
  </si>
  <si>
    <t>Vipen Katoch</t>
  </si>
  <si>
    <t>vipenkatoch11@gmail.com</t>
  </si>
  <si>
    <t>Khellani, J&amp;K</t>
  </si>
  <si>
    <t>Arjunarishta-450ML</t>
  </si>
  <si>
    <t>CG066407355IN</t>
  </si>
  <si>
    <t>20231014-22485515</t>
  </si>
  <si>
    <t>Dilshad Ahmad</t>
  </si>
  <si>
    <t>mddilshadahmad50@gmail.com</t>
  </si>
  <si>
    <t>Renusager, UP</t>
  </si>
  <si>
    <t>Arthomove Oil-50ML</t>
  </si>
  <si>
    <t>SRTC3770512132</t>
  </si>
  <si>
    <t>20231016-18355952</t>
  </si>
  <si>
    <t>Alpna Sethi</t>
  </si>
  <si>
    <t>sethialpna@yahoo.co.in</t>
  </si>
  <si>
    <t>Delhi</t>
  </si>
  <si>
    <t>Haritaki (Harde) Tablet-2000TAB</t>
  </si>
  <si>
    <t>Anjani</t>
  </si>
  <si>
    <t>20231018-12084817</t>
  </si>
  <si>
    <t>Dharmendra Yadav</t>
  </si>
  <si>
    <t>dharmendra2682@gmail.com</t>
  </si>
  <si>
    <t>Udwada, Gujarat</t>
  </si>
  <si>
    <t>Vatantak Tablet
Shavidha
Special Trifla</t>
  </si>
  <si>
    <t>CG066421370IN</t>
  </si>
  <si>
    <t>20231021-11173251</t>
  </si>
  <si>
    <t>SUMIT KUMAR</t>
  </si>
  <si>
    <t>sumitk73460@gmail.com</t>
  </si>
  <si>
    <t>Amritsar, Punjab</t>
  </si>
  <si>
    <t>Ragi Malt (Kaju Badam),(Dry Fruit),(Apple Cherry),(Mix Fruit)</t>
  </si>
  <si>
    <t>EG316400582IN</t>
  </si>
  <si>
    <t>20231024-22542056</t>
  </si>
  <si>
    <t>Naveen Sivaiah</t>
  </si>
  <si>
    <t>naveensivaiah78@gmail.com</t>
  </si>
  <si>
    <t>Saunf Ark</t>
  </si>
  <si>
    <t>GooglePay</t>
  </si>
  <si>
    <t>CG066421511IN</t>
  </si>
  <si>
    <t>20231025-15193670</t>
  </si>
  <si>
    <t>Puneet Khullar</t>
  </si>
  <si>
    <t>shweta.janviss@gmail.com</t>
  </si>
  <si>
    <t>Jammu, J&amp;K</t>
  </si>
  <si>
    <t>Soursop Fruit Jar</t>
  </si>
  <si>
    <t>DTDC</t>
  </si>
  <si>
    <t>7D9049482</t>
  </si>
  <si>
    <t>20231028-15374014</t>
  </si>
  <si>
    <t>Devesh Thacker</t>
  </si>
  <si>
    <t>devesh_dt@yahoo.com</t>
  </si>
  <si>
    <t>20231028-18421733</t>
  </si>
  <si>
    <t>Aplna Sethi</t>
  </si>
  <si>
    <t>Giloy Ghanvati</t>
  </si>
  <si>
    <t>20231030-16024566</t>
  </si>
  <si>
    <t>Suresh Kumar</t>
  </si>
  <si>
    <t>9533677985s@gmail.com</t>
  </si>
  <si>
    <t>Kavali, Andra Pradesh</t>
  </si>
  <si>
    <t>CG114602105IN</t>
  </si>
  <si>
    <t>20231107-08520480</t>
  </si>
  <si>
    <t>Vijeth S</t>
  </si>
  <si>
    <t>s.vij123@gmail.com</t>
  </si>
  <si>
    <t>Vasulax Kids Syrup-200ML</t>
  </si>
  <si>
    <t>A51899741</t>
  </si>
  <si>
    <t>20231108-21295698</t>
  </si>
  <si>
    <t>Pawan Kumar Mishra</t>
  </si>
  <si>
    <t>pawankumarmishra6199@gmail.com</t>
  </si>
  <si>
    <t>Prayagraj, UP</t>
  </si>
  <si>
    <t>Uttra Khand Madhu Honey-1KG</t>
  </si>
  <si>
    <t>CG114603919IN</t>
  </si>
  <si>
    <t>20231110-19180313</t>
  </si>
  <si>
    <t>Aaryan Dev</t>
  </si>
  <si>
    <t>jaimatadi.aaryan@gmail.com</t>
  </si>
  <si>
    <t>Rishikesh, UK</t>
  </si>
  <si>
    <t>Moringa Leaf Powder-100Gm</t>
  </si>
  <si>
    <t>CG114603940IN</t>
  </si>
  <si>
    <t>20231209-14573689</t>
  </si>
  <si>
    <t xml:space="preserve">Harpreet Singh </t>
  </si>
  <si>
    <t>tonyonly4u@gmail.com</t>
  </si>
  <si>
    <t xml:space="preserve">Vadodara, Gujarat </t>
  </si>
  <si>
    <t>Kaviraj Maheshwari Kadha 
Muktin Tab</t>
  </si>
  <si>
    <t xml:space="preserve">Phonepe </t>
  </si>
  <si>
    <t>20231215-13015318</t>
  </si>
  <si>
    <t>Profesional Courier</t>
  </si>
  <si>
    <t>VAL3172783</t>
  </si>
  <si>
    <t>20231217-19222245</t>
  </si>
  <si>
    <t>Nitinkumar Ransinhbhai Nisarta</t>
  </si>
  <si>
    <t>nitinkumarnisarta@gmail.com</t>
  </si>
  <si>
    <t>Ahmedabad, Gujarat</t>
  </si>
  <si>
    <t>Neo Neem Hand Wash</t>
  </si>
  <si>
    <t>July Total PP</t>
  </si>
  <si>
    <t>August Total PP</t>
  </si>
  <si>
    <t>Sept Total PP</t>
  </si>
  <si>
    <t>Oct Total PP</t>
  </si>
  <si>
    <t>Nov Total PP</t>
  </si>
  <si>
    <t>Dec Total PP</t>
  </si>
  <si>
    <t>SHIPPING COST</t>
  </si>
  <si>
    <t>Total Number of Orders</t>
  </si>
  <si>
    <t>Shipping Charge</t>
  </si>
  <si>
    <t>COD Charges</t>
  </si>
  <si>
    <t>Discount %</t>
  </si>
  <si>
    <t>ERP Invoice No.</t>
  </si>
  <si>
    <t>COD pay Date</t>
  </si>
  <si>
    <t>20240105-11561482</t>
  </si>
  <si>
    <t>Venkataramireddy Gangireddy</t>
  </si>
  <si>
    <t>Venkataram040@gmail.com</t>
  </si>
  <si>
    <t>Kadapa, Andra Pradesh</t>
  </si>
  <si>
    <t>Ashwagandhadi Tablet 60tab - 2/Honey-250g/Shilajiit Juice-500ml</t>
  </si>
  <si>
    <t>Xpressbees</t>
  </si>
  <si>
    <t>20240118-14512832</t>
  </si>
  <si>
    <t>Shammi Ansari</t>
  </si>
  <si>
    <t>mdshammi1989@gmail.com</t>
  </si>
  <si>
    <t>Shakur Pur, Delhi</t>
  </si>
  <si>
    <t>PhonePe</t>
  </si>
  <si>
    <t>Nandan</t>
  </si>
  <si>
    <t>20240120-12010642</t>
  </si>
  <si>
    <t>MILESH SAHU</t>
  </si>
  <si>
    <t>milesh.sahu05@gmail.com</t>
  </si>
  <si>
    <t>Jabalpur, MP</t>
  </si>
  <si>
    <t>Chyavanprash-1KG</t>
  </si>
  <si>
    <t>CG158704451IN</t>
  </si>
  <si>
    <t>20240120-18554263</t>
  </si>
  <si>
    <t>Tulip Agarwal</t>
  </si>
  <si>
    <t>tulip.agarwal@gmail.com</t>
  </si>
  <si>
    <t>Ghaziabad, Uttar Pradesh</t>
  </si>
  <si>
    <t>CG158704332IN</t>
  </si>
  <si>
    <t>On Delivery</t>
  </si>
  <si>
    <t>20240120-20002968</t>
  </si>
  <si>
    <t>Jeetendra Raikwar</t>
  </si>
  <si>
    <t>myhome38802@gmail.com</t>
  </si>
  <si>
    <t>Jhansi, Uttar Pradesh</t>
  </si>
  <si>
    <t>Sonaprash Chyawanprash-450GM</t>
  </si>
  <si>
    <t>20240121-09491675</t>
  </si>
  <si>
    <t>Babulal Baldha</t>
  </si>
  <si>
    <t>bkbaldha.bkb@gmail.com</t>
  </si>
  <si>
    <t>Arab Timbadi, Gujarat</t>
  </si>
  <si>
    <t>Dabur Chyawanprash SF-500GM</t>
  </si>
  <si>
    <t>20240121-16281687</t>
  </si>
  <si>
    <t>Nehal Parekh</t>
  </si>
  <si>
    <t>nehalparekh3@gmail.com</t>
  </si>
  <si>
    <t>Mysuru, Karnataka</t>
  </si>
  <si>
    <t>Hemo G+ Findla Juice-500ML
Hemo G+ Findla Juice-1LTR</t>
  </si>
  <si>
    <t>20240122-13023473</t>
  </si>
  <si>
    <t>Madevbhai Solanki</t>
  </si>
  <si>
    <t>madevsolanki06@gmail.com</t>
  </si>
  <si>
    <t>Kutch, Gujarat</t>
  </si>
  <si>
    <t>Hyperstop Tablet-10TAB</t>
  </si>
  <si>
    <t>CG158704479IN</t>
  </si>
  <si>
    <t>20240124-20515690</t>
  </si>
  <si>
    <t>Abu bakar Khan</t>
  </si>
  <si>
    <t>bakark757@gmail.com</t>
  </si>
  <si>
    <t>Azamgarh, Uttar Pradesh</t>
  </si>
  <si>
    <t>Saburi Rubbing Balm-10GM</t>
  </si>
  <si>
    <t>20240126-17405570</t>
  </si>
  <si>
    <t>Avinash Mishra</t>
  </si>
  <si>
    <t>sunnymishra1995@gmail.com</t>
  </si>
  <si>
    <t xml:space="preserve"> Jaipur, Rajasthan</t>
  </si>
  <si>
    <t>Keshor Guggulu-120GM</t>
  </si>
  <si>
    <t>20240127-23111940</t>
  </si>
  <si>
    <t>Sandeep Sharma</t>
  </si>
  <si>
    <t>perfectsandeep08@gmail.com</t>
  </si>
  <si>
    <t>Yacrujjay Tablets-30TAB</t>
  </si>
  <si>
    <t>20240130-10341674</t>
  </si>
  <si>
    <t>Rashmi Puranik</t>
  </si>
  <si>
    <t>rashmipuranik08@gmail.com</t>
  </si>
  <si>
    <t>20240130-11271343</t>
  </si>
  <si>
    <t>Bharat Bhosle</t>
  </si>
  <si>
    <t>bharatbhosale016@gmail.com</t>
  </si>
  <si>
    <t>Sangli, Maharashtra</t>
  </si>
  <si>
    <t>Ragi Malt (Kaju Badam)-250GM</t>
  </si>
  <si>
    <t>EG316426655IN</t>
  </si>
  <si>
    <t>20240130-14342661</t>
  </si>
  <si>
    <t>Sanjay Patil</t>
  </si>
  <si>
    <t>kerle.sanjay@gmail.com</t>
  </si>
  <si>
    <t>Kolhapur, Maharashtra</t>
  </si>
  <si>
    <t>Ashwagandha Churna-100GM</t>
  </si>
  <si>
    <t>DELIVERY COST</t>
  </si>
  <si>
    <t>State</t>
  </si>
  <si>
    <t>Total orders</t>
  </si>
  <si>
    <t>Sum of Total Amount</t>
  </si>
  <si>
    <t xml:space="preserve"> Gujarat</t>
  </si>
  <si>
    <t xml:space="preserve"> Uttar Pradesh</t>
  </si>
  <si>
    <t xml:space="preserve"> Maharashtra</t>
  </si>
  <si>
    <t xml:space="preserve"> Delhi</t>
  </si>
  <si>
    <t xml:space="preserve"> Karnataka</t>
  </si>
  <si>
    <t xml:space="preserve"> Orissa</t>
  </si>
  <si>
    <t xml:space="preserve"> Haryana</t>
  </si>
  <si>
    <t xml:space="preserve"> Telagana</t>
  </si>
  <si>
    <t xml:space="preserve"> Rajasthan</t>
  </si>
  <si>
    <t xml:space="preserve"> Punjab</t>
  </si>
  <si>
    <t xml:space="preserve"> Bihar</t>
  </si>
  <si>
    <t xml:space="preserve"> Tamil Nadu</t>
  </si>
  <si>
    <t>Kuchchh</t>
  </si>
  <si>
    <t xml:space="preserve"> Chhattisgarh</t>
  </si>
  <si>
    <t xml:space="preserve"> Kerala</t>
  </si>
  <si>
    <t xml:space="preserve"> Arunachal Pradesh</t>
  </si>
  <si>
    <t xml:space="preserve"> Madya Pradesh</t>
  </si>
  <si>
    <t>Grand Total</t>
  </si>
  <si>
    <t>Row Labels</t>
  </si>
  <si>
    <t>Count of Order ID</t>
  </si>
  <si>
    <t>Count of Delivery Service</t>
  </si>
  <si>
    <t>States</t>
  </si>
  <si>
    <t>Product Category</t>
  </si>
  <si>
    <t>PP</t>
  </si>
  <si>
    <t>Total PP</t>
  </si>
  <si>
    <t>Total DC</t>
  </si>
  <si>
    <t>20240201-13503731</t>
  </si>
  <si>
    <t>George Stanly</t>
  </si>
  <si>
    <t>georgeupavanam@gmail.com</t>
  </si>
  <si>
    <t>Kottayam, Kerala</t>
  </si>
  <si>
    <t>Syrup</t>
  </si>
  <si>
    <t>20240202-13365887</t>
  </si>
  <si>
    <t>chetankumar sirsath</t>
  </si>
  <si>
    <t>Clsirsath@gmail.com</t>
  </si>
  <si>
    <t>Himmatnagar, Gujarat</t>
  </si>
  <si>
    <t>Chyawanprash</t>
  </si>
  <si>
    <t>Zandu Chyavanprashad SF-450 GM</t>
  </si>
  <si>
    <t>-</t>
  </si>
  <si>
    <t>N/A</t>
  </si>
  <si>
    <t>Cancelled</t>
  </si>
  <si>
    <t>20240203-13371342</t>
  </si>
  <si>
    <t>Sanu Saurav</t>
  </si>
  <si>
    <t>sauravsanu96@gmail.com</t>
  </si>
  <si>
    <t>BHAGALPUR, Bihar</t>
  </si>
  <si>
    <t>Tablet</t>
  </si>
  <si>
    <t>Kesh Kanchan Tablet</t>
  </si>
  <si>
    <t>20240203-11141647</t>
  </si>
  <si>
    <t>Bhuvnesh Bhuvnesh</t>
  </si>
  <si>
    <t>bhuvneshyadavM1210@gmail.com</t>
  </si>
  <si>
    <t>Sahaswan, Uttar Pradesh</t>
  </si>
  <si>
    <t>20240203-17235178</t>
  </si>
  <si>
    <t>Rapar,Kuchchh</t>
  </si>
  <si>
    <t>CG114607592IN</t>
  </si>
  <si>
    <t>20240203-21300125</t>
  </si>
  <si>
    <t>Satender Singh</t>
  </si>
  <si>
    <t>satrohilla2024@gmail.com</t>
  </si>
  <si>
    <t>Rewari, Haryana</t>
  </si>
  <si>
    <t>20240204-10385766</t>
  </si>
  <si>
    <t>Kirti Singal</t>
  </si>
  <si>
    <t>kritisingal321@gmail.com</t>
  </si>
  <si>
    <t>Rajkot, Gujarat</t>
  </si>
  <si>
    <t>Capsules</t>
  </si>
  <si>
    <t>P-6 Capsules-24CAP</t>
  </si>
  <si>
    <t>20240205-15445463</t>
  </si>
  <si>
    <t>Bhushan Joshi</t>
  </si>
  <si>
    <t>bhushan.joshi6@gmail.com</t>
  </si>
  <si>
    <t>Thane, Maharashtra</t>
  </si>
  <si>
    <t>Drops</t>
  </si>
  <si>
    <t>Nasya Nasal Drops-15ML</t>
  </si>
  <si>
    <t>20240206-10490326</t>
  </si>
  <si>
    <t>Jayant Yajnik</t>
  </si>
  <si>
    <t>jayantyajnik@gmail.com</t>
  </si>
  <si>
    <t>Sri Sri Chyawanprash-250GM</t>
  </si>
  <si>
    <t>20240206-14114966</t>
  </si>
  <si>
    <t>Madhavi Singh</t>
  </si>
  <si>
    <t>madhvisingh2991@gmail.com</t>
  </si>
  <si>
    <t>Powder</t>
  </si>
  <si>
    <t>Nikhar Laip - 25GM</t>
  </si>
  <si>
    <t>20240208-23463874</t>
  </si>
  <si>
    <t>Bhojwani Jagdish Kanyalal</t>
  </si>
  <si>
    <t>bhojeanijagdishkanyalal2@gmail.com</t>
  </si>
  <si>
    <t>Malam</t>
  </si>
  <si>
    <t>Khuj Khalas Malam</t>
  </si>
  <si>
    <t>20240208-08141258</t>
  </si>
  <si>
    <t>Major Sudarshan Kumar Sharma</t>
  </si>
  <si>
    <t>sudarshan.sharma@yahoo.com</t>
  </si>
  <si>
    <t>Gurgaon, Haryana</t>
  </si>
  <si>
    <t>Dabur Chyawanprakash Sugar Free</t>
  </si>
  <si>
    <t>20240209-09430235</t>
  </si>
  <si>
    <t>KIRITKUMAR AMRUTLAL Mistry</t>
  </si>
  <si>
    <t>chotaliakalpesh8@gmail.com</t>
  </si>
  <si>
    <t>Surat, Gujarat</t>
  </si>
  <si>
    <t>Ras Anjali Drops</t>
  </si>
  <si>
    <t>20240210-07490327</t>
  </si>
  <si>
    <t>Anas Antule</t>
  </si>
  <si>
    <t>antuleanas786@gmail.com</t>
  </si>
  <si>
    <t>Navi Mumbai, Maharashtra</t>
  </si>
  <si>
    <t>Liquid</t>
  </si>
  <si>
    <t>Kadalin Liquid</t>
  </si>
  <si>
    <t>20240210-18182077</t>
  </si>
  <si>
    <t>S P Gupta</t>
  </si>
  <si>
    <t>shantiprakashgupta@gmail.com</t>
  </si>
  <si>
    <t>Shahjahanpur, Uttar Pradesh</t>
  </si>
  <si>
    <t>Chyawanprash Special</t>
  </si>
  <si>
    <t>20240211-09372364</t>
  </si>
  <si>
    <t>20240211-18324829</t>
  </si>
  <si>
    <t>Prince Kumar</t>
  </si>
  <si>
    <t>iswarkasi73@gmail.com</t>
  </si>
  <si>
    <t>Bhubaneswar, Orissa</t>
  </si>
  <si>
    <t>Japani F Capsules</t>
  </si>
  <si>
    <t>20240212-15535880</t>
  </si>
  <si>
    <t>Balvinder Kaur</t>
  </si>
  <si>
    <t>Sandhu.pinkyy@gmail.com</t>
  </si>
  <si>
    <t>New Delhi, Delhi</t>
  </si>
  <si>
    <t>Ragi</t>
  </si>
  <si>
    <t>Ragi Malt</t>
  </si>
  <si>
    <t>20240212-16331047</t>
  </si>
  <si>
    <t xml:space="preserve">Ragi Malt </t>
  </si>
  <si>
    <t>others</t>
  </si>
  <si>
    <t>20240213-22544850</t>
  </si>
  <si>
    <t>Manya Gupta</t>
  </si>
  <si>
    <t>guptamanya22@gmail.com</t>
  </si>
  <si>
    <t>Gwalior, Madya Pradesh</t>
  </si>
  <si>
    <t>Zandu Ayurvedic Cough Syrup (100ml)</t>
  </si>
  <si>
    <t>20240213-14125560</t>
  </si>
  <si>
    <t>Sagar Bhesadadia</t>
  </si>
  <si>
    <t>sagarpatel140812@gmail.com</t>
  </si>
  <si>
    <t>Bhavnagar, Gujarat</t>
  </si>
  <si>
    <t>Shampoo</t>
  </si>
  <si>
    <t>Neo Neem Shampoo</t>
  </si>
  <si>
    <t>20240213-16513899</t>
  </si>
  <si>
    <t>Chandra mohan Ray</t>
  </si>
  <si>
    <t>chandramohanrai908@gmail.com</t>
  </si>
  <si>
    <t>Kharkhoda, Haryana</t>
  </si>
  <si>
    <t>Shilajit</t>
  </si>
  <si>
    <t>20240213-22055881</t>
  </si>
  <si>
    <t>vikas mishra</t>
  </si>
  <si>
    <t>vikas.vm100@gmail.com</t>
  </si>
  <si>
    <t>Zandu Kesari Jivan Sugar Free Ayurvedic Chyawanprash</t>
  </si>
  <si>
    <t>20240214-15224744</t>
  </si>
  <si>
    <t>Ajay Singh</t>
  </si>
  <si>
    <t>ajaysingh231039@gmail.com</t>
  </si>
  <si>
    <t>Bharuch, Gujarat</t>
  </si>
  <si>
    <t>Honey</t>
  </si>
  <si>
    <t>Uttra Khand Madhu Honey</t>
  </si>
  <si>
    <t>20240214-21250180</t>
  </si>
  <si>
    <t>PEDASRINIVASA REDDY GAYAM</t>
  </si>
  <si>
    <t>srinu.201297@gmail.com</t>
  </si>
  <si>
    <t>Hyderabad, Telagana</t>
  </si>
  <si>
    <t>Evacsure Laxative Tablet</t>
  </si>
  <si>
    <t>20240216-22430456</t>
  </si>
  <si>
    <t>Naved Naved</t>
  </si>
  <si>
    <t>michealkeeng@gmail.com</t>
  </si>
  <si>
    <t>Delhi ncr</t>
  </si>
  <si>
    <t>Dabur Chyawanprash</t>
  </si>
  <si>
    <t>20240216-08205469</t>
  </si>
  <si>
    <t>Kritika Bhambri</t>
  </si>
  <si>
    <t>prachibhambri2003@gmail.com</t>
  </si>
  <si>
    <t>Bangalore, Karnataka</t>
  </si>
  <si>
    <t>Yogi Kanthika Ayurvedic Pills</t>
  </si>
  <si>
    <t>20240216-14182718</t>
  </si>
  <si>
    <t>Binay singh Baba</t>
  </si>
  <si>
    <t>shivgarhi.binay@gmail.com</t>
  </si>
  <si>
    <t>Jaunpur, Uttar Pradesh</t>
  </si>
  <si>
    <t>Uttra Khand Madhu Honey (500g)</t>
  </si>
  <si>
    <t>Arjunchhal Ghanvati</t>
  </si>
  <si>
    <t xml:space="preserve">20240216-20525614 </t>
  </si>
  <si>
    <t>Anuj Saini</t>
  </si>
  <si>
    <t>sainianuj1@gmail.com</t>
  </si>
  <si>
    <t xml:space="preserve">20240216-22090095 </t>
  </si>
  <si>
    <t>Mamta Sharma</t>
  </si>
  <si>
    <t>Drmamta1962@gmail.com</t>
  </si>
  <si>
    <t>Delhi ncr, Delhi</t>
  </si>
  <si>
    <t>Giloy satwa (40g)</t>
  </si>
  <si>
    <t>Churna</t>
  </si>
  <si>
    <t>Sitopaladi churna (180g)</t>
  </si>
  <si>
    <t>20240216-23593851</t>
  </si>
  <si>
    <t>Milind Parab</t>
  </si>
  <si>
    <t>Milindhparab@gmail.com</t>
  </si>
  <si>
    <t>Mumbai, Maharashtra</t>
  </si>
  <si>
    <t>Uttra khand Madhu Honey - 500g</t>
  </si>
  <si>
    <t>20240217-13511843</t>
  </si>
  <si>
    <t>ABHISHEK KAMPANI</t>
  </si>
  <si>
    <t>Kampani.abhishek@gmail.com</t>
  </si>
  <si>
    <t>New delhi, Delhi</t>
  </si>
  <si>
    <t>20240217-12090256</t>
  </si>
  <si>
    <t>Kriti Singal</t>
  </si>
  <si>
    <t>Kritisingal321@gmail.com</t>
  </si>
  <si>
    <t>20240217-16335886</t>
  </si>
  <si>
    <t>Adnan Kazi</t>
  </si>
  <si>
    <t>adnan.kazi75@gmail.com</t>
  </si>
  <si>
    <t>20240219-11565264</t>
  </si>
  <si>
    <t>kk kk</t>
  </si>
  <si>
    <t>kkk@gmail.com</t>
  </si>
  <si>
    <t> bbs, Orissa</t>
  </si>
  <si>
    <t>Shwasmitra Tablet</t>
  </si>
  <si>
    <t>20240220-07383732</t>
  </si>
  <si>
    <t>Murali BK Bk</t>
  </si>
  <si>
    <t>bkmuralid@gmail.com</t>
  </si>
  <si>
    <t>Koppa, Karnataka</t>
  </si>
  <si>
    <t>Shonitargal Rasa</t>
  </si>
  <si>
    <t>20240221-20182448</t>
  </si>
  <si>
    <t>20240222-22045573</t>
  </si>
  <si>
    <t>Gourav Verma</t>
  </si>
  <si>
    <t>Vermagourav2507@gmail.com</t>
  </si>
  <si>
    <t>Ghazipur, Uttar Pradesh</t>
  </si>
  <si>
    <t>Zandu Chyavanprashad S.F (900g)</t>
  </si>
  <si>
    <t>20240222-12262699</t>
  </si>
  <si>
    <t>Techi Epo</t>
  </si>
  <si>
    <t>techiepo@gmail.com</t>
  </si>
  <si>
    <t>Naharlagun, Arunachal Pradesh</t>
  </si>
  <si>
    <t>20240222-12464238</t>
  </si>
  <si>
    <t>Mohammad sufiyan Tagala</t>
  </si>
  <si>
    <t>sufiyantagala4590@gmail.com</t>
  </si>
  <si>
    <t>Fatehpur Shekhawati sikar, Rajasthan</t>
  </si>
  <si>
    <t>20240222-20130831</t>
  </si>
  <si>
    <t>PC Morya</t>
  </si>
  <si>
    <t>pcmorya@gmail.com</t>
  </si>
  <si>
    <t>Telegaon, Maharashtra</t>
  </si>
  <si>
    <t>Suvarna Shakti Bindu</t>
  </si>
  <si>
    <t>20240222-22365546</t>
  </si>
  <si>
    <t>Jitender Sahu</t>
  </si>
  <si>
    <t>Jitusahu2008@gmail.com</t>
  </si>
  <si>
    <t>Micon Gold Capsule</t>
  </si>
  <si>
    <t>20240222-22583188</t>
  </si>
  <si>
    <t>Asish agrawal</t>
  </si>
  <si>
    <t>Styleinindia@gmail.com</t>
  </si>
  <si>
    <t>Kantabanji, Orissa</t>
  </si>
  <si>
    <t>Kruminashak kadha</t>
  </si>
  <si>
    <t>20240222-23255925</t>
  </si>
  <si>
    <t>Mazhar Chougle</t>
  </si>
  <si>
    <t>Mazharchougle@gmail.com</t>
  </si>
  <si>
    <t>Navi mumbai, Maharashtra</t>
  </si>
  <si>
    <t>20240223-03185519</t>
  </si>
  <si>
    <t>Anikha Happy</t>
  </si>
  <si>
    <t>Nethra.mudhu@gmail.com</t>
  </si>
  <si>
    <t>Twinkle Eye drops (10ml)</t>
  </si>
  <si>
    <t>Srinetra Eye drops (5ml)</t>
  </si>
  <si>
    <t>Ganga Amrit Eye drops 25ml)</t>
  </si>
  <si>
    <t>20240223-08062145</t>
  </si>
  <si>
    <t>HEMENDRA P Joshi</t>
  </si>
  <si>
    <t>joshi.baki72@gmail.com</t>
  </si>
  <si>
    <t>Haridra Tablet</t>
  </si>
  <si>
    <t>20240223-15310128</t>
  </si>
  <si>
    <t>Ankita Dhuri</t>
  </si>
  <si>
    <t>dhurianku1707@gmail.com</t>
  </si>
  <si>
    <t>20240224-10294724</t>
  </si>
  <si>
    <t>Geet Goel</t>
  </si>
  <si>
    <t>geetgoel68@gmail.com</t>
  </si>
  <si>
    <t>Oil</t>
  </si>
  <si>
    <t>Kneesol Magic oil</t>
  </si>
  <si>
    <t>20240224-11150218</t>
  </si>
  <si>
    <t>Priya George Priya George</t>
  </si>
  <si>
    <t>abdpriya@gmail.com</t>
  </si>
  <si>
    <t>Coimbatore, Tamil Nadu</t>
  </si>
  <si>
    <t>Dabur Chyawanprakash</t>
  </si>
  <si>
    <t>20240224-19534291</t>
  </si>
  <si>
    <t>Kirti Pandey</t>
  </si>
  <si>
    <t>kirtipandey9044@gmail.com</t>
  </si>
  <si>
    <t>Handia, Uttar Pradesh</t>
  </si>
  <si>
    <t>Zandu Chyavanprashad SF-900 GM</t>
  </si>
  <si>
    <t>CG066424861IN</t>
  </si>
  <si>
    <t>20240225-10020277</t>
  </si>
  <si>
    <t>Akanksha Chaubey</t>
  </si>
  <si>
    <t>akankshachaubey839@gmail.com</t>
  </si>
  <si>
    <t>Allahabad, Uttar Pradesh</t>
  </si>
  <si>
    <t>20240226-08294691</t>
  </si>
  <si>
    <t>Akshay H</t>
  </si>
  <si>
    <t>akshubharadwaj1999@gmail.com</t>
  </si>
  <si>
    <t>Swasamrutham Syrup (200ml)</t>
  </si>
  <si>
    <t>20240226-09231185</t>
  </si>
  <si>
    <t>Vinod Kumar</t>
  </si>
  <si>
    <t>vinodkumar225306@gmail.com</t>
  </si>
  <si>
    <t>Fatehpur-up, Uttar Pradesh</t>
  </si>
  <si>
    <t>Balaji Arsh-Har Capsule</t>
  </si>
  <si>
    <t>CG066424985IN</t>
  </si>
  <si>
    <t>20240226-23265874</t>
  </si>
  <si>
    <t>Vaibhav Budhaaonkar</t>
  </si>
  <si>
    <t>vaibhavaishu2233@gmail.com</t>
  </si>
  <si>
    <t>Warana Kodoli, Maharashtra</t>
  </si>
  <si>
    <t>20240227-08470743</t>
  </si>
  <si>
    <t>Srikanth S</t>
  </si>
  <si>
    <t>savannagari@gmail.com</t>
  </si>
  <si>
    <t>Aloes Compound Tablet</t>
  </si>
  <si>
    <t>Vigorex S.F</t>
  </si>
  <si>
    <t>20240227-21335625</t>
  </si>
  <si>
    <t>Anmol kalra</t>
  </si>
  <si>
    <t>anmolkalra538@gmail.com</t>
  </si>
  <si>
    <t>Malout, Punjab</t>
  </si>
  <si>
    <t>Kamini Vidravano Ras</t>
  </si>
  <si>
    <t>20240228-18580841</t>
  </si>
  <si>
    <t>Laxmikant Pahare</t>
  </si>
  <si>
    <t>kantbabu@gmail.com</t>
  </si>
  <si>
    <t>Khariar Road, Orissa</t>
  </si>
  <si>
    <t>CG066424901IN</t>
  </si>
  <si>
    <t>20240228-21374158</t>
  </si>
  <si>
    <t>Shivanand Kumar</t>
  </si>
  <si>
    <t>Shivanand.surya@yahoo.in</t>
  </si>
  <si>
    <t>Anjar, Gujarat</t>
  </si>
  <si>
    <t>20240229-14214267</t>
  </si>
  <si>
    <t>DILIPBHAI PATEL</t>
  </si>
  <si>
    <t>dilip8759@gmail.com</t>
  </si>
  <si>
    <t>20240229-20551678</t>
  </si>
  <si>
    <t>Bharti Ganeshani</t>
  </si>
  <si>
    <t>nidhiganeshani@gmail.com</t>
  </si>
  <si>
    <t>Bhilai, Chhattisgarh</t>
  </si>
  <si>
    <t>Avg Purchase Amt</t>
  </si>
  <si>
    <t>Avg Delivery Days</t>
  </si>
  <si>
    <t>CANCELLED ORDERS AMT.</t>
  </si>
  <si>
    <t>Avg orders per day</t>
  </si>
  <si>
    <t>TOTAL DELIVERY COST</t>
  </si>
  <si>
    <t>GROSS PROFIT</t>
  </si>
  <si>
    <t>Weight</t>
  </si>
  <si>
    <t>20240302-19545825</t>
  </si>
  <si>
    <t>Jeyhun Rejepov</t>
  </si>
  <si>
    <t>jeyhunhyd99@gmail.com</t>
  </si>
  <si>
    <t>Gurugram, Haryana</t>
  </si>
  <si>
    <t>Gokshuradi Guggulu</t>
  </si>
  <si>
    <t>Tablets</t>
  </si>
  <si>
    <t>0.5 kg</t>
  </si>
  <si>
    <t>20240304-09110611</t>
  </si>
  <si>
    <t>Anzil ...</t>
  </si>
  <si>
    <t>Anzilappuzz@gmail.com</t>
  </si>
  <si>
    <t>Karunagappally, Kerala</t>
  </si>
  <si>
    <t>Breathe Eazy Granules</t>
  </si>
  <si>
    <t>Granules</t>
  </si>
  <si>
    <t>20240304-09330979</t>
  </si>
  <si>
    <t>20240304-11500189</t>
  </si>
  <si>
    <t>Nisar Ali Khan</t>
  </si>
  <si>
    <t>nisar2c@yahoo.com</t>
  </si>
  <si>
    <t>20240304-14130154</t>
  </si>
  <si>
    <t>Jimnash k K</t>
  </si>
  <si>
    <t>jimnashjimmy@gmail.com</t>
  </si>
  <si>
    <t>Vasulax Kids Syrup</t>
  </si>
  <si>
    <t>20240304-15290230</t>
  </si>
  <si>
    <t>Radha Janardhan</t>
  </si>
  <si>
    <t>radhapremanupam1@gmail.com</t>
  </si>
  <si>
    <t>Trivandrum, Kerala</t>
  </si>
  <si>
    <t>Sri Sri Chyawanprash</t>
  </si>
  <si>
    <t>Delhivery</t>
  </si>
  <si>
    <t>20240304-18124184</t>
  </si>
  <si>
    <t>Arman Mallik</t>
  </si>
  <si>
    <t>snowj1628@gmail.com</t>
  </si>
  <si>
    <t>Sonpur, Bihar</t>
  </si>
  <si>
    <t>Nherb Oral Mouth Care Liquid</t>
  </si>
  <si>
    <t>IndiaPost</t>
  </si>
  <si>
    <t>CG066425898IN</t>
  </si>
  <si>
    <t>20240305-08213043</t>
  </si>
  <si>
    <t>Dhanalakshmy R</t>
  </si>
  <si>
    <t>dhanalakshmyr@gmail.com</t>
  </si>
  <si>
    <t>20240305-08525179</t>
  </si>
  <si>
    <t>Sushil Gupta</t>
  </si>
  <si>
    <t>skgkrb@gmail.com</t>
  </si>
  <si>
    <t>Korba, Chhattisgarh</t>
  </si>
  <si>
    <t>20240305-10305839</t>
  </si>
  <si>
    <t>Riya Aggarwal</t>
  </si>
  <si>
    <t>Riyaaggarwal056@gmail.com</t>
  </si>
  <si>
    <t>Panipat, Haryana</t>
  </si>
  <si>
    <t>Antra Vriddhihar Gutika</t>
  </si>
  <si>
    <t>20240306-11054149</t>
  </si>
  <si>
    <t>SATISH VIRWANI</t>
  </si>
  <si>
    <t>vtc50696@gmail.com</t>
  </si>
  <si>
    <t>Wadsa, Maharashtra</t>
  </si>
  <si>
    <t>Srinetra Eye Drops</t>
  </si>
  <si>
    <t>20240306-12214914</t>
  </si>
  <si>
    <t>Altaf Ahmed</t>
  </si>
  <si>
    <t>altaf.ahmedd10@yahoo.com</t>
  </si>
  <si>
    <t>Panjim, Goa</t>
  </si>
  <si>
    <t>20240306-22464232</t>
  </si>
  <si>
    <t>Anita Rokade</t>
  </si>
  <si>
    <t>rokadeanita9@gmail.com</t>
  </si>
  <si>
    <t>Nagpur, Maharashtra</t>
  </si>
  <si>
    <t>20240307-16065676</t>
  </si>
  <si>
    <t xml:space="preserve">Pragati Kulkarni </t>
  </si>
  <si>
    <t>pragatikulkarni1992@gmail.com</t>
  </si>
  <si>
    <t>Virar, Maharashtra</t>
  </si>
  <si>
    <t>Sonaprash Chyawanprash</t>
  </si>
  <si>
    <t>1 kg</t>
  </si>
  <si>
    <t>20240307-16444612</t>
  </si>
  <si>
    <t>Dahari Mahto</t>
  </si>
  <si>
    <t>ravisumandmrc@gmail.com</t>
  </si>
  <si>
    <t>Chainpur, Bihar</t>
  </si>
  <si>
    <t>Triphala Guggulu</t>
  </si>
  <si>
    <t>20240309-12494064</t>
  </si>
  <si>
    <t>PARTHO GOPAL CHAKRABORTY</t>
  </si>
  <si>
    <t>par_mou2923@rediffmail.com</t>
  </si>
  <si>
    <t>Kolkata, West Bengal</t>
  </si>
  <si>
    <t>Haridra Capsule</t>
  </si>
  <si>
    <t>20240309-15352276</t>
  </si>
  <si>
    <t>Gursewak Singh</t>
  </si>
  <si>
    <t>ssaby2611@gmail.com</t>
  </si>
  <si>
    <t>Sangrur, Punjab</t>
  </si>
  <si>
    <t>20240309-20475354</t>
  </si>
  <si>
    <t>Aamir Nawaz</t>
  </si>
  <si>
    <t>14aamir99@gmail.com</t>
  </si>
  <si>
    <t>Purnia, Bihar</t>
  </si>
  <si>
    <t>Colicarmin Syrup</t>
  </si>
  <si>
    <t>20240309-21010390</t>
  </si>
  <si>
    <t>Pawan Kumar</t>
  </si>
  <si>
    <t>pawanpensia123@gmail.com</t>
  </si>
  <si>
    <t>Narwana, Haryana</t>
  </si>
  <si>
    <t>Bio Oil Skin Care</t>
  </si>
  <si>
    <t>20240309-23205448</t>
  </si>
  <si>
    <t>Kruminashak Kadha</t>
  </si>
  <si>
    <t>Kadha</t>
  </si>
  <si>
    <t>20240310-10313852</t>
  </si>
  <si>
    <t>Dipankar Debnath</t>
  </si>
  <si>
    <t>Dipdebnath7002146652@gmail.com</t>
  </si>
  <si>
    <t>Hailakandi, Assam</t>
  </si>
  <si>
    <t>Diabic Care Juice</t>
  </si>
  <si>
    <t>Juice</t>
  </si>
  <si>
    <t>0.6 kg</t>
  </si>
  <si>
    <t>20240310-11435791</t>
  </si>
  <si>
    <t>Gora Khan</t>
  </si>
  <si>
    <t>gora1khan4@gmail.com</t>
  </si>
  <si>
    <t>Fatehabad Hr, Haryana</t>
  </si>
  <si>
    <t>JointAid Oil</t>
  </si>
  <si>
    <t>20240310-12481398</t>
  </si>
  <si>
    <t>Pravesh Saini</t>
  </si>
  <si>
    <t>spnpravesh511@gmail.com</t>
  </si>
  <si>
    <t>Dehradun, Uttaranchal</t>
  </si>
  <si>
    <t>Hyperstop Tablet</t>
  </si>
  <si>
    <t>Pavanahara Vati</t>
  </si>
  <si>
    <t>20240310-18334838</t>
  </si>
  <si>
    <t>Sandip Patel</t>
  </si>
  <si>
    <t>sandippatel35037@gmail.com</t>
  </si>
  <si>
    <t>Neo Neem Soap</t>
  </si>
  <si>
    <t>Soap</t>
  </si>
  <si>
    <t>20240310-23362832</t>
  </si>
  <si>
    <t>Qasim Raza</t>
  </si>
  <si>
    <t>qasimraza065@gmail.com</t>
  </si>
  <si>
    <t>Trichup Shampoo</t>
  </si>
  <si>
    <t>20240311-07500435</t>
  </si>
  <si>
    <t>Mashna Talikote</t>
  </si>
  <si>
    <t>mashna9373924797@gmail.com</t>
  </si>
  <si>
    <t>Medchal, Telagana</t>
  </si>
  <si>
    <t>Sesa Anti-Hair Fall With Bhringraj &amp; Onion Shampoo</t>
  </si>
  <si>
    <t>20240311-11441996</t>
  </si>
  <si>
    <t>Jyoti Kumari</t>
  </si>
  <si>
    <t>deepraj1029@gmail.com</t>
  </si>
  <si>
    <t> Ludhiana, Punjab</t>
  </si>
  <si>
    <t>Sesa Ayurvedic Hair Oil</t>
  </si>
  <si>
    <t>20240311-11572610</t>
  </si>
  <si>
    <t>Biswajit Sinha</t>
  </si>
  <si>
    <t>biswajitsinha.bs6@gmail.com</t>
  </si>
  <si>
    <t>Murarai, West Bengal</t>
  </si>
  <si>
    <t>Dr. Ortho Strong Oil</t>
  </si>
  <si>
    <t>20240311-12324743</t>
  </si>
  <si>
    <t>Chhatan dutta</t>
  </si>
  <si>
    <t>chhatandutta@gmail.com</t>
  </si>
  <si>
    <t>Gangarampur, West Bengal</t>
  </si>
  <si>
    <t>Kaaswin Hot Sip</t>
  </si>
  <si>
    <t>Ragi Malt (Mango)</t>
  </si>
  <si>
    <t>20240311-14302820</t>
  </si>
  <si>
    <t>Shahinur Ali</t>
  </si>
  <si>
    <t>shahinurali041@gmail.com</t>
  </si>
  <si>
    <t>Bongaigaon, Assam</t>
  </si>
  <si>
    <t>Memodin Syrup</t>
  </si>
  <si>
    <t>20240311-23594571</t>
  </si>
  <si>
    <t>Yash C</t>
  </si>
  <si>
    <t>yashchahal2000@gmail.com</t>
  </si>
  <si>
    <t>Sat-Isabgol</t>
  </si>
  <si>
    <t>20240312-07252163</t>
  </si>
  <si>
    <t>ashutosh singh</t>
  </si>
  <si>
    <t>ashutoshsujayat@gmail.com</t>
  </si>
  <si>
    <t>Jaipur, Rajasthan</t>
  </si>
  <si>
    <t>Raughan-E-Badam Shireen</t>
  </si>
  <si>
    <t>20240312-15423785</t>
  </si>
  <si>
    <t>Shaik abdul Rahman</t>
  </si>
  <si>
    <t>rahimanshaik008@gmail.com</t>
  </si>
  <si>
    <t>Kurnool, Andra Pradesh</t>
  </si>
  <si>
    <t>Moringa Leaf Powder</t>
  </si>
  <si>
    <t>20240312-22104199</t>
  </si>
  <si>
    <t>Jairaj Francis</t>
  </si>
  <si>
    <t>jairajf@gmail.com</t>
  </si>
  <si>
    <t>Mysore, Karnataka</t>
  </si>
  <si>
    <t>Aj Kesh A1 Powder</t>
  </si>
  <si>
    <t>Trackon</t>
  </si>
  <si>
    <t>20240312-22293935</t>
  </si>
  <si>
    <t>Avinash Jadhav</t>
  </si>
  <si>
    <t>avitimeiscoming@gmail.com</t>
  </si>
  <si>
    <t>Pune, Maharashtra</t>
  </si>
  <si>
    <t>Earcon Drops</t>
  </si>
  <si>
    <t>Hemo G+ Findla Juice</t>
  </si>
  <si>
    <t>Giloy Juice</t>
  </si>
  <si>
    <t>20240313-03124548</t>
  </si>
  <si>
    <t>Craig Alphonso</t>
  </si>
  <si>
    <t>craigmangs@gmail.com</t>
  </si>
  <si>
    <t>Vasco, Goa</t>
  </si>
  <si>
    <t>Nityadip Ubtan Soap</t>
  </si>
  <si>
    <t>20240313-04002897</t>
  </si>
  <si>
    <t>Laxmanbhai Chavda</t>
  </si>
  <si>
    <t>Chavdalucky@gmail.com</t>
  </si>
  <si>
    <t>Halvad, Gujarat</t>
  </si>
  <si>
    <t>Brento Syrup</t>
  </si>
  <si>
    <t>20240313-06570448</t>
  </si>
  <si>
    <t xml:space="preserve">Shital Rajput </t>
  </si>
  <si>
    <t>shitalrajput1506@gmail.com</t>
  </si>
  <si>
    <t>Naxalbari, West Bengal</t>
  </si>
  <si>
    <t>Shyamala Oil</t>
  </si>
  <si>
    <t>20240313-08045775</t>
  </si>
  <si>
    <t>Jalpa Pandya</t>
  </si>
  <si>
    <t>pandyajn@gmail.com</t>
  </si>
  <si>
    <t>Raktin Syrup</t>
  </si>
  <si>
    <t>20240313-11423934</t>
  </si>
  <si>
    <t>Shanmukha Chary Maheshwaram</t>
  </si>
  <si>
    <t>mshanmukhachary@gmail.com</t>
  </si>
  <si>
    <t>Uricontrol Syrup</t>
  </si>
  <si>
    <t>20240313-11510741</t>
  </si>
  <si>
    <t>Champa Sarkar</t>
  </si>
  <si>
    <t>27thapril2017@gmail.com</t>
  </si>
  <si>
    <t>Gomutra Ark</t>
  </si>
  <si>
    <t>20240313-13390813</t>
  </si>
  <si>
    <t>फजीर Fazir</t>
  </si>
  <si>
    <t>shaikhfazir@gmail.com</t>
  </si>
  <si>
    <t>Bilaspur, Chhattisgarh</t>
  </si>
  <si>
    <t>20240314-07532839</t>
  </si>
  <si>
    <t>Jheel Vora</t>
  </si>
  <si>
    <t>jheelvora2002@gmail.com</t>
  </si>
  <si>
    <t>Ojasvita Chocolate Powder</t>
  </si>
  <si>
    <t>20240314-10405791</t>
  </si>
  <si>
    <t>Raina Sheth</t>
  </si>
  <si>
    <t>Voraraina1989@gnail.com</t>
  </si>
  <si>
    <t>RajkotAhmedabad, Gujarat</t>
  </si>
  <si>
    <t>Ragi Malt (Kaju Badam)</t>
  </si>
  <si>
    <t>Ragi Malt (Dry Fruits)</t>
  </si>
  <si>
    <t>20240314-16325958</t>
  </si>
  <si>
    <t>sanjay bhavle</t>
  </si>
  <si>
    <t>sanjaybhavle@gmail.com</t>
  </si>
  <si>
    <t>Nityadip Kesar Soap</t>
  </si>
  <si>
    <t>Nityadip Mruttika Soap</t>
  </si>
  <si>
    <t>20240314-18215155</t>
  </si>
  <si>
    <t>Mahima Sheoran</t>
  </si>
  <si>
    <t>24mahisheoran@gmail.com</t>
  </si>
  <si>
    <t>Delhi Ncr, Uttar Pradesh</t>
  </si>
  <si>
    <t>Acnovin Cream</t>
  </si>
  <si>
    <t>Cream</t>
  </si>
  <si>
    <t>20240315-06120870</t>
  </si>
  <si>
    <t>YOGESH CHAUDHARI</t>
  </si>
  <si>
    <t>chaudhariyogn@gmail.com</t>
  </si>
  <si>
    <t>Jalgaon, Maharashtra</t>
  </si>
  <si>
    <t>Pravek Ayurvedic Tea®</t>
  </si>
  <si>
    <t>Tea</t>
  </si>
  <si>
    <t>20240315-10262152</t>
  </si>
  <si>
    <t>Indranath Chatterjee</t>
  </si>
  <si>
    <t>inc64@rediffmail.com</t>
  </si>
  <si>
    <t>Yastimadhu Tablet</t>
  </si>
  <si>
    <t>20240315-22164153</t>
  </si>
  <si>
    <t>20240315-23292131</t>
  </si>
  <si>
    <t>Mohammad saiyed ali Molla</t>
  </si>
  <si>
    <t>mollamohammadsaiyedali@gmail.com</t>
  </si>
  <si>
    <t>Amtala, West Bengal</t>
  </si>
  <si>
    <t>Aj Bplex Syrup</t>
  </si>
  <si>
    <t>20240316-08280628</t>
  </si>
  <si>
    <t>Anil SABHARWAL</t>
  </si>
  <si>
    <t>anil.sabharwal27@gmail.com</t>
  </si>
  <si>
    <t>Delhi Ncr, Delhi</t>
  </si>
  <si>
    <t>20240316-10113713</t>
  </si>
  <si>
    <t>Mohd Shakoor</t>
  </si>
  <si>
    <t>ahmedshakoor26@gmail.com</t>
  </si>
  <si>
    <t>Shillong, Meghalaya</t>
  </si>
  <si>
    <t>Rasayan Vati</t>
  </si>
  <si>
    <t>20240316-10372863</t>
  </si>
  <si>
    <t>A Sangeetha</t>
  </si>
  <si>
    <t>ampoluharshita2009@gmail.com</t>
  </si>
  <si>
    <t>Maha Bhringraj Oil</t>
  </si>
  <si>
    <t>20240316-13341040</t>
  </si>
  <si>
    <t>Pavan Kulkarni</t>
  </si>
  <si>
    <t>pavank67@gmail.com</t>
  </si>
  <si>
    <t>Hubli, Karnataka</t>
  </si>
  <si>
    <t>Cutis Dusting Powder</t>
  </si>
  <si>
    <t>Others</t>
  </si>
  <si>
    <t>D90849576</t>
  </si>
  <si>
    <t>Kesari Gulkand</t>
  </si>
  <si>
    <t>Gulkand</t>
  </si>
  <si>
    <t>20240316-17012624</t>
  </si>
  <si>
    <t>Vinay Chandra Paliwal</t>
  </si>
  <si>
    <t>v.c.paliwal@gmail.com</t>
  </si>
  <si>
    <t>Rasayan Churna</t>
  </si>
  <si>
    <t>20240316-17240871</t>
  </si>
  <si>
    <t>Madevbhai Solanki) uletvash.</t>
  </si>
  <si>
    <t>Rapar kutch, Gujarat</t>
  </si>
  <si>
    <t>20240317-13115353</t>
  </si>
  <si>
    <t>Mohsin Warsi</t>
  </si>
  <si>
    <t>mohsinwarsi91@gmail.com</t>
  </si>
  <si>
    <t>20240317-13131720</t>
  </si>
  <si>
    <t>Atul Kumar</t>
  </si>
  <si>
    <t>atul.bajaj24@gmail.com</t>
  </si>
  <si>
    <t>Rohtak, Haryana</t>
  </si>
  <si>
    <t>20240317-19300218</t>
  </si>
  <si>
    <t>Pratyush Suman</t>
  </si>
  <si>
    <t>vk8877999@gmail.com</t>
  </si>
  <si>
    <t>Patna, Bihar</t>
  </si>
  <si>
    <t>0.7 kg</t>
  </si>
  <si>
    <t xml:space="preserve">20240317-21243094 </t>
  </si>
  <si>
    <t>Dipali Khanna</t>
  </si>
  <si>
    <t>dipalikhanna866@gmail.com</t>
  </si>
  <si>
    <t>Ruturaj Hair Oil</t>
  </si>
  <si>
    <t>20240318-10201976</t>
  </si>
  <si>
    <t>Kritika Gupta</t>
  </si>
  <si>
    <t>guptakritika2212@gmail.com</t>
  </si>
  <si>
    <t>Jammu, Jammu and Kashmir</t>
  </si>
  <si>
    <t>20240318-10252736</t>
  </si>
  <si>
    <t>Ashish Kumar Pal</t>
  </si>
  <si>
    <t>ashish_kumar_pal@yahoo.fr</t>
  </si>
  <si>
    <t>Chandraprabha Vati</t>
  </si>
  <si>
    <t>Virya Shodhan Vati</t>
  </si>
  <si>
    <t xml:space="preserve">20240318-15000124 </t>
  </si>
  <si>
    <t>Gunia Nabam</t>
  </si>
  <si>
    <t>guninabam1@gmail.com</t>
  </si>
  <si>
    <t>Shilajit Gold Resin</t>
  </si>
  <si>
    <t>20240318-22423051</t>
  </si>
  <si>
    <t>Anand Chouksey</t>
  </si>
  <si>
    <t>anandchouksey1@gmail.com</t>
  </si>
  <si>
    <t>Jabalpur, Madya Pradesh</t>
  </si>
  <si>
    <t>20240318-23171299</t>
  </si>
  <si>
    <t>Maithreyi G</t>
  </si>
  <si>
    <t>godamaithreyi4@gmail.com</t>
  </si>
  <si>
    <t>A52353917</t>
  </si>
  <si>
    <t>20240319-06151465</t>
  </si>
  <si>
    <t>Kishan Sindhria</t>
  </si>
  <si>
    <t>kishansiddh03454@gmail.com</t>
  </si>
  <si>
    <t>Bargarh, Orissa</t>
  </si>
  <si>
    <t>Shilajit Himalayan Origin</t>
  </si>
  <si>
    <t>20240319-15334494</t>
  </si>
  <si>
    <t>Atul Atul</t>
  </si>
  <si>
    <t>Rajputatul250@gmail.com</t>
  </si>
  <si>
    <t>Batala, Punjab</t>
  </si>
  <si>
    <t>20240320-09373642</t>
  </si>
  <si>
    <t>ARYA DAVE</t>
  </si>
  <si>
    <t>sumitat233@gmail.com</t>
  </si>
  <si>
    <t>Mehsana, Gujarat</t>
  </si>
  <si>
    <t>Arjuna Garcinia Juice</t>
  </si>
  <si>
    <t>2 kg</t>
  </si>
  <si>
    <t>Ginger Vinegar</t>
  </si>
  <si>
    <t>20240320-09425898</t>
  </si>
  <si>
    <t>Tanvi Tanvi</t>
  </si>
  <si>
    <t>tanvi66gaur@gmail.com</t>
  </si>
  <si>
    <t>Lucknow, Uttar Pradesh</t>
  </si>
  <si>
    <t>20240320-17462983</t>
  </si>
  <si>
    <t>Abha Bhalla</t>
  </si>
  <si>
    <t>Abhabhalla@hotmail.com</t>
  </si>
  <si>
    <t>20240320-21094379</t>
  </si>
  <si>
    <t>Vivek Choudhary</t>
  </si>
  <si>
    <t>mysection69@gmail.com</t>
  </si>
  <si>
    <t>Silchar, Assam</t>
  </si>
  <si>
    <t>Rasnasaptak Kadha</t>
  </si>
  <si>
    <t>1.5 kg</t>
  </si>
  <si>
    <t>20240321-14402830</t>
  </si>
  <si>
    <t>Sandeep Rathaur</t>
  </si>
  <si>
    <t>Sandeeprathaur049@gmail.com</t>
  </si>
  <si>
    <t>Dirang, Arunachal Pradesh</t>
  </si>
  <si>
    <t>Arvindasava Syrup</t>
  </si>
  <si>
    <t>20240321-14500433</t>
  </si>
  <si>
    <t>Raj Patel</t>
  </si>
  <si>
    <t>Raajpaatel434@gmail.com</t>
  </si>
  <si>
    <t>20240321-15512523</t>
  </si>
  <si>
    <t>Siddharth Sahoo</t>
  </si>
  <si>
    <t>sahoo.siddharth93@gmail.com</t>
  </si>
  <si>
    <t>Balasore, Orissa</t>
  </si>
  <si>
    <t>20240321-17350286</t>
  </si>
  <si>
    <t>Ragi Malt (Multigrain with Strawberry)</t>
  </si>
  <si>
    <t>20240321-18344433</t>
  </si>
  <si>
    <t>Wang Hung Ju</t>
  </si>
  <si>
    <t>wanghungju54@gmail.com</t>
  </si>
  <si>
    <t>Kabzover</t>
  </si>
  <si>
    <t>20240322-08024265</t>
  </si>
  <si>
    <t>Abhilash Hegde</t>
  </si>
  <si>
    <t>Altek.suresh.hegde@gmail.com</t>
  </si>
  <si>
    <t>Sudanta Gel Toothpaste</t>
  </si>
  <si>
    <t>Toothpaste</t>
  </si>
  <si>
    <t>Maha Bhringraj Shampoo</t>
  </si>
  <si>
    <t>20240322-10034612</t>
  </si>
  <si>
    <t>Krishna Kumar Singh Arya</t>
  </si>
  <si>
    <t>kksarya55@gmail.com</t>
  </si>
  <si>
    <t>Chunar, Uttar Pradesh</t>
  </si>
  <si>
    <t>Jamun Ras</t>
  </si>
  <si>
    <t>D90849609</t>
  </si>
  <si>
    <t>Shilajit Juice</t>
  </si>
  <si>
    <t>Musli power Juice</t>
  </si>
  <si>
    <t>20240322-11563926</t>
  </si>
  <si>
    <t>Vani T</t>
  </si>
  <si>
    <t>Vaniprasanna069@gmail.com</t>
  </si>
  <si>
    <t>Medhya Rasayan</t>
  </si>
  <si>
    <t>20240322-13155468</t>
  </si>
  <si>
    <t>Gopi Reddy</t>
  </si>
  <si>
    <t>gopireddyves@gmail.com</t>
  </si>
  <si>
    <t>20240322-13531833</t>
  </si>
  <si>
    <t>Hameed Patel</t>
  </si>
  <si>
    <t>Abupats@gmail.com</t>
  </si>
  <si>
    <t>Kaucha Pak</t>
  </si>
  <si>
    <t>20240322-16522195</t>
  </si>
  <si>
    <t>Wasim Ahmed</t>
  </si>
  <si>
    <t>mdwasimali77@gmail.com</t>
  </si>
  <si>
    <t>Jambrose Tablet</t>
  </si>
  <si>
    <t>20240322-18054012</t>
  </si>
  <si>
    <t>SUNDER MANSUKHANI</t>
  </si>
  <si>
    <t>ssmnov38@gmail.com</t>
  </si>
  <si>
    <t>20240322-19460658</t>
  </si>
  <si>
    <t>Lucky Gurjar</t>
  </si>
  <si>
    <t>lakhmichand9057@gmail.com</t>
  </si>
  <si>
    <t>Kotputli, Rajasthan</t>
  </si>
  <si>
    <t>20240322-19512386</t>
  </si>
  <si>
    <t>Nilofar Jahan</t>
  </si>
  <si>
    <t>Jahan.nilu@gmail.com</t>
  </si>
  <si>
    <t>Dhanbad, Jharkhand</t>
  </si>
  <si>
    <t>20240322-23204315</t>
  </si>
  <si>
    <t>Rajeev Kumar Jaiswal</t>
  </si>
  <si>
    <t>jaiswalrk1209@gmail.com</t>
  </si>
  <si>
    <t>Chennai, Tamil Nadu</t>
  </si>
  <si>
    <t>A52456288</t>
  </si>
  <si>
    <t>20240323-11323741</t>
  </si>
  <si>
    <t>Tilak Jain</t>
  </si>
  <si>
    <t>Tilakjain5@gmail.com</t>
  </si>
  <si>
    <t>Flexijod Joint Care Tablet</t>
  </si>
  <si>
    <t>Shilajitvadi Lauha Vati</t>
  </si>
  <si>
    <t>20240324-17284110</t>
  </si>
  <si>
    <t>R K Medical Store BANDHAPALI</t>
  </si>
  <si>
    <t>rkmedicalstorerkm@gmail.com</t>
  </si>
  <si>
    <t>Dabhara, Chhattisgarh</t>
  </si>
  <si>
    <t>20240324-17592690</t>
  </si>
  <si>
    <t>Hiba Thasnim</t>
  </si>
  <si>
    <t>babyhiba12@gmail.com</t>
  </si>
  <si>
    <t>Ulliyeri, Kerala</t>
  </si>
  <si>
    <t>Psoria Oil</t>
  </si>
  <si>
    <t>20240324-21245334</t>
  </si>
  <si>
    <t>Jitu Verma</t>
  </si>
  <si>
    <t>rjstar64@gmail.com</t>
  </si>
  <si>
    <t>Grass Oil</t>
  </si>
  <si>
    <t>20240325-01011636</t>
  </si>
  <si>
    <t>Raja Roy</t>
  </si>
  <si>
    <t>rr4041650@gmail.com</t>
  </si>
  <si>
    <t>Serampore, West Bengal</t>
  </si>
  <si>
    <t>Sudanta Toothpaste</t>
  </si>
  <si>
    <t>20240325-11042174</t>
  </si>
  <si>
    <t>Jagdev singh Bhullar</t>
  </si>
  <si>
    <t>Jagdevb938@gmail.com</t>
  </si>
  <si>
    <t>Fazilka, Punjab</t>
  </si>
  <si>
    <t>Psorolin B Ointment</t>
  </si>
  <si>
    <t>20240325-15573037</t>
  </si>
  <si>
    <t>Dharmendra singh</t>
  </si>
  <si>
    <t>Dsauto121@gmail.com</t>
  </si>
  <si>
    <t>20240325-23092814</t>
  </si>
  <si>
    <t>Jaskaran Singh</t>
  </si>
  <si>
    <t>Chahalgursimranjitsingh@gmail.com</t>
  </si>
  <si>
    <t>20240326-08360767</t>
  </si>
  <si>
    <t>Prem Sharma</t>
  </si>
  <si>
    <t>jp.ppsharma@gmail.com</t>
  </si>
  <si>
    <t>20240326-11190912</t>
  </si>
  <si>
    <t>Pankaj Parwani</t>
  </si>
  <si>
    <t>pankuparwani999@gmail.com</t>
  </si>
  <si>
    <t>20240326-13460720</t>
  </si>
  <si>
    <t>Satveer Singh</t>
  </si>
  <si>
    <t>ssrajput9355@gmail.com</t>
  </si>
  <si>
    <t>Barmer, Rajasthan</t>
  </si>
  <si>
    <t>Ganga Amrit Eye Drops</t>
  </si>
  <si>
    <t>20240326-14583441</t>
  </si>
  <si>
    <t>Jitender Sayal</t>
  </si>
  <si>
    <t>jintendersayal@gmail.com</t>
  </si>
  <si>
    <t>Roopnagar, Punjab</t>
  </si>
  <si>
    <t>Shyamla Shampoo</t>
  </si>
  <si>
    <t>20240326-21392560</t>
  </si>
  <si>
    <t>Patel Indravadan</t>
  </si>
  <si>
    <t>idholu.dholu500@gmail.com</t>
  </si>
  <si>
    <t>Modasa, Gujarat</t>
  </si>
  <si>
    <t>20240327-12033881</t>
  </si>
  <si>
    <t>Yogender Sharma</t>
  </si>
  <si>
    <t>yogendersharma4447@gmail.com</t>
  </si>
  <si>
    <t>noida, Uttar Pradesh</t>
  </si>
  <si>
    <t>Sudarshan Ghanvati</t>
  </si>
  <si>
    <t>20240327-18502133</t>
  </si>
  <si>
    <t>Jerina santhiya Agis</t>
  </si>
  <si>
    <t>agijeri7@gmail.com</t>
  </si>
  <si>
    <t>Thiruchendur, Tamil Nadu</t>
  </si>
  <si>
    <t>20240327-20305725</t>
  </si>
  <si>
    <t>Omesh Katekhaye</t>
  </si>
  <si>
    <t>om.katekhaye111@gmail.com</t>
  </si>
  <si>
    <t>Alasi Plast</t>
  </si>
  <si>
    <t>20240327-21351425</t>
  </si>
  <si>
    <t>20240327-22563797</t>
  </si>
  <si>
    <t>Sanatan Mishra</t>
  </si>
  <si>
    <t xml:space="preserve"> superhumansanatan@gmail.com
</t>
  </si>
  <si>
    <t>Deodar Oil</t>
  </si>
  <si>
    <t>20240328-02240311</t>
  </si>
  <si>
    <t>Rhea Dhiman</t>
  </si>
  <si>
    <t>Rheapb@gmail.com</t>
  </si>
  <si>
    <t>Vidangasava</t>
  </si>
  <si>
    <t>20240328-11412484</t>
  </si>
  <si>
    <t>Nasir ahamed</t>
  </si>
  <si>
    <t>nasirtyl289@gmail.com</t>
  </si>
  <si>
    <t>Curchorem, Goa</t>
  </si>
  <si>
    <t>Kalonji Vinegar</t>
  </si>
  <si>
    <t>20240328-15264677</t>
  </si>
  <si>
    <t>Yunus Khan</t>
  </si>
  <si>
    <t>yunuskhannew123@gmail.com</t>
  </si>
  <si>
    <t>20240328-16013359</t>
  </si>
  <si>
    <t>Rupinder Singh</t>
  </si>
  <si>
    <t>rupinderng97@gmail.com</t>
  </si>
  <si>
    <t>Malerkotla, Punjab</t>
  </si>
  <si>
    <t>Isotine Eye Drop</t>
  </si>
  <si>
    <t>20240328-16183097</t>
  </si>
  <si>
    <t>T SANDHYA</t>
  </si>
  <si>
    <t>usandhya2012@gmail.com</t>
  </si>
  <si>
    <t>Simlim Capsule</t>
  </si>
  <si>
    <t>20240328-16221369</t>
  </si>
  <si>
    <t>Natarajan K</t>
  </si>
  <si>
    <t>nutraj2013@gmail.com</t>
  </si>
  <si>
    <t>Trichy, Tamil Nadu</t>
  </si>
  <si>
    <t>Shankhavali Churna</t>
  </si>
  <si>
    <t>20240328-17314322</t>
  </si>
  <si>
    <t>Kushagra Gupta</t>
  </si>
  <si>
    <t>Kushagra08@gmail.com</t>
  </si>
  <si>
    <t>Varanasi, Uttar Pradesh</t>
  </si>
  <si>
    <t>20240328-17480791</t>
  </si>
  <si>
    <t>Rishiraj Jaiswal</t>
  </si>
  <si>
    <t>rishirajarya34@gmail.com</t>
  </si>
  <si>
    <t>Bhatinda, Punjab</t>
  </si>
  <si>
    <t>Oorja Tablet</t>
  </si>
  <si>
    <t>20240328-19451289</t>
  </si>
  <si>
    <t>Ashutosh Gupta</t>
  </si>
  <si>
    <t>ujjwal04gupta@gmail.com</t>
  </si>
  <si>
    <t>Isotine Plus Eye Drop</t>
  </si>
  <si>
    <t>20240328-19564965</t>
  </si>
  <si>
    <t>Namita Kapoor</t>
  </si>
  <si>
    <t>namitakapoor696@yahoo.co.in</t>
  </si>
  <si>
    <t>20240328-20045825</t>
  </si>
  <si>
    <t>Vinay Kumar Jha</t>
  </si>
  <si>
    <t>vjha6493@gmail.com</t>
  </si>
  <si>
    <t>Juritap</t>
  </si>
  <si>
    <t>20240328-20163695</t>
  </si>
  <si>
    <t>Vikram Panghal</t>
  </si>
  <si>
    <t>Panghalpanghaljaat5@gmail.com</t>
  </si>
  <si>
    <t>Bhiwani, Haryana</t>
  </si>
  <si>
    <t>20240328-22213338</t>
  </si>
  <si>
    <t>20240329-07124919</t>
  </si>
  <si>
    <t>Rajan Singh</t>
  </si>
  <si>
    <t>rsknowledge1@gamil.com</t>
  </si>
  <si>
    <t>Pratapgarh, Uttar Pradesh</t>
  </si>
  <si>
    <t>Prostisafe Tablet</t>
  </si>
  <si>
    <t>CG158701322IN</t>
  </si>
  <si>
    <t>20240329-11344796</t>
  </si>
  <si>
    <t>Chandrika baby Baby</t>
  </si>
  <si>
    <t>Viswanathvrinda@gmail.com</t>
  </si>
  <si>
    <t>Nilambur, Kerala</t>
  </si>
  <si>
    <t>Shankh Pushpi Tablet</t>
  </si>
  <si>
    <t>20240329-14072084</t>
  </si>
  <si>
    <t>Vadwala Tejas</t>
  </si>
  <si>
    <t>tejasvadwala@yahoo.com</t>
  </si>
  <si>
    <t>20240329-14434314</t>
  </si>
  <si>
    <t>NARESH KUMAR RAHEJA</t>
  </si>
  <si>
    <t>nareshraheja08@gmail.com</t>
  </si>
  <si>
    <t>Hissar, Haryana</t>
  </si>
  <si>
    <t>20240329-14585593</t>
  </si>
  <si>
    <t>Ankit Jogi Kumar</t>
  </si>
  <si>
    <t>Jogirahul365@gmail.com</t>
  </si>
  <si>
    <t>Dimag Paushtik Rasayan Tablet</t>
  </si>
  <si>
    <t>20240329-17193865</t>
  </si>
  <si>
    <t>Rohit Singh</t>
  </si>
  <si>
    <t>rohitz.singh86@gmail.com</t>
  </si>
  <si>
    <t>20240329-17300943</t>
  </si>
  <si>
    <t>Govinda Online</t>
  </si>
  <si>
    <t>govindaonline8@gmail.com</t>
  </si>
  <si>
    <t>Srikakulam, Andra Pradesh</t>
  </si>
  <si>
    <t>Lodhrasava (Madhwasava)</t>
  </si>
  <si>
    <t>Dispatching</t>
  </si>
  <si>
    <t>20240329-17572389</t>
  </si>
  <si>
    <t>Rajnesh Kumar</t>
  </si>
  <si>
    <t>rajneshkumar84441@gmail.com</t>
  </si>
  <si>
    <t>20240329-18224912</t>
  </si>
  <si>
    <t>Ansar Naqvi</t>
  </si>
  <si>
    <t>ansaralinaqvi0786@gmail.com</t>
  </si>
  <si>
    <t>Stretch Nil</t>
  </si>
  <si>
    <t>Lotion</t>
  </si>
  <si>
    <t>Packing</t>
  </si>
  <si>
    <t>20240329-18381775</t>
  </si>
  <si>
    <t>Subhash Saxena</t>
  </si>
  <si>
    <t>subhashsaxena2011@gmail.com</t>
  </si>
  <si>
    <t>Noida, Uttar Pradesh</t>
  </si>
  <si>
    <t>Ablari Syrup</t>
  </si>
  <si>
    <t>20240329-21472650</t>
  </si>
  <si>
    <t>Sauravsanu96@gmail.com</t>
  </si>
  <si>
    <t>20240329-21545357</t>
  </si>
  <si>
    <t>Dipsikha Das</t>
  </si>
  <si>
    <t>dipshikha.83@gmail.com</t>
  </si>
  <si>
    <t>Guwahati, Assam</t>
  </si>
  <si>
    <t>20240329-21524613</t>
  </si>
  <si>
    <t>Suresharora320@gmail.com</t>
  </si>
  <si>
    <t>Talwandi Sabo, Punjab</t>
  </si>
  <si>
    <t>Netra Sudarshan Ark</t>
  </si>
  <si>
    <t>20240329-21594173</t>
  </si>
  <si>
    <t>Aashish Singh</t>
  </si>
  <si>
    <t>aashishlic1@gmail.com</t>
  </si>
  <si>
    <t>Kalyan, Maharashtra</t>
  </si>
  <si>
    <t>Haritaki Churna</t>
  </si>
  <si>
    <t>20240329-22022446</t>
  </si>
  <si>
    <t>Vrushali Kale</t>
  </si>
  <si>
    <t>vrushalikale75p.vk@gmail.com</t>
  </si>
  <si>
    <t>Karkamb, Maharashtra</t>
  </si>
  <si>
    <t>Kukurma Cream</t>
  </si>
  <si>
    <t>20240329-23031563</t>
  </si>
  <si>
    <t>Dipak Das</t>
  </si>
  <si>
    <t>dasdeepak777@gmail.com</t>
  </si>
  <si>
    <t>Ledo, Assam</t>
  </si>
  <si>
    <t>20240329-23223436</t>
  </si>
  <si>
    <t>Alka Rawat</t>
  </si>
  <si>
    <t>Alkarawat020@gmail.com</t>
  </si>
  <si>
    <t>Kesar Almond Goti</t>
  </si>
  <si>
    <t>20240330-09205987</t>
  </si>
  <si>
    <t>Dr.Pranav Modi</t>
  </si>
  <si>
    <t>modipranav7@gmail.com</t>
  </si>
  <si>
    <t>Ankleshwar, Gujarat</t>
  </si>
  <si>
    <t>20240330-11385869</t>
  </si>
  <si>
    <t>Mohammad aasim Usmani</t>
  </si>
  <si>
    <t>mohammadaasim91@gmail.com</t>
  </si>
  <si>
    <t>20240330-12142326</t>
  </si>
  <si>
    <t>Dr KSHIPRA Misra Misra</t>
  </si>
  <si>
    <t>kshipramisra1104@gmail.com</t>
  </si>
  <si>
    <t>Boniheal Tablet</t>
  </si>
  <si>
    <t>20240330-12445958</t>
  </si>
  <si>
    <t>Ashok Agarwal</t>
  </si>
  <si>
    <t>tusharagarwal4781@gmail.com</t>
  </si>
  <si>
    <t>Manmath Ras</t>
  </si>
  <si>
    <t>20240330-13134553</t>
  </si>
  <si>
    <t>Ajay Jaiswal</t>
  </si>
  <si>
    <t>Ajayjaiswal17307@gmailcom</t>
  </si>
  <si>
    <t>Tilhar, Uttar Pradesh</t>
  </si>
  <si>
    <t>20240330-14322168</t>
  </si>
  <si>
    <t>Aadil Siddiqui</t>
  </si>
  <si>
    <t>aadilmohd982@gmail.com</t>
  </si>
  <si>
    <t>Agra, Uttar Pradesh</t>
  </si>
  <si>
    <t>20240330-15195461</t>
  </si>
  <si>
    <t>Vasanta Kumar</t>
  </si>
  <si>
    <t>vasantachoudary@gmail.com</t>
  </si>
  <si>
    <t>20240330-15464369</t>
  </si>
  <si>
    <t>Vahiya Khan shama</t>
  </si>
  <si>
    <t>Hasanalishama@gmail.com</t>
  </si>
  <si>
    <t>20240330-16052348</t>
  </si>
  <si>
    <t>Vikrant Kumar</t>
  </si>
  <si>
    <t>vikrantram726@gmail.com</t>
  </si>
  <si>
    <t>Saran, Bihar</t>
  </si>
  <si>
    <t>Mushroomex Mushroom Powder</t>
  </si>
  <si>
    <t>20240330-16140617</t>
  </si>
  <si>
    <t>Laxmi Choudhary</t>
  </si>
  <si>
    <t>laxmitandia888@gmail.com</t>
  </si>
  <si>
    <t>Jagdalpur, Chhattisgarh</t>
  </si>
  <si>
    <t>Ranger Syrup</t>
  </si>
  <si>
    <t>20240330-16190490</t>
  </si>
  <si>
    <t>Mursalin Haque</t>
  </si>
  <si>
    <t>Sekhmursaline@gmail.com</t>
  </si>
  <si>
    <t>Burdwan, West Bengal</t>
  </si>
  <si>
    <t>Multani Mitti</t>
  </si>
  <si>
    <t>Bio Pineapple Oil Control Foaming Face cleaner</t>
  </si>
  <si>
    <t>20240330-17045083</t>
  </si>
  <si>
    <t>Vijaya Prabhu</t>
  </si>
  <si>
    <t>pallaviv.prabhu1989@gmail.com</t>
  </si>
  <si>
    <t>Kundapura, Karnataka</t>
  </si>
  <si>
    <t>Raktha Chandan</t>
  </si>
  <si>
    <t>20240330-18023840</t>
  </si>
  <si>
    <t>Shahid Ali Ali</t>
  </si>
  <si>
    <t>shahidali721127@gmail.com</t>
  </si>
  <si>
    <t>Shamshabad, Telagana</t>
  </si>
  <si>
    <t>Maha Sudarsan Churna</t>
  </si>
  <si>
    <t>20240330-18451758</t>
  </si>
  <si>
    <t>Govind Rajq</t>
  </si>
  <si>
    <t>govindraja081@gmail.com</t>
  </si>
  <si>
    <t>Nagarpara, Bihar</t>
  </si>
  <si>
    <t>Dhatupausthik Churna</t>
  </si>
  <si>
    <t>20240330-20182331</t>
  </si>
  <si>
    <t>Sara Das</t>
  </si>
  <si>
    <t>sarikadas1402@gmail.com</t>
  </si>
  <si>
    <t>20240330-21144620</t>
  </si>
  <si>
    <t>Amit Kurjekar</t>
  </si>
  <si>
    <t>amitikurjekar@gmail.com</t>
  </si>
  <si>
    <t>Mandhal, Maharashtra</t>
  </si>
  <si>
    <t>20240330-21372783</t>
  </si>
  <si>
    <t>VYOMESH SHAH</t>
  </si>
  <si>
    <t>vksahd@gmail.com</t>
  </si>
  <si>
    <t>Cutis Soap</t>
  </si>
  <si>
    <t>Cutisora Oil</t>
  </si>
  <si>
    <t>20240330-22510894</t>
  </si>
  <si>
    <t>Ramya Basavaraj</t>
  </si>
  <si>
    <t>ramya.basavaraj@gmail.com</t>
  </si>
  <si>
    <t>Dia Free Capsule</t>
  </si>
  <si>
    <t>20240330-22565721</t>
  </si>
  <si>
    <t>Smruti Mohanty</t>
  </si>
  <si>
    <t>smrutisikha43@gmail.com</t>
  </si>
  <si>
    <t>Ashokarishta - Ayurvedic Syrup For Irregular Periods</t>
  </si>
  <si>
    <t>Melas Soap (75 GM)</t>
  </si>
  <si>
    <t>20240330-23103838</t>
  </si>
  <si>
    <t>kamlesh kumar Singh</t>
  </si>
  <si>
    <t>kk083084@gmail.com</t>
  </si>
  <si>
    <t>Mohali, Punjab</t>
  </si>
  <si>
    <t>Roupya Bhasma Sliver</t>
  </si>
  <si>
    <t>20240330-23174777</t>
  </si>
  <si>
    <t>Shubha Pandey</t>
  </si>
  <si>
    <t>shubhacarol@gmail.com</t>
  </si>
  <si>
    <t>20240331-08290343</t>
  </si>
  <si>
    <t>Harika Reddy</t>
  </si>
  <si>
    <t>Harikareddy2007@gmail.com</t>
  </si>
  <si>
    <t>Khadirarishta</t>
  </si>
  <si>
    <t>20240331-08534496</t>
  </si>
  <si>
    <t>Barsha Agarwal</t>
  </si>
  <si>
    <t>barshaagaarwal369@gmail.com</t>
  </si>
  <si>
    <t>Porsa, Madya Pradesh</t>
  </si>
  <si>
    <t>Brahma Rasayana</t>
  </si>
  <si>
    <t>20240331-08551019</t>
  </si>
  <si>
    <t>Prasanna G V Kumar</t>
  </si>
  <si>
    <t>pkumargv@gmail.com</t>
  </si>
  <si>
    <t>Kundli, Haryana</t>
  </si>
  <si>
    <t>Sitopaladi Churna</t>
  </si>
  <si>
    <t>20240331-09043394</t>
  </si>
  <si>
    <t>Chinmay Tandon</t>
  </si>
  <si>
    <t>chinmay.pilot@gmail.com</t>
  </si>
  <si>
    <t>Agra, Uttar Prades</t>
  </si>
  <si>
    <t>20240331-09383932</t>
  </si>
  <si>
    <t>Mahesh Ganpate</t>
  </si>
  <si>
    <t>greenenergypl@gmail.com</t>
  </si>
  <si>
    <t>Cofco Tablet</t>
  </si>
  <si>
    <t>20240331-09510394</t>
  </si>
  <si>
    <t>20240331-09560692</t>
  </si>
  <si>
    <t>Smaya Mhamal</t>
  </si>
  <si>
    <t>smayamandrekar@gmail.com</t>
  </si>
  <si>
    <t>Mapusa Goa, Goa</t>
  </si>
  <si>
    <t>Gond Moringa</t>
  </si>
  <si>
    <t>20240331-10025795</t>
  </si>
  <si>
    <t>20240331-10164062</t>
  </si>
  <si>
    <t>Mohd Wahid</t>
  </si>
  <si>
    <t>mohdwahid516@gmail.com</t>
  </si>
  <si>
    <t>Bahraich, Uttar Pradesh</t>
  </si>
  <si>
    <t>Makardhwaja Gutika</t>
  </si>
  <si>
    <t>20240331-10530562</t>
  </si>
  <si>
    <t>Satyveerkumarpal </t>
  </si>
  <si>
    <t>satyveerkumarpals46@gmail.com</t>
  </si>
  <si>
    <t>Farrukhabad, Uttar Pradesh</t>
  </si>
  <si>
    <t>20240331-11150045</t>
  </si>
  <si>
    <t>Tapas Das</t>
  </si>
  <si>
    <t>tapassdas2016@gmail.com</t>
  </si>
  <si>
    <t>Teliamura, Tripura</t>
  </si>
  <si>
    <t>Chameli Oil</t>
  </si>
  <si>
    <t>20240331-11492312</t>
  </si>
  <si>
    <t>Achyut Nath</t>
  </si>
  <si>
    <t>achyutnath51@gmail.com</t>
  </si>
  <si>
    <t>Barpeta, Assam</t>
  </si>
  <si>
    <t>20240331-13003253</t>
  </si>
  <si>
    <t>Akthar Shaikh</t>
  </si>
  <si>
    <t>shaikhakthar25@gmail.com</t>
  </si>
  <si>
    <t>Bhawsar Khakhra Ark Eye Drops</t>
  </si>
  <si>
    <t>20240331-13113228</t>
  </si>
  <si>
    <t>Meghna Bhalla</t>
  </si>
  <si>
    <t>meghna.bhalla311@gmail.com</t>
  </si>
  <si>
    <t>Rajah Prawartini Bati</t>
  </si>
  <si>
    <t>20240331-15004530</t>
  </si>
  <si>
    <t>Sukirti Chandra</t>
  </si>
  <si>
    <t>sukirti2828@gmail.com</t>
  </si>
  <si>
    <t>Uryculi Tablet</t>
  </si>
  <si>
    <t>20240331-18504165</t>
  </si>
  <si>
    <t>Ashish Yadav</t>
  </si>
  <si>
    <t>ashishyadav16445@gmail.com</t>
  </si>
  <si>
    <t>20240331-19081882</t>
  </si>
  <si>
    <t>Amit Kumar</t>
  </si>
  <si>
    <t>a.k.bazzad@gmail.com</t>
  </si>
  <si>
    <t>Sarpagandha Ghanvati</t>
  </si>
  <si>
    <t>20240331-19555666</t>
  </si>
  <si>
    <t>Jasvinder Kaur</t>
  </si>
  <si>
    <t>jkbhatia@hotmail.com</t>
  </si>
  <si>
    <t>Triphala Capsule</t>
  </si>
  <si>
    <t>20240331-20040963</t>
  </si>
  <si>
    <t>Arjun Thakor</t>
  </si>
  <si>
    <t>ajju09136@gmail.com</t>
  </si>
  <si>
    <t>Shilajit Gold Capsule</t>
  </si>
  <si>
    <t>20240331-21263291</t>
  </si>
  <si>
    <t>Bharat bhai bharat bhai</t>
  </si>
  <si>
    <t>bharatloncha101@gmail.com</t>
  </si>
  <si>
    <t>Dayapar, Gujarat</t>
  </si>
  <si>
    <t>Ashwagandharishta</t>
  </si>
  <si>
    <t>20240331-22482873</t>
  </si>
  <si>
    <t>Puneet Badyal</t>
  </si>
  <si>
    <t>puneetbadyal83@gmail.com</t>
  </si>
  <si>
    <t>Katra, Jammu and Kashmir</t>
  </si>
  <si>
    <t>Neo Neem Hair Oil</t>
  </si>
  <si>
    <t>Neo Neem All Purpose Oil</t>
  </si>
  <si>
    <t>20240331-23374588</t>
  </si>
  <si>
    <t>Saurabh Tiwari</t>
  </si>
  <si>
    <t>saurabh8519@gmail.com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</si>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</sst>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* #,##0_);_(* \(#,##0\);_(* &quot;-&quot;_);_(@_)"/>
    <numFmt numFmtId="179" formatCode="_ &quot;₹&quot;* #,##0_ ;_ &quot;₹&quot;* \-#,##0_ ;_ &quot;₹&quot;* &quot;-&quot;_ ;_ @_ "/>
    <numFmt numFmtId="180" formatCode="[$-409]d/mmm/yy;@"/>
    <numFmt numFmtId="181" formatCode="[$₹-4009]\ #,##0.00"/>
    <numFmt numFmtId="182" formatCode="[$₹]#,##0.00"/>
    <numFmt numFmtId="183" formatCode="d/mmm/yyyy"/>
    <numFmt numFmtId="184" formatCode="#,##0.0"/>
    <numFmt numFmtId="185" formatCode="[$₹]#,##0"/>
    <numFmt numFmtId="186" formatCode="[$-409]d/mmm/yyyy;@"/>
    <numFmt numFmtId="187" formatCode="0.0"/>
    <numFmt numFmtId="188" formatCode="[$₹-820]#,##0.00"/>
    <numFmt numFmtId="189" formatCode="dd/mm/yyyy"/>
    <numFmt numFmtId="190" formatCode="_ [$₹-4009]\ * #,##0.00_ ;_ [$₹-4009]\ * \-#,##0.00_ ;_ [$₹-4009]\ * &quot;-&quot;??_ ;_ @_ "/>
    <numFmt numFmtId="191" formatCode="d&quot;-&quot;mmm&quot;-&quot;yyyy"/>
    <numFmt numFmtId="192" formatCode="[$₹-820]#,##0"/>
    <numFmt numFmtId="193" formatCode="[$₹-439]#,##0.00"/>
  </numFmts>
  <fonts count="5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u/>
      <sz val="10"/>
      <color theme="10"/>
      <name val="Arial"/>
      <charset val="134"/>
      <scheme val="minor"/>
    </font>
    <font>
      <u/>
      <sz val="10"/>
      <color theme="4"/>
      <name val="Arial"/>
      <charset val="134"/>
      <scheme val="minor"/>
    </font>
    <font>
      <b/>
      <sz val="10"/>
      <color theme="1"/>
      <name val="Arial"/>
      <charset val="134"/>
    </font>
    <font>
      <b/>
      <sz val="11"/>
      <color theme="1"/>
      <name val="Arial"/>
      <charset val="134"/>
    </font>
    <font>
      <sz val="12"/>
      <color theme="1"/>
      <name val="Arial"/>
      <charset val="134"/>
      <scheme val="minor"/>
    </font>
    <font>
      <sz val="12"/>
      <color rgb="FF000000"/>
      <name val="Arial"/>
      <charset val="134"/>
      <scheme val="minor"/>
    </font>
    <font>
      <sz val="10"/>
      <color theme="4" tint="-0.249977111117893"/>
      <name val="Arial"/>
      <charset val="134"/>
      <scheme val="minor"/>
    </font>
    <font>
      <sz val="10"/>
      <color rgb="FF000000"/>
      <name val="&quot;Open Sans&quot;"/>
      <charset val="134"/>
    </font>
    <font>
      <sz val="10"/>
      <color theme="1"/>
      <name val="Arial"/>
      <charset val="134"/>
    </font>
    <font>
      <u/>
      <sz val="9"/>
      <color theme="4" tint="-0.249977111117893"/>
      <name val="Roboto"/>
      <charset val="134"/>
    </font>
    <font>
      <u/>
      <sz val="10"/>
      <color theme="4" tint="-0.249977111117893"/>
      <name val="Arial"/>
      <charset val="134"/>
      <scheme val="minor"/>
    </font>
    <font>
      <u/>
      <sz val="10"/>
      <color theme="4" tint="-0.249977111117893"/>
      <name val="Roboto"/>
      <charset val="134"/>
    </font>
    <font>
      <u/>
      <sz val="10"/>
      <color theme="4" tint="-0.249977111117893"/>
      <name val="Arial"/>
      <charset val="134"/>
    </font>
    <font>
      <sz val="11"/>
      <color rgb="FF000000"/>
      <name val="Arial"/>
      <charset val="134"/>
      <scheme val="minor"/>
    </font>
    <font>
      <sz val="10"/>
      <color theme="2"/>
      <name val="Arial"/>
      <charset val="134"/>
      <scheme val="minor"/>
    </font>
    <font>
      <sz val="18"/>
      <color rgb="FF000000"/>
      <name val="Arial"/>
      <charset val="134"/>
      <scheme val="minor"/>
    </font>
    <font>
      <sz val="16"/>
      <color rgb="FF0000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u/>
      <sz val="9"/>
      <color rgb="FF4C66FB"/>
      <name val="Roboto"/>
      <charset val="134"/>
    </font>
    <font>
      <sz val="11"/>
      <color rgb="FF000000"/>
      <name val="&quot;Helvetica Neue&quot;"/>
      <charset val="134"/>
    </font>
    <font>
      <u/>
      <sz val="9"/>
      <color rgb="FF19B5FE"/>
      <name val="Roboto"/>
      <charset val="134"/>
    </font>
    <font>
      <sz val="9"/>
      <color theme="1"/>
      <name val="Arial"/>
      <charset val="134"/>
    </font>
    <font>
      <u/>
      <sz val="10"/>
      <color rgb="FF000000"/>
      <name val="&quot;Open Sans&quot;"/>
      <charset val="134"/>
    </font>
    <font>
      <sz val="10"/>
      <color rgb="FF6E7A81"/>
      <name val="&quot;Open Sans&quot;"/>
      <charset val="134"/>
    </font>
    <font>
      <u/>
      <sz val="10"/>
      <color rgb="FF1155CC"/>
      <name val="Arial"/>
      <charset val="134"/>
    </font>
    <font>
      <sz val="9"/>
      <color rgb="FF000000"/>
      <name val="Arial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theme="7" tint="0.599993896298105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 style="thin">
        <color theme="1" tint="0.49998474074526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4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/>
    <xf numFmtId="179" fontId="3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4" fillId="15" borderId="62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6" borderId="65" applyNumberFormat="0" applyAlignment="0" applyProtection="0">
      <alignment vertical="center"/>
    </xf>
    <xf numFmtId="0" fontId="43" fillId="17" borderId="66" applyNumberFormat="0" applyAlignment="0" applyProtection="0">
      <alignment vertical="center"/>
    </xf>
    <xf numFmtId="0" fontId="44" fillId="17" borderId="65" applyNumberFormat="0" applyAlignment="0" applyProtection="0">
      <alignment vertical="center"/>
    </xf>
    <xf numFmtId="0" fontId="45" fillId="18" borderId="67" applyNumberFormat="0" applyAlignment="0" applyProtection="0">
      <alignment vertical="center"/>
    </xf>
    <xf numFmtId="0" fontId="46" fillId="0" borderId="68" applyNumberFormat="0" applyFill="0" applyAlignment="0" applyProtection="0">
      <alignment vertical="center"/>
    </xf>
    <xf numFmtId="0" fontId="47" fillId="0" borderId="69" applyNumberFormat="0" applyFill="0" applyAlignment="0" applyProtection="0">
      <alignment vertical="center"/>
    </xf>
    <xf numFmtId="0" fontId="23" fillId="14" borderId="0" applyNumberFormat="0" applyBorder="0" applyAlignment="0" applyProtection="0"/>
    <xf numFmtId="0" fontId="22" fillId="19" borderId="0" applyNumberFormat="0" applyBorder="0" applyAlignment="0" applyProtection="0"/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</cellStyleXfs>
  <cellXfs count="580">
    <xf numFmtId="0" fontId="0" fillId="0" borderId="0" xfId="0" applyFont="1" applyAlignment="1"/>
    <xf numFmtId="0" fontId="0" fillId="0" borderId="0" xfId="0" applyFont="1" applyBorder="1" applyAlignment="1"/>
    <xf numFmtId="18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8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80" fontId="0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4" fillId="2" borderId="4" xfId="6" applyFont="1" applyFill="1" applyBorder="1" applyAlignment="1">
      <alignment horizontal="left" vertical="center"/>
    </xf>
    <xf numFmtId="0" fontId="4" fillId="0" borderId="4" xfId="6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6" applyFont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80" fontId="0" fillId="0" borderId="6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6" applyFont="1" applyFill="1" applyAlignment="1">
      <alignment horizontal="left" vertical="center"/>
    </xf>
    <xf numFmtId="180" fontId="0" fillId="0" borderId="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2" borderId="6" xfId="6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10" xfId="6" applyFont="1" applyBorder="1" applyAlignment="1">
      <alignment horizontal="left" vertical="center"/>
    </xf>
    <xf numFmtId="0" fontId="4" fillId="0" borderId="9" xfId="6" applyFont="1" applyBorder="1" applyAlignment="1">
      <alignment horizontal="left" vertical="center"/>
    </xf>
    <xf numFmtId="0" fontId="2" fillId="2" borderId="4" xfId="0" applyFont="1" applyFill="1" applyBorder="1" applyAlignment="1">
      <alignment vertical="top"/>
    </xf>
    <xf numFmtId="180" fontId="0" fillId="0" borderId="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14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0" borderId="15" xfId="0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/>
    <xf numFmtId="0" fontId="4" fillId="0" borderId="4" xfId="6" applyFont="1" applyBorder="1" applyAlignment="1"/>
    <xf numFmtId="0" fontId="2" fillId="0" borderId="9" xfId="0" applyFont="1" applyBorder="1" applyAlignment="1">
      <alignment horizontal="left" vertical="center"/>
    </xf>
    <xf numFmtId="0" fontId="4" fillId="0" borderId="0" xfId="6" applyFont="1" applyAlignment="1"/>
    <xf numFmtId="180" fontId="0" fillId="0" borderId="4" xfId="0" applyNumberFormat="1" applyFont="1" applyBorder="1" applyAlignment="1">
      <alignment vertical="center"/>
    </xf>
    <xf numFmtId="0" fontId="4" fillId="0" borderId="4" xfId="0" applyFont="1" applyBorder="1" applyAlignment="1"/>
    <xf numFmtId="0" fontId="2" fillId="0" borderId="4" xfId="0" applyFont="1" applyBorder="1" applyAlignment="1">
      <alignment horizontal="center"/>
    </xf>
    <xf numFmtId="0" fontId="4" fillId="2" borderId="4" xfId="6" applyFont="1" applyFill="1" applyBorder="1" applyAlignment="1">
      <alignment vertical="center"/>
    </xf>
    <xf numFmtId="0" fontId="4" fillId="0" borderId="6" xfId="6" applyFont="1" applyBorder="1" applyAlignment="1"/>
    <xf numFmtId="0" fontId="4" fillId="0" borderId="8" xfId="6" applyFont="1" applyBorder="1" applyAlignment="1"/>
    <xf numFmtId="181" fontId="0" fillId="0" borderId="4" xfId="0" applyNumberFormat="1" applyFont="1" applyBorder="1" applyAlignment="1"/>
    <xf numFmtId="181" fontId="0" fillId="0" borderId="4" xfId="0" applyNumberFormat="1" applyFont="1" applyBorder="1" applyAlignment="1">
      <alignment vertical="center"/>
    </xf>
    <xf numFmtId="0" fontId="0" fillId="0" borderId="4" xfId="0" applyFont="1" applyBorder="1" applyAlignment="1"/>
    <xf numFmtId="0" fontId="0" fillId="0" borderId="6" xfId="0" applyFont="1" applyBorder="1" applyAlignment="1">
      <alignment vertical="center"/>
    </xf>
    <xf numFmtId="181" fontId="0" fillId="0" borderId="6" xfId="0" applyNumberFormat="1" applyFont="1" applyBorder="1" applyAlignment="1"/>
    <xf numFmtId="0" fontId="4" fillId="0" borderId="6" xfId="6" applyFont="1" applyFill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181" fontId="0" fillId="0" borderId="16" xfId="0" applyNumberFormat="1" applyFont="1" applyBorder="1" applyAlignment="1"/>
    <xf numFmtId="181" fontId="0" fillId="0" borderId="16" xfId="0" applyNumberFormat="1" applyFont="1" applyBorder="1" applyAlignment="1">
      <alignment vertical="center"/>
    </xf>
    <xf numFmtId="181" fontId="0" fillId="0" borderId="6" xfId="0" applyNumberFormat="1" applyFont="1" applyBorder="1" applyAlignment="1">
      <alignment vertical="center"/>
    </xf>
    <xf numFmtId="0" fontId="4" fillId="0" borderId="9" xfId="6" applyFont="1" applyFill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181" fontId="0" fillId="0" borderId="9" xfId="0" applyNumberFormat="1" applyFont="1" applyBorder="1" applyAlignment="1"/>
    <xf numFmtId="181" fontId="0" fillId="0" borderId="13" xfId="0" applyNumberFormat="1" applyFont="1" applyBorder="1" applyAlignment="1"/>
    <xf numFmtId="181" fontId="0" fillId="0" borderId="13" xfId="0" applyNumberFormat="1" applyFont="1" applyBorder="1" applyAlignment="1">
      <alignment vertical="center"/>
    </xf>
    <xf numFmtId="181" fontId="0" fillId="0" borderId="9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4" fillId="2" borderId="4" xfId="6" applyFont="1" applyFill="1" applyBorder="1" applyAlignment="1">
      <alignment horizontal="left" vertical="center" wrapText="1"/>
    </xf>
    <xf numFmtId="0" fontId="4" fillId="2" borderId="6" xfId="6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5" xfId="0" applyFont="1" applyBorder="1" applyAlignment="1">
      <alignment vertical="center"/>
    </xf>
    <xf numFmtId="181" fontId="0" fillId="0" borderId="5" xfId="0" applyNumberFormat="1" applyFont="1" applyBorder="1" applyAlignment="1"/>
    <xf numFmtId="0" fontId="0" fillId="0" borderId="5" xfId="0" applyFont="1" applyBorder="1" applyAlignment="1"/>
    <xf numFmtId="181" fontId="0" fillId="0" borderId="5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4" fillId="0" borderId="5" xfId="6" applyFont="1" applyFill="1" applyBorder="1" applyAlignment="1">
      <alignment horizontal="left" vertical="center"/>
    </xf>
    <xf numFmtId="0" fontId="0" fillId="0" borderId="7" xfId="0" applyFont="1" applyBorder="1" applyAlignment="1"/>
    <xf numFmtId="181" fontId="0" fillId="0" borderId="12" xfId="0" applyNumberFormat="1" applyFont="1" applyBorder="1" applyAlignment="1">
      <alignment horizontal="right" vertical="center"/>
    </xf>
    <xf numFmtId="0" fontId="0" fillId="0" borderId="9" xfId="0" applyFont="1" applyBorder="1" applyAlignment="1"/>
    <xf numFmtId="181" fontId="0" fillId="0" borderId="9" xfId="0" applyNumberFormat="1" applyFont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181" fontId="0" fillId="0" borderId="16" xfId="0" applyNumberFormat="1" applyFont="1" applyFill="1" applyBorder="1" applyAlignment="1"/>
    <xf numFmtId="181" fontId="0" fillId="0" borderId="6" xfId="0" applyNumberFormat="1" applyFont="1" applyBorder="1" applyAlignment="1">
      <alignment horizontal="right" vertical="center"/>
    </xf>
    <xf numFmtId="0" fontId="0" fillId="0" borderId="9" xfId="0" applyFont="1" applyFill="1" applyBorder="1" applyAlignment="1">
      <alignment vertical="center"/>
    </xf>
    <xf numFmtId="181" fontId="0" fillId="0" borderId="13" xfId="0" applyNumberFormat="1" applyFont="1" applyFill="1" applyBorder="1" applyAlignment="1"/>
    <xf numFmtId="181" fontId="0" fillId="0" borderId="8" xfId="0" applyNumberFormat="1" applyFont="1" applyBorder="1" applyAlignment="1"/>
    <xf numFmtId="0" fontId="4" fillId="0" borderId="5" xfId="6" applyFont="1" applyBorder="1" applyAlignment="1"/>
    <xf numFmtId="181" fontId="0" fillId="0" borderId="7" xfId="0" applyNumberFormat="1" applyFont="1" applyBorder="1" applyAlignment="1"/>
    <xf numFmtId="0" fontId="4" fillId="0" borderId="9" xfId="6" applyFont="1" applyBorder="1" applyAlignment="1"/>
    <xf numFmtId="181" fontId="0" fillId="0" borderId="10" xfId="0" applyNumberFormat="1" applyFont="1" applyBorder="1" applyAlignment="1"/>
    <xf numFmtId="181" fontId="0" fillId="0" borderId="13" xfId="0" applyNumberFormat="1" applyFont="1" applyBorder="1" applyAlignment="1">
      <alignment horizontal="right" vertical="center"/>
    </xf>
    <xf numFmtId="0" fontId="4" fillId="2" borderId="4" xfId="6" applyFont="1" applyFill="1" applyBorder="1" applyAlignment="1">
      <alignment vertical="center" wrapText="1"/>
    </xf>
    <xf numFmtId="0" fontId="0" fillId="0" borderId="6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5" fillId="0" borderId="4" xfId="6" applyBorder="1" applyAlignment="1">
      <alignment horizontal="center" vertical="center"/>
    </xf>
    <xf numFmtId="180" fontId="0" fillId="0" borderId="4" xfId="0" applyNumberFormat="1" applyFont="1" applyBorder="1" applyAlignment="1">
      <alignment horizontal="right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5" fillId="0" borderId="4" xfId="6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right" vertical="center"/>
    </xf>
    <xf numFmtId="180" fontId="0" fillId="0" borderId="9" xfId="0" applyNumberFormat="1" applyFont="1" applyBorder="1" applyAlignment="1">
      <alignment horizontal="right" vertical="center"/>
    </xf>
    <xf numFmtId="0" fontId="0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0" fillId="0" borderId="5" xfId="0" applyNumberFormat="1" applyFont="1" applyBorder="1" applyAlignment="1">
      <alignment horizontal="right" vertical="center"/>
    </xf>
    <xf numFmtId="181" fontId="0" fillId="0" borderId="6" xfId="0" applyNumberFormat="1" applyFont="1" applyBorder="1" applyAlignment="1">
      <alignment horizontal="center"/>
    </xf>
    <xf numFmtId="181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/>
    </xf>
    <xf numFmtId="1" fontId="0" fillId="0" borderId="4" xfId="0" applyNumberFormat="1" applyFont="1" applyBorder="1" applyAlignment="1"/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/>
    <xf numFmtId="0" fontId="0" fillId="0" borderId="6" xfId="0" applyNumberFormat="1" applyFont="1" applyBorder="1" applyAlignment="1">
      <alignment horizontal="right" vertical="center"/>
    </xf>
    <xf numFmtId="0" fontId="4" fillId="0" borderId="10" xfId="6" applyFont="1" applyBorder="1" applyAlignment="1"/>
    <xf numFmtId="0" fontId="2" fillId="2" borderId="15" xfId="0" applyFont="1" applyFill="1" applyBorder="1" applyAlignment="1">
      <alignment vertical="top"/>
    </xf>
    <xf numFmtId="0" fontId="2" fillId="0" borderId="15" xfId="0" applyFont="1" applyBorder="1" applyAlignment="1"/>
    <xf numFmtId="0" fontId="0" fillId="0" borderId="4" xfId="0" applyFont="1" applyBorder="1" applyAlignment="1">
      <alignment horizontal="left"/>
    </xf>
    <xf numFmtId="0" fontId="2" fillId="2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/>
    <xf numFmtId="180" fontId="0" fillId="0" borderId="6" xfId="0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vertical="top"/>
    </xf>
    <xf numFmtId="0" fontId="2" fillId="0" borderId="6" xfId="0" applyFont="1" applyBorder="1" applyAlignment="1"/>
    <xf numFmtId="0" fontId="2" fillId="0" borderId="0" xfId="0" applyFont="1" applyAlignment="1"/>
    <xf numFmtId="0" fontId="4" fillId="2" borderId="6" xfId="6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80" fontId="0" fillId="0" borderId="4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81" fontId="0" fillId="0" borderId="14" xfId="0" applyNumberFormat="1" applyFont="1" applyBorder="1" applyAlignment="1">
      <alignment horizontal="right" vertical="center"/>
    </xf>
    <xf numFmtId="181" fontId="0" fillId="0" borderId="4" xfId="0" applyNumberFormat="1" applyFont="1" applyBorder="1" applyAlignment="1">
      <alignment horizontal="right" vertical="center"/>
    </xf>
    <xf numFmtId="0" fontId="0" fillId="0" borderId="4" xfId="0" applyNumberFormat="1" applyFont="1" applyBorder="1" applyAlignment="1">
      <alignment vertical="center"/>
    </xf>
    <xf numFmtId="181" fontId="0" fillId="0" borderId="4" xfId="0" applyNumberFormat="1" applyFont="1" applyBorder="1" applyAlignment="1">
      <alignment horizontal="right"/>
    </xf>
    <xf numFmtId="181" fontId="0" fillId="0" borderId="16" xfId="0" applyNumberFormat="1" applyFont="1" applyBorder="1" applyAlignment="1">
      <alignment horizontal="right" vertical="center"/>
    </xf>
    <xf numFmtId="0" fontId="0" fillId="0" borderId="6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181" fontId="0" fillId="0" borderId="19" xfId="0" applyNumberFormat="1" applyFont="1" applyBorder="1" applyAlignment="1"/>
    <xf numFmtId="0" fontId="2" fillId="0" borderId="7" xfId="0" applyFont="1" applyBorder="1" applyAlignment="1">
      <alignment horizontal="left" vertical="center"/>
    </xf>
    <xf numFmtId="181" fontId="0" fillId="0" borderId="0" xfId="0" applyNumberFormat="1" applyFont="1" applyBorder="1" applyAlignment="1"/>
    <xf numFmtId="181" fontId="0" fillId="0" borderId="12" xfId="0" applyNumberFormat="1" applyFont="1" applyBorder="1" applyAlignment="1"/>
    <xf numFmtId="181" fontId="0" fillId="0" borderId="11" xfId="0" applyNumberFormat="1" applyFont="1" applyBorder="1" applyAlignment="1"/>
    <xf numFmtId="0" fontId="2" fillId="0" borderId="4" xfId="0" applyFont="1" applyBorder="1" applyAlignment="1">
      <alignment vertical="top" wrapText="1"/>
    </xf>
    <xf numFmtId="181" fontId="0" fillId="0" borderId="4" xfId="0" applyNumberFormat="1" applyFont="1" applyBorder="1" applyAlignment="1">
      <alignment horizontal="center"/>
    </xf>
    <xf numFmtId="0" fontId="5" fillId="4" borderId="4" xfId="6" applyFill="1" applyBorder="1" applyAlignment="1">
      <alignment horizontal="center" vertical="center" wrapText="1"/>
    </xf>
    <xf numFmtId="181" fontId="0" fillId="0" borderId="5" xfId="0" applyNumberFormat="1" applyFont="1" applyBorder="1" applyAlignment="1">
      <alignment horizontal="center"/>
    </xf>
    <xf numFmtId="180" fontId="0" fillId="0" borderId="4" xfId="0" applyNumberFormat="1" applyFont="1" applyBorder="1" applyAlignment="1"/>
    <xf numFmtId="180" fontId="0" fillId="0" borderId="4" xfId="0" applyNumberFormat="1" applyFont="1" applyBorder="1" applyAlignment="1">
      <alignment horizontal="center"/>
    </xf>
    <xf numFmtId="0" fontId="5" fillId="2" borderId="4" xfId="6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right" vertical="center"/>
    </xf>
    <xf numFmtId="180" fontId="4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2" borderId="0" xfId="6" applyFont="1" applyFill="1" applyAlignment="1">
      <alignment vertical="center"/>
    </xf>
    <xf numFmtId="0" fontId="4" fillId="2" borderId="5" xfId="6" applyFont="1" applyFill="1" applyBorder="1" applyAlignment="1">
      <alignment vertical="center"/>
    </xf>
    <xf numFmtId="0" fontId="4" fillId="0" borderId="8" xfId="6" applyFont="1" applyFill="1" applyBorder="1" applyAlignment="1">
      <alignment horizontal="left" vertical="center"/>
    </xf>
    <xf numFmtId="0" fontId="4" fillId="0" borderId="10" xfId="6" applyFont="1" applyFill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center"/>
    </xf>
    <xf numFmtId="181" fontId="4" fillId="0" borderId="4" xfId="0" applyNumberFormat="1" applyFont="1" applyBorder="1" applyAlignment="1"/>
    <xf numFmtId="181" fontId="4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80" fontId="0" fillId="0" borderId="6" xfId="0" applyNumberFormat="1" applyFont="1" applyBorder="1" applyAlignment="1"/>
    <xf numFmtId="180" fontId="0" fillId="0" borderId="9" xfId="0" applyNumberFormat="1" applyFont="1" applyBorder="1" applyAlignment="1"/>
    <xf numFmtId="0" fontId="5" fillId="0" borderId="4" xfId="6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80" fontId="4" fillId="0" borderId="6" xfId="0" applyNumberFormat="1" applyFont="1" applyBorder="1" applyAlignment="1">
      <alignment horizontal="center" vertical="center"/>
    </xf>
    <xf numFmtId="0" fontId="4" fillId="0" borderId="6" xfId="6" applyFont="1" applyFill="1" applyBorder="1" applyAlignment="1">
      <alignment vertical="center"/>
    </xf>
    <xf numFmtId="180" fontId="4" fillId="0" borderId="5" xfId="0" applyNumberFormat="1" applyFont="1" applyBorder="1" applyAlignment="1">
      <alignment horizontal="center" vertical="center"/>
    </xf>
    <xf numFmtId="0" fontId="4" fillId="0" borderId="5" xfId="6" applyFont="1" applyFill="1" applyBorder="1" applyAlignment="1"/>
    <xf numFmtId="180" fontId="4" fillId="0" borderId="9" xfId="0" applyNumberFormat="1" applyFont="1" applyBorder="1" applyAlignment="1">
      <alignment horizontal="center" vertical="center"/>
    </xf>
    <xf numFmtId="0" fontId="4" fillId="0" borderId="9" xfId="6" applyFont="1" applyFill="1" applyBorder="1" applyAlignment="1"/>
    <xf numFmtId="0" fontId="2" fillId="0" borderId="18" xfId="0" applyFont="1" applyBorder="1" applyAlignment="1">
      <alignment horizontal="left" vertical="center"/>
    </xf>
    <xf numFmtId="0" fontId="4" fillId="2" borderId="15" xfId="6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7" fillId="5" borderId="20" xfId="0" applyFont="1" applyFill="1" applyBorder="1" applyAlignment="1">
      <alignment horizontal="left" vertical="center"/>
    </xf>
    <xf numFmtId="182" fontId="8" fillId="6" borderId="20" xfId="0" applyNumberFormat="1" applyFont="1" applyFill="1" applyBorder="1" applyAlignment="1">
      <alignment horizontal="center" vertical="center"/>
    </xf>
    <xf numFmtId="0" fontId="0" fillId="0" borderId="0" xfId="0"/>
    <xf numFmtId="0" fontId="7" fillId="7" borderId="21" xfId="0" applyFont="1" applyFill="1" applyBorder="1" applyAlignment="1">
      <alignment horizontal="left" vertical="center"/>
    </xf>
    <xf numFmtId="182" fontId="8" fillId="8" borderId="21" xfId="0" applyNumberFormat="1" applyFont="1" applyFill="1" applyBorder="1" applyAlignment="1">
      <alignment horizontal="center" vertical="center"/>
    </xf>
    <xf numFmtId="182" fontId="8" fillId="7" borderId="21" xfId="0" applyNumberFormat="1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left" vertical="center"/>
    </xf>
    <xf numFmtId="182" fontId="8" fillId="9" borderId="2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2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4" xfId="0" applyFont="1" applyBorder="1" applyAlignment="1"/>
    <xf numFmtId="2" fontId="0" fillId="0" borderId="25" xfId="0" applyNumberFormat="1" applyFont="1" applyBorder="1" applyAlignment="1"/>
    <xf numFmtId="181" fontId="0" fillId="0" borderId="0" xfId="0" applyNumberFormat="1" applyFont="1" applyAlignment="1"/>
    <xf numFmtId="0" fontId="2" fillId="0" borderId="26" xfId="0" applyFont="1" applyBorder="1" applyAlignment="1"/>
    <xf numFmtId="2" fontId="0" fillId="0" borderId="27" xfId="0" applyNumberFormat="1" applyFont="1" applyBorder="1" applyAlignment="1"/>
    <xf numFmtId="180" fontId="0" fillId="0" borderId="5" xfId="0" applyNumberFormat="1" applyFont="1" applyBorder="1" applyAlignment="1"/>
    <xf numFmtId="0" fontId="1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83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183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9" xfId="0" applyFont="1" applyBorder="1" applyAlignment="1"/>
    <xf numFmtId="0" fontId="3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83" fontId="3" fillId="0" borderId="16" xfId="0" applyNumberFormat="1" applyFont="1" applyBorder="1" applyAlignment="1">
      <alignment horizontal="center" vertical="center"/>
    </xf>
    <xf numFmtId="183" fontId="3" fillId="0" borderId="13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183" fontId="3" fillId="0" borderId="6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83" fontId="3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182" fontId="3" fillId="0" borderId="5" xfId="0" applyNumberFormat="1" applyFont="1" applyBorder="1" applyAlignment="1">
      <alignment vertical="center"/>
    </xf>
    <xf numFmtId="182" fontId="3" fillId="0" borderId="5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82" fontId="3" fillId="0" borderId="4" xfId="0" applyNumberFormat="1" applyFont="1" applyBorder="1" applyAlignment="1">
      <alignment vertical="center"/>
    </xf>
    <xf numFmtId="182" fontId="3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184" fontId="3" fillId="0" borderId="5" xfId="0" applyNumberFormat="1" applyFont="1" applyBorder="1" applyAlignment="1">
      <alignment horizontal="right" vertical="center"/>
    </xf>
    <xf numFmtId="184" fontId="3" fillId="0" borderId="4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182" fontId="3" fillId="0" borderId="9" xfId="0" applyNumberFormat="1" applyFont="1" applyBorder="1" applyAlignment="1">
      <alignment vertical="center"/>
    </xf>
    <xf numFmtId="182" fontId="3" fillId="0" borderId="9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/>
    <xf numFmtId="0" fontId="3" fillId="0" borderId="6" xfId="0" applyFont="1" applyBorder="1" applyAlignment="1">
      <alignment vertical="center"/>
    </xf>
    <xf numFmtId="182" fontId="3" fillId="0" borderId="6" xfId="0" applyNumberFormat="1" applyFont="1" applyBorder="1" applyAlignment="1">
      <alignment vertical="center"/>
    </xf>
    <xf numFmtId="182" fontId="3" fillId="0" borderId="6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182" fontId="3" fillId="0" borderId="4" xfId="0" applyNumberFormat="1" applyFont="1" applyFill="1" applyBorder="1" applyAlignment="1">
      <alignment vertical="center"/>
    </xf>
    <xf numFmtId="182" fontId="3" fillId="0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Fill="1" applyBorder="1" applyAlignment="1">
      <alignment horizontal="right" vertical="center"/>
    </xf>
    <xf numFmtId="0" fontId="13" fillId="0" borderId="9" xfId="0" applyFont="1" applyBorder="1" applyAlignment="1">
      <alignment horizontal="left" vertical="center"/>
    </xf>
    <xf numFmtId="182" fontId="3" fillId="0" borderId="9" xfId="0" applyNumberFormat="1" applyFont="1" applyFill="1" applyBorder="1" applyAlignment="1">
      <alignment vertical="center"/>
    </xf>
    <xf numFmtId="182" fontId="3" fillId="0" borderId="9" xfId="0" applyNumberFormat="1" applyFont="1" applyFill="1" applyBorder="1" applyAlignment="1">
      <alignment horizontal="right" vertical="center"/>
    </xf>
    <xf numFmtId="3" fontId="3" fillId="0" borderId="9" xfId="0" applyNumberFormat="1" applyFont="1" applyFill="1" applyBorder="1" applyAlignment="1">
      <alignment horizontal="right" vertical="center"/>
    </xf>
    <xf numFmtId="0" fontId="13" fillId="0" borderId="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/>
    </xf>
    <xf numFmtId="182" fontId="3" fillId="0" borderId="5" xfId="0" applyNumberFormat="1" applyFont="1" applyFill="1" applyBorder="1" applyAlignment="1">
      <alignment vertical="center"/>
    </xf>
    <xf numFmtId="182" fontId="3" fillId="0" borderId="5" xfId="0" applyNumberFormat="1" applyFont="1" applyFill="1" applyBorder="1" applyAlignment="1">
      <alignment horizontal="right" vertical="center"/>
    </xf>
    <xf numFmtId="3" fontId="3" fillId="0" borderId="5" xfId="0" applyNumberFormat="1" applyFont="1" applyFill="1" applyBorder="1" applyAlignment="1">
      <alignment horizontal="right" vertical="center"/>
    </xf>
    <xf numFmtId="0" fontId="13" fillId="0" borderId="6" xfId="0" applyFont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182" fontId="3" fillId="0" borderId="6" xfId="0" applyNumberFormat="1" applyFont="1" applyFill="1" applyBorder="1" applyAlignment="1">
      <alignment vertical="center"/>
    </xf>
    <xf numFmtId="182" fontId="3" fillId="0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0" fontId="3" fillId="0" borderId="4" xfId="6" applyFont="1" applyBorder="1" applyAlignment="1"/>
    <xf numFmtId="0" fontId="13" fillId="0" borderId="10" xfId="0" applyFont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182" fontId="3" fillId="0" borderId="10" xfId="0" applyNumberFormat="1" applyFont="1" applyFill="1" applyBorder="1" applyAlignment="1">
      <alignment vertical="center"/>
    </xf>
    <xf numFmtId="182" fontId="3" fillId="0" borderId="13" xfId="0" applyNumberFormat="1" applyFont="1" applyBorder="1" applyAlignment="1">
      <alignment vertical="center"/>
    </xf>
    <xf numFmtId="182" fontId="3" fillId="0" borderId="13" xfId="0" applyNumberFormat="1" applyFont="1" applyFill="1" applyBorder="1" applyAlignment="1">
      <alignment horizontal="right" vertical="center"/>
    </xf>
    <xf numFmtId="0" fontId="13" fillId="0" borderId="7" xfId="0" applyFont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82" fontId="3" fillId="0" borderId="0" xfId="0" applyNumberFormat="1" applyFont="1" applyFill="1" applyBorder="1" applyAlignment="1">
      <alignment vertical="center"/>
    </xf>
    <xf numFmtId="182" fontId="3" fillId="0" borderId="12" xfId="0" applyNumberFormat="1" applyFont="1" applyFill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182" fontId="3" fillId="0" borderId="11" xfId="0" applyNumberFormat="1" applyFont="1" applyFill="1" applyBorder="1" applyAlignment="1">
      <alignment vertical="center"/>
    </xf>
    <xf numFmtId="0" fontId="13" fillId="0" borderId="8" xfId="0" applyFont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182" fontId="3" fillId="0" borderId="8" xfId="0" applyNumberFormat="1" applyFont="1" applyFill="1" applyBorder="1" applyAlignment="1">
      <alignment vertical="center"/>
    </xf>
    <xf numFmtId="182" fontId="3" fillId="0" borderId="16" xfId="0" applyNumberFormat="1" applyFont="1" applyBorder="1" applyAlignment="1">
      <alignment vertical="center"/>
    </xf>
    <xf numFmtId="182" fontId="3" fillId="0" borderId="16" xfId="0" applyNumberFormat="1" applyFont="1" applyFill="1" applyBorder="1" applyAlignment="1">
      <alignment horizontal="right" vertical="center"/>
    </xf>
    <xf numFmtId="0" fontId="13" fillId="0" borderId="7" xfId="0" applyFont="1" applyBorder="1" applyAlignment="1">
      <alignment horizontal="left" vertical="center"/>
    </xf>
    <xf numFmtId="182" fontId="3" fillId="0" borderId="7" xfId="0" applyNumberFormat="1" applyFont="1" applyFill="1" applyBorder="1" applyAlignment="1">
      <alignment vertical="center"/>
    </xf>
    <xf numFmtId="182" fontId="3" fillId="0" borderId="12" xfId="0" applyNumberFormat="1" applyFont="1" applyBorder="1" applyAlignment="1">
      <alignment vertical="center"/>
    </xf>
    <xf numFmtId="0" fontId="1" fillId="0" borderId="32" xfId="0" applyFont="1" applyBorder="1" applyAlignment="1">
      <alignment horizontal="center"/>
    </xf>
    <xf numFmtId="185" fontId="3" fillId="10" borderId="5" xfId="0" applyNumberFormat="1" applyFont="1" applyFill="1" applyBorder="1" applyAlignment="1">
      <alignment horizontal="right" vertical="center"/>
    </xf>
    <xf numFmtId="182" fontId="3" fillId="0" borderId="7" xfId="0" applyNumberFormat="1" applyFont="1" applyBorder="1" applyAlignment="1">
      <alignment horizontal="right" vertical="center"/>
    </xf>
    <xf numFmtId="0" fontId="14" fillId="11" borderId="5" xfId="0" applyFont="1" applyFill="1" applyBorder="1" applyAlignment="1">
      <alignment horizontal="center" vertical="center"/>
    </xf>
    <xf numFmtId="183" fontId="3" fillId="0" borderId="12" xfId="0" applyNumberFormat="1" applyFont="1" applyBorder="1" applyAlignment="1">
      <alignment horizontal="right" vertical="center"/>
    </xf>
    <xf numFmtId="185" fontId="3" fillId="10" borderId="4" xfId="0" applyNumberFormat="1" applyFont="1" applyFill="1" applyBorder="1" applyAlignment="1">
      <alignment vertical="center"/>
    </xf>
    <xf numFmtId="0" fontId="5" fillId="11" borderId="6" xfId="6" applyFill="1" applyBorder="1" applyAlignment="1">
      <alignment horizontal="center" vertical="center"/>
    </xf>
    <xf numFmtId="183" fontId="3" fillId="0" borderId="4" xfId="0" applyNumberFormat="1" applyFont="1" applyBorder="1" applyAlignment="1">
      <alignment vertical="center"/>
    </xf>
    <xf numFmtId="0" fontId="14" fillId="11" borderId="4" xfId="0" applyFont="1" applyFill="1" applyBorder="1" applyAlignment="1">
      <alignment horizontal="center" vertical="center"/>
    </xf>
    <xf numFmtId="185" fontId="3" fillId="10" borderId="9" xfId="0" applyNumberFormat="1" applyFont="1" applyFill="1" applyBorder="1" applyAlignment="1">
      <alignment horizontal="right" vertical="center"/>
    </xf>
    <xf numFmtId="182" fontId="3" fillId="0" borderId="10" xfId="0" applyNumberFormat="1" applyFont="1" applyBorder="1" applyAlignment="1">
      <alignment horizontal="right" vertical="center"/>
    </xf>
    <xf numFmtId="0" fontId="15" fillId="0" borderId="9" xfId="6" applyFont="1" applyBorder="1" applyAlignment="1">
      <alignment horizontal="center" vertical="center"/>
    </xf>
    <xf numFmtId="183" fontId="3" fillId="0" borderId="9" xfId="0" applyNumberFormat="1" applyFont="1" applyBorder="1" applyAlignment="1">
      <alignment horizontal="right" vertical="center"/>
    </xf>
    <xf numFmtId="182" fontId="3" fillId="0" borderId="18" xfId="0" applyNumberFormat="1" applyFont="1" applyBorder="1" applyAlignment="1">
      <alignment horizontal="right" vertical="center"/>
    </xf>
    <xf numFmtId="183" fontId="3" fillId="0" borderId="14" xfId="0" applyNumberFormat="1" applyFont="1" applyBorder="1" applyAlignment="1">
      <alignment horizontal="right" vertical="center"/>
    </xf>
    <xf numFmtId="0" fontId="16" fillId="11" borderId="4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83" fontId="3" fillId="0" borderId="4" xfId="0" applyNumberFormat="1" applyFont="1" applyBorder="1" applyAlignment="1">
      <alignment horizontal="right" vertical="center"/>
    </xf>
    <xf numFmtId="0" fontId="15" fillId="0" borderId="4" xfId="6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2" fontId="3" fillId="0" borderId="8" xfId="0" applyNumberFormat="1" applyFont="1" applyBorder="1" applyAlignment="1">
      <alignment horizontal="right" vertical="center"/>
    </xf>
    <xf numFmtId="0" fontId="15" fillId="11" borderId="6" xfId="6" applyFont="1" applyFill="1" applyBorder="1" applyAlignment="1">
      <alignment horizontal="center" vertical="center"/>
    </xf>
    <xf numFmtId="183" fontId="3" fillId="0" borderId="16" xfId="0" applyNumberFormat="1" applyFont="1" applyBorder="1" applyAlignment="1">
      <alignment horizontal="right" vertical="center"/>
    </xf>
    <xf numFmtId="185" fontId="3" fillId="10" borderId="4" xfId="0" applyNumberFormat="1" applyFont="1" applyFill="1" applyBorder="1" applyAlignment="1">
      <alignment horizontal="right" vertical="center"/>
    </xf>
    <xf numFmtId="0" fontId="15" fillId="11" borderId="4" xfId="6" applyFont="1" applyFill="1" applyBorder="1" applyAlignment="1">
      <alignment horizontal="center" vertical="center"/>
    </xf>
    <xf numFmtId="182" fontId="3" fillId="3" borderId="10" xfId="0" applyNumberFormat="1" applyFont="1" applyFill="1" applyBorder="1" applyAlignment="1">
      <alignment horizontal="right" vertical="center"/>
    </xf>
    <xf numFmtId="0" fontId="15" fillId="11" borderId="9" xfId="6" applyFont="1" applyFill="1" applyBorder="1" applyAlignment="1">
      <alignment horizontal="center" vertical="center"/>
    </xf>
    <xf numFmtId="183" fontId="3" fillId="0" borderId="13" xfId="0" applyNumberFormat="1" applyFont="1" applyBorder="1" applyAlignment="1">
      <alignment horizontal="right" vertical="center"/>
    </xf>
    <xf numFmtId="182" fontId="3" fillId="3" borderId="18" xfId="0" applyNumberFormat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182" fontId="3" fillId="3" borderId="8" xfId="0" applyNumberFormat="1" applyFont="1" applyFill="1" applyBorder="1" applyAlignment="1">
      <alignment horizontal="right" vertical="center"/>
    </xf>
    <xf numFmtId="0" fontId="15" fillId="0" borderId="6" xfId="6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82" fontId="3" fillId="3" borderId="4" xfId="0" applyNumberFormat="1" applyFont="1" applyFill="1" applyBorder="1" applyAlignment="1">
      <alignment horizontal="right" vertical="center"/>
    </xf>
    <xf numFmtId="183" fontId="3" fillId="0" borderId="4" xfId="0" applyNumberFormat="1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82" fontId="3" fillId="3" borderId="7" xfId="0" applyNumberFormat="1" applyFont="1" applyFill="1" applyBorder="1" applyAlignment="1">
      <alignment horizontal="right" vertical="center"/>
    </xf>
    <xf numFmtId="0" fontId="15" fillId="0" borderId="5" xfId="6" applyFont="1" applyBorder="1" applyAlignment="1">
      <alignment horizontal="center" vertical="center"/>
    </xf>
    <xf numFmtId="182" fontId="3" fillId="3" borderId="5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183" fontId="3" fillId="0" borderId="5" xfId="0" applyNumberFormat="1" applyFont="1" applyBorder="1" applyAlignment="1">
      <alignment horizontal="right" vertical="center"/>
    </xf>
    <xf numFmtId="0" fontId="15" fillId="0" borderId="9" xfId="6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182" fontId="3" fillId="3" borderId="9" xfId="0" applyNumberFormat="1" applyFont="1" applyFill="1" applyBorder="1" applyAlignment="1">
      <alignment horizontal="right" vertical="center"/>
    </xf>
    <xf numFmtId="0" fontId="15" fillId="0" borderId="4" xfId="6" applyFont="1" applyBorder="1" applyAlignment="1">
      <alignment horizontal="center"/>
    </xf>
    <xf numFmtId="182" fontId="3" fillId="3" borderId="6" xfId="0" applyNumberFormat="1" applyFont="1" applyFill="1" applyBorder="1" applyAlignment="1">
      <alignment horizontal="right" vertical="center"/>
    </xf>
    <xf numFmtId="183" fontId="3" fillId="0" borderId="6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182" fontId="3" fillId="3" borderId="4" xfId="0" applyNumberFormat="1" applyFont="1" applyFill="1" applyBorder="1" applyAlignment="1">
      <alignment horizontal="left" vertical="center"/>
    </xf>
    <xf numFmtId="0" fontId="15" fillId="4" borderId="4" xfId="6" applyFont="1" applyFill="1" applyBorder="1" applyAlignment="1">
      <alignment horizontal="center" vertical="top" wrapText="1"/>
    </xf>
    <xf numFmtId="185" fontId="3" fillId="10" borderId="6" xfId="0" applyNumberFormat="1" applyFont="1" applyFill="1" applyBorder="1" applyAlignment="1">
      <alignment horizontal="right" vertical="center"/>
    </xf>
    <xf numFmtId="186" fontId="3" fillId="3" borderId="14" xfId="0" applyNumberFormat="1" applyFont="1" applyFill="1" applyBorder="1" applyAlignment="1">
      <alignment horizontal="right" vertical="center"/>
    </xf>
    <xf numFmtId="186" fontId="3" fillId="3" borderId="6" xfId="0" applyNumberFormat="1" applyFont="1" applyFill="1" applyBorder="1" applyAlignment="1">
      <alignment horizontal="right" vertical="center"/>
    </xf>
    <xf numFmtId="186" fontId="3" fillId="3" borderId="9" xfId="0" applyNumberFormat="1" applyFont="1" applyFill="1" applyBorder="1" applyAlignment="1">
      <alignment horizontal="right" vertical="center"/>
    </xf>
    <xf numFmtId="180" fontId="3" fillId="3" borderId="4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3" fontId="3" fillId="0" borderId="5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4" fontId="0" fillId="0" borderId="5" xfId="0" applyNumberFormat="1" applyFont="1" applyBorder="1" applyAlignme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1" fontId="3" fillId="3" borderId="6" xfId="0" applyNumberFormat="1" applyFont="1" applyFill="1" applyBorder="1" applyAlignment="1">
      <alignment vertical="center"/>
    </xf>
    <xf numFmtId="1" fontId="3" fillId="3" borderId="9" xfId="0" applyNumberFormat="1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183" fontId="3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33" xfId="0" applyFont="1" applyFill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left" vertical="center"/>
    </xf>
    <xf numFmtId="0" fontId="13" fillId="5" borderId="35" xfId="0" applyFont="1" applyFill="1" applyBorder="1" applyAlignment="1">
      <alignment horizontal="center" vertical="center"/>
    </xf>
    <xf numFmtId="182" fontId="8" fillId="6" borderId="36" xfId="0" applyNumberFormat="1" applyFont="1" applyFill="1" applyBorder="1" applyAlignment="1">
      <alignment horizontal="center" vertical="center"/>
    </xf>
    <xf numFmtId="1" fontId="0" fillId="0" borderId="37" xfId="0" applyNumberFormat="1" applyFont="1" applyBorder="1" applyAlignment="1"/>
    <xf numFmtId="0" fontId="7" fillId="7" borderId="38" xfId="0" applyFont="1" applyFill="1" applyBorder="1" applyAlignment="1">
      <alignment horizontal="left" vertical="center"/>
    </xf>
    <xf numFmtId="0" fontId="13" fillId="7" borderId="39" xfId="0" applyFont="1" applyFill="1" applyBorder="1" applyAlignment="1">
      <alignment horizontal="center" vertical="center"/>
    </xf>
    <xf numFmtId="182" fontId="8" fillId="8" borderId="40" xfId="0" applyNumberFormat="1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left" vertical="center"/>
    </xf>
    <xf numFmtId="0" fontId="13" fillId="7" borderId="42" xfId="0" applyFont="1" applyFill="1" applyBorder="1" applyAlignment="1">
      <alignment horizontal="center" vertical="center"/>
    </xf>
    <xf numFmtId="182" fontId="8" fillId="8" borderId="4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87" fontId="2" fillId="0" borderId="44" xfId="0" applyNumberFormat="1" applyFont="1" applyBorder="1" applyAlignment="1">
      <alignment horizontal="right" vertical="center"/>
    </xf>
    <xf numFmtId="182" fontId="8" fillId="7" borderId="43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13" fillId="7" borderId="45" xfId="0" applyFont="1" applyFill="1" applyBorder="1" applyAlignment="1">
      <alignment horizontal="center" vertical="center"/>
    </xf>
    <xf numFmtId="182" fontId="8" fillId="7" borderId="46" xfId="0" applyNumberFormat="1" applyFont="1" applyFill="1" applyBorder="1" applyAlignment="1">
      <alignment horizontal="center" vertical="center"/>
    </xf>
    <xf numFmtId="0" fontId="13" fillId="12" borderId="47" xfId="0" applyFont="1" applyFill="1" applyBorder="1" applyAlignment="1">
      <alignment horizontal="center" vertical="center"/>
    </xf>
    <xf numFmtId="182" fontId="8" fillId="9" borderId="48" xfId="0" applyNumberFormat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88" fontId="0" fillId="0" borderId="0" xfId="0" applyNumberFormat="1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82" fontId="19" fillId="0" borderId="0" xfId="0" applyNumberFormat="1" applyFont="1" applyFill="1" applyBorder="1" applyAlignment="1">
      <alignment vertical="center"/>
    </xf>
    <xf numFmtId="182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188" fontId="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85" fontId="20" fillId="0" borderId="0" xfId="0" applyNumberFormat="1" applyFont="1" applyAlignment="1">
      <alignment vertical="center"/>
    </xf>
    <xf numFmtId="185" fontId="21" fillId="0" borderId="0" xfId="0" applyNumberFormat="1" applyFont="1" applyAlignment="1">
      <alignment vertical="center"/>
    </xf>
    <xf numFmtId="0" fontId="5" fillId="0" borderId="6" xfId="6" applyBorder="1" applyAlignment="1">
      <alignment horizontal="center" vertical="center"/>
    </xf>
    <xf numFmtId="185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85" fontId="3" fillId="0" borderId="0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182" fontId="0" fillId="0" borderId="0" xfId="0" applyNumberFormat="1" applyFont="1" applyAlignment="1">
      <alignment horizontal="center" vertical="center"/>
    </xf>
    <xf numFmtId="3" fontId="3" fillId="0" borderId="0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13" borderId="0" xfId="0" applyFont="1" applyFill="1" applyAlignment="1"/>
    <xf numFmtId="0" fontId="0" fillId="13" borderId="0" xfId="0" applyFont="1" applyFill="1" applyAlignment="1">
      <alignment horizontal="left"/>
    </xf>
    <xf numFmtId="0" fontId="0" fillId="13" borderId="0" xfId="0" applyNumberFormat="1" applyFont="1" applyFill="1" applyAlignment="1"/>
    <xf numFmtId="0" fontId="0" fillId="3" borderId="0" xfId="0" applyFont="1" applyFill="1" applyAlignment="1"/>
    <xf numFmtId="187" fontId="0" fillId="13" borderId="0" xfId="0" applyNumberFormat="1" applyFont="1" applyFill="1" applyAlignment="1"/>
    <xf numFmtId="189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190" fontId="0" fillId="0" borderId="0" xfId="0" applyNumberFormat="1" applyFont="1" applyAlignment="1"/>
    <xf numFmtId="0" fontId="0" fillId="0" borderId="3" xfId="0" applyFont="1" applyBorder="1" applyAlignment="1"/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50" xfId="0" applyFont="1" applyBorder="1" applyAlignment="1">
      <alignment horizontal="left"/>
    </xf>
    <xf numFmtId="0" fontId="1" fillId="0" borderId="51" xfId="0" applyFont="1" applyBorder="1" applyAlignment="1">
      <alignment horizontal="left"/>
    </xf>
    <xf numFmtId="0" fontId="1" fillId="0" borderId="51" xfId="0" applyFont="1" applyBorder="1" applyAlignment="1">
      <alignment horizontal="right"/>
    </xf>
    <xf numFmtId="183" fontId="3" fillId="0" borderId="9" xfId="0" applyNumberFormat="1" applyFont="1" applyBorder="1" applyAlignment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 applyAlignment="1"/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/>
    <xf numFmtId="191" fontId="3" fillId="0" borderId="4" xfId="0" applyNumberFormat="1" applyFont="1" applyBorder="1" applyAlignment="1"/>
    <xf numFmtId="0" fontId="3" fillId="0" borderId="4" xfId="0" applyFont="1" applyBorder="1" applyAlignment="1"/>
    <xf numFmtId="0" fontId="2" fillId="10" borderId="4" xfId="0" applyFont="1" applyFill="1" applyBorder="1" applyAlignment="1"/>
    <xf numFmtId="0" fontId="12" fillId="10" borderId="4" xfId="0" applyFont="1" applyFill="1" applyBorder="1" applyAlignment="1"/>
    <xf numFmtId="0" fontId="3" fillId="0" borderId="4" xfId="0" applyFont="1" applyBorder="1" applyAlignment="1">
      <alignment horizontal="right"/>
    </xf>
    <xf numFmtId="183" fontId="3" fillId="0" borderId="4" xfId="0" applyNumberFormat="1" applyFont="1" applyBorder="1" applyAlignment="1"/>
    <xf numFmtId="0" fontId="13" fillId="0" borderId="0" xfId="0" applyFont="1" applyAlignment="1"/>
    <xf numFmtId="182" fontId="0" fillId="0" borderId="0" xfId="0" applyNumberFormat="1" applyFont="1" applyAlignment="1"/>
    <xf numFmtId="0" fontId="22" fillId="5" borderId="4" xfId="23" applyFill="1" applyBorder="1" applyAlignment="1"/>
    <xf numFmtId="0" fontId="22" fillId="5" borderId="18" xfId="23" applyFill="1" applyBorder="1" applyAlignment="1">
      <alignment horizontal="center"/>
    </xf>
    <xf numFmtId="0" fontId="22" fillId="5" borderId="14" xfId="23" applyFill="1" applyBorder="1" applyAlignment="1">
      <alignment horizontal="center"/>
    </xf>
    <xf numFmtId="182" fontId="22" fillId="5" borderId="4" xfId="23" applyNumberFormat="1" applyFill="1" applyBorder="1" applyAlignment="1">
      <alignment horizontal="right"/>
    </xf>
    <xf numFmtId="0" fontId="13" fillId="0" borderId="4" xfId="0" applyFont="1" applyBorder="1" applyAlignment="1"/>
    <xf numFmtId="0" fontId="13" fillId="0" borderId="18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82" fontId="13" fillId="0" borderId="4" xfId="0" applyNumberFormat="1" applyFont="1" applyBorder="1" applyAlignment="1">
      <alignment horizontal="right"/>
    </xf>
    <xf numFmtId="0" fontId="23" fillId="14" borderId="4" xfId="22" applyBorder="1" applyAlignment="1"/>
    <xf numFmtId="0" fontId="23" fillId="14" borderId="18" xfId="22" applyBorder="1" applyAlignment="1"/>
    <xf numFmtId="0" fontId="23" fillId="14" borderId="15" xfId="22" applyBorder="1" applyAlignment="1"/>
    <xf numFmtId="188" fontId="23" fillId="14" borderId="4" xfId="22" applyNumberFormat="1" applyBorder="1" applyAlignment="1">
      <alignment horizontal="right"/>
    </xf>
    <xf numFmtId="0" fontId="10" fillId="0" borderId="49" xfId="0" applyFont="1" applyBorder="1" applyAlignment="1"/>
    <xf numFmtId="0" fontId="1" fillId="0" borderId="51" xfId="0" applyFont="1" applyBorder="1" applyAlignment="1">
      <alignment horizontal="center"/>
    </xf>
    <xf numFmtId="182" fontId="3" fillId="0" borderId="9" xfId="0" applyNumberFormat="1" applyFont="1" applyBorder="1" applyAlignment="1"/>
    <xf numFmtId="182" fontId="3" fillId="0" borderId="4" xfId="0" applyNumberFormat="1" applyFont="1" applyBorder="1" applyAlignment="1"/>
    <xf numFmtId="192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3" fontId="3" fillId="0" borderId="9" xfId="0" applyNumberFormat="1" applyFont="1" applyBorder="1" applyAlignment="1"/>
    <xf numFmtId="185" fontId="3" fillId="0" borderId="9" xfId="0" applyNumberFormat="1" applyFont="1" applyBorder="1" applyAlignment="1"/>
    <xf numFmtId="3" fontId="3" fillId="0" borderId="4" xfId="0" applyNumberFormat="1" applyFont="1" applyBorder="1" applyAlignment="1"/>
    <xf numFmtId="185" fontId="3" fillId="0" borderId="4" xfId="0" applyNumberFormat="1" applyFont="1" applyBorder="1" applyAlignment="1"/>
    <xf numFmtId="0" fontId="3" fillId="0" borderId="4" xfId="0" applyFont="1" applyBorder="1" applyAlignment="1">
      <alignment horizontal="center"/>
    </xf>
    <xf numFmtId="182" fontId="3" fillId="0" borderId="0" xfId="0" applyNumberFormat="1" applyFont="1"/>
    <xf numFmtId="0" fontId="1" fillId="0" borderId="51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5" fillId="0" borderId="9" xfId="6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4" fillId="11" borderId="4" xfId="0" applyFont="1" applyFill="1" applyBorder="1" applyAlignment="1">
      <alignment horizontal="left"/>
    </xf>
    <xf numFmtId="0" fontId="25" fillId="0" borderId="4" xfId="0" applyFont="1" applyBorder="1" applyAlignment="1">
      <alignment vertical="top"/>
    </xf>
    <xf numFmtId="0" fontId="26" fillId="11" borderId="4" xfId="0" applyFont="1" applyFill="1" applyBorder="1" applyAlignment="1">
      <alignment horizontal="left"/>
    </xf>
    <xf numFmtId="3" fontId="3" fillId="0" borderId="0" xfId="0" applyNumberFormat="1" applyFont="1"/>
    <xf numFmtId="183" fontId="3" fillId="0" borderId="0" xfId="0" applyNumberFormat="1" applyFont="1" applyBorder="1" applyAlignment="1"/>
    <xf numFmtId="0" fontId="3" fillId="0" borderId="0" xfId="0" applyFont="1" applyBorder="1" applyAlignment="1"/>
    <xf numFmtId="182" fontId="27" fillId="10" borderId="4" xfId="0" applyNumberFormat="1" applyFont="1" applyFill="1" applyBorder="1" applyAlignment="1">
      <alignment horizontal="right"/>
    </xf>
    <xf numFmtId="0" fontId="13" fillId="0" borderId="0" xfId="0" applyFont="1" applyBorder="1" applyAlignment="1"/>
    <xf numFmtId="0" fontId="13" fillId="10" borderId="0" xfId="0" applyFont="1" applyFill="1" applyBorder="1" applyAlignment="1"/>
    <xf numFmtId="182" fontId="3" fillId="0" borderId="0" xfId="0" applyNumberFormat="1" applyFont="1" applyBorder="1" applyAlignment="1"/>
    <xf numFmtId="182" fontId="3" fillId="0" borderId="0" xfId="0" applyNumberFormat="1" applyFont="1" applyBorder="1"/>
    <xf numFmtId="3" fontId="3" fillId="0" borderId="0" xfId="0" applyNumberFormat="1" applyFont="1" applyBorder="1"/>
    <xf numFmtId="191" fontId="3" fillId="0" borderId="0" xfId="0" applyNumberFormat="1" applyFont="1" applyBorder="1" applyAlignment="1"/>
    <xf numFmtId="3" fontId="3" fillId="0" borderId="0" xfId="0" applyNumberFormat="1" applyFont="1" applyBorder="1" applyAlignment="1"/>
    <xf numFmtId="0" fontId="2" fillId="10" borderId="0" xfId="0" applyFont="1" applyFill="1" applyBorder="1" applyAlignment="1">
      <alignment horizontal="right"/>
    </xf>
    <xf numFmtId="0" fontId="28" fillId="10" borderId="0" xfId="0" applyFont="1" applyFill="1" applyBorder="1" applyAlignment="1"/>
    <xf numFmtId="0" fontId="0" fillId="0" borderId="0" xfId="0" applyBorder="1"/>
    <xf numFmtId="0" fontId="29" fillId="10" borderId="0" xfId="0" applyFont="1" applyFill="1" applyBorder="1" applyAlignment="1"/>
    <xf numFmtId="0" fontId="12" fillId="10" borderId="0" xfId="0" applyFont="1" applyFill="1" applyBorder="1" applyAlignment="1"/>
    <xf numFmtId="0" fontId="2" fillId="1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182" fontId="31" fillId="10" borderId="4" xfId="0" applyNumberFormat="1" applyFont="1" applyFill="1" applyBorder="1"/>
    <xf numFmtId="0" fontId="1" fillId="0" borderId="28" xfId="0" applyFont="1" applyBorder="1" applyAlignment="1">
      <alignment horizontal="left"/>
    </xf>
    <xf numFmtId="189" fontId="3" fillId="0" borderId="9" xfId="0" applyNumberFormat="1" applyFont="1" applyBorder="1" applyAlignment="1"/>
    <xf numFmtId="0" fontId="2" fillId="10" borderId="9" xfId="0" applyFont="1" applyFill="1" applyBorder="1" applyAlignment="1"/>
    <xf numFmtId="0" fontId="28" fillId="10" borderId="9" xfId="0" applyFont="1" applyFill="1" applyBorder="1" applyAlignment="1"/>
    <xf numFmtId="0" fontId="0" fillId="0" borderId="9" xfId="0" applyBorder="1"/>
    <xf numFmtId="189" fontId="3" fillId="0" borderId="4" xfId="0" applyNumberFormat="1" applyFont="1" applyBorder="1" applyAlignment="1"/>
    <xf numFmtId="0" fontId="28" fillId="10" borderId="4" xfId="0" applyFont="1" applyFill="1" applyBorder="1" applyAlignment="1"/>
    <xf numFmtId="0" fontId="3" fillId="0" borderId="4" xfId="0" applyFont="1" applyBorder="1"/>
    <xf numFmtId="0" fontId="2" fillId="10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193" fontId="0" fillId="0" borderId="4" xfId="2" applyNumberFormat="1" applyFont="1" applyBorder="1" applyAlignment="1">
      <alignment horizontal="right"/>
    </xf>
    <xf numFmtId="191" fontId="3" fillId="0" borderId="9" xfId="0" applyNumberFormat="1" applyFont="1" applyBorder="1" applyAlignment="1"/>
    <xf numFmtId="182" fontId="3" fillId="0" borderId="4" xfId="0" applyNumberFormat="1" applyFont="1" applyBorder="1"/>
    <xf numFmtId="0" fontId="2" fillId="0" borderId="4" xfId="0" applyFont="1" applyFill="1" applyBorder="1" applyAlignment="1">
      <alignment horizontal="right"/>
    </xf>
    <xf numFmtId="182" fontId="3" fillId="0" borderId="4" xfId="0" applyNumberFormat="1" applyFont="1" applyBorder="1" applyAlignment="1">
      <alignment horizontal="right"/>
    </xf>
    <xf numFmtId="193" fontId="13" fillId="0" borderId="4" xfId="4" applyNumberFormat="1" applyFont="1" applyBorder="1" applyAlignment="1">
      <alignment horizontal="right"/>
    </xf>
    <xf numFmtId="193" fontId="0" fillId="0" borderId="4" xfId="0" applyNumberFormat="1" applyFont="1" applyBorder="1" applyAlignment="1">
      <alignment horizontal="right"/>
    </xf>
    <xf numFmtId="3" fontId="3" fillId="0" borderId="9" xfId="0" applyNumberFormat="1" applyFont="1" applyBorder="1"/>
    <xf numFmtId="3" fontId="3" fillId="0" borderId="4" xfId="0" applyNumberFormat="1" applyFont="1" applyBorder="1"/>
    <xf numFmtId="0" fontId="32" fillId="0" borderId="52" xfId="0" applyFont="1" applyBorder="1" applyAlignment="1"/>
    <xf numFmtId="0" fontId="32" fillId="0" borderId="52" xfId="0" applyFont="1" applyBorder="1" applyAlignment="1">
      <alignment horizontal="center"/>
    </xf>
    <xf numFmtId="0" fontId="1" fillId="0" borderId="0" xfId="0" applyFont="1"/>
    <xf numFmtId="0" fontId="33" fillId="0" borderId="52" xfId="0" applyFont="1" applyBorder="1" applyAlignment="1"/>
    <xf numFmtId="182" fontId="33" fillId="0" borderId="52" xfId="0" applyNumberFormat="1" applyFont="1" applyBorder="1"/>
    <xf numFmtId="182" fontId="33" fillId="0" borderId="52" xfId="0" applyNumberFormat="1" applyFont="1" applyBorder="1" applyAlignment="1"/>
    <xf numFmtId="182" fontId="1" fillId="0" borderId="52" xfId="0" applyNumberFormat="1" applyFont="1" applyBorder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0" fontId="0" fillId="0" borderId="56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0" fillId="0" borderId="61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177" formatCode="_(&quot;$&quot;* #,##0.00_);_(&quot;$&quot;* \(#,##0.00\);_(&quot;$&quot;* &quot;-&quot;??_);_(@_)"/>
    </dxf>
    <dxf>
      <numFmt numFmtId="194" formatCode="&quot;$&quot;#,##0.00"/>
    </dxf>
    <dxf>
      <numFmt numFmtId="181" formatCode="[$₹-4009]\ #,##0.00"/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3"/>
      </font>
      <fill>
        <patternFill patternType="solid">
          <bgColor theme="4" tint="0.59996337778862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SALES, TOTAL PP, SHIPPING COST, OTHER COST and NET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'TOTAL MASTER'!$B$1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delete val="1"/>
          </c:dLbls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MASTER'!$B$2:$B$9</c:f>
              <c:numCache>
                <c:formatCode>[$₹]#,##0.00</c:formatCode>
                <c:ptCount val="8"/>
                <c:pt idx="0">
                  <c:v>916</c:v>
                </c:pt>
                <c:pt idx="1">
                  <c:v>372</c:v>
                </c:pt>
                <c:pt idx="2">
                  <c:v>2420</c:v>
                </c:pt>
                <c:pt idx="3">
                  <c:v>10243</c:v>
                </c:pt>
                <c:pt idx="4">
                  <c:v>1559</c:v>
                </c:pt>
                <c:pt idx="5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83391"/>
        <c:axId val="505323655"/>
      </c:barChart>
      <c:lineChart>
        <c:grouping val="standard"/>
        <c:varyColors val="1"/>
        <c:ser>
          <c:idx val="1"/>
          <c:order val="1"/>
          <c:tx>
            <c:strRef>
              <c:f>'TOTAL MASTER'!$C$1</c:f>
              <c:strCache>
                <c:ptCount val="1"/>
                <c:pt idx="0">
                  <c:v>TOTAL PP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MASTER'!$C$2:$C$9</c:f>
              <c:numCache>
                <c:formatCode>[$₹]#,##0.00</c:formatCode>
                <c:ptCount val="8"/>
                <c:pt idx="0">
                  <c:v>550.74</c:v>
                </c:pt>
                <c:pt idx="1">
                  <c:v>243.54</c:v>
                </c:pt>
                <c:pt idx="2">
                  <c:v>999.44</c:v>
                </c:pt>
                <c:pt idx="3">
                  <c:v>6533.93</c:v>
                </c:pt>
                <c:pt idx="4">
                  <c:v>865.09</c:v>
                </c:pt>
                <c:pt idx="5">
                  <c:v>444.58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MASTER'!$D$1</c:f>
              <c:strCache>
                <c:ptCount val="1"/>
                <c:pt idx="0">
                  <c:v>Delivery Cost</c:v>
                </c:pt>
              </c:strCache>
            </c:strRef>
          </c:tx>
          <c:spPr>
            <a:ln w="34925" cap="rnd" cmpd="sng" algn="ctr">
              <a:solidFill>
                <a:schemeClr val="accent5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MASTER'!$D$2:$D$9</c:f>
              <c:numCache>
                <c:formatCode>[$₹]#,##0.00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274</c:v>
                </c:pt>
                <c:pt idx="4">
                  <c:v>191</c:v>
                </c:pt>
                <c:pt idx="5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MASTER'!$E$1</c:f>
              <c:strCache>
                <c:ptCount val="1"/>
                <c:pt idx="0">
                  <c:v>OTHER COST</c:v>
                </c:pt>
              </c:strCache>
            </c:strRef>
          </c:tx>
          <c:spPr>
            <a:ln w="3492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MASTER'!$E$2:$E$9</c:f>
              <c:numCache>
                <c:formatCode>[$₹]#,##0.00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MASTER'!$F$1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MASTER'!$F$2:$F$9</c:f>
              <c:numCache>
                <c:formatCode>[$₹]#,##0.00</c:formatCode>
                <c:ptCount val="8"/>
                <c:pt idx="0">
                  <c:v>315.26</c:v>
                </c:pt>
                <c:pt idx="1">
                  <c:v>78.46</c:v>
                </c:pt>
                <c:pt idx="2">
                  <c:v>1370.56</c:v>
                </c:pt>
                <c:pt idx="3">
                  <c:v>3435.07</c:v>
                </c:pt>
                <c:pt idx="4">
                  <c:v>502.91</c:v>
                </c:pt>
                <c:pt idx="5">
                  <c:v>465.42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7483391"/>
        <c:axId val="505323655"/>
      </c:lineChart>
      <c:catAx>
        <c:axId val="212748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23655"/>
        <c:crosses val="autoZero"/>
        <c:auto val="1"/>
        <c:lblAlgn val="ctr"/>
        <c:lblOffset val="100"/>
        <c:noMultiLvlLbl val="1"/>
      </c:catAx>
      <c:valAx>
        <c:axId val="505323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[$₹]#,##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74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Products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{"Malam","Churna","Oil","Shampoo","Honey","Liquid","Powder","Syrup","Capsules","Drops","Ragi","Tablet","Chyawanprash"}</c:f>
              <c:strCache>
                <c:ptCount val="13"/>
                <c:pt idx="0">
                  <c:v>Malam</c:v>
                </c:pt>
                <c:pt idx="1">
                  <c:v>Churna</c:v>
                </c:pt>
                <c:pt idx="2">
                  <c:v>Oil</c:v>
                </c:pt>
                <c:pt idx="3">
                  <c:v>Shampoo</c:v>
                </c:pt>
                <c:pt idx="4">
                  <c:v>Honey</c:v>
                </c:pt>
                <c:pt idx="5">
                  <c:v>Liquid</c:v>
                </c:pt>
                <c:pt idx="6">
                  <c:v>Powder</c:v>
                </c:pt>
                <c:pt idx="7">
                  <c:v>Syrup</c:v>
                </c:pt>
                <c:pt idx="8">
                  <c:v>Capsules</c:v>
                </c:pt>
                <c:pt idx="9">
                  <c:v>Drops</c:v>
                </c:pt>
                <c:pt idx="10">
                  <c:v>Ragi</c:v>
                </c:pt>
                <c:pt idx="11">
                  <c:v>Tablet</c:v>
                </c:pt>
                <c:pt idx="12">
                  <c:v>Chyawanprash</c:v>
                </c:pt>
              </c:strCache>
            </c:strRef>
          </c:cat>
          <c:val>
            <c:numRef>
              <c:f>{1,1,1,1,3,3,4,5,6,7,8,12,13}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137488"/>
        <c:axId val="334145360"/>
      </c:barChart>
      <c:catAx>
        <c:axId val="33413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145360"/>
        <c:crosses val="autoZero"/>
        <c:auto val="1"/>
        <c:lblAlgn val="ctr"/>
        <c:lblOffset val="100"/>
        <c:noMultiLvlLbl val="0"/>
      </c:catAx>
      <c:valAx>
        <c:axId val="3341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1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lumMod val="60000"/>
          <a:lumOff val="40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Report.xlsx]date_wise-trend!PivotTable3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date-wise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'date_wise-trend'!$B$3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'date_wise-trend'!$A$4:$A$29</c:f>
              <c:strCache>
                <c:ptCount val="26"/>
                <c:pt idx="0">
                  <c:v>01-02-2024</c:v>
                </c:pt>
                <c:pt idx="1">
                  <c:v>02-02-2024</c:v>
                </c:pt>
                <c:pt idx="2">
                  <c:v>03-02-2024</c:v>
                </c:pt>
                <c:pt idx="3">
                  <c:v>04-02-2024</c:v>
                </c:pt>
                <c:pt idx="4">
                  <c:v>05-02-2024</c:v>
                </c:pt>
                <c:pt idx="5">
                  <c:v>06-02-2024</c:v>
                </c:pt>
                <c:pt idx="6">
                  <c:v>08-02-2024</c:v>
                </c:pt>
                <c:pt idx="7">
                  <c:v>09-02-2024</c:v>
                </c:pt>
                <c:pt idx="8">
                  <c:v>10-02-2024</c:v>
                </c:pt>
                <c:pt idx="9">
                  <c:v>11-02-2024</c:v>
                </c:pt>
                <c:pt idx="10">
                  <c:v>12-02-2024</c:v>
                </c:pt>
                <c:pt idx="11">
                  <c:v>13-02-2024</c:v>
                </c:pt>
                <c:pt idx="12">
                  <c:v>14-02-2024</c:v>
                </c:pt>
                <c:pt idx="13">
                  <c:v>16-02-2024</c:v>
                </c:pt>
                <c:pt idx="14">
                  <c:v>17-02-2024</c:v>
                </c:pt>
                <c:pt idx="15">
                  <c:v>19-02-2024</c:v>
                </c:pt>
                <c:pt idx="16">
                  <c:v>20-02-2024</c:v>
                </c:pt>
                <c:pt idx="17">
                  <c:v>21-02-2024</c:v>
                </c:pt>
                <c:pt idx="18">
                  <c:v>22-02-2024</c:v>
                </c:pt>
                <c:pt idx="19">
                  <c:v>23-02-2024</c:v>
                </c:pt>
                <c:pt idx="20">
                  <c:v>24-02-2024</c:v>
                </c:pt>
                <c:pt idx="21">
                  <c:v>25-02-2024</c:v>
                </c:pt>
                <c:pt idx="22">
                  <c:v>26-02-2024</c:v>
                </c:pt>
                <c:pt idx="23">
                  <c:v>27-02-2024</c:v>
                </c:pt>
                <c:pt idx="24">
                  <c:v>28-02-2024</c:v>
                </c:pt>
                <c:pt idx="25">
                  <c:v>29-02-2024</c:v>
                </c:pt>
              </c:strCache>
            </c:strRef>
          </c:cat>
          <c:val>
            <c:numRef>
              <c:f>'date_wise-trend'!$B$4:$B$29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29040"/>
        <c:axId val="453225104"/>
      </c:lineChart>
      <c:catAx>
        <c:axId val="4532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225104"/>
        <c:crosses val="autoZero"/>
        <c:auto val="1"/>
        <c:lblAlgn val="ctr"/>
        <c:lblOffset val="100"/>
        <c:noMultiLvlLbl val="0"/>
      </c:catAx>
      <c:valAx>
        <c:axId val="45322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2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Report.xlsx]date_wise-trend!PivotTable2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Service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522443177294"/>
          <c:y val="0.194580597513136"/>
          <c:w val="0.548895386352172"/>
          <c:h val="0.649023420385784"/>
        </c:manualLayout>
      </c:layout>
      <c:doughnutChart>
        <c:varyColors val="1"/>
        <c:ser>
          <c:idx val="0"/>
          <c:order val="0"/>
          <c:tx>
            <c:strRef>
              <c:f>'date_wise-trend'!$B$34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210249642479036"/>
                  <c:y val="-0.089260808926080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03455514991706"/>
                  <c:y val="-0.091762677753769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7848733155918"/>
                  <c:y val="-0.0428044338011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'date_wise-trend'!$A$35:$A$37</c:f>
              <c:strCache>
                <c:ptCount val="3"/>
                <c:pt idx="0">
                  <c:v>India Post</c:v>
                </c:pt>
                <c:pt idx="1">
                  <c:v>Nandan</c:v>
                </c:pt>
                <c:pt idx="2">
                  <c:v>Xpressbees</c:v>
                </c:pt>
              </c:strCache>
            </c:strRef>
          </c:cat>
          <c:val>
            <c:numRef>
              <c:f>'date_wise-trend'!$B$35:$B$37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077575545258"/>
          <c:y val="0.30136391570263"/>
          <c:w val="0.276537649943277"/>
          <c:h val="0.428459988279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  <a:softEdge rad="635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Report.xlsx]States wise orders!PivotTable2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orders and value</a:t>
            </a:r>
            <a:r>
              <a:rPr lang="en-US" baseline="0"/>
              <a:t> of orders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'States wise orders'!$B$3</c:f>
              <c:strCache>
                <c:ptCount val="1"/>
                <c:pt idx="0">
                  <c:v>Total 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'States wise orders'!$A$4:$A$22</c:f>
              <c:strCache>
                <c:ptCount val="18"/>
                <c:pt idx="0">
                  <c:v> Gujarat</c:v>
                </c:pt>
                <c:pt idx="1">
                  <c:v> Uttar Pradesh</c:v>
                </c:pt>
                <c:pt idx="2">
                  <c:v> Maharashtra</c:v>
                </c:pt>
                <c:pt idx="3">
                  <c:v> Delhi</c:v>
                </c:pt>
                <c:pt idx="4">
                  <c:v> Karnataka</c:v>
                </c:pt>
                <c:pt idx="5">
                  <c:v> Orissa</c:v>
                </c:pt>
                <c:pt idx="6">
                  <c:v> Haryana</c:v>
                </c:pt>
                <c:pt idx="7">
                  <c:v> Telagana</c:v>
                </c:pt>
                <c:pt idx="8">
                  <c:v> Rajasthan</c:v>
                </c:pt>
                <c:pt idx="9">
                  <c:v> Punjab</c:v>
                </c:pt>
                <c:pt idx="10">
                  <c:v> Bihar</c:v>
                </c:pt>
                <c:pt idx="11">
                  <c:v> Tamil Nadu</c:v>
                </c:pt>
                <c:pt idx="12">
                  <c:v>Kuchchh</c:v>
                </c:pt>
                <c:pt idx="13">
                  <c:v> Chhattisgarh</c:v>
                </c:pt>
                <c:pt idx="14">
                  <c:v>Delhi</c:v>
                </c:pt>
                <c:pt idx="15">
                  <c:v> Kerala</c:v>
                </c:pt>
                <c:pt idx="16">
                  <c:v> Arunachal Pradesh</c:v>
                </c:pt>
                <c:pt idx="17">
                  <c:v> Madya Pradesh</c:v>
                </c:pt>
              </c:strCache>
            </c:strRef>
          </c:cat>
          <c:val>
            <c:numRef>
              <c:f>'States wise orders'!$B$4:$B$22</c:f>
              <c:numCache>
                <c:formatCode>General</c:formatCode>
                <c:ptCount val="1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915184"/>
        <c:axId val="659913216"/>
      </c:barChart>
      <c:lineChart>
        <c:grouping val="standard"/>
        <c:varyColors val="0"/>
        <c:ser>
          <c:idx val="1"/>
          <c:order val="1"/>
          <c:tx>
            <c:strRef>
              <c:f>'States wise orders'!$C$3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'States wise orders'!$A$4:$A$22</c:f>
              <c:strCache>
                <c:ptCount val="18"/>
                <c:pt idx="0">
                  <c:v> Gujarat</c:v>
                </c:pt>
                <c:pt idx="1">
                  <c:v> Uttar Pradesh</c:v>
                </c:pt>
                <c:pt idx="2">
                  <c:v> Maharashtra</c:v>
                </c:pt>
                <c:pt idx="3">
                  <c:v> Delhi</c:v>
                </c:pt>
                <c:pt idx="4">
                  <c:v> Karnataka</c:v>
                </c:pt>
                <c:pt idx="5">
                  <c:v> Orissa</c:v>
                </c:pt>
                <c:pt idx="6">
                  <c:v> Haryana</c:v>
                </c:pt>
                <c:pt idx="7">
                  <c:v> Telagana</c:v>
                </c:pt>
                <c:pt idx="8">
                  <c:v> Rajasthan</c:v>
                </c:pt>
                <c:pt idx="9">
                  <c:v> Punjab</c:v>
                </c:pt>
                <c:pt idx="10">
                  <c:v> Bihar</c:v>
                </c:pt>
                <c:pt idx="11">
                  <c:v> Tamil Nadu</c:v>
                </c:pt>
                <c:pt idx="12">
                  <c:v>Kuchchh</c:v>
                </c:pt>
                <c:pt idx="13">
                  <c:v> Chhattisgarh</c:v>
                </c:pt>
                <c:pt idx="14">
                  <c:v>Delhi</c:v>
                </c:pt>
                <c:pt idx="15">
                  <c:v> Kerala</c:v>
                </c:pt>
                <c:pt idx="16">
                  <c:v> Arunachal Pradesh</c:v>
                </c:pt>
                <c:pt idx="17">
                  <c:v> Madya Pradesh</c:v>
                </c:pt>
              </c:strCache>
            </c:strRef>
          </c:cat>
          <c:val>
            <c:numRef>
              <c:f>'States wise orders'!$C$4:$C$22</c:f>
              <c:numCache>
                <c:formatCode>[$₹-4009]\ #,##0.00</c:formatCode>
                <c:ptCount val="18"/>
                <c:pt idx="0">
                  <c:v>3418</c:v>
                </c:pt>
                <c:pt idx="1">
                  <c:v>3791</c:v>
                </c:pt>
                <c:pt idx="2">
                  <c:v>2379</c:v>
                </c:pt>
                <c:pt idx="3">
                  <c:v>1716.05</c:v>
                </c:pt>
                <c:pt idx="4">
                  <c:v>1491</c:v>
                </c:pt>
                <c:pt idx="5">
                  <c:v>916</c:v>
                </c:pt>
                <c:pt idx="6">
                  <c:v>2108.55</c:v>
                </c:pt>
                <c:pt idx="7">
                  <c:v>414</c:v>
                </c:pt>
                <c:pt idx="8">
                  <c:v>209</c:v>
                </c:pt>
                <c:pt idx="9">
                  <c:v>359</c:v>
                </c:pt>
                <c:pt idx="10">
                  <c:v>659.3</c:v>
                </c:pt>
                <c:pt idx="11">
                  <c:v>252</c:v>
                </c:pt>
                <c:pt idx="12">
                  <c:v>209</c:v>
                </c:pt>
                <c:pt idx="13">
                  <c:v>244</c:v>
                </c:pt>
                <c:pt idx="14">
                  <c:v>112</c:v>
                </c:pt>
                <c:pt idx="15">
                  <c:v>199</c:v>
                </c:pt>
                <c:pt idx="16">
                  <c:v>140</c:v>
                </c:pt>
                <c:pt idx="17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99440"/>
        <c:axId val="659897144"/>
      </c:lineChart>
      <c:catAx>
        <c:axId val="6599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913216"/>
        <c:crosses val="autoZero"/>
        <c:auto val="1"/>
        <c:lblAlgn val="ctr"/>
        <c:lblOffset val="100"/>
        <c:noMultiLvlLbl val="0"/>
      </c:catAx>
      <c:valAx>
        <c:axId val="659913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915184"/>
        <c:crosses val="max"/>
        <c:crossBetween val="between"/>
      </c:valAx>
      <c:catAx>
        <c:axId val="659899440"/>
        <c:scaling>
          <c:orientation val="minMax"/>
        </c:scaling>
        <c:delete val="1"/>
        <c:axPos val="t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897144"/>
        <c:crosses val="max"/>
        <c:auto val="1"/>
        <c:lblAlgn val="ctr"/>
        <c:lblOffset val="100"/>
        <c:noMultiLvlLbl val="0"/>
      </c:catAx>
      <c:valAx>
        <c:axId val="659897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 of orders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8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  <a:softEdge rad="635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704849</xdr:colOff>
      <xdr:row>3</xdr:row>
      <xdr:rowOff>161925</xdr:rowOff>
    </xdr:from>
    <xdr:ext cx="5924551" cy="3152775"/>
    <xdr:graphicFrame>
      <xdr:nvGraphicFramePr>
        <xdr:cNvPr id="2" name="Chart 1" title="Chart"/>
        <xdr:cNvGraphicFramePr/>
      </xdr:nvGraphicFramePr>
      <xdr:xfrm>
        <a:off x="5390515" y="723900"/>
        <a:ext cx="5925185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452438</xdr:colOff>
      <xdr:row>1</xdr:row>
      <xdr:rowOff>15080</xdr:rowOff>
    </xdr:from>
    <xdr:to>
      <xdr:col>7</xdr:col>
      <xdr:colOff>226218</xdr:colOff>
      <xdr:row>26</xdr:row>
      <xdr:rowOff>126206</xdr:rowOff>
    </xdr:to>
    <xdr:graphicFrame>
      <xdr:nvGraphicFramePr>
        <xdr:cNvPr id="3" name="Chart 2"/>
        <xdr:cNvGraphicFramePr/>
      </xdr:nvGraphicFramePr>
      <xdr:xfrm>
        <a:off x="452120" y="176530"/>
        <a:ext cx="5965190" cy="415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440873</xdr:colOff>
      <xdr:row>28</xdr:row>
      <xdr:rowOff>1</xdr:rowOff>
    </xdr:from>
    <xdr:to>
      <xdr:col>15</xdr:col>
      <xdr:colOff>349250</xdr:colOff>
      <xdr:row>51</xdr:row>
      <xdr:rowOff>42333</xdr:rowOff>
    </xdr:to>
    <xdr:graphicFrame>
      <xdr:nvGraphicFramePr>
        <xdr:cNvPr id="5" name="Chart 4"/>
        <xdr:cNvGraphicFramePr/>
      </xdr:nvGraphicFramePr>
      <xdr:xfrm>
        <a:off x="440690" y="4533900"/>
        <a:ext cx="10900410" cy="376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122655</xdr:colOff>
      <xdr:row>28</xdr:row>
      <xdr:rowOff>30236</xdr:rowOff>
    </xdr:from>
    <xdr:to>
      <xdr:col>22</xdr:col>
      <xdr:colOff>570177</xdr:colOff>
      <xdr:row>51</xdr:row>
      <xdr:rowOff>42333</xdr:rowOff>
    </xdr:to>
    <xdr:graphicFrame>
      <xdr:nvGraphicFramePr>
        <xdr:cNvPr id="6" name="Chart 5"/>
        <xdr:cNvGraphicFramePr/>
      </xdr:nvGraphicFramePr>
      <xdr:xfrm>
        <a:off x="11714480" y="4563745"/>
        <a:ext cx="4266565" cy="373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603250</xdr:colOff>
      <xdr:row>1</xdr:row>
      <xdr:rowOff>19050</xdr:rowOff>
    </xdr:from>
    <xdr:to>
      <xdr:col>22</xdr:col>
      <xdr:colOff>579061</xdr:colOff>
      <xdr:row>26</xdr:row>
      <xdr:rowOff>127907</xdr:rowOff>
    </xdr:to>
    <xdr:graphicFrame>
      <xdr:nvGraphicFramePr>
        <xdr:cNvPr id="10" name="Chart 9"/>
        <xdr:cNvGraphicFramePr/>
      </xdr:nvGraphicFramePr>
      <xdr:xfrm>
        <a:off x="6791325" y="180975"/>
        <a:ext cx="9198610" cy="415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39.5404945602" refreshedBy="admin" recordCount="7">
  <cacheSource type="worksheet">
    <worksheetSource ref="A1:F8" sheet="TOTAL MASTER"/>
  </cacheSource>
  <cacheFields count="6">
    <cacheField name="MONTH" numFmtId="0"/>
    <cacheField name="TOTAL SALES" numFmtId="182"/>
    <cacheField name="TOTAL PP" numFmtId="182"/>
    <cacheField name="SHIPPING COST" numFmtId="182"/>
    <cacheField name="OTHER COST" numFmtId="182"/>
    <cacheField name="NET PROFIT" numFmtId="182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53.668708912" refreshedBy="admin" recordCount="65">
  <cacheSource type="worksheet">
    <worksheetSource ref="A1:Y66" sheet="Feb 24"/>
  </cacheSource>
  <cacheFields count="25">
    <cacheField name="Date" numFmtId="183">
      <sharedItems containsString="0" containsBlank="1" containsNonDate="0" containsDate="1" minDate="2024-02-01T00:00:00" maxDate="2024-02-29T00:00:00" count="27">
        <d v="2024-02-01T00:00:00"/>
        <d v="2024-02-02T00:00:00"/>
        <d v="2024-02-03T00:00:00"/>
        <d v="2024-02-04T00:00:00"/>
        <d v="2024-02-05T00:00:00"/>
        <d v="2024-02-06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6T00:00:00"/>
        <m/>
        <d v="2024-02-17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</sharedItems>
    </cacheField>
    <cacheField name="Order ID" numFmtId="0">
      <sharedItems containsBlank="1" count="61">
        <s v="20240201-13503731"/>
        <s v="20240202-13365887"/>
        <s v="20240203-13371342"/>
        <s v="20240203-11141647"/>
        <s v="20240203-17235178"/>
        <s v="20240203-21300125"/>
        <s v="20240204-10385766"/>
        <s v="20240205-15445463"/>
        <s v="20240206-10490326"/>
        <s v="20240206-14114966"/>
        <s v="20240208-23463874"/>
        <s v="20240208-08141258"/>
        <s v="20240209-09430235"/>
        <s v="20240210-07490327"/>
        <s v="20240210-18182077"/>
        <s v="20240211-09372364"/>
        <s v="20240211-18324829"/>
        <s v="20240212-15535880"/>
        <s v="20240212-16331047"/>
        <s v="20240213-22544850"/>
        <s v="20240213-14125560"/>
        <s v="20240213-16513899"/>
        <s v="20240213-22055881"/>
        <s v="20240214-15224744"/>
        <s v="20240214-21250180"/>
        <s v="20240216-22430456"/>
        <s v="20240216-08205469"/>
        <s v="20240216-14182718"/>
        <m/>
        <s v="20240216-20525614 "/>
        <s v="20240216-22090095 "/>
        <s v="20240216-23593851"/>
        <s v="20240217-13511843"/>
        <s v="20240217-12090256"/>
        <s v="20240217-16335886"/>
        <s v="20240219-11565264"/>
        <s v="20240220-07383732"/>
        <s v="20240221-20182448"/>
        <s v="20240222-22045573"/>
        <s v="20240222-12262699"/>
        <s v="20240222-12464238"/>
        <s v="20240222-20130831"/>
        <s v="20240222-22365546"/>
        <s v="20240222-22583188"/>
        <s v="20240222-23255925"/>
        <s v="20240223-03185519"/>
        <s v="20240223-08062145"/>
        <s v="20240223-15310128"/>
        <s v="20240224-10294724"/>
        <s v="20240224-11150218"/>
        <s v="20240224-19534291"/>
        <s v="20240225-10020277"/>
        <s v="20240226-08294691"/>
        <s v="20240226-09231185"/>
        <s v="20240226-23265874"/>
        <s v="20240227-08470743"/>
        <s v="20240227-21335625"/>
        <s v="20240228-18580841"/>
        <s v="20240228-21374158"/>
        <s v="20240229-14214267"/>
        <s v="20240229-20551678"/>
      </sharedItems>
    </cacheField>
    <cacheField name="Customer Name" numFmtId="0"/>
    <cacheField name="Mobile no." numFmtId="0"/>
    <cacheField name="Email" numFmtId="0"/>
    <cacheField name="Location" numFmtId="0"/>
    <cacheField name="States" numFmtId="0">
      <sharedItems containsBlank="1" count="19">
        <s v=" Kerala"/>
        <s v=" Gujarat"/>
        <s v=" Bihar"/>
        <s v=" Uttar Pradesh"/>
        <s v="Kuchchh"/>
        <s v=" Haryana"/>
        <s v=" Maharashtra"/>
        <s v=" Orissa"/>
        <s v=" Delhi"/>
        <s v=" Madya Pradesh"/>
        <s v=" Telagana"/>
        <s v="Delhi"/>
        <s v=" Karnataka"/>
        <m/>
        <s v=" Arunachal Pradesh"/>
        <s v=" Rajasthan"/>
        <s v=" Tamil Nadu"/>
        <s v=" Punjab"/>
        <s v=" Chhattisgarh"/>
      </sharedItems>
    </cacheField>
    <cacheField name="Product Category" numFmtId="0">
      <sharedItems count="13">
        <s v="Syrup"/>
        <s v="Chyawanprash"/>
        <s v="Tablet"/>
        <s v="Capsules"/>
        <s v="Drops"/>
        <s v="Powder"/>
        <s v="Malam"/>
        <s v="Liquid"/>
        <s v="Ragi"/>
        <s v="Shampoo"/>
        <s v="Honey"/>
        <s v="Churna"/>
        <s v="Oil"/>
      </sharedItems>
    </cacheField>
    <cacheField name="Product Name" numFmtId="0"/>
    <cacheField name="Order Qty" numFmtId="0"/>
    <cacheField name="Price(MRP)" numFmtId="182"/>
    <cacheField name="PP" numFmtId="182"/>
    <cacheField name="Total PP" numFmtId="182"/>
    <cacheField name="Shipping Charge" numFmtId="182"/>
    <cacheField name="COD Charges" numFmtId="182"/>
    <cacheField name="Discount %" numFmtId="0"/>
    <cacheField name="Total Amount" numFmtId="185">
      <sharedItems containsString="0" containsBlank="1" containsNumber="1" minValue="0" maxValue="1349" count="48">
        <n v="199"/>
        <n v="245"/>
        <n v="659.3"/>
        <n v="1349"/>
        <n v="209"/>
        <n v="475.25"/>
        <n v="177"/>
        <n v="270"/>
        <n v="359"/>
        <n v="120"/>
        <n v="504.3"/>
        <n v="129"/>
        <n v="454"/>
        <n v="297"/>
        <n v="450"/>
        <n v="220.05"/>
        <n v="110"/>
        <n v="509"/>
        <n v="1129"/>
        <n v="419"/>
        <n v="180"/>
        <n v="100"/>
        <n v="112"/>
        <n v="124"/>
        <n v="439"/>
        <m/>
        <n v="498"/>
        <n v="369"/>
        <n v="473"/>
        <n v="165"/>
        <n v="169"/>
        <n v="429"/>
        <n v="375"/>
        <n v="140"/>
        <n v="378"/>
        <n v="349"/>
        <n v="200"/>
        <n v="189"/>
        <n v="314"/>
        <n v="252"/>
        <n v="404"/>
        <n v="108"/>
        <n v="316"/>
        <n v="254"/>
        <n v="187"/>
        <n v="693"/>
        <n v="299"/>
        <n v="244"/>
      </sharedItems>
    </cacheField>
    <cacheField name="Payment Method" numFmtId="0">
      <sharedItems containsBlank="1" count="4">
        <s v="PayU"/>
        <s v="COD"/>
        <s v="PhonePe"/>
        <m/>
      </sharedItems>
    </cacheField>
    <cacheField name="Delivery Service" numFmtId="0">
      <sharedItems containsBlank="1" count="7">
        <s v="Xpressbees"/>
        <s v="India Post"/>
        <s v="Nandan"/>
        <s v="Shiprocket"/>
        <s v="others"/>
        <s v="N/A"/>
        <m/>
      </sharedItems>
    </cacheField>
    <cacheField name="Delivery Cost" numFmtId="182"/>
    <cacheField name="Total DC" numFmtId="182"/>
    <cacheField name="Tracking Code" numFmtId="0"/>
    <cacheField name="Delivery Date" numFmtId="0"/>
    <cacheField name="Delivery Status" numFmtId="0"/>
    <cacheField name="Delivery Day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JULY"/>
    <n v="916"/>
    <n v="550.74"/>
    <n v="50"/>
    <n v="0"/>
    <n v="315.26"/>
  </r>
  <r>
    <s v="AUGUST"/>
    <n v="372"/>
    <n v="243.54000000000002"/>
    <n v="50"/>
    <n v="0"/>
    <n v="78.45999999999998"/>
  </r>
  <r>
    <s v="SEPTEMBER"/>
    <n v="2420"/>
    <n v="999.44"/>
    <n v="50"/>
    <n v="0"/>
    <n v="1370.56"/>
  </r>
  <r>
    <s v="OCTOBER"/>
    <n v="10243"/>
    <n v="6533.93"/>
    <n v="274"/>
    <n v="0"/>
    <n v="3435.0699999999997"/>
  </r>
  <r>
    <s v="NOVEMBER"/>
    <n v="1559"/>
    <n v="865.09"/>
    <n v="191"/>
    <n v="0"/>
    <n v="502.90999999999985"/>
  </r>
  <r>
    <s v="DECEMBER"/>
    <n v="1010"/>
    <n v="444.58"/>
    <n v="100"/>
    <n v="0"/>
    <n v="465.42000000000007"/>
  </r>
  <r>
    <s v="JANUARY"/>
    <n v="4950.3500000000004"/>
    <n v="2950.08"/>
    <n v="1145.3800000000001"/>
    <n v="0"/>
    <n v="3145.65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">
  <r>
    <x v="0"/>
    <x v="0"/>
    <s v="George Stanly"/>
    <n v="6282474052"/>
    <s v="georgeupavanam@gmail.com"/>
    <s v="Kottayam, Kerala"/>
    <x v="0"/>
    <x v="0"/>
    <s v="Vasulax Kids Syrup-200ML"/>
    <n v="1"/>
    <n v="199"/>
    <n v="142.15"/>
    <n v="142.15"/>
    <n v="0"/>
    <n v="0"/>
    <n v="0"/>
    <x v="0"/>
    <x v="0"/>
    <x v="0"/>
    <n v="59"/>
    <n v="59"/>
    <n v="14344940262865"/>
    <d v="2024-02-06T00:00:00"/>
    <s v="Delivered"/>
    <n v="5"/>
  </r>
  <r>
    <x v="1"/>
    <x v="1"/>
    <s v="chetankumar sirsath"/>
    <n v="9998912715"/>
    <s v="Clsirsath@gmail.com"/>
    <s v="Himmatnagar, Gujarat"/>
    <x v="1"/>
    <x v="1"/>
    <s v="Zandu Chyavanprashad SF-450 GM"/>
    <n v="1"/>
    <n v="210"/>
    <s v="-"/>
    <s v="-"/>
    <n v="0"/>
    <n v="35"/>
    <n v="0"/>
    <x v="1"/>
    <x v="1"/>
    <x v="0"/>
    <n v="0"/>
    <n v="0"/>
    <n v="14345181484576"/>
    <s v="N/A"/>
    <s v="Cancelled"/>
    <s v="N/A"/>
  </r>
  <r>
    <x v="2"/>
    <x v="2"/>
    <s v="Sanu Saurav"/>
    <n v="9199809994"/>
    <s v="sauravsanu96@gmail.com"/>
    <s v="BHAGALPUR, Bihar"/>
    <x v="2"/>
    <x v="2"/>
    <s v="Kesh Kanchan Tablet"/>
    <n v="4"/>
    <n v="165"/>
    <n v="117.85"/>
    <n v="471.4"/>
    <n v="0"/>
    <n v="29"/>
    <n v="4.5"/>
    <x v="2"/>
    <x v="1"/>
    <x v="0"/>
    <n v="79"/>
    <n v="108"/>
    <n v="14344940283649"/>
    <d v="2024-02-09T00:00:00"/>
    <s v="Delivered"/>
    <n v="6"/>
  </r>
  <r>
    <x v="2"/>
    <x v="3"/>
    <s v="Bhuvnesh Bhuvnesh"/>
    <n v="7465072915"/>
    <s v="bhuvneshyadavM1210@gmail.com"/>
    <s v="Sahaswan, Uttar Pradesh"/>
    <x v="3"/>
    <x v="2"/>
    <s v="Kesh Kanchan Tablet"/>
    <n v="8"/>
    <n v="165"/>
    <s v="-"/>
    <s v="-"/>
    <n v="0"/>
    <n v="29"/>
    <n v="0"/>
    <x v="3"/>
    <x v="1"/>
    <x v="0"/>
    <n v="0"/>
    <n v="0"/>
    <n v="14344940283649"/>
    <s v="N/A"/>
    <s v="Cancelled"/>
    <s v="N/A"/>
  </r>
  <r>
    <x v="2"/>
    <x v="4"/>
    <s v="Madevbhai Solanki"/>
    <n v="9726828555"/>
    <s v="madevsolanki06@gmail.com"/>
    <s v="Rapar,Kuchchh"/>
    <x v="4"/>
    <x v="2"/>
    <s v="Hyperstop Tablet-10TAB"/>
    <n v="3"/>
    <n v="60"/>
    <n v="44.64"/>
    <n v="133.92000000000002"/>
    <n v="0"/>
    <n v="29"/>
    <n v="0"/>
    <x v="4"/>
    <x v="1"/>
    <x v="1"/>
    <n v="48.38"/>
    <n v="77.38"/>
    <s v="CG114607592IN"/>
    <d v="2024-02-10T00:00:00"/>
    <s v="Delivered"/>
    <n v="7"/>
  </r>
  <r>
    <x v="2"/>
    <x v="5"/>
    <s v="Satender Singh"/>
    <n v="8396006699"/>
    <s v="satrohilla2024@gmail.com"/>
    <s v="Rewari, Haryana"/>
    <x v="5"/>
    <x v="1"/>
    <s v="Sonaprash Chyawanprash-450GM"/>
    <n v="1"/>
    <n v="595"/>
    <n v="442.71"/>
    <n v="442.71"/>
    <n v="0"/>
    <n v="29"/>
    <n v="25"/>
    <x v="5"/>
    <x v="1"/>
    <x v="0"/>
    <n v="79"/>
    <n v="108"/>
    <n v="14344940285903"/>
    <d v="2024-02-10T00:00:00"/>
    <s v="Delivered"/>
    <n v="7"/>
  </r>
  <r>
    <x v="3"/>
    <x v="6"/>
    <s v="Kirti Singal"/>
    <n v="6353499902"/>
    <s v="kritisingal321@gmail.com"/>
    <s v="Rajkot, Gujarat"/>
    <x v="1"/>
    <x v="3"/>
    <s v="P-6 Capsules-24CAP"/>
    <n v="1"/>
    <n v="148"/>
    <n v="110.11"/>
    <n v="110.11"/>
    <n v="0"/>
    <n v="29"/>
    <n v="0"/>
    <x v="6"/>
    <x v="1"/>
    <x v="0"/>
    <n v="61"/>
    <n v="90"/>
    <n v="14344940287052"/>
    <d v="2024-02-09T00:00:00"/>
    <s v="Delivered"/>
    <n v="5"/>
  </r>
  <r>
    <x v="4"/>
    <x v="7"/>
    <s v="Bhushan Joshi"/>
    <n v="9967761283"/>
    <s v="bhushan.joshi6@gmail.com"/>
    <s v="Thane, Maharashtra"/>
    <x v="6"/>
    <x v="4"/>
    <s v="Nasya Nasal Drops-15ML"/>
    <n v="1"/>
    <n v="270"/>
    <n v="192.86"/>
    <n v="192.86"/>
    <n v="0"/>
    <n v="0"/>
    <n v="0"/>
    <x v="7"/>
    <x v="0"/>
    <x v="2"/>
    <n v="25"/>
    <n v="25"/>
    <n v="102800311833"/>
    <d v="2024-02-10T00:00:00"/>
    <s v="Delivered"/>
    <n v="5"/>
  </r>
  <r>
    <x v="5"/>
    <x v="8"/>
    <s v="Jayant Yajnik"/>
    <n v="9427005920"/>
    <s v="jayantyajnik@gmail.com"/>
    <s v="Ahemdabad, Gujarat"/>
    <x v="1"/>
    <x v="1"/>
    <s v="Sri Sri Chyawanprash-250GM"/>
    <n v="3"/>
    <n v="110"/>
    <n v="87.3"/>
    <n v="261.89999999999998"/>
    <n v="0"/>
    <n v="29"/>
    <n v="0"/>
    <x v="8"/>
    <x v="1"/>
    <x v="0"/>
    <n v="61"/>
    <n v="90"/>
    <n v="14344940308678"/>
    <d v="2024-02-09T00:00:00"/>
    <s v="Delivered"/>
    <n v="3"/>
  </r>
  <r>
    <x v="5"/>
    <x v="9"/>
    <s v="Madhavi Singh"/>
    <n v="6394391882"/>
    <s v="madhvisingh2991@gmail.com"/>
    <s v="Azamgarh, Uttar Pradesh"/>
    <x v="3"/>
    <x v="5"/>
    <s v="Nikhar Laip - 25GM"/>
    <n v="2"/>
    <n v="85"/>
    <n v="60.71"/>
    <n v="121.42"/>
    <n v="0"/>
    <n v="29"/>
    <n v="0"/>
    <x v="0"/>
    <x v="1"/>
    <x v="0"/>
    <n v="79"/>
    <n v="108"/>
    <n v="14344940310991"/>
    <d v="2024-02-11T00:00:00"/>
    <s v="Delivered"/>
    <n v="5"/>
  </r>
  <r>
    <x v="6"/>
    <x v="10"/>
    <s v="Bhojwani Jagdish Kanyalal"/>
    <n v="7383187303"/>
    <s v="bhojeanijagdishkanyalal2@gmail.com"/>
    <s v="Vadodara, Gujarat"/>
    <x v="1"/>
    <x v="6"/>
    <s v="Khuj Khalas Malam"/>
    <n v="1"/>
    <n v="120"/>
    <s v="-"/>
    <s v="-"/>
    <s v="-"/>
    <s v="-"/>
    <s v="-"/>
    <x v="9"/>
    <x v="2"/>
    <x v="3"/>
    <s v="-"/>
    <s v="-"/>
    <s v="-"/>
    <s v="-"/>
    <s v="Cancelled"/>
    <s v="N/A"/>
  </r>
  <r>
    <x v="6"/>
    <x v="11"/>
    <s v="Major Sudarshan Kumar Sharma"/>
    <n v="9811753582"/>
    <s v="sudarshan.sharma@yahoo.com"/>
    <s v="Gurgaon, Haryana"/>
    <x v="5"/>
    <x v="1"/>
    <s v="Dabur Chyawanprakash Sugar Free"/>
    <n v="2"/>
    <n v="237.65"/>
    <n v="191.89"/>
    <n v="383.78"/>
    <n v="0"/>
    <n v="29"/>
    <n v="0"/>
    <x v="10"/>
    <x v="1"/>
    <x v="0"/>
    <n v="86"/>
    <n v="115"/>
    <n v="152489840023591"/>
    <d v="2024-02-11T00:00:00"/>
    <s v="Delivered"/>
    <n v="3"/>
  </r>
  <r>
    <x v="7"/>
    <x v="12"/>
    <s v="KIRITKUMAR AMRUTLAL Mistry"/>
    <n v="9925771733"/>
    <s v="chotaliakalpesh8@gmail.com"/>
    <s v="Surat, Gujarat"/>
    <x v="1"/>
    <x v="4"/>
    <s v="Ras Anjali Drops"/>
    <n v="1"/>
    <n v="100"/>
    <n v="74.400000000000006"/>
    <n v="74.400000000000006"/>
    <n v="0"/>
    <n v="29"/>
    <n v="0"/>
    <x v="11"/>
    <x v="1"/>
    <x v="0"/>
    <n v="32"/>
    <n v="61"/>
    <n v="14344940337460"/>
    <d v="2024-02-11T00:00:00"/>
    <s v="Delivered"/>
    <n v="2"/>
  </r>
  <r>
    <x v="8"/>
    <x v="13"/>
    <s v="Anas Antule"/>
    <n v="8796601768"/>
    <s v="antuleanas786@gmail.com"/>
    <s v="Navi Mumbai, Maharashtra"/>
    <x v="6"/>
    <x v="7"/>
    <s v="Kadalin Liquid"/>
    <n v="1"/>
    <n v="170"/>
    <n v="119"/>
    <n v="119"/>
    <n v="0"/>
    <n v="29"/>
    <n v="0"/>
    <x v="0"/>
    <x v="1"/>
    <x v="0"/>
    <n v="32"/>
    <n v="61"/>
    <n v="14344940343803"/>
    <d v="2024-02-13T00:00:00"/>
    <s v="Delivered"/>
    <n v="3"/>
  </r>
  <r>
    <x v="8"/>
    <x v="14"/>
    <s v="S P Gupta"/>
    <n v="9721454006"/>
    <s v="shantiprakashgupta@gmail.com"/>
    <s v="Shahjahanpur, Uttar Pradesh"/>
    <x v="3"/>
    <x v="1"/>
    <s v="Chyawanprash Special"/>
    <n v="1"/>
    <n v="425"/>
    <n v="361.39"/>
    <n v="361.39"/>
    <n v="0"/>
    <n v="29"/>
    <n v="0"/>
    <x v="12"/>
    <x v="1"/>
    <x v="0"/>
    <n v="95"/>
    <n v="124"/>
    <n v="14344940353228"/>
    <d v="2024-02-17T00:00:00"/>
    <s v="Delivered"/>
    <n v="7"/>
  </r>
  <r>
    <x v="9"/>
    <x v="15"/>
    <s v="KIRITKUMAR AMRUTLAL Mistry"/>
    <n v="9925771733"/>
    <s v="chotaliakalpesh8@gmail.com"/>
    <s v="Surat, Gujarat"/>
    <x v="1"/>
    <x v="4"/>
    <s v="Ras Anjali Drops"/>
    <n v="1"/>
    <n v="100"/>
    <s v="-"/>
    <s v="-"/>
    <n v="0"/>
    <n v="29"/>
    <n v="0"/>
    <x v="11"/>
    <x v="1"/>
    <x v="0"/>
    <s v="-"/>
    <s v="-"/>
    <s v="-"/>
    <s v="N/A"/>
    <s v="Cancelled"/>
    <s v="N/A"/>
  </r>
  <r>
    <x v="9"/>
    <x v="16"/>
    <s v="Prince Kumar"/>
    <n v="7327080461"/>
    <s v="iswarkasi73@gmail.com"/>
    <s v="Bhubaneswar, Orissa"/>
    <x v="7"/>
    <x v="1"/>
    <s v="Japani F Capsules"/>
    <n v="1"/>
    <n v="297"/>
    <n v="225.41"/>
    <n v="225.41"/>
    <n v="0"/>
    <n v="0"/>
    <n v="0"/>
    <x v="13"/>
    <x v="2"/>
    <x v="0"/>
    <n v="50"/>
    <n v="50"/>
    <n v="14344940354852"/>
    <d v="2024-02-17T00:00:00"/>
    <s v="Delivered"/>
    <n v="6"/>
  </r>
  <r>
    <x v="10"/>
    <x v="17"/>
    <s v="Balvinder Kaur"/>
    <n v="8800959770"/>
    <s v="Sandhu.pinkyy@gmail.com"/>
    <s v="New Delhi, Delhi"/>
    <x v="8"/>
    <x v="8"/>
    <s v="Ragi Malt"/>
    <n v="1"/>
    <n v="450"/>
    <s v="-"/>
    <s v="-"/>
    <n v="0"/>
    <n v="0"/>
    <n v="0"/>
    <x v="14"/>
    <x v="2"/>
    <x v="3"/>
    <s v="-"/>
    <s v="-"/>
    <s v="-"/>
    <s v="N/A"/>
    <s v="Cancelled"/>
    <s v="N/A"/>
  </r>
  <r>
    <x v="10"/>
    <x v="18"/>
    <s v="Balvinder Kaur"/>
    <n v="8800959770"/>
    <s v="Sandhu.pinkyy@gmail.com"/>
    <s v="New Delhi, Delhi"/>
    <x v="8"/>
    <x v="8"/>
    <s v="Ragi Malt "/>
    <n v="1"/>
    <n v="270"/>
    <n v="220.5"/>
    <n v="220.5"/>
    <n v="0"/>
    <n v="0"/>
    <n v="18.5"/>
    <x v="15"/>
    <x v="2"/>
    <x v="4"/>
    <n v="40"/>
    <n v="40"/>
    <n v="412590132"/>
    <d v="2024-02-16T00:00:00"/>
    <s v="Delivered"/>
    <n v="4"/>
  </r>
  <r>
    <x v="11"/>
    <x v="19"/>
    <s v="Manya Gupta"/>
    <n v="9352252791"/>
    <s v="guptamanya22@gmail.com"/>
    <s v="Gwalior, Madya Pradesh"/>
    <x v="9"/>
    <x v="0"/>
    <s v="Zandu Ayurvedic Cough Syrup (100ml)"/>
    <n v="1"/>
    <n v="110"/>
    <s v="-"/>
    <s v="-"/>
    <n v="0"/>
    <n v="0"/>
    <n v="0"/>
    <x v="16"/>
    <x v="2"/>
    <x v="3"/>
    <s v="-"/>
    <s v="-"/>
    <s v="-"/>
    <s v="N/A"/>
    <s v="Cancelled"/>
    <s v="N/A"/>
  </r>
  <r>
    <x v="11"/>
    <x v="20"/>
    <s v="Sagar Bhesadadia"/>
    <n v="9879284980"/>
    <s v="sagarpatel140812@gmail.com"/>
    <s v="Bhavnagar, Gujarat"/>
    <x v="1"/>
    <x v="9"/>
    <s v="Neo Neem Shampoo"/>
    <n v="4"/>
    <n v="120"/>
    <n v="90.8"/>
    <n v="363.2"/>
    <n v="0"/>
    <n v="29"/>
    <n v="0"/>
    <x v="17"/>
    <x v="1"/>
    <x v="0"/>
    <n v="94"/>
    <n v="123"/>
    <n v="14344940375961"/>
    <d v="2024-02-16T00:00:00"/>
    <s v="Delivered"/>
    <n v="3"/>
  </r>
  <r>
    <x v="11"/>
    <x v="21"/>
    <s v="Chandra mohan Ray"/>
    <n v="9522846806"/>
    <s v="chandramohanrai908@gmail.com"/>
    <s v="Kharkhoda, Haryana"/>
    <x v="5"/>
    <x v="5"/>
    <s v="Shilajit"/>
    <n v="1"/>
    <n v="1100"/>
    <n v="818.45"/>
    <n v="818.45"/>
    <n v="0"/>
    <n v="29"/>
    <n v="0"/>
    <x v="18"/>
    <x v="1"/>
    <x v="0"/>
    <n v="50"/>
    <n v="79"/>
    <n v="14344940377729"/>
    <d v="2024-02-21T00:00:00"/>
    <s v="Delivered"/>
    <n v="8"/>
  </r>
  <r>
    <x v="11"/>
    <x v="22"/>
    <s v="vikas mishra"/>
    <n v="9729272110"/>
    <s v="vikas.vm100@gmail.com"/>
    <s v="Vapi, Gujarat"/>
    <x v="1"/>
    <x v="1"/>
    <s v="Zandu Kesari Jivan Sugar Free Ayurvedic Chyawanprash"/>
    <n v="1"/>
    <n v="419"/>
    <n v="364.2"/>
    <n v="364.2"/>
    <n v="0"/>
    <n v="0"/>
    <n v="0"/>
    <x v="19"/>
    <x v="2"/>
    <x v="5"/>
    <n v="0"/>
    <n v="0"/>
    <s v="N/A"/>
    <d v="2024-02-17T00:00:00"/>
    <s v="Delivered"/>
    <n v="4"/>
  </r>
  <r>
    <x v="12"/>
    <x v="23"/>
    <s v="Ajay Singh"/>
    <n v="9516805479"/>
    <s v="ajaysingh231039@gmail.com"/>
    <s v="Bharuch, Gujarat"/>
    <x v="1"/>
    <x v="10"/>
    <s v="Uttra Khand Madhu Honey"/>
    <n v="1"/>
    <n v="180"/>
    <n v="131.13999999999999"/>
    <n v="131.13999999999999"/>
    <n v="0"/>
    <n v="0"/>
    <n v="0"/>
    <x v="20"/>
    <x v="2"/>
    <x v="2"/>
    <n v="25"/>
    <n v="25"/>
    <n v="4091200018602"/>
    <d v="2024-02-18T00:00:00"/>
    <s v="Delivered"/>
    <n v="4"/>
  </r>
  <r>
    <x v="12"/>
    <x v="24"/>
    <s v="PEDASRINIVASA REDDY GAYAM"/>
    <n v="8185987107"/>
    <s v="srinu.201297@gmail.com"/>
    <s v="Hyderabad, Telagana"/>
    <x v="10"/>
    <x v="2"/>
    <s v="Evacsure Laxative Tablet"/>
    <n v="2"/>
    <n v="50"/>
    <n v="37.200000000000003"/>
    <n v="74.400000000000006"/>
    <n v="0"/>
    <n v="0"/>
    <n v="0"/>
    <x v="21"/>
    <x v="2"/>
    <x v="0"/>
    <n v="50"/>
    <n v="50"/>
    <n v="14344940391035"/>
    <d v="2024-02-18T00:00:00"/>
    <s v="Delivered"/>
    <n v="4"/>
  </r>
  <r>
    <x v="13"/>
    <x v="25"/>
    <s v="Naved Naved"/>
    <n v="7788831424"/>
    <s v="michealkeeng@gmail.com"/>
    <s v="Delhi ncr"/>
    <x v="11"/>
    <x v="1"/>
    <s v="Dabur Chyawanprash"/>
    <n v="1"/>
    <n v="112"/>
    <s v="-"/>
    <s v="-"/>
    <n v="0"/>
    <n v="0"/>
    <n v="0"/>
    <x v="22"/>
    <x v="0"/>
    <x v="3"/>
    <s v="-"/>
    <s v="-"/>
    <s v="-"/>
    <s v="N/A"/>
    <s v="Cancelled"/>
    <s v="N/A"/>
  </r>
  <r>
    <x v="13"/>
    <x v="26"/>
    <s v="Kritika Bhambri"/>
    <n v="8624004860"/>
    <s v="prachibhambri2003@gmail.com"/>
    <s v="Bangalore, Karnataka"/>
    <x v="12"/>
    <x v="2"/>
    <s v="Yogi Kanthika Ayurvedic Pills"/>
    <n v="1"/>
    <n v="45"/>
    <s v="-"/>
    <s v="-"/>
    <n v="50"/>
    <n v="29"/>
    <n v="0"/>
    <x v="23"/>
    <x v="1"/>
    <x v="3"/>
    <s v="-"/>
    <s v="-"/>
    <s v="-"/>
    <s v="N/A"/>
    <s v="Cancelled"/>
    <s v="N/A"/>
  </r>
  <r>
    <x v="13"/>
    <x v="27"/>
    <s v="Binay singh Baba"/>
    <n v="9102827298"/>
    <s v="shivgarhi.binay@gmail.com"/>
    <s v="Jaunpur, Uttar Pradesh"/>
    <x v="3"/>
    <x v="10"/>
    <s v="Uttra Khand Madhu Honey (500g)"/>
    <n v="1"/>
    <n v="340"/>
    <n v="247.71"/>
    <n v="247.71"/>
    <n v="0"/>
    <n v="29"/>
    <n v="0"/>
    <x v="24"/>
    <x v="2"/>
    <x v="0"/>
    <n v="50"/>
    <n v="50"/>
    <n v="14344940423306"/>
    <d v="2024-02-24T00:00:00"/>
    <s v="Delivered"/>
    <n v="8"/>
  </r>
  <r>
    <x v="14"/>
    <x v="28"/>
    <m/>
    <m/>
    <m/>
    <m/>
    <x v="13"/>
    <x v="2"/>
    <s v="Arjunchhal Ghanvati"/>
    <n v="1"/>
    <n v="70"/>
    <n v="54.68"/>
    <n v="54.68"/>
    <m/>
    <m/>
    <m/>
    <x v="25"/>
    <x v="3"/>
    <x v="6"/>
    <m/>
    <m/>
    <m/>
    <m/>
    <m/>
    <m/>
  </r>
  <r>
    <x v="13"/>
    <x v="29"/>
    <s v="Anuj Saini"/>
    <n v="9818518438"/>
    <s v="sainianuj1@gmail.com"/>
    <s v="Ghaziabad, Uttar Pradesh"/>
    <x v="3"/>
    <x v="2"/>
    <s v="Hyperstop Tablet-10TAB"/>
    <n v="3"/>
    <n v="60"/>
    <n v="44.64"/>
    <n v="133.92000000000002"/>
    <n v="0"/>
    <n v="29"/>
    <n v="0"/>
    <x v="4"/>
    <x v="1"/>
    <x v="0"/>
    <n v="50"/>
    <n v="79"/>
    <n v="14344940407739"/>
    <d v="2024-02-21T00:00:00"/>
    <s v="Delivered"/>
    <n v="5"/>
  </r>
  <r>
    <x v="13"/>
    <x v="30"/>
    <s v="Mamta Sharma"/>
    <n v="9560974313"/>
    <s v="Drmamta1962@gmail.com"/>
    <s v="Delhi ncr, Delhi"/>
    <x v="8"/>
    <x v="5"/>
    <s v="Giloy satwa (40g)"/>
    <n v="1"/>
    <n v="149"/>
    <n v="118.26"/>
    <n v="118.26"/>
    <n v="0"/>
    <n v="29"/>
    <n v="0"/>
    <x v="26"/>
    <x v="1"/>
    <x v="0"/>
    <n v="50"/>
    <n v="79"/>
    <n v="14344940410953"/>
    <d v="2024-02-21T00:00:00"/>
    <s v="Delivered"/>
    <n v="5"/>
  </r>
  <r>
    <x v="14"/>
    <x v="28"/>
    <m/>
    <m/>
    <m/>
    <m/>
    <x v="13"/>
    <x v="11"/>
    <s v="Sitopaladi churna (180g)"/>
    <n v="1"/>
    <n v="320"/>
    <n v="253.97"/>
    <n v="253.97"/>
    <m/>
    <m/>
    <m/>
    <x v="25"/>
    <x v="3"/>
    <x v="6"/>
    <m/>
    <m/>
    <m/>
    <m/>
    <m/>
    <m/>
  </r>
  <r>
    <x v="13"/>
    <x v="31"/>
    <s v="Milind Parab"/>
    <n v="8879572523"/>
    <s v="Milindhparab@gmail.com"/>
    <s v="Mumbai, Maharashtra"/>
    <x v="6"/>
    <x v="10"/>
    <s v="Uttra khand Madhu Honey - 500g"/>
    <n v="1"/>
    <n v="340"/>
    <n v="247.71"/>
    <n v="247.71"/>
    <n v="0"/>
    <n v="29"/>
    <n v="0"/>
    <x v="27"/>
    <x v="1"/>
    <x v="0"/>
    <n v="32"/>
    <n v="61"/>
    <n v="14344940410912"/>
    <d v="2024-02-20T00:00:00"/>
    <s v="Delivered"/>
    <n v="4"/>
  </r>
  <r>
    <x v="15"/>
    <x v="32"/>
    <s v="ABHISHEK KAMPANI"/>
    <n v="9811019659"/>
    <s v="Kampani.abhishek@gmail.com"/>
    <s v="New Delhi, Delhi"/>
    <x v="8"/>
    <x v="0"/>
    <s v="Vasulax Kids Syrup-200ML"/>
    <n v="1"/>
    <n v="199"/>
    <s v="-"/>
    <s v="-"/>
    <n v="0"/>
    <n v="0"/>
    <n v="0"/>
    <x v="0"/>
    <x v="2"/>
    <x v="3"/>
    <s v="-"/>
    <s v="-"/>
    <s v="-"/>
    <s v="N/A"/>
    <s v="Cancelled"/>
    <m/>
  </r>
  <r>
    <x v="15"/>
    <x v="33"/>
    <s v="Kriti Singal"/>
    <n v="6353499902"/>
    <s v="Kritisingal321@gmail.com"/>
    <s v="Rajkot, Gujarat"/>
    <x v="1"/>
    <x v="3"/>
    <s v="P-6 Capsules-24CAP"/>
    <n v="3"/>
    <n v="148"/>
    <n v="110.11"/>
    <n v="330.33"/>
    <n v="0"/>
    <n v="29"/>
    <n v="0"/>
    <x v="28"/>
    <x v="1"/>
    <x v="0"/>
    <n v="32"/>
    <n v="61"/>
    <n v="14344940410963"/>
    <d v="2024-02-20T00:00:00"/>
    <s v="Delivered"/>
    <n v="3"/>
  </r>
  <r>
    <x v="15"/>
    <x v="34"/>
    <s v="Adnan Kazi"/>
    <n v="8055541031"/>
    <s v="adnan.kazi75@gmail.com"/>
    <s v="Surat, Gujarat"/>
    <x v="1"/>
    <x v="8"/>
    <s v="Ragi Malt"/>
    <n v="1"/>
    <n v="180"/>
    <n v="148.5"/>
    <n v="148.5"/>
    <n v="0"/>
    <n v="0"/>
    <n v="0"/>
    <x v="20"/>
    <x v="0"/>
    <x v="2"/>
    <n v="25"/>
    <n v="25"/>
    <n v="4091200018606"/>
    <d v="2024-02-21T00:00:00"/>
    <s v="Delivered"/>
    <n v="4"/>
  </r>
  <r>
    <x v="16"/>
    <x v="35"/>
    <s v="kk kk"/>
    <n v="9900699890"/>
    <s v="kkk@gmail.com"/>
    <s v=" bbs, Orissa"/>
    <x v="7"/>
    <x v="2"/>
    <s v="Shwasmitra Tablet"/>
    <n v="1"/>
    <n v="165"/>
    <s v="-"/>
    <s v="-"/>
    <n v="0"/>
    <n v="0"/>
    <n v="0"/>
    <x v="29"/>
    <x v="0"/>
    <x v="3"/>
    <s v="-"/>
    <s v="-"/>
    <s v="-"/>
    <s v="N/A"/>
    <s v="Cancelled"/>
    <m/>
  </r>
  <r>
    <x v="17"/>
    <x v="36"/>
    <s v="Murali BK Bk"/>
    <n v="9741982264"/>
    <s v="bkmuralid@gmail.com"/>
    <s v="Koppa, Karnataka"/>
    <x v="12"/>
    <x v="5"/>
    <s v="Shonitargal Rasa"/>
    <n v="2"/>
    <n v="70"/>
    <n v="56"/>
    <n v="112"/>
    <n v="0"/>
    <n v="29"/>
    <n v="0"/>
    <x v="30"/>
    <x v="1"/>
    <x v="0"/>
    <n v="50"/>
    <n v="79"/>
    <n v="14344940432199"/>
    <d v="2024-02-27T00:00:00"/>
    <s v="Delivered"/>
    <n v="7"/>
  </r>
  <r>
    <x v="18"/>
    <x v="37"/>
    <s v="Anas Antule"/>
    <n v="8796601768"/>
    <s v="antuleanas786@gmail.com"/>
    <s v="Navi Mumbai, Maharashtra"/>
    <x v="6"/>
    <x v="7"/>
    <s v="Kadalin Liquid"/>
    <n v="1"/>
    <n v="400"/>
    <n v="280"/>
    <n v="280"/>
    <n v="0"/>
    <n v="29"/>
    <n v="0"/>
    <x v="31"/>
    <x v="1"/>
    <x v="0"/>
    <n v="32"/>
    <n v="61"/>
    <n v="14344940458270"/>
    <m/>
    <s v="On Delivery"/>
    <m/>
  </r>
  <r>
    <x v="19"/>
    <x v="38"/>
    <s v="Gourav Verma"/>
    <n v="8765148275"/>
    <s v="Vermagourav2507@gmail.com"/>
    <s v="Ghazipur, Uttar Pradesh"/>
    <x v="3"/>
    <x v="1"/>
    <s v="Zandu Chyavanprashad S.F (900g)"/>
    <n v="1"/>
    <n v="375"/>
    <s v="-"/>
    <s v="-"/>
    <n v="0"/>
    <n v="0"/>
    <n v="0"/>
    <x v="32"/>
    <x v="2"/>
    <x v="3"/>
    <s v="-"/>
    <s v="-"/>
    <s v="-"/>
    <s v="N/A"/>
    <s v="Cancelled"/>
    <s v="N/A"/>
  </r>
  <r>
    <x v="19"/>
    <x v="39"/>
    <s v="Techi Epo"/>
    <n v="7628925410"/>
    <s v="techiepo@gmail.com"/>
    <s v="Naharlagun, Arunachal Pradesh"/>
    <x v="14"/>
    <x v="8"/>
    <s v="Ragi Malt"/>
    <n v="1"/>
    <n v="90"/>
    <n v="74.25"/>
    <n v="74.25"/>
    <n v="50"/>
    <n v="0"/>
    <n v="0"/>
    <x v="33"/>
    <x v="2"/>
    <x v="0"/>
    <n v="59"/>
    <n v="59"/>
    <n v="14344940465475"/>
    <d v="2024-03-01T00:00:00"/>
    <s v="Delivered"/>
    <n v="8"/>
  </r>
  <r>
    <x v="19"/>
    <x v="40"/>
    <s v="Mohammad sufiyan Tagala"/>
    <n v="9664462699"/>
    <s v="sufiyantagala4590@gmail.com"/>
    <s v="Fatehpur Shekhawati sikar, Rajasthan"/>
    <x v="15"/>
    <x v="8"/>
    <s v="Ragi Malt"/>
    <n v="2"/>
    <n v="90"/>
    <n v="74.25"/>
    <n v="148.5"/>
    <n v="0"/>
    <n v="29"/>
    <n v="0"/>
    <x v="4"/>
    <x v="1"/>
    <x v="0"/>
    <n v="50"/>
    <n v="79"/>
    <n v="14344940460768"/>
    <d v="2024-02-27T00:00:00"/>
    <s v="Delivered"/>
    <n v="5"/>
  </r>
  <r>
    <x v="19"/>
    <x v="41"/>
    <s v="PC Morya"/>
    <n v="7017128369"/>
    <s v="pcmorya@gmail.com"/>
    <s v="Telegaon, Maharashtra"/>
    <x v="6"/>
    <x v="4"/>
    <s v="Suvarna Shakti Bindu"/>
    <n v="2"/>
    <n v="189"/>
    <n v="135.13"/>
    <n v="270.26"/>
    <n v="0"/>
    <n v="0"/>
    <n v="0"/>
    <x v="34"/>
    <x v="2"/>
    <x v="0"/>
    <n v="32"/>
    <n v="32"/>
    <n v="14344940491693"/>
    <d v="2024-02-29T00:00:00"/>
    <s v="Delivered"/>
    <m/>
  </r>
  <r>
    <x v="19"/>
    <x v="42"/>
    <s v="Jitender Sahu"/>
    <n v="9891150090"/>
    <s v="Jitusahu2008@gmail.com"/>
    <s v="Delhi ncr, Delhi"/>
    <x v="8"/>
    <x v="3"/>
    <s v="Micon Gold Capsule"/>
    <n v="1"/>
    <n v="320"/>
    <n v="228.8"/>
    <n v="228.8"/>
    <n v="0"/>
    <n v="29"/>
    <n v="0"/>
    <x v="35"/>
    <x v="1"/>
    <x v="0"/>
    <n v="50"/>
    <n v="79"/>
    <n v="14344940465527"/>
    <d v="2024-02-26T00:00:00"/>
    <s v="Delivered"/>
    <n v="4"/>
  </r>
  <r>
    <x v="19"/>
    <x v="43"/>
    <s v="Asish agrawal"/>
    <n v="9437223811"/>
    <s v="Styleinindia@gmail.com"/>
    <s v="Kantabanji, Orissa"/>
    <x v="7"/>
    <x v="7"/>
    <s v="Kruminashak kadha"/>
    <n v="1"/>
    <n v="200"/>
    <n v="148.80000000000001"/>
    <n v="148.80000000000001"/>
    <n v="0"/>
    <n v="0"/>
    <n v="0"/>
    <x v="36"/>
    <x v="2"/>
    <x v="0"/>
    <n v="50"/>
    <n v="50"/>
    <n v="14344940465540"/>
    <d v="2024-02-28T00:00:00"/>
    <s v="Delivered"/>
    <n v="6"/>
  </r>
  <r>
    <x v="19"/>
    <x v="44"/>
    <s v="Mazhar Chougle"/>
    <n v="9270481439"/>
    <s v="Mazharchougle@gmail.com"/>
    <s v="Navi mumbai, Maharashtra"/>
    <x v="6"/>
    <x v="8"/>
    <s v="Ragi Malt"/>
    <n v="2"/>
    <n v="90"/>
    <n v="74.25"/>
    <n v="148.5"/>
    <n v="0"/>
    <n v="29"/>
    <n v="0"/>
    <x v="4"/>
    <x v="1"/>
    <x v="0"/>
    <n v="32"/>
    <n v="61"/>
    <n v="14344940465591"/>
    <d v="2024-02-26T00:00:00"/>
    <s v="Delivered"/>
    <n v="4"/>
  </r>
  <r>
    <x v="20"/>
    <x v="45"/>
    <s v="Anikha Happy"/>
    <n v="9886063632"/>
    <s v="Nethra.mudhu@gmail.com"/>
    <s v="Bangalore, Karnataka"/>
    <x v="12"/>
    <x v="4"/>
    <s v="Twinkle Eye drops (10ml)"/>
    <n v="1"/>
    <n v="40"/>
    <n v="28.57"/>
    <n v="28.57"/>
    <n v="0"/>
    <n v="29"/>
    <n v="0"/>
    <x v="37"/>
    <x v="1"/>
    <x v="0"/>
    <n v="50"/>
    <n v="79"/>
    <n v="14344940465635"/>
    <d v="2024-02-27T00:00:00"/>
    <s v="Delivered"/>
    <n v="4"/>
  </r>
  <r>
    <x v="14"/>
    <x v="28"/>
    <m/>
    <m/>
    <m/>
    <m/>
    <x v="13"/>
    <x v="4"/>
    <s v="Srinetra Eye drops (5ml)"/>
    <n v="1"/>
    <n v="60"/>
    <n v="44.64"/>
    <n v="44.64"/>
    <m/>
    <m/>
    <m/>
    <x v="25"/>
    <x v="3"/>
    <x v="6"/>
    <m/>
    <m/>
    <m/>
    <m/>
    <m/>
    <m/>
  </r>
  <r>
    <x v="14"/>
    <x v="28"/>
    <m/>
    <m/>
    <m/>
    <m/>
    <x v="13"/>
    <x v="4"/>
    <s v="Ganga Amrit Eye drops 25ml)"/>
    <n v="1"/>
    <n v="60"/>
    <n v="44.65"/>
    <n v="44.65"/>
    <m/>
    <m/>
    <m/>
    <x v="25"/>
    <x v="3"/>
    <x v="6"/>
    <m/>
    <m/>
    <m/>
    <m/>
    <m/>
    <m/>
  </r>
  <r>
    <x v="20"/>
    <x v="46"/>
    <s v="HEMENDRA P Joshi"/>
    <n v="9930516263"/>
    <s v="joshi.baki72@gmail.com"/>
    <s v="Mumbai, Maharashtra"/>
    <x v="6"/>
    <x v="2"/>
    <s v="Haridra Tablet"/>
    <n v="1"/>
    <n v="140"/>
    <n v="106.66"/>
    <n v="106.66"/>
    <n v="0"/>
    <n v="29"/>
    <n v="0"/>
    <x v="30"/>
    <x v="1"/>
    <x v="0"/>
    <n v="32"/>
    <n v="61"/>
    <n v="14344940462989"/>
    <d v="2024-02-27T00:00:00"/>
    <s v="Delivered"/>
    <m/>
  </r>
  <r>
    <x v="20"/>
    <x v="47"/>
    <s v="Ankita Dhuri"/>
    <n v="8082694744"/>
    <s v="dhurianku1707@gmail.com"/>
    <s v="Mumbai, Maharashtra"/>
    <x v="6"/>
    <x v="8"/>
    <s v="Ragi Malt"/>
    <n v="1"/>
    <n v="90"/>
    <n v="74.25"/>
    <n v="74.25"/>
    <n v="50"/>
    <n v="29"/>
    <n v="0"/>
    <x v="30"/>
    <x v="1"/>
    <x v="0"/>
    <n v="32"/>
    <n v="61"/>
    <n v="14344940468462"/>
    <d v="2024-02-26T00:00:00"/>
    <s v="Delivered"/>
    <n v="3"/>
  </r>
  <r>
    <x v="21"/>
    <x v="48"/>
    <s v="Geet Goel"/>
    <n v="9000040540"/>
    <s v="geetgoel68@gmail.com"/>
    <s v="Hyderabad, Telagana"/>
    <x v="10"/>
    <x v="12"/>
    <s v="Kneesol Magic oil"/>
    <n v="1"/>
    <n v="285"/>
    <n v="203.57"/>
    <n v="203.57"/>
    <n v="0"/>
    <n v="29"/>
    <n v="0"/>
    <x v="38"/>
    <x v="1"/>
    <x v="0"/>
    <n v="50"/>
    <n v="79"/>
    <n v="14344940473714"/>
    <d v="2024-02-27T00:00:00"/>
    <s v="Delivered"/>
    <n v="3"/>
  </r>
  <r>
    <x v="21"/>
    <x v="49"/>
    <s v="Priya George Priya George"/>
    <n v="9894047782"/>
    <s v="abdpriya@gmail.com"/>
    <s v="Coimbatore, Tamil Nadu"/>
    <x v="16"/>
    <x v="1"/>
    <s v="Dabur Chyawanprakash"/>
    <n v="1"/>
    <n v="223"/>
    <n v="174.83"/>
    <n v="174.83"/>
    <n v="0"/>
    <n v="29"/>
    <n v="0"/>
    <x v="39"/>
    <x v="1"/>
    <x v="0"/>
    <n v="95"/>
    <n v="124"/>
    <n v="14344940474771"/>
    <d v="2024-03-01T00:00:00"/>
    <s v="Delivered"/>
    <n v="6"/>
  </r>
  <r>
    <x v="21"/>
    <x v="50"/>
    <s v="Kirti Pandey"/>
    <n v="7348050936"/>
    <s v="kirtipandey9044@gmail.com"/>
    <s v="Handia, Uttar Pradesh"/>
    <x v="3"/>
    <x v="1"/>
    <s v="Zandu Chyavanprashad SF-900 GM"/>
    <n v="1"/>
    <n v="375"/>
    <n v="287"/>
    <n v="287"/>
    <n v="0"/>
    <n v="29"/>
    <n v="0"/>
    <x v="40"/>
    <x v="1"/>
    <x v="1"/>
    <n v="86"/>
    <n v="115"/>
    <s v="CG066424861IN"/>
    <m/>
    <s v="On Delivery"/>
    <m/>
  </r>
  <r>
    <x v="22"/>
    <x v="51"/>
    <s v="Akanksha Chaubey"/>
    <n v="9076853788"/>
    <s v="akankshachaubey839@gmail.com"/>
    <s v="Allahabad, Uttar Pradesh"/>
    <x v="3"/>
    <x v="1"/>
    <s v="Dabur Chyawanprash"/>
    <n v="1"/>
    <n v="108"/>
    <s v="-"/>
    <s v="-"/>
    <n v="0"/>
    <n v="0"/>
    <n v="0"/>
    <x v="41"/>
    <x v="0"/>
    <x v="3"/>
    <s v="-"/>
    <s v="-"/>
    <s v="-"/>
    <s v="N/A"/>
    <s v="Cancelled"/>
    <s v="N/A"/>
  </r>
  <r>
    <x v="23"/>
    <x v="52"/>
    <s v="Akshay H"/>
    <n v="8748899046"/>
    <s v="akshubharadwaj1999@gmail.com"/>
    <s v="Bangalore, Karnataka"/>
    <x v="12"/>
    <x v="0"/>
    <s v="Swasamrutham Syrup (200ml)"/>
    <n v="1"/>
    <n v="287"/>
    <s v="-"/>
    <s v="-"/>
    <n v="0"/>
    <n v="29"/>
    <n v="0"/>
    <x v="42"/>
    <x v="1"/>
    <x v="3"/>
    <s v="-"/>
    <s v="-"/>
    <s v="-"/>
    <s v="N/A"/>
    <s v="Cancelled"/>
    <m/>
  </r>
  <r>
    <x v="23"/>
    <x v="53"/>
    <s v="Vinod Kumar"/>
    <n v="7398244487"/>
    <s v="vinodkumar225306@gmail.com"/>
    <s v="Fatehpur-up, Uttar Pradesh"/>
    <x v="3"/>
    <x v="3"/>
    <s v="Balaji Arsh-Har Capsule"/>
    <n v="1"/>
    <n v="225"/>
    <n v="170.75"/>
    <n v="170.75"/>
    <n v="0"/>
    <n v="29"/>
    <n v="0"/>
    <x v="43"/>
    <x v="1"/>
    <x v="1"/>
    <n v="48"/>
    <n v="77"/>
    <s v="CG066424985IN"/>
    <m/>
    <s v="On Delivery"/>
    <m/>
  </r>
  <r>
    <x v="23"/>
    <x v="54"/>
    <s v="Vaibhav Budhaaonkar"/>
    <n v="9112182400"/>
    <s v="vaibhavaishu2233@gmail.com"/>
    <s v="Warana Kodoli, Maharashtra"/>
    <x v="6"/>
    <x v="1"/>
    <s v="Dabur Chyawanprash"/>
    <n v="1"/>
    <n v="108"/>
    <n v="90.18"/>
    <n v="90.18"/>
    <n v="50"/>
    <n v="29"/>
    <n v="0"/>
    <x v="44"/>
    <x v="1"/>
    <x v="0"/>
    <n v="32"/>
    <n v="61"/>
    <n v="14344940504613"/>
    <m/>
    <s v="On Delivery"/>
    <m/>
  </r>
  <r>
    <x v="24"/>
    <x v="55"/>
    <s v="Srikanth S"/>
    <n v="9901967071"/>
    <s v="savannagari@gmail.com"/>
    <s v="Bangalore, Karnataka"/>
    <x v="12"/>
    <x v="2"/>
    <s v="Aloes Compound Tablet"/>
    <n v="1"/>
    <n v="154"/>
    <n v="110"/>
    <n v="110"/>
    <n v="0"/>
    <n v="29"/>
    <n v="0"/>
    <x v="45"/>
    <x v="1"/>
    <x v="0"/>
    <n v="50"/>
    <n v="79"/>
    <n v="14344940498771"/>
    <m/>
    <s v="On Delivery"/>
    <m/>
  </r>
  <r>
    <x v="14"/>
    <x v="28"/>
    <m/>
    <m/>
    <m/>
    <m/>
    <x v="13"/>
    <x v="3"/>
    <s v="Vigorex S.F"/>
    <n v="2"/>
    <n v="255"/>
    <n v="189.73"/>
    <n v="379.46"/>
    <m/>
    <m/>
    <m/>
    <x v="25"/>
    <x v="3"/>
    <x v="6"/>
    <m/>
    <m/>
    <m/>
    <m/>
    <m/>
    <m/>
  </r>
  <r>
    <x v="24"/>
    <x v="56"/>
    <s v="Anmol kalra"/>
    <n v="9041929415"/>
    <s v="anmolkalra538@gmail.com"/>
    <s v="Malout, Punjab"/>
    <x v="17"/>
    <x v="2"/>
    <s v="Kamini Vidravano Ras"/>
    <n v="1"/>
    <n v="330"/>
    <n v="257.7"/>
    <n v="257.7"/>
    <n v="0"/>
    <n v="29"/>
    <n v="0"/>
    <x v="8"/>
    <x v="1"/>
    <x v="0"/>
    <n v="50"/>
    <n v="79"/>
    <n v="14344940508295"/>
    <m/>
    <s v="On Delivery"/>
    <m/>
  </r>
  <r>
    <x v="25"/>
    <x v="57"/>
    <s v="Laxmikant Pahare"/>
    <n v="8658333385"/>
    <s v="kantbabu@gmail.com"/>
    <s v="Khariar Road, Orissa"/>
    <x v="7"/>
    <x v="3"/>
    <s v="Balaji Arsh-Har Capsule"/>
    <n v="1"/>
    <n v="225"/>
    <n v="170.75"/>
    <n v="170.75"/>
    <n v="0"/>
    <n v="29"/>
    <n v="0"/>
    <x v="43"/>
    <x v="1"/>
    <x v="1"/>
    <n v="48"/>
    <n v="77"/>
    <s v="CG06642901IN"/>
    <m/>
    <s v="On Delivery"/>
    <m/>
  </r>
  <r>
    <x v="25"/>
    <x v="58"/>
    <s v="Shivanand Kumar"/>
    <n v="9601587842"/>
    <s v="Shivanand.surya@yahoo.in"/>
    <s v=" Anjar, Gujarat"/>
    <x v="1"/>
    <x v="0"/>
    <s v="Vasulax Kids Syrup-200ML"/>
    <n v="1"/>
    <n v="199"/>
    <n v="142.15"/>
    <n v="142.15"/>
    <n v="0"/>
    <n v="0"/>
    <n v="0"/>
    <x v="0"/>
    <x v="2"/>
    <x v="0"/>
    <n v="32"/>
    <n v="32"/>
    <n v="14344940516955"/>
    <m/>
    <s v="On Delivery"/>
    <m/>
  </r>
  <r>
    <x v="26"/>
    <x v="59"/>
    <s v="DILIPBHAI PATEL"/>
    <n v="9998223100"/>
    <s v="dilip8759@gmail.com"/>
    <s v="Surat, Gujarat"/>
    <x v="1"/>
    <x v="8"/>
    <s v="Ragi Malt"/>
    <n v="1"/>
    <n v="270"/>
    <n v="222.75"/>
    <n v="222.75"/>
    <n v="0"/>
    <n v="29"/>
    <n v="0"/>
    <x v="46"/>
    <x v="1"/>
    <x v="0"/>
    <n v="32"/>
    <n v="61"/>
    <n v="14344940525319"/>
    <d v="2024-03-02T00:00:00"/>
    <s v="Delivered"/>
    <n v="2"/>
  </r>
  <r>
    <x v="26"/>
    <x v="60"/>
    <s v="Bharti Ganeshani"/>
    <n v="9685294301"/>
    <s v="nidhiganeshani@gmail.com"/>
    <s v="Bhilai, Chhattisgarh"/>
    <x v="18"/>
    <x v="2"/>
    <s v="Kesh Kanchan Tablet"/>
    <n v="1"/>
    <n v="165"/>
    <n v="117.85"/>
    <n v="117.85"/>
    <n v="50"/>
    <n v="29"/>
    <n v="0"/>
    <x v="47"/>
    <x v="1"/>
    <x v="0"/>
    <n v="50"/>
    <n v="79"/>
    <n v="14344940529935"/>
    <m/>
    <s v="Dispatchi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20" firstHeaderRow="1" firstDataRow="1" firstDataCol="0"/>
  <pivotFields count="6">
    <pivotField showAll="0"/>
    <pivotField numFmtId="182" showAll="0"/>
    <pivotField numFmtId="182" showAll="0"/>
    <pivotField numFmtId="182" showAll="0"/>
    <pivotField numFmtId="182" showAll="0"/>
    <pivotField numFmtId="182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State" chartFormat="37">
  <location ref="A3:C22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axis="axisRow" dataField="1" sortType="descending" showAll="0">
      <items count="20">
        <item x="14"/>
        <item x="2"/>
        <item x="18"/>
        <item x="8"/>
        <item x="1"/>
        <item x="5"/>
        <item x="12"/>
        <item x="0"/>
        <item x="9"/>
        <item x="6"/>
        <item x="7"/>
        <item x="17"/>
        <item x="15"/>
        <item x="16"/>
        <item x="10"/>
        <item x="3"/>
        <item x="11"/>
        <item x="4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3"/>
        <item x="11"/>
        <item x="1"/>
        <item x="4"/>
        <item x="10"/>
        <item x="7"/>
        <item x="6"/>
        <item x="12"/>
        <item x="5"/>
        <item x="8"/>
        <item x="9"/>
        <item x="0"/>
        <item x="2"/>
        <item t="default"/>
      </items>
    </pivotField>
    <pivotField showAll="0"/>
    <pivotField showAll="0"/>
    <pivotField numFmtId="182" showAll="0"/>
    <pivotField showAll="0"/>
    <pivotField showAll="0"/>
    <pivotField showAll="0"/>
    <pivotField showAll="0"/>
    <pivotField showAll="0"/>
    <pivotField dataField="1" showAll="0">
      <items count="49">
        <item x="21"/>
        <item x="41"/>
        <item x="16"/>
        <item x="22"/>
        <item x="9"/>
        <item x="23"/>
        <item x="11"/>
        <item x="33"/>
        <item x="29"/>
        <item x="30"/>
        <item x="6"/>
        <item x="20"/>
        <item x="44"/>
        <item x="37"/>
        <item x="0"/>
        <item x="36"/>
        <item x="4"/>
        <item x="15"/>
        <item x="47"/>
        <item x="1"/>
        <item x="39"/>
        <item x="43"/>
        <item x="7"/>
        <item x="13"/>
        <item x="46"/>
        <item x="38"/>
        <item x="42"/>
        <item x="35"/>
        <item x="8"/>
        <item x="27"/>
        <item x="32"/>
        <item x="34"/>
        <item x="40"/>
        <item x="19"/>
        <item x="31"/>
        <item x="24"/>
        <item x="14"/>
        <item x="12"/>
        <item x="28"/>
        <item x="5"/>
        <item x="26"/>
        <item x="10"/>
        <item x="17"/>
        <item x="2"/>
        <item x="45"/>
        <item x="18"/>
        <item x="3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9">
    <i>
      <x v="4"/>
    </i>
    <i>
      <x v="15"/>
    </i>
    <i>
      <x v="9"/>
    </i>
    <i>
      <x v="3"/>
    </i>
    <i>
      <x v="6"/>
    </i>
    <i>
      <x v="10"/>
    </i>
    <i>
      <x v="5"/>
    </i>
    <i>
      <x v="14"/>
    </i>
    <i>
      <x v="12"/>
    </i>
    <i>
      <x v="11"/>
    </i>
    <i>
      <x v="1"/>
    </i>
    <i>
      <x v="13"/>
    </i>
    <i>
      <x v="17"/>
    </i>
    <i>
      <x v="2"/>
    </i>
    <i>
      <x v="16"/>
    </i>
    <i>
      <x v="7"/>
    </i>
    <i>
      <x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6" subtotal="count" baseField="6" baseItem="0"/>
    <dataField name="Sum of Total Amount" fld="16" baseField="6" baseItem="11" numFmtId="181"/>
  </dataFields>
  <formats count="3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17">
  <location ref="A34:B37" firstHeaderRow="1" firstDataRow="1" firstDataCol="1"/>
  <pivotFields count="25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82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h="1" x="5"/>
        <item x="2"/>
        <item h="1" x="4"/>
        <item h="1" x="3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2"/>
    </i>
    <i>
      <x v="5"/>
    </i>
  </rowItems>
  <colItems count="1">
    <i/>
  </colItems>
  <dataFields count="1">
    <dataField name="Count of Delivery Service" fld="1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4">
  <location ref="A3:B29" firstHeaderRow="1" firstDataRow="1" firstDataCol="1"/>
  <pivotFields count="25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14"/>
        <item t="default"/>
      </items>
    </pivotField>
    <pivotField dataField="1" showAll="0">
      <items count="62">
        <item x="0"/>
        <item x="1"/>
        <item x="3"/>
        <item x="2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20"/>
        <item x="21"/>
        <item x="22"/>
        <item x="19"/>
        <item x="23"/>
        <item x="24"/>
        <item x="26"/>
        <item x="27"/>
        <item x="29"/>
        <item x="30"/>
        <item x="25"/>
        <item x="31"/>
        <item x="33"/>
        <item x="32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8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Count of Order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shipment.xpressbees.com/shipping/tracking/14344940504613" TargetMode="External"/><Relationship Id="rId8" Type="http://schemas.openxmlformats.org/officeDocument/2006/relationships/hyperlink" Target="https://shipment.xpressbees.com/shipping/tracking/14344940474771" TargetMode="External"/><Relationship Id="rId7" Type="http://schemas.openxmlformats.org/officeDocument/2006/relationships/hyperlink" Target="https://shipment.xpressbees.com/shipping/tracking/14344940491693" TargetMode="External"/><Relationship Id="rId6" Type="http://schemas.openxmlformats.org/officeDocument/2006/relationships/hyperlink" Target="https://shipment.xpressbees.com/shipping/all?filter%5bawb_no%5d=14344940407739" TargetMode="External"/><Relationship Id="rId5" Type="http://schemas.openxmlformats.org/officeDocument/2006/relationships/hyperlink" Target="https://shipment.xpressbees.com/shipping/all?filter%5Bawb_no%5D=14344940283649" TargetMode="External"/><Relationship Id="rId45" Type="http://schemas.openxmlformats.org/officeDocument/2006/relationships/hyperlink" Target="https://shipment.xpressbees.com/shipping/tracking/14345181484576" TargetMode="External"/><Relationship Id="rId44" Type="http://schemas.openxmlformats.org/officeDocument/2006/relationships/hyperlink" Target="https://shipment.xpressbees.com/shipping/all?filter%5Bawb_no%5D=14344940262865" TargetMode="External"/><Relationship Id="rId43" Type="http://schemas.openxmlformats.org/officeDocument/2006/relationships/hyperlink" Target="https://shipment.xpressbees.com/shipping/tracking/14344940529935" TargetMode="External"/><Relationship Id="rId42" Type="http://schemas.openxmlformats.org/officeDocument/2006/relationships/hyperlink" Target="https://www.deshkidava.com/product/Swasamrutham-Syrup-j1AvH" TargetMode="External"/><Relationship Id="rId41" Type="http://schemas.openxmlformats.org/officeDocument/2006/relationships/hyperlink" Target="https://www.deshkidava.com/product/Dabur-Chyawanprash-3i4Id" TargetMode="External"/><Relationship Id="rId40" Type="http://schemas.openxmlformats.org/officeDocument/2006/relationships/hyperlink" Target="https://www.deshkidava.com/product/Shwasmitra-Tablet-CN3xp" TargetMode="External"/><Relationship Id="rId4" Type="http://schemas.openxmlformats.org/officeDocument/2006/relationships/hyperlink" Target="https://shipment.xpressbees.com/shipping/tracking/14344940285903" TargetMode="External"/><Relationship Id="rId39" Type="http://schemas.openxmlformats.org/officeDocument/2006/relationships/hyperlink" Target="https://www.deshkidava.com/product/Yogi-Kanthika-Ayurvedic-Pills-2xAZ5" TargetMode="External"/><Relationship Id="rId38" Type="http://schemas.openxmlformats.org/officeDocument/2006/relationships/hyperlink" Target="https://shipment.xpressbees.com/shipping/tracking/14344940525319" TargetMode="External"/><Relationship Id="rId37" Type="http://schemas.openxmlformats.org/officeDocument/2006/relationships/hyperlink" Target="https://shipment.xpressbees.com/shipping/tracking/14344940516955" TargetMode="External"/><Relationship Id="rId36" Type="http://schemas.openxmlformats.org/officeDocument/2006/relationships/hyperlink" Target="https://shipment.xpressbees.com/shipping/tracking/14344940508295" TargetMode="External"/><Relationship Id="rId35" Type="http://schemas.openxmlformats.org/officeDocument/2006/relationships/hyperlink" Target="https://www.indiapost.gov.in/_layouts/15/DOP.Portal.Tracking/TrackConsignment.aspx" TargetMode="External"/><Relationship Id="rId34" Type="http://schemas.openxmlformats.org/officeDocument/2006/relationships/hyperlink" Target="https://shipment.xpressbees.com/shipping/tracking/14344940473714" TargetMode="External"/><Relationship Id="rId33" Type="http://schemas.openxmlformats.org/officeDocument/2006/relationships/hyperlink" Target="https://shipment.xpressbees.com/shipping/tracking/14344940468462" TargetMode="External"/><Relationship Id="rId32" Type="http://schemas.openxmlformats.org/officeDocument/2006/relationships/hyperlink" Target="https://shipment.xpressbees.com/shipping/tracking/14344940462989" TargetMode="External"/><Relationship Id="rId31" Type="http://schemas.openxmlformats.org/officeDocument/2006/relationships/hyperlink" Target="https://shipment.xpressbees.com/shipping/tracking/14344940465635" TargetMode="External"/><Relationship Id="rId30" Type="http://schemas.openxmlformats.org/officeDocument/2006/relationships/hyperlink" Target="https://shipment.xpressbees.com/shipping/tracking/14344940465591" TargetMode="External"/><Relationship Id="rId3" Type="http://schemas.openxmlformats.org/officeDocument/2006/relationships/hyperlink" Target="https://shipment.xpressbees.com/shipping/tracking/14344940287052" TargetMode="External"/><Relationship Id="rId29" Type="http://schemas.openxmlformats.org/officeDocument/2006/relationships/hyperlink" Target="https://shipment.xpressbees.com/shipping/tracking/14344940465540" TargetMode="External"/><Relationship Id="rId28" Type="http://schemas.openxmlformats.org/officeDocument/2006/relationships/hyperlink" Target="https://shipment.xpressbees.com/shipping/tracking/14344940460768" TargetMode="External"/><Relationship Id="rId27" Type="http://schemas.openxmlformats.org/officeDocument/2006/relationships/hyperlink" Target="https://shipment.xpressbees.com/shipping/tracking/14344940465527" TargetMode="External"/><Relationship Id="rId26" Type="http://schemas.openxmlformats.org/officeDocument/2006/relationships/hyperlink" Target="https://shipment.xpressbees.com/shipping/tracking/14344940465475" TargetMode="External"/><Relationship Id="rId25" Type="http://schemas.openxmlformats.org/officeDocument/2006/relationships/hyperlink" Target="https://shipment.xpressbees.com/shipping/tracking/14344940458270" TargetMode="External"/><Relationship Id="rId24" Type="http://schemas.openxmlformats.org/officeDocument/2006/relationships/hyperlink" Target="https://shipment.xpressbees.com/shipping/tracking/14344940432199" TargetMode="External"/><Relationship Id="rId23" Type="http://schemas.openxmlformats.org/officeDocument/2006/relationships/hyperlink" Target="https://shipment.xpressbees.com/shipping/tracking/14344940410963" TargetMode="External"/><Relationship Id="rId22" Type="http://schemas.openxmlformats.org/officeDocument/2006/relationships/hyperlink" Target="https://shipment.xpressbees.com/shipping/tracking/14344940410912" TargetMode="External"/><Relationship Id="rId21" Type="http://schemas.openxmlformats.org/officeDocument/2006/relationships/hyperlink" Target="https://shipment.xpressbees.com/shipping/tracking/14344940410953" TargetMode="External"/><Relationship Id="rId20" Type="http://schemas.openxmlformats.org/officeDocument/2006/relationships/hyperlink" Target="https://shipment.xpressbees.com/shipping/tracking/14344940423306" TargetMode="External"/><Relationship Id="rId2" Type="http://schemas.openxmlformats.org/officeDocument/2006/relationships/hyperlink" Target="http://www.shreetirupaticourier.net/Frm_DocTrack.aspx?docno=102800311833&amp;Tmp=1707292114285" TargetMode="External"/><Relationship Id="rId19" Type="http://schemas.openxmlformats.org/officeDocument/2006/relationships/hyperlink" Target="https://shipment.xpressbees.com/shipping/tracking/14344940391035" TargetMode="External"/><Relationship Id="rId18" Type="http://schemas.openxmlformats.org/officeDocument/2006/relationships/hyperlink" Target="https://shipment.xpressbees.com/shipping/tracking/14344940377729" TargetMode="External"/><Relationship Id="rId17" Type="http://schemas.openxmlformats.org/officeDocument/2006/relationships/hyperlink" Target="https://shipment.xpressbees.com/shipping/tracking/14344940354852" TargetMode="External"/><Relationship Id="rId16" Type="http://schemas.openxmlformats.org/officeDocument/2006/relationships/hyperlink" Target="https://shipment.xpressbees.com/shipping/tracking/14344940353228" TargetMode="External"/><Relationship Id="rId15" Type="http://schemas.openxmlformats.org/officeDocument/2006/relationships/hyperlink" Target="https://shipment.xpressbees.com/shipping/tracking/14344940343803" TargetMode="External"/><Relationship Id="rId14" Type="http://schemas.openxmlformats.org/officeDocument/2006/relationships/hyperlink" Target="https://shipment.xpressbees.com/shipping/tracking/14344940337460" TargetMode="External"/><Relationship Id="rId13" Type="http://schemas.openxmlformats.org/officeDocument/2006/relationships/hyperlink" Target="https://shipment.xpressbees.com/shipping/tracking/152489840023591" TargetMode="External"/><Relationship Id="rId12" Type="http://schemas.openxmlformats.org/officeDocument/2006/relationships/hyperlink" Target="https://shipment.xpressbees.com/shipping/tracking/14344940310991" TargetMode="External"/><Relationship Id="rId11" Type="http://schemas.openxmlformats.org/officeDocument/2006/relationships/hyperlink" Target="https://shipment.xpressbees.com/shipping/tracking/14344940308678" TargetMode="External"/><Relationship Id="rId10" Type="http://schemas.openxmlformats.org/officeDocument/2006/relationships/hyperlink" Target="https://shipment.xpressbees.com/shipping/tracking/14344940498771" TargetMode="External"/><Relationship Id="rId1" Type="http://schemas.openxmlformats.org/officeDocument/2006/relationships/hyperlink" Target="https://shreenandancourier.com/4091200018602" TargetMode="External"/></Relationships>
</file>

<file path=xl/worksheets/_rels/sheet1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delhivery.com/track/package/28680710000184" TargetMode="External"/><Relationship Id="rId98" Type="http://schemas.openxmlformats.org/officeDocument/2006/relationships/hyperlink" Target="https://www.delhivery.com/track/package/28680710000206" TargetMode="External"/><Relationship Id="rId97" Type="http://schemas.openxmlformats.org/officeDocument/2006/relationships/hyperlink" Target="https://www.delhivery.com/track/package/28680710000195" TargetMode="External"/><Relationship Id="rId96" Type="http://schemas.openxmlformats.org/officeDocument/2006/relationships/hyperlink" Target="https://trackon.in/" TargetMode="External"/><Relationship Id="rId95" Type="http://schemas.openxmlformats.org/officeDocument/2006/relationships/hyperlink" Target="https://shipment.xpressbees.com/shipping/tracking/14344940681905" TargetMode="External"/><Relationship Id="rId94" Type="http://schemas.openxmlformats.org/officeDocument/2006/relationships/hyperlink" Target="https://shipment.xpressbees.com/shipping/tracking/152489840062000" TargetMode="External"/><Relationship Id="rId93" Type="http://schemas.openxmlformats.org/officeDocument/2006/relationships/hyperlink" Target="https://shiprocket.co/tracking/340236908948" TargetMode="External"/><Relationship Id="rId92" Type="http://schemas.openxmlformats.org/officeDocument/2006/relationships/hyperlink" Target="https://www.delhivery.com/track/package/28680710000103" TargetMode="External"/><Relationship Id="rId91" Type="http://schemas.openxmlformats.org/officeDocument/2006/relationships/hyperlink" Target="https://shipment.xpressbees.com/shipping/tracking/14344940656556" TargetMode="External"/><Relationship Id="rId90" Type="http://schemas.openxmlformats.org/officeDocument/2006/relationships/hyperlink" Target="https://shipment.xpressbees.com/shipping/tracking/14344940643542" TargetMode="External"/><Relationship Id="rId9" Type="http://schemas.openxmlformats.org/officeDocument/2006/relationships/hyperlink" Target="https://www.deshkidava.com/product/Antra-Vriddhihar-Gutika-GcLtS" TargetMode="External"/><Relationship Id="rId89" Type="http://schemas.openxmlformats.org/officeDocument/2006/relationships/hyperlink" Target="http://www.trackon.in/" TargetMode="External"/><Relationship Id="rId88" Type="http://schemas.openxmlformats.org/officeDocument/2006/relationships/hyperlink" Target="https://www.delhivery.com/tracking" TargetMode="External"/><Relationship Id="rId87" Type="http://schemas.openxmlformats.org/officeDocument/2006/relationships/hyperlink" Target="https://www.deshkidava.com/product/Uttra-Khand-Madhu-Honey-w73RQ" TargetMode="External"/><Relationship Id="rId86" Type="http://schemas.openxmlformats.org/officeDocument/2006/relationships/hyperlink" Target="https://www.deshkidava.com/product/Ginger-Vinegar-30c7o" TargetMode="External"/><Relationship Id="rId85" Type="http://schemas.openxmlformats.org/officeDocument/2006/relationships/hyperlink" Target="https://www.deshkidava.com/product/Arjuna-Garcinia-Juice-eQP7r" TargetMode="External"/><Relationship Id="rId84" Type="http://schemas.openxmlformats.org/officeDocument/2006/relationships/hyperlink" Target="https://www.deshkidava.com/product/Shilajit-Himalayan-Origin--N8J6f" TargetMode="External"/><Relationship Id="rId83" Type="http://schemas.openxmlformats.org/officeDocument/2006/relationships/hyperlink" Target="https://www.deshkidava.com/product/Shilajit-Gold-Resin-OQGP3" TargetMode="External"/><Relationship Id="rId82" Type="http://schemas.openxmlformats.org/officeDocument/2006/relationships/hyperlink" Target="https://www.deshkidava.com/product/Virya-Shodhan-Vati-fxYNR" TargetMode="External"/><Relationship Id="rId81" Type="http://schemas.openxmlformats.org/officeDocument/2006/relationships/hyperlink" Target="https://www.deshkidava.com/product/Chandraprabha-Vati-iIGI9" TargetMode="External"/><Relationship Id="rId80" Type="http://schemas.openxmlformats.org/officeDocument/2006/relationships/hyperlink" Target="https://www.deshkidava.com/product/Ruturaj-Hair-Oil-epxnh" TargetMode="External"/><Relationship Id="rId8" Type="http://schemas.openxmlformats.org/officeDocument/2006/relationships/hyperlink" Target="https://www.deshkidava.com/product/Breathe-Eazy-Granules-zisSs" TargetMode="External"/><Relationship Id="rId79" Type="http://schemas.openxmlformats.org/officeDocument/2006/relationships/hyperlink" Target="https://www.deshkidava.com/product/Ragi-Malt-Dry-Fruits-Rbmmg" TargetMode="External"/><Relationship Id="rId78" Type="http://schemas.openxmlformats.org/officeDocument/2006/relationships/hyperlink" Target="https://www.deshkidava.com/product/Kesh-Kanchan-Tablet-g1ImB" TargetMode="External"/><Relationship Id="rId77" Type="http://schemas.openxmlformats.org/officeDocument/2006/relationships/hyperlink" Target="https://www.deshkidava.com/product/Rasayan-Churna-L7hTV" TargetMode="External"/><Relationship Id="rId76" Type="http://schemas.openxmlformats.org/officeDocument/2006/relationships/hyperlink" Target="https://www.delhivery.com/track/package/28680710000254" TargetMode="External"/><Relationship Id="rId75" Type="http://schemas.openxmlformats.org/officeDocument/2006/relationships/hyperlink" Target="https://www.deshkidava.com/product/Maha-Bhringraj-Oil-Nm8I1" TargetMode="External"/><Relationship Id="rId74" Type="http://schemas.openxmlformats.org/officeDocument/2006/relationships/hyperlink" Target="https://www.deshkidava.com/product/Rasayan-Vati-7JnCh" TargetMode="External"/><Relationship Id="rId73" Type="http://schemas.openxmlformats.org/officeDocument/2006/relationships/hyperlink" Target="https://www.deshkidava.com/product/Neo-Neem-Shampoo-0imgO" TargetMode="External"/><Relationship Id="rId72" Type="http://schemas.openxmlformats.org/officeDocument/2006/relationships/hyperlink" Target="https://www.deshkidava.com/product/Aj-Bplex-Syrup-P7goW" TargetMode="External"/><Relationship Id="rId71" Type="http://schemas.openxmlformats.org/officeDocument/2006/relationships/hyperlink" Target="https://www.deshkidava.com/product/Yastimadhu-Tablet-KNuUh" TargetMode="External"/><Relationship Id="rId70" Type="http://schemas.openxmlformats.org/officeDocument/2006/relationships/hyperlink" Target="https://www.deshkidava.com/product/Pravek-Ayurvedic-Tea-uOJig" TargetMode="External"/><Relationship Id="rId7" Type="http://schemas.openxmlformats.org/officeDocument/2006/relationships/hyperlink" Target="https://www.indiapost.gov.in/_layouts/15/dop.portal.tracking/trackconsignment.aspx" TargetMode="External"/><Relationship Id="rId69" Type="http://schemas.openxmlformats.org/officeDocument/2006/relationships/hyperlink" Target="https://www.deshkidava.com/product/Acnovin-Cream-l3aXp" TargetMode="External"/><Relationship Id="rId68" Type="http://schemas.openxmlformats.org/officeDocument/2006/relationships/hyperlink" Target="https://www.deshkidava.com/product/Nityadip-Mruttika-Soap-Qvbao" TargetMode="External"/><Relationship Id="rId67" Type="http://schemas.openxmlformats.org/officeDocument/2006/relationships/hyperlink" Target="https://www.deshkidava.com/product/Nityadip-Kesar-Soap-UbQB2" TargetMode="External"/><Relationship Id="rId66" Type="http://schemas.openxmlformats.org/officeDocument/2006/relationships/hyperlink" Target="https://www.delhivery.com/track/package/28680710000125" TargetMode="External"/><Relationship Id="rId65" Type="http://schemas.openxmlformats.org/officeDocument/2006/relationships/hyperlink" Target="https://www.trackon.in/" TargetMode="External"/><Relationship Id="rId64" Type="http://schemas.openxmlformats.org/officeDocument/2006/relationships/hyperlink" Target="https://www.delhivery.com/track/package/28680710000114" TargetMode="External"/><Relationship Id="rId63" Type="http://schemas.openxmlformats.org/officeDocument/2006/relationships/hyperlink" Target="https://www.delhivery.com/track/package/28680710000044" TargetMode="External"/><Relationship Id="rId62" Type="http://schemas.openxmlformats.org/officeDocument/2006/relationships/hyperlink" Target="https://www.delhivery.com/track/package/28680710000055" TargetMode="External"/><Relationship Id="rId61" Type="http://schemas.openxmlformats.org/officeDocument/2006/relationships/hyperlink" Target="https://www.delhivery.com/track/package/28680710000140" TargetMode="External"/><Relationship Id="rId60" Type="http://schemas.openxmlformats.org/officeDocument/2006/relationships/hyperlink" Target="https://shipment.xpressbees.com/shipping/tracking/14344940641543" TargetMode="External"/><Relationship Id="rId6" Type="http://schemas.openxmlformats.org/officeDocument/2006/relationships/hyperlink" Target="https://www.deshkidava.com/product/Nherb-Oral-Mouth-Care-Liquid-jOVni" TargetMode="External"/><Relationship Id="rId59" Type="http://schemas.openxmlformats.org/officeDocument/2006/relationships/hyperlink" Target="https://shipment.xpressbees.com/shipping/tracking/14344940643674" TargetMode="External"/><Relationship Id="rId58" Type="http://schemas.openxmlformats.org/officeDocument/2006/relationships/hyperlink" Target="https://shipment.xpressbees.com/shipping/tracking/14344940631859" TargetMode="External"/><Relationship Id="rId57" Type="http://schemas.openxmlformats.org/officeDocument/2006/relationships/hyperlink" Target="https://shipment.xpressbees.com/shipping/tracking/14344940643591" TargetMode="External"/><Relationship Id="rId56" Type="http://schemas.openxmlformats.org/officeDocument/2006/relationships/hyperlink" Target="https://shipment.xpressbees.com/shipping/tracking/14344940643450" TargetMode="External"/><Relationship Id="rId55" Type="http://schemas.openxmlformats.org/officeDocument/2006/relationships/hyperlink" Target="https://shipment.xpressbees.com/shipping/tracking/14344940641503" TargetMode="External"/><Relationship Id="rId54" Type="http://schemas.openxmlformats.org/officeDocument/2006/relationships/hyperlink" Target="https://shipment.xpressbees.com/shipping/tracking/14344940622278" TargetMode="External"/><Relationship Id="rId53" Type="http://schemas.openxmlformats.org/officeDocument/2006/relationships/hyperlink" Target="https://shreenandancourier.com/" TargetMode="External"/><Relationship Id="rId52" Type="http://schemas.openxmlformats.org/officeDocument/2006/relationships/hyperlink" Target="https://www.deshkidava.com/product/Ojasvita-Chocolate-Powder-0pz4K" TargetMode="External"/><Relationship Id="rId51" Type="http://schemas.openxmlformats.org/officeDocument/2006/relationships/hyperlink" Target="https://www.deshkidava.com/product/Gomutra-Ark-QxzL1" TargetMode="External"/><Relationship Id="rId50" Type="http://schemas.openxmlformats.org/officeDocument/2006/relationships/hyperlink" Target="https://www.deshkidava.com/product/Uricontrol-Syrup-Xy0QD" TargetMode="External"/><Relationship Id="rId5" Type="http://schemas.openxmlformats.org/officeDocument/2006/relationships/hyperlink" Target="https://www.deshkidava.com/product/Chyawanprash-X2WJH" TargetMode="External"/><Relationship Id="rId49" Type="http://schemas.openxmlformats.org/officeDocument/2006/relationships/hyperlink" Target="https://www.deshkidava.com/product/Honey-G1zL4" TargetMode="External"/><Relationship Id="rId48" Type="http://schemas.openxmlformats.org/officeDocument/2006/relationships/hyperlink" Target="https://www.deshkidava.com/product/Raktin-Syrup--evXZQ" TargetMode="External"/><Relationship Id="rId47" Type="http://schemas.openxmlformats.org/officeDocument/2006/relationships/hyperlink" Target="https://www.deshkidava.com/product/Shyamala-Oil-Hua8N" TargetMode="External"/><Relationship Id="rId46" Type="http://schemas.openxmlformats.org/officeDocument/2006/relationships/hyperlink" Target="https://www.deshkidava.com/product/Brento-Syrup-wq8dZ" TargetMode="External"/><Relationship Id="rId45" Type="http://schemas.openxmlformats.org/officeDocument/2006/relationships/hyperlink" Target="https://www.deshkidava.com/product/Nityadip-Ubtan--Soap-7Mkrg" TargetMode="External"/><Relationship Id="rId44" Type="http://schemas.openxmlformats.org/officeDocument/2006/relationships/hyperlink" Target="https://www.deshkidava.com/product/Giloy-Juice-u4Vcp" TargetMode="External"/><Relationship Id="rId43" Type="http://schemas.openxmlformats.org/officeDocument/2006/relationships/hyperlink" Target="https://www.deshkidava.com/product/Hemo-G-Findla-Juice-pDRo2" TargetMode="External"/><Relationship Id="rId42" Type="http://schemas.openxmlformats.org/officeDocument/2006/relationships/hyperlink" Target="https://www.deshkidava.com/product/Earcon-Drops-WOsW8" TargetMode="External"/><Relationship Id="rId41" Type="http://schemas.openxmlformats.org/officeDocument/2006/relationships/hyperlink" Target="https://www.deshkidava.com/product/Aj-Kesh-A1-Powder-Caqj6" TargetMode="External"/><Relationship Id="rId40" Type="http://schemas.openxmlformats.org/officeDocument/2006/relationships/hyperlink" Target="https://www.deshkidava.com/product/Moringa-Leaf-Powder-gHYG0" TargetMode="External"/><Relationship Id="rId4" Type="http://schemas.openxmlformats.org/officeDocument/2006/relationships/hyperlink" Target="https://shipment.xpressbees.com/shipping/tracking/14344940555851" TargetMode="External"/><Relationship Id="rId39" Type="http://schemas.openxmlformats.org/officeDocument/2006/relationships/hyperlink" Target="https://www.deshkidava.com/product/Raughan-E-Badam-Shireen-yxGG4" TargetMode="External"/><Relationship Id="rId38" Type="http://schemas.openxmlformats.org/officeDocument/2006/relationships/hyperlink" Target="https://www.deshkidava.com/product/Sat-Isabgol-2yfYg" TargetMode="External"/><Relationship Id="rId37" Type="http://schemas.openxmlformats.org/officeDocument/2006/relationships/hyperlink" Target="https://www.deshkidava.com/product/Memodin-Syrup-zrx4I" TargetMode="External"/><Relationship Id="rId36" Type="http://schemas.openxmlformats.org/officeDocument/2006/relationships/hyperlink" Target="https://www.deshkidava.com/product/Ragi-Malt-Mango-7MIS8" TargetMode="External"/><Relationship Id="rId35" Type="http://schemas.openxmlformats.org/officeDocument/2006/relationships/hyperlink" Target="https://www.deshkidava.com/product/Dr-Ortho-Strong-Oil-MvSPs" TargetMode="External"/><Relationship Id="rId34" Type="http://schemas.openxmlformats.org/officeDocument/2006/relationships/hyperlink" Target="https://www.deshkidava.com/product/Sesa-Ayurvedic-Hair-Oil-XuP1I" TargetMode="External"/><Relationship Id="rId33" Type="http://schemas.openxmlformats.org/officeDocument/2006/relationships/hyperlink" Target="https://www.deshkidava.com/product/Sesa-Anti-Hair-Fall-With-Bhringraj--Onion-Shampoo-diNDH" TargetMode="External"/><Relationship Id="rId32" Type="http://schemas.openxmlformats.org/officeDocument/2006/relationships/hyperlink" Target="https://www.deshkidava.com/product/best-herbal-shampoo-trichup" TargetMode="External"/><Relationship Id="rId31" Type="http://schemas.openxmlformats.org/officeDocument/2006/relationships/hyperlink" Target="https://www.deshkidava.com/product/Neo-Neem-Soap-gjv5C" TargetMode="External"/><Relationship Id="rId30" Type="http://schemas.openxmlformats.org/officeDocument/2006/relationships/hyperlink" Target="https://www.deshkidava.com/product/Pavanahara-Vati-dtmEL" TargetMode="External"/><Relationship Id="rId3" Type="http://schemas.openxmlformats.org/officeDocument/2006/relationships/hyperlink" Target="https://shipment.xpressbees.com/shipping/tracking/14344940553534" TargetMode="External"/><Relationship Id="rId29" Type="http://schemas.openxmlformats.org/officeDocument/2006/relationships/hyperlink" Target="https://www.deshkidava.com/product/Hyperstop-Tablet-tdWMd" TargetMode="External"/><Relationship Id="rId28" Type="http://schemas.openxmlformats.org/officeDocument/2006/relationships/hyperlink" Target="https://www.deshkidava.com/product/JointAid-Oil-qGa55" TargetMode="External"/><Relationship Id="rId27" Type="http://schemas.openxmlformats.org/officeDocument/2006/relationships/hyperlink" Target="https://www.deshkidava.com/product/Diabic-Care-Juice-dzQnq" TargetMode="External"/><Relationship Id="rId269" Type="http://schemas.openxmlformats.org/officeDocument/2006/relationships/hyperlink" Target="https://shipment.xpressbees.com/shipping/tracking/14344940839171" TargetMode="External"/><Relationship Id="rId268" Type="http://schemas.openxmlformats.org/officeDocument/2006/relationships/hyperlink" Target="https://shipment.xpressbees.com/shipping/tracking/14344940841137" TargetMode="External"/><Relationship Id="rId267" Type="http://schemas.openxmlformats.org/officeDocument/2006/relationships/hyperlink" Target="https://www.delhivery.com/track/package/28680710000302" TargetMode="External"/><Relationship Id="rId266" Type="http://schemas.openxmlformats.org/officeDocument/2006/relationships/hyperlink" Target="https://shipment.xpressbees.com/shipping/tracking/14344940839108" TargetMode="External"/><Relationship Id="rId265" Type="http://schemas.openxmlformats.org/officeDocument/2006/relationships/hyperlink" Target="https://shipment.xpressbees.com/shipping/tracking/14344940839541" TargetMode="External"/><Relationship Id="rId264" Type="http://schemas.openxmlformats.org/officeDocument/2006/relationships/hyperlink" Target="https://www.delhivery.com/track/package/28680710000350" TargetMode="External"/><Relationship Id="rId263" Type="http://schemas.openxmlformats.org/officeDocument/2006/relationships/hyperlink" Target="https://shipment.xpressbees.com/shipping/tracking/14344940841140" TargetMode="External"/><Relationship Id="rId262" Type="http://schemas.openxmlformats.org/officeDocument/2006/relationships/hyperlink" Target="https://www.delhivery.com/track/package/28680710000313" TargetMode="External"/><Relationship Id="rId261" Type="http://schemas.openxmlformats.org/officeDocument/2006/relationships/hyperlink" Target="https://shipment.xpressbees.com/shipping/tracking/14344940841161" TargetMode="External"/><Relationship Id="rId260" Type="http://schemas.openxmlformats.org/officeDocument/2006/relationships/hyperlink" Target="https://www.delhivery.com/track/package/28680710000291" TargetMode="External"/><Relationship Id="rId26" Type="http://schemas.openxmlformats.org/officeDocument/2006/relationships/hyperlink" Target="https://www.deshkidava.com/product/Kruminashak-Kadha-hRIvS" TargetMode="External"/><Relationship Id="rId259" Type="http://schemas.openxmlformats.org/officeDocument/2006/relationships/hyperlink" Target="https://shipment.xpressbees.com/shipping/tracking/14344940840519" TargetMode="External"/><Relationship Id="rId258" Type="http://schemas.openxmlformats.org/officeDocument/2006/relationships/hyperlink" Target="https://shipment.xpressbees.com/shipping/tracking/14344940839121" TargetMode="External"/><Relationship Id="rId257" Type="http://schemas.openxmlformats.org/officeDocument/2006/relationships/hyperlink" Target="https://shipment.xpressbees.com/shipping/tracking/14344940824596" TargetMode="External"/><Relationship Id="rId256" Type="http://schemas.openxmlformats.org/officeDocument/2006/relationships/hyperlink" Target="https://shipment.xpressbees.com/shipping/tracking/14344940824528" TargetMode="External"/><Relationship Id="rId255" Type="http://schemas.openxmlformats.org/officeDocument/2006/relationships/hyperlink" Target="https://www.delhivery.com/track/package/28680710000280" TargetMode="External"/><Relationship Id="rId254" Type="http://schemas.openxmlformats.org/officeDocument/2006/relationships/hyperlink" Target="https://shipment.xpressbees.com/shipping/tracking/14344940824292" TargetMode="External"/><Relationship Id="rId253" Type="http://schemas.openxmlformats.org/officeDocument/2006/relationships/hyperlink" Target="https://shipment.xpressbees.com/shipping/tracking/14344940824376" TargetMode="External"/><Relationship Id="rId252" Type="http://schemas.openxmlformats.org/officeDocument/2006/relationships/hyperlink" Target="https://shipment.xpressbees.com/shipping/tracking/14344940824248" TargetMode="External"/><Relationship Id="rId251" Type="http://schemas.openxmlformats.org/officeDocument/2006/relationships/hyperlink" Target="https://shipment.xpressbees.com/shipping/tracking/14344940824107" TargetMode="External"/><Relationship Id="rId250" Type="http://schemas.openxmlformats.org/officeDocument/2006/relationships/hyperlink" Target="https://shipment.xpressbees.com/shipping/tracking/14344940824104" TargetMode="External"/><Relationship Id="rId25" Type="http://schemas.openxmlformats.org/officeDocument/2006/relationships/hyperlink" Target="http://www.delhivery.com/" TargetMode="External"/><Relationship Id="rId249" Type="http://schemas.openxmlformats.org/officeDocument/2006/relationships/hyperlink" Target="https://shipment.xpressbees.com/shipping/tracking/14344940824075" TargetMode="External"/><Relationship Id="rId248" Type="http://schemas.openxmlformats.org/officeDocument/2006/relationships/hyperlink" Target="https://shipment.xpressbees.com/shipping/tracking/14344940822854" TargetMode="External"/><Relationship Id="rId247" Type="http://schemas.openxmlformats.org/officeDocument/2006/relationships/hyperlink" Target="https://shipment.xpressbees.com/shipping/tracking/14344940819047" TargetMode="External"/><Relationship Id="rId246" Type="http://schemas.openxmlformats.org/officeDocument/2006/relationships/hyperlink" Target="https://shipment.xpressbees.com/shipping/tracking/14344940822913" TargetMode="External"/><Relationship Id="rId245" Type="http://schemas.openxmlformats.org/officeDocument/2006/relationships/hyperlink" Target="https://shipment.xpressbees.com/shipping/tracking/14344940822908" TargetMode="External"/><Relationship Id="rId244" Type="http://schemas.openxmlformats.org/officeDocument/2006/relationships/hyperlink" Target="https://shipment.xpressbees.com/shipping/tracking/14344940822920" TargetMode="External"/><Relationship Id="rId243" Type="http://schemas.openxmlformats.org/officeDocument/2006/relationships/hyperlink" Target="https://shipment.xpressbees.com/shipping/tracking/14344940824046" TargetMode="External"/><Relationship Id="rId242" Type="http://schemas.openxmlformats.org/officeDocument/2006/relationships/hyperlink" Target="https://shipment.xpressbees.com/shipping/tracking/14344940819980" TargetMode="External"/><Relationship Id="rId241" Type="http://schemas.openxmlformats.org/officeDocument/2006/relationships/hyperlink" Target="https://shipment.xpressbees.com/shipping/tracking/14344940815935" TargetMode="External"/><Relationship Id="rId240" Type="http://schemas.openxmlformats.org/officeDocument/2006/relationships/hyperlink" Target="https://shipment.xpressbees.com/shipping/tracking/14344940814594" TargetMode="External"/><Relationship Id="rId24" Type="http://schemas.openxmlformats.org/officeDocument/2006/relationships/hyperlink" Target="https://www.deshkidava.com/product/Bio-Oil-Skin-Care-PpWC3" TargetMode="External"/><Relationship Id="rId239" Type="http://schemas.openxmlformats.org/officeDocument/2006/relationships/hyperlink" Target="https://shipment.xpressbees.com/shipping/tracking/14344940814574" TargetMode="External"/><Relationship Id="rId238" Type="http://schemas.openxmlformats.org/officeDocument/2006/relationships/hyperlink" Target="https://shipment.xpressbees.com/shipping/tracking/14344940814237" TargetMode="External"/><Relationship Id="rId237" Type="http://schemas.openxmlformats.org/officeDocument/2006/relationships/hyperlink" Target="https://www.indiapost.gov.in/_layouts/15/DOP.Portal.Tracking/TrackConsignment.aspx" TargetMode="External"/><Relationship Id="rId236" Type="http://schemas.openxmlformats.org/officeDocument/2006/relationships/hyperlink" Target="https://shipment.xpressbees.com/shipping/tracking/14344940841128" TargetMode="External"/><Relationship Id="rId235" Type="http://schemas.openxmlformats.org/officeDocument/2006/relationships/hyperlink" Target="https://shipment.xpressbees.com/shipping/tracking/14344940839111" TargetMode="External"/><Relationship Id="rId234" Type="http://schemas.openxmlformats.org/officeDocument/2006/relationships/hyperlink" Target="https://shipment.xpressbees.com/shipping/tracking/14344940839594" TargetMode="External"/><Relationship Id="rId233" Type="http://schemas.openxmlformats.org/officeDocument/2006/relationships/hyperlink" Target="https://shipment.xpressbees.com/shipping/tracking/14344940839082" TargetMode="External"/><Relationship Id="rId232" Type="http://schemas.openxmlformats.org/officeDocument/2006/relationships/hyperlink" Target="https://shipment.xpressbees.com/shipping/tracking/14344940839089" TargetMode="External"/><Relationship Id="rId231" Type="http://schemas.openxmlformats.org/officeDocument/2006/relationships/hyperlink" Target="https://shipment.xpressbees.com/shipping/tracking/14344940839177" TargetMode="External"/><Relationship Id="rId230" Type="http://schemas.openxmlformats.org/officeDocument/2006/relationships/hyperlink" Target="https://shipment.xpressbees.com/shipping/tracking/14344940839133" TargetMode="External"/><Relationship Id="rId23" Type="http://schemas.openxmlformats.org/officeDocument/2006/relationships/hyperlink" Target="https://www.deshkidava.com/product/Colicarmin-Syrup-z7ICM" TargetMode="External"/><Relationship Id="rId229" Type="http://schemas.openxmlformats.org/officeDocument/2006/relationships/hyperlink" Target="https://shipment.xpressbees.com/shipping/tracking/14344940822912" TargetMode="External"/><Relationship Id="rId228" Type="http://schemas.openxmlformats.org/officeDocument/2006/relationships/hyperlink" Target="https://shipment.xpressbees.com/shipping/tracking/14344940824056" TargetMode="External"/><Relationship Id="rId227" Type="http://schemas.openxmlformats.org/officeDocument/2006/relationships/hyperlink" Target="https://www.deshkidava.com/product/Neo-Neem-All-Purpose-Oil-GuDFs" TargetMode="External"/><Relationship Id="rId226" Type="http://schemas.openxmlformats.org/officeDocument/2006/relationships/hyperlink" Target="https://www.deshkidava.com/product/Neo-Neem-Hair-Oil-2xord" TargetMode="External"/><Relationship Id="rId225" Type="http://schemas.openxmlformats.org/officeDocument/2006/relationships/hyperlink" Target="https://www.deshkidava.com/product/Ashwagandharishta-FcojI" TargetMode="External"/><Relationship Id="rId224" Type="http://schemas.openxmlformats.org/officeDocument/2006/relationships/hyperlink" Target="mailto:bharatloncha101@gmail.com" TargetMode="External"/><Relationship Id="rId223" Type="http://schemas.openxmlformats.org/officeDocument/2006/relationships/hyperlink" Target="https://www.deshkidava.com/product/Shilajit-Gold-Capsule-28jTI" TargetMode="External"/><Relationship Id="rId222" Type="http://schemas.openxmlformats.org/officeDocument/2006/relationships/hyperlink" Target="https://www.deshkidava.com/product/Triphala--UzUXO" TargetMode="External"/><Relationship Id="rId221" Type="http://schemas.openxmlformats.org/officeDocument/2006/relationships/hyperlink" Target="https://www.deshkidava.com/product/Sarpagandha-Ghanvati-WHe6R" TargetMode="External"/><Relationship Id="rId220" Type="http://schemas.openxmlformats.org/officeDocument/2006/relationships/hyperlink" Target="https://www.deshkidava.com/product/Uryculi-Tablet-Iswcg" TargetMode="External"/><Relationship Id="rId22" Type="http://schemas.openxmlformats.org/officeDocument/2006/relationships/hyperlink" Target="https://www.deshkidava.com/product/Haridra-Khand-Capsule-iN6vX" TargetMode="External"/><Relationship Id="rId219" Type="http://schemas.openxmlformats.org/officeDocument/2006/relationships/hyperlink" Target="https://www.deshkidava.com/product/Rajapravartani-Bati-KTOZ6" TargetMode="External"/><Relationship Id="rId218" Type="http://schemas.openxmlformats.org/officeDocument/2006/relationships/hyperlink" Target="https://www.deshkidava.com/product/Bhawsar-Khakhra-Ark-Eye-Drops-vwFzE" TargetMode="External"/><Relationship Id="rId217" Type="http://schemas.openxmlformats.org/officeDocument/2006/relationships/hyperlink" Target="https://www.deshkidava.com/product/Chameli-Oil-XwQZn" TargetMode="External"/><Relationship Id="rId216" Type="http://schemas.openxmlformats.org/officeDocument/2006/relationships/hyperlink" Target="mailto:satyveerkumarpals46@gmail.com" TargetMode="External"/><Relationship Id="rId215" Type="http://schemas.openxmlformats.org/officeDocument/2006/relationships/hyperlink" Target="https://www.deshkidava.com/product/Makardhwaja-Gutika-bfMbp" TargetMode="External"/><Relationship Id="rId214" Type="http://schemas.openxmlformats.org/officeDocument/2006/relationships/hyperlink" Target="https://www.deshkidava.com/product/Gond-Moringa-3vT64" TargetMode="External"/><Relationship Id="rId213" Type="http://schemas.openxmlformats.org/officeDocument/2006/relationships/hyperlink" Target="https://www.deshkidava.com/product/Cofco-Tablet-EYg2W" TargetMode="External"/><Relationship Id="rId212" Type="http://schemas.openxmlformats.org/officeDocument/2006/relationships/hyperlink" Target="https://www.deshkidava.com/product/Sitopaladi-Churna-XBRCB" TargetMode="External"/><Relationship Id="rId211" Type="http://schemas.openxmlformats.org/officeDocument/2006/relationships/hyperlink" Target="https://www.deshkidava.com/product/Brahma-Rasayana-kMR6u" TargetMode="External"/><Relationship Id="rId210" Type="http://schemas.openxmlformats.org/officeDocument/2006/relationships/hyperlink" Target="https://www.deshkidava.com/product/Khadirarishta-7jcZI" TargetMode="External"/><Relationship Id="rId21" Type="http://schemas.openxmlformats.org/officeDocument/2006/relationships/hyperlink" Target="https://shipment.xpressbees.com/shipping/tracking/14344940601129" TargetMode="External"/><Relationship Id="rId209" Type="http://schemas.openxmlformats.org/officeDocument/2006/relationships/hyperlink" Target="https://www.deshkidava.com/product/Roupya-Bhasma-Sliver-8bbUi" TargetMode="External"/><Relationship Id="rId208" Type="http://schemas.openxmlformats.org/officeDocument/2006/relationships/hyperlink" Target="https://shipment.xpressbees.com/shipping/tracking/14344940813696" TargetMode="External"/><Relationship Id="rId207" Type="http://schemas.openxmlformats.org/officeDocument/2006/relationships/hyperlink" Target="https://shipment.xpressbees.com/shipping/tracking/14344940813686" TargetMode="External"/><Relationship Id="rId206" Type="http://schemas.openxmlformats.org/officeDocument/2006/relationships/hyperlink" Target="https://shipment.xpressbees.com/shipping/tracking/14344940813698" TargetMode="External"/><Relationship Id="rId205" Type="http://schemas.openxmlformats.org/officeDocument/2006/relationships/hyperlink" Target="https://shipment.xpressbees.com/shipping/tracking/14344940813674" TargetMode="External"/><Relationship Id="rId204" Type="http://schemas.openxmlformats.org/officeDocument/2006/relationships/hyperlink" Target="https://shipment.xpressbees.com/shipping/tracking/14344940813705" TargetMode="External"/><Relationship Id="rId203" Type="http://schemas.openxmlformats.org/officeDocument/2006/relationships/hyperlink" Target="https://www.deshkidava.com/product/Melas-Soap-75-GM-gTVAa" TargetMode="External"/><Relationship Id="rId202" Type="http://schemas.openxmlformats.org/officeDocument/2006/relationships/hyperlink" Target="https://www.deshkidava.com/product/ayurvedic-syrup-for-irregular-periods" TargetMode="External"/><Relationship Id="rId201" Type="http://schemas.openxmlformats.org/officeDocument/2006/relationships/hyperlink" Target="https://www.deshkidava.com/product/Dia-Free--6OgHM" TargetMode="External"/><Relationship Id="rId200" Type="http://schemas.openxmlformats.org/officeDocument/2006/relationships/hyperlink" Target="https://www.deshkidava.com/product/Cutisora-Oil-Bnat4" TargetMode="External"/><Relationship Id="rId20" Type="http://schemas.openxmlformats.org/officeDocument/2006/relationships/hyperlink" Target="https://shipment.xpressbees.com/shipping/tracking/14344940600903" TargetMode="External"/><Relationship Id="rId2" Type="http://schemas.openxmlformats.org/officeDocument/2006/relationships/hyperlink" Target="http://www.shreenandancouries.com/" TargetMode="External"/><Relationship Id="rId199" Type="http://schemas.openxmlformats.org/officeDocument/2006/relationships/hyperlink" Target="https://www.deshkidava.com/product/Cutis-Soap-nMKme" TargetMode="External"/><Relationship Id="rId198" Type="http://schemas.openxmlformats.org/officeDocument/2006/relationships/hyperlink" Target="https://www.deshkidava.com/product/Dhatupausthik-Churna-eKowc" TargetMode="External"/><Relationship Id="rId197" Type="http://schemas.openxmlformats.org/officeDocument/2006/relationships/hyperlink" Target="https://www.deshkidava.com/product/Dabur-Chyawanprash-3i4Id" TargetMode="External"/><Relationship Id="rId196" Type="http://schemas.openxmlformats.org/officeDocument/2006/relationships/hyperlink" Target="https://www.deshkidava.com/product/Maha-Sudarsan-Churna-FySN8" TargetMode="External"/><Relationship Id="rId195" Type="http://schemas.openxmlformats.org/officeDocument/2006/relationships/hyperlink" Target="https://www.deshkidava.com/product/Raktha-Chandan-BFmjg" TargetMode="External"/><Relationship Id="rId194" Type="http://schemas.openxmlformats.org/officeDocument/2006/relationships/hyperlink" Target="https://www.deshkidava.com/product/Bio-Pineapple-Oil-Control-Foaming-Face-cleaner-lq314" TargetMode="External"/><Relationship Id="rId193" Type="http://schemas.openxmlformats.org/officeDocument/2006/relationships/hyperlink" Target="https://www.deshkidava.com/product/Multani-Mitti-2Op3D" TargetMode="External"/><Relationship Id="rId192" Type="http://schemas.openxmlformats.org/officeDocument/2006/relationships/hyperlink" Target="https://www.deshkidava.com/product/Ranger-Syrup-VDQUv" TargetMode="External"/><Relationship Id="rId191" Type="http://schemas.openxmlformats.org/officeDocument/2006/relationships/hyperlink" Target="https://www.deshkidava.com/product/Mushroomex-Mushroom-Powder-IKOqb" TargetMode="External"/><Relationship Id="rId190" Type="http://schemas.openxmlformats.org/officeDocument/2006/relationships/hyperlink" Target="https://www.deshkidava.com/product/Manmath-Ras-BxSGL" TargetMode="External"/><Relationship Id="rId19" Type="http://schemas.openxmlformats.org/officeDocument/2006/relationships/hyperlink" Target="https://www.deshkidava.com/product/Triphala-Guggulu-Pm0Rg" TargetMode="External"/><Relationship Id="rId189" Type="http://schemas.openxmlformats.org/officeDocument/2006/relationships/hyperlink" Target="https://www.deshkidava.com/product/Boniheal-Tablet-woffB" TargetMode="External"/><Relationship Id="rId188" Type="http://schemas.openxmlformats.org/officeDocument/2006/relationships/hyperlink" Target="https://www.deshkidava.com/product/Kesar-Almond-Goti-Brr9T" TargetMode="External"/><Relationship Id="rId187" Type="http://schemas.openxmlformats.org/officeDocument/2006/relationships/hyperlink" Target="https://www.deshkidava.com/product/Kukurma-Cream-2z4dI" TargetMode="External"/><Relationship Id="rId186" Type="http://schemas.openxmlformats.org/officeDocument/2006/relationships/hyperlink" Target="https://www.deshkidava.com/product/Haritaki-Churna-AyLnH" TargetMode="External"/><Relationship Id="rId185" Type="http://schemas.openxmlformats.org/officeDocument/2006/relationships/hyperlink" Target="https://www.deshkidava.com/product/Netra-Sudarshan-Ark-4vcYK" TargetMode="External"/><Relationship Id="rId184" Type="http://schemas.openxmlformats.org/officeDocument/2006/relationships/hyperlink" Target="https://www.deshkidava.com/product/Ablari-Syrup-snCSr" TargetMode="External"/><Relationship Id="rId183" Type="http://schemas.openxmlformats.org/officeDocument/2006/relationships/hyperlink" Target="https://www.deshkidava.com/product/Stretch-Nil-1x1wQ" TargetMode="External"/><Relationship Id="rId182" Type="http://schemas.openxmlformats.org/officeDocument/2006/relationships/hyperlink" Target="https://www.deshkidava.com/product/Lauhasava-73bug" TargetMode="External"/><Relationship Id="rId181" Type="http://schemas.openxmlformats.org/officeDocument/2006/relationships/hyperlink" Target="https://www.deshkidava.com/product/Dimag-Paushtik-Rasayan-Tablet-5vWYa" TargetMode="External"/><Relationship Id="rId180" Type="http://schemas.openxmlformats.org/officeDocument/2006/relationships/hyperlink" Target="http://www.shreeanjanicourier.com/" TargetMode="External"/><Relationship Id="rId18" Type="http://schemas.openxmlformats.org/officeDocument/2006/relationships/hyperlink" Target="https://www.deshkidava.com/product/Sonaprash-Chyawanprash-c86i5" TargetMode="External"/><Relationship Id="rId179" Type="http://schemas.openxmlformats.org/officeDocument/2006/relationships/hyperlink" Target="https://shipment.xpressbees.com/shipping/tracking/14344940782897" TargetMode="External"/><Relationship Id="rId178" Type="http://schemas.openxmlformats.org/officeDocument/2006/relationships/hyperlink" Target="https://shipment.xpressbees.com/shipping/tracking/14344940755082" TargetMode="External"/><Relationship Id="rId177" Type="http://schemas.openxmlformats.org/officeDocument/2006/relationships/hyperlink" Target="https://shipment.xpressbees.com/shipping/tracking/14344940754400" TargetMode="External"/><Relationship Id="rId176" Type="http://schemas.openxmlformats.org/officeDocument/2006/relationships/hyperlink" Target="https://shipment.xpressbees.com/shipping/tracking/14344940755086" TargetMode="External"/><Relationship Id="rId175" Type="http://schemas.openxmlformats.org/officeDocument/2006/relationships/hyperlink" Target="https://shipment.xpressbees.com/shipping/tracking/14344940754520" TargetMode="External"/><Relationship Id="rId174" Type="http://schemas.openxmlformats.org/officeDocument/2006/relationships/hyperlink" Target="https://shipment.xpressbees.com/shipping/tracking/14344940812293" TargetMode="External"/><Relationship Id="rId173" Type="http://schemas.openxmlformats.org/officeDocument/2006/relationships/hyperlink" Target="https://shipment.xpressbees.com/shipping/tracking/14344940808031" TargetMode="External"/><Relationship Id="rId172" Type="http://schemas.openxmlformats.org/officeDocument/2006/relationships/hyperlink" Target="https://shipment.xpressbees.com/shipping/tracking/14344940804676" TargetMode="External"/><Relationship Id="rId171" Type="http://schemas.openxmlformats.org/officeDocument/2006/relationships/hyperlink" Target="https://shipment.xpressbees.com/shipping/tracking/14344940804048" TargetMode="External"/><Relationship Id="rId170" Type="http://schemas.openxmlformats.org/officeDocument/2006/relationships/hyperlink" Target="https://shipment.xpressbees.com/shipping/tracking/14344940804679" TargetMode="External"/><Relationship Id="rId17" Type="http://schemas.openxmlformats.org/officeDocument/2006/relationships/hyperlink" Target="https://shipment.xpressbees.com/shipping/tracking/14344940592034" TargetMode="External"/><Relationship Id="rId169" Type="http://schemas.openxmlformats.org/officeDocument/2006/relationships/hyperlink" Target="https://shipment.xpressbees.com/shipping/tracking/14344940804677" TargetMode="External"/><Relationship Id="rId168" Type="http://schemas.openxmlformats.org/officeDocument/2006/relationships/hyperlink" Target="https://shipment.xpressbees.com/shipping/tracking/14344940794208" TargetMode="External"/><Relationship Id="rId167" Type="http://schemas.openxmlformats.org/officeDocument/2006/relationships/hyperlink" Target="https://shipment.xpressbees.com/shipping/tracking/14344940786393" TargetMode="External"/><Relationship Id="rId166" Type="http://schemas.openxmlformats.org/officeDocument/2006/relationships/hyperlink" Target="https://shipment.xpressbees.com/shipping/tracking/14344940784393" TargetMode="External"/><Relationship Id="rId165" Type="http://schemas.openxmlformats.org/officeDocument/2006/relationships/hyperlink" Target="https://shipment.xpressbees.com/shipping/tracking/14344940781854" TargetMode="External"/><Relationship Id="rId164" Type="http://schemas.openxmlformats.org/officeDocument/2006/relationships/hyperlink" Target="https://shipment.xpressbees.com/shipping/tracking/14344940778628" TargetMode="External"/><Relationship Id="rId163" Type="http://schemas.openxmlformats.org/officeDocument/2006/relationships/hyperlink" Target="https://shipment.xpressbees.com/shipping/tracking/14344940779873" TargetMode="External"/><Relationship Id="rId162" Type="http://schemas.openxmlformats.org/officeDocument/2006/relationships/hyperlink" Target="https://shipment.xpressbees.com/shipping/tracking/14344940780012" TargetMode="External"/><Relationship Id="rId161" Type="http://schemas.openxmlformats.org/officeDocument/2006/relationships/hyperlink" Target="https://shipment.xpressbees.com/shipping/tracking/14344940780160" TargetMode="External"/><Relationship Id="rId160" Type="http://schemas.openxmlformats.org/officeDocument/2006/relationships/hyperlink" Target="https://shipment.xpressbees.com/shipping/tracking/14344940793679" TargetMode="External"/><Relationship Id="rId16" Type="http://schemas.openxmlformats.org/officeDocument/2006/relationships/hyperlink" Target="https://shipment.xpressbees.com/shipping/tracking/14344940584892" TargetMode="External"/><Relationship Id="rId159" Type="http://schemas.openxmlformats.org/officeDocument/2006/relationships/hyperlink" Target="https://shipment.xpressbees.com/shipping/tracking/14344940780868" TargetMode="External"/><Relationship Id="rId158" Type="http://schemas.openxmlformats.org/officeDocument/2006/relationships/hyperlink" Target="https://shipment.xpressbees.com/shipping/tracking/14344940781289" TargetMode="External"/><Relationship Id="rId157" Type="http://schemas.openxmlformats.org/officeDocument/2006/relationships/hyperlink" Target="https://shipment.xpressbees.com/shipping/tracking/14344940762247" TargetMode="External"/><Relationship Id="rId156" Type="http://schemas.openxmlformats.org/officeDocument/2006/relationships/hyperlink" Target="https://shipment.xpressbees.com/shipping/tracking/14344940762277" TargetMode="External"/><Relationship Id="rId155" Type="http://schemas.openxmlformats.org/officeDocument/2006/relationships/hyperlink" Target="https://shipment.xpressbees.com/shipping/tracking/14344940762226" TargetMode="External"/><Relationship Id="rId154" Type="http://schemas.openxmlformats.org/officeDocument/2006/relationships/hyperlink" Target="https://shipment.xpressbees.com/shipping/tracking/14344940755937" TargetMode="External"/><Relationship Id="rId153" Type="http://schemas.openxmlformats.org/officeDocument/2006/relationships/hyperlink" Target="https://shipment.xpressbees.com/shipping/tracking/14344940746008" TargetMode="External"/><Relationship Id="rId152" Type="http://schemas.openxmlformats.org/officeDocument/2006/relationships/hyperlink" Target="https://shipment.xpressbees.com/shipping/tracking/14344940745247" TargetMode="External"/><Relationship Id="rId151" Type="http://schemas.openxmlformats.org/officeDocument/2006/relationships/hyperlink" Target="https://shipment.xpressbees.com/shipping/tracking/14344940739738" TargetMode="External"/><Relationship Id="rId150" Type="http://schemas.openxmlformats.org/officeDocument/2006/relationships/hyperlink" Target="https://shipment.xpressbees.com/shipping/tracking/14344940731418" TargetMode="External"/><Relationship Id="rId15" Type="http://schemas.openxmlformats.org/officeDocument/2006/relationships/hyperlink" Target="https://shipment.xpressbees.com/shipping/tracking/14344940582301" TargetMode="External"/><Relationship Id="rId149" Type="http://schemas.openxmlformats.org/officeDocument/2006/relationships/hyperlink" Target="https://shipment.xpressbees.com/shipping/tracking/14344940732352" TargetMode="External"/><Relationship Id="rId148" Type="http://schemas.openxmlformats.org/officeDocument/2006/relationships/hyperlink" Target="https://www.deshkidava.com/product/Shankh-Pushpi-Tablet-L5GUW" TargetMode="External"/><Relationship Id="rId147" Type="http://schemas.openxmlformats.org/officeDocument/2006/relationships/hyperlink" Target="https://www.deshkidava.com/product/Prostisafe-Tablet-LyLll" TargetMode="External"/><Relationship Id="rId146" Type="http://schemas.openxmlformats.org/officeDocument/2006/relationships/hyperlink" Target="https://www.deshkidava.com/product/Juritap-bwTwP" TargetMode="External"/><Relationship Id="rId145" Type="http://schemas.openxmlformats.org/officeDocument/2006/relationships/hyperlink" Target="https://www.deshkidava.com/product/Isotine-Plus-Eye-Drop-8yOJs" TargetMode="External"/><Relationship Id="rId144" Type="http://schemas.openxmlformats.org/officeDocument/2006/relationships/hyperlink" Target="https://www.deshkidava.com/product/Oorja-Tablet-z42bR" TargetMode="External"/><Relationship Id="rId143" Type="http://schemas.openxmlformats.org/officeDocument/2006/relationships/hyperlink" Target="https://www.deshkidava.com/product/Shankhavali-Churna-mXPnB" TargetMode="External"/><Relationship Id="rId142" Type="http://schemas.openxmlformats.org/officeDocument/2006/relationships/hyperlink" Target="https://www.deshkidava.com/product/Simlim-Capsule-2EZ54" TargetMode="External"/><Relationship Id="rId141" Type="http://schemas.openxmlformats.org/officeDocument/2006/relationships/hyperlink" Target="https://www.deshkidava.com/product/Isotine-Eye-Drop-JsERM" TargetMode="External"/><Relationship Id="rId140" Type="http://schemas.openxmlformats.org/officeDocument/2006/relationships/hyperlink" Target="https://www.deshkidava.com/product/Chandraprabha-Vati-tMgll" TargetMode="External"/><Relationship Id="rId14" Type="http://schemas.openxmlformats.org/officeDocument/2006/relationships/hyperlink" Target="https://shipment.xpressbees.com/shipping/tracking/14344940572385" TargetMode="External"/><Relationship Id="rId139" Type="http://schemas.openxmlformats.org/officeDocument/2006/relationships/hyperlink" Target="https://www.deshkidava.com/product/Kalonji-Vinegar-xNG6h" TargetMode="External"/><Relationship Id="rId138" Type="http://schemas.openxmlformats.org/officeDocument/2006/relationships/hyperlink" Target="https://www.deshkidava.com/product/Vidangasava-QWfEP" TargetMode="External"/><Relationship Id="rId137" Type="http://schemas.openxmlformats.org/officeDocument/2006/relationships/hyperlink" Target="https://www.deshkidava.com/product/Deodar-Oil-M0qP3" TargetMode="External"/><Relationship Id="rId136" Type="http://schemas.openxmlformats.org/officeDocument/2006/relationships/hyperlink" Target="https://www.deshkidava.com/product/Honey-NJWhN" TargetMode="External"/><Relationship Id="rId135" Type="http://schemas.openxmlformats.org/officeDocument/2006/relationships/hyperlink" Target="https://www.deshkidava.com/product/Alasi-Plast-BQKkl" TargetMode="External"/><Relationship Id="rId134" Type="http://schemas.openxmlformats.org/officeDocument/2006/relationships/hyperlink" Target="https://www.deshkidava.com/product/Sudarshan-Ghanvati-2D44r" TargetMode="External"/><Relationship Id="rId133" Type="http://schemas.openxmlformats.org/officeDocument/2006/relationships/hyperlink" Target="https://www.deshkidava.com/product/Shyamla-Shampoo-f7h9F" TargetMode="External"/><Relationship Id="rId132" Type="http://schemas.openxmlformats.org/officeDocument/2006/relationships/hyperlink" Target="https://www.deshkidava.com/product/Ganga-Amrit-Eye-Drops-zE6vc" TargetMode="External"/><Relationship Id="rId131" Type="http://schemas.openxmlformats.org/officeDocument/2006/relationships/hyperlink" Target="https://www.deshkidava.com/product/Psorolin-B-Ointment-56HGV" TargetMode="External"/><Relationship Id="rId130" Type="http://schemas.openxmlformats.org/officeDocument/2006/relationships/hyperlink" Target="https://www.deshkidava.com/product/Sudanta-Toothpaste-6cvOI" TargetMode="External"/><Relationship Id="rId13" Type="http://schemas.openxmlformats.org/officeDocument/2006/relationships/hyperlink" Target="https://shipment.xpressbees.com/shipping/tracking/14344940568489" TargetMode="External"/><Relationship Id="rId129" Type="http://schemas.openxmlformats.org/officeDocument/2006/relationships/hyperlink" Target="https://www.deshkidava.com/product/Grass-Oil-1W73i" TargetMode="External"/><Relationship Id="rId128" Type="http://schemas.openxmlformats.org/officeDocument/2006/relationships/hyperlink" Target="https://www.deshkidava.com/product/Psoria-Oil-n1sA9" TargetMode="External"/><Relationship Id="rId127" Type="http://schemas.openxmlformats.org/officeDocument/2006/relationships/hyperlink" Target="https://www.deshkidava.com/product/Shilajitvadi-Lauha-Vati-i3c0I" TargetMode="External"/><Relationship Id="rId126" Type="http://schemas.openxmlformats.org/officeDocument/2006/relationships/hyperlink" Target="https://www.deshkidava.com/product/Flexijod-Joint-Care-Tablet-O6xrB" TargetMode="External"/><Relationship Id="rId125" Type="http://schemas.openxmlformats.org/officeDocument/2006/relationships/hyperlink" Target="https://www.deshkidava.com/product/Jambrose-Tablet-g3TXZ" TargetMode="External"/><Relationship Id="rId124" Type="http://schemas.openxmlformats.org/officeDocument/2006/relationships/hyperlink" Target="https://www.deshkidava.com/product/Kaucha-Pak-uxL40" TargetMode="External"/><Relationship Id="rId123" Type="http://schemas.openxmlformats.org/officeDocument/2006/relationships/hyperlink" Target="https://www.deshkidava.com/product/Medhya-Rasayan-MnH8S" TargetMode="External"/><Relationship Id="rId122" Type="http://schemas.openxmlformats.org/officeDocument/2006/relationships/hyperlink" Target="https://www.dtdc.in/tracking.asp" TargetMode="External"/><Relationship Id="rId121" Type="http://schemas.openxmlformats.org/officeDocument/2006/relationships/hyperlink" Target="https://www.deshkidava.com/product/Kesari-Gulkand-E9Ey6" TargetMode="External"/><Relationship Id="rId120" Type="http://schemas.openxmlformats.org/officeDocument/2006/relationships/hyperlink" Target="https://www.deshkidava.com/product/Cutis-Dusting-Powder-OjIPf" TargetMode="External"/><Relationship Id="rId12" Type="http://schemas.openxmlformats.org/officeDocument/2006/relationships/hyperlink" Target="https://shipment.xpressbees.com/shipping/tracking/14344940568494" TargetMode="External"/><Relationship Id="rId119" Type="http://schemas.openxmlformats.org/officeDocument/2006/relationships/hyperlink" Target="https://www.deshkidava.com/product/Musli-power-Juice-oCDlO" TargetMode="External"/><Relationship Id="rId118" Type="http://schemas.openxmlformats.org/officeDocument/2006/relationships/hyperlink" Target="https://www.deshkidava.com/product/Shilajit-Juice-AU30u" TargetMode="External"/><Relationship Id="rId117" Type="http://schemas.openxmlformats.org/officeDocument/2006/relationships/hyperlink" Target="https://www.deshkidava.com/product/Jamun-Ras-qgUqb" TargetMode="External"/><Relationship Id="rId116" Type="http://schemas.openxmlformats.org/officeDocument/2006/relationships/hyperlink" Target="https://www.deshkidava.com/product/Maha-Bhringraj-Shampoo-JEOmR" TargetMode="External"/><Relationship Id="rId115" Type="http://schemas.openxmlformats.org/officeDocument/2006/relationships/hyperlink" Target="https://www.deshkidava.com/product/Sudanta-Gel-Toothpaste-XiZXT" TargetMode="External"/><Relationship Id="rId114" Type="http://schemas.openxmlformats.org/officeDocument/2006/relationships/hyperlink" Target="https://www.deshkidava.com/product/Kabzover-FCZTH" TargetMode="External"/><Relationship Id="rId113" Type="http://schemas.openxmlformats.org/officeDocument/2006/relationships/hyperlink" Target="https://www.deshkidava.com/product/Arvindasava-Syrup-RkAlC" TargetMode="External"/><Relationship Id="rId112" Type="http://schemas.openxmlformats.org/officeDocument/2006/relationships/hyperlink" Target="https://shipment.xpressbees.com/shipping/tracking/14344940724439" TargetMode="External"/><Relationship Id="rId111" Type="http://schemas.openxmlformats.org/officeDocument/2006/relationships/hyperlink" Target="https://www.delhivery.com/track/package/28680710000243" TargetMode="External"/><Relationship Id="rId110" Type="http://schemas.openxmlformats.org/officeDocument/2006/relationships/hyperlink" Target="https://www.dtdc.in/" TargetMode="External"/><Relationship Id="rId11" Type="http://schemas.openxmlformats.org/officeDocument/2006/relationships/hyperlink" Target="https://www.deshkidava.com/product/Vasulax-Kids-Syrup-CjrZU" TargetMode="External"/><Relationship Id="rId109" Type="http://schemas.openxmlformats.org/officeDocument/2006/relationships/hyperlink" Target="https://shipment.xpressbees.com/shipping/tracking/14344940717707" TargetMode="External"/><Relationship Id="rId108" Type="http://schemas.openxmlformats.org/officeDocument/2006/relationships/hyperlink" Target="https://www.delhivery.com/track/package/19041549966711" TargetMode="External"/><Relationship Id="rId107" Type="http://schemas.openxmlformats.org/officeDocument/2006/relationships/hyperlink" Target="https://www.delhivery.com/track/package/28680710000232" TargetMode="External"/><Relationship Id="rId106" Type="http://schemas.openxmlformats.org/officeDocument/2006/relationships/hyperlink" Target="https://www.delhivery.com/track/package/28680710000221" TargetMode="External"/><Relationship Id="rId105" Type="http://schemas.openxmlformats.org/officeDocument/2006/relationships/hyperlink" Target="https://shreenandancourier.com/track-shipment/4097200001951" TargetMode="External"/><Relationship Id="rId104" Type="http://schemas.openxmlformats.org/officeDocument/2006/relationships/hyperlink" Target="https://shipment.xpressbees.com/shipping/tracking/14344940703579" TargetMode="External"/><Relationship Id="rId103" Type="http://schemas.openxmlformats.org/officeDocument/2006/relationships/hyperlink" Target="https://shreenandancourier.com/track-shipment/4097200001950" TargetMode="External"/><Relationship Id="rId102" Type="http://schemas.openxmlformats.org/officeDocument/2006/relationships/hyperlink" Target="https://shreenandancourier.com/track-shipment/4091200079508" TargetMode="External"/><Relationship Id="rId101" Type="http://schemas.openxmlformats.org/officeDocument/2006/relationships/hyperlink" Target="https://shreenandancourier.com/track-shipment/4091200019480" TargetMode="External"/><Relationship Id="rId100" Type="http://schemas.openxmlformats.org/officeDocument/2006/relationships/hyperlink" Target="https://shreenandancourier.com/track-shipment/4091200019481" TargetMode="External"/><Relationship Id="rId10" Type="http://schemas.openxmlformats.org/officeDocument/2006/relationships/hyperlink" Target="https://www.deshkidava.com/product/Srinetra-Eye-Drops-YEGMy" TargetMode="External"/><Relationship Id="rId1" Type="http://schemas.openxmlformats.org/officeDocument/2006/relationships/hyperlink" Target="https://shipment.xpressbees.com/shipping/tracking/143449405537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yashmdarji16@gmail.com" TargetMode="External"/><Relationship Id="rId1" Type="http://schemas.openxmlformats.org/officeDocument/2006/relationships/hyperlink" Target="mailto:vyaskruti004@gmail.com" TargetMode="Externa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hipment.xpressbees.com/shipping/all?filter%5bawb_no%5d=152489881488927" TargetMode="External"/><Relationship Id="rId3" Type="http://schemas.openxmlformats.org/officeDocument/2006/relationships/hyperlink" Target="https://shipment.xpressbees.com/shipping/all?filter%5Bawb_no%5D=14344940233182" TargetMode="External"/><Relationship Id="rId2" Type="http://schemas.openxmlformats.org/officeDocument/2006/relationships/hyperlink" Target="https://shipment.xpressbees.com/shipping/tracking/14344940228597" TargetMode="External"/><Relationship Id="rId1" Type="http://schemas.openxmlformats.org/officeDocument/2006/relationships/hyperlink" Target="https://shipment.xpressbees.com/shipping/tracking/14344940208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C7" sqref="C7:I11"/>
    </sheetView>
  </sheetViews>
  <sheetFormatPr defaultColWidth="9" defaultRowHeight="12.75" outlineLevelCol="2"/>
  <sheetData>
    <row r="3" spans="1:3">
      <c r="A3" s="571"/>
      <c r="B3" s="572"/>
      <c r="C3" s="573"/>
    </row>
    <row r="4" spans="1:3">
      <c r="A4" s="574"/>
      <c r="B4" s="575"/>
      <c r="C4" s="576"/>
    </row>
    <row r="5" spans="1:3">
      <c r="A5" s="574"/>
      <c r="B5" s="575"/>
      <c r="C5" s="576"/>
    </row>
    <row r="6" spans="1:3">
      <c r="A6" s="574"/>
      <c r="B6" s="575"/>
      <c r="C6" s="576"/>
    </row>
    <row r="7" spans="1:3">
      <c r="A7" s="574"/>
      <c r="B7" s="575"/>
      <c r="C7" s="576"/>
    </row>
    <row r="8" spans="1:3">
      <c r="A8" s="574"/>
      <c r="B8" s="575"/>
      <c r="C8" s="576"/>
    </row>
    <row r="9" spans="1:3">
      <c r="A9" s="574"/>
      <c r="B9" s="575"/>
      <c r="C9" s="576"/>
    </row>
    <row r="10" spans="1:3">
      <c r="A10" s="574"/>
      <c r="B10" s="575"/>
      <c r="C10" s="576"/>
    </row>
    <row r="11" spans="1:3">
      <c r="A11" s="574"/>
      <c r="B11" s="575"/>
      <c r="C11" s="576"/>
    </row>
    <row r="12" spans="1:3">
      <c r="A12" s="574"/>
      <c r="B12" s="575"/>
      <c r="C12" s="576"/>
    </row>
    <row r="13" spans="1:3">
      <c r="A13" s="574"/>
      <c r="B13" s="575"/>
      <c r="C13" s="576"/>
    </row>
    <row r="14" spans="1:3">
      <c r="A14" s="574"/>
      <c r="B14" s="575"/>
      <c r="C14" s="576"/>
    </row>
    <row r="15" spans="1:3">
      <c r="A15" s="574"/>
      <c r="B15" s="575"/>
      <c r="C15" s="576"/>
    </row>
    <row r="16" spans="1:3">
      <c r="A16" s="574"/>
      <c r="B16" s="575"/>
      <c r="C16" s="576"/>
    </row>
    <row r="17" spans="1:3">
      <c r="A17" s="574"/>
      <c r="B17" s="575"/>
      <c r="C17" s="576"/>
    </row>
    <row r="18" spans="1:3">
      <c r="A18" s="574"/>
      <c r="B18" s="575"/>
      <c r="C18" s="576"/>
    </row>
    <row r="19" spans="1:3">
      <c r="A19" s="574"/>
      <c r="B19" s="575"/>
      <c r="C19" s="576"/>
    </row>
    <row r="20" spans="1:3">
      <c r="A20" s="577"/>
      <c r="B20" s="578"/>
      <c r="C20" s="579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4"/>
  <sheetViews>
    <sheetView workbookViewId="0">
      <selection activeCell="U36" sqref="U36"/>
    </sheetView>
  </sheetViews>
  <sheetFormatPr defaultColWidth="9" defaultRowHeight="12.75"/>
  <cols>
    <col min="1" max="1" width="17.5714285714286" customWidth="1"/>
    <col min="2" max="2" width="11.8571428571429" customWidth="1"/>
    <col min="3" max="3" width="20.4285714285714" customWidth="1"/>
    <col min="4" max="18" width="4" customWidth="1"/>
    <col min="19" max="19" width="7" customWidth="1"/>
    <col min="20" max="20" width="17.5714285714286" customWidth="1"/>
    <col min="21" max="21" width="20.4285714285714" customWidth="1"/>
    <col min="22" max="22" width="11.1428571428571" customWidth="1"/>
    <col min="23" max="23" width="8.42857142857143" customWidth="1"/>
    <col min="24" max="24" width="10.2857142857143" customWidth="1"/>
    <col min="25" max="25" width="16.8571428571429" customWidth="1"/>
    <col min="26" max="40" width="4" customWidth="1"/>
    <col min="41" max="41" width="7" customWidth="1"/>
    <col min="42" max="42" width="4" customWidth="1"/>
    <col min="43" max="43" width="6" customWidth="1"/>
    <col min="44" max="44" width="4" customWidth="1"/>
    <col min="45" max="45" width="6" customWidth="1"/>
    <col min="46" max="46" width="4" customWidth="1"/>
    <col min="47" max="48" width="5" customWidth="1"/>
    <col min="49" max="49" width="11.7142857142857" customWidth="1"/>
  </cols>
  <sheetData>
    <row r="3" spans="1:3">
      <c r="A3" t="s">
        <v>256</v>
      </c>
      <c r="B3" t="s">
        <v>257</v>
      </c>
      <c r="C3" t="s">
        <v>258</v>
      </c>
    </row>
    <row r="4" spans="1:3">
      <c r="A4" s="470" t="s">
        <v>259</v>
      </c>
      <c r="B4" s="469">
        <v>13</v>
      </c>
      <c r="C4" s="235">
        <v>3418</v>
      </c>
    </row>
    <row r="5" spans="1:3">
      <c r="A5" s="470" t="s">
        <v>260</v>
      </c>
      <c r="B5" s="469">
        <v>9</v>
      </c>
      <c r="C5" s="235">
        <v>3791</v>
      </c>
    </row>
    <row r="6" spans="1:21">
      <c r="A6" s="470" t="s">
        <v>261</v>
      </c>
      <c r="B6" s="469">
        <v>9</v>
      </c>
      <c r="C6" s="235">
        <v>2379</v>
      </c>
      <c r="T6" s="470"/>
      <c r="U6" s="471"/>
    </row>
    <row r="7" spans="1:21">
      <c r="A7" s="470" t="s">
        <v>262</v>
      </c>
      <c r="B7" s="469">
        <v>5</v>
      </c>
      <c r="C7" s="235">
        <v>1716.05</v>
      </c>
      <c r="T7" s="470"/>
      <c r="U7" s="471"/>
    </row>
    <row r="8" spans="1:21">
      <c r="A8" s="470" t="s">
        <v>263</v>
      </c>
      <c r="B8" s="469">
        <v>5</v>
      </c>
      <c r="C8" s="235">
        <v>1491</v>
      </c>
      <c r="T8" s="470"/>
      <c r="U8" s="471"/>
    </row>
    <row r="9" spans="1:21">
      <c r="A9" s="470" t="s">
        <v>264</v>
      </c>
      <c r="B9" s="469">
        <v>4</v>
      </c>
      <c r="C9" s="235">
        <v>916</v>
      </c>
      <c r="T9" s="470"/>
      <c r="U9" s="471"/>
    </row>
    <row r="10" spans="1:21">
      <c r="A10" s="470" t="s">
        <v>265</v>
      </c>
      <c r="B10" s="469">
        <v>3</v>
      </c>
      <c r="C10" s="235">
        <v>2108.55</v>
      </c>
      <c r="T10" s="470"/>
      <c r="U10" s="471"/>
    </row>
    <row r="11" spans="1:21">
      <c r="A11" s="470" t="s">
        <v>266</v>
      </c>
      <c r="B11" s="469">
        <v>2</v>
      </c>
      <c r="C11" s="235">
        <v>414</v>
      </c>
      <c r="T11" s="470"/>
      <c r="U11" s="471"/>
    </row>
    <row r="12" spans="1:21">
      <c r="A12" s="470" t="s">
        <v>267</v>
      </c>
      <c r="B12" s="469">
        <v>1</v>
      </c>
      <c r="C12" s="235">
        <v>209</v>
      </c>
      <c r="T12" s="470"/>
      <c r="U12" s="471"/>
    </row>
    <row r="13" spans="1:21">
      <c r="A13" s="470" t="s">
        <v>268</v>
      </c>
      <c r="B13" s="469">
        <v>1</v>
      </c>
      <c r="C13" s="235">
        <v>359</v>
      </c>
      <c r="T13" s="470"/>
      <c r="U13" s="471"/>
    </row>
    <row r="14" spans="1:21">
      <c r="A14" s="470" t="s">
        <v>269</v>
      </c>
      <c r="B14" s="469">
        <v>1</v>
      </c>
      <c r="C14" s="235">
        <v>659.3</v>
      </c>
      <c r="T14" s="470"/>
      <c r="U14" s="471"/>
    </row>
    <row r="15" spans="1:21">
      <c r="A15" s="470" t="s">
        <v>270</v>
      </c>
      <c r="B15" s="469">
        <v>1</v>
      </c>
      <c r="C15" s="235">
        <v>252</v>
      </c>
      <c r="T15" s="470"/>
      <c r="U15" s="471"/>
    </row>
    <row r="16" spans="1:21">
      <c r="A16" s="470" t="s">
        <v>271</v>
      </c>
      <c r="B16" s="469">
        <v>1</v>
      </c>
      <c r="C16" s="235">
        <v>209</v>
      </c>
      <c r="T16" s="470"/>
      <c r="U16" s="471"/>
    </row>
    <row r="17" spans="1:21">
      <c r="A17" s="470" t="s">
        <v>272</v>
      </c>
      <c r="B17" s="469">
        <v>1</v>
      </c>
      <c r="C17" s="235">
        <v>244</v>
      </c>
      <c r="T17" s="470"/>
      <c r="U17" s="471"/>
    </row>
    <row r="18" spans="1:21">
      <c r="A18" s="470" t="s">
        <v>99</v>
      </c>
      <c r="B18" s="469">
        <v>1</v>
      </c>
      <c r="C18" s="235">
        <v>112</v>
      </c>
      <c r="T18" s="470"/>
      <c r="U18" s="471"/>
    </row>
    <row r="19" spans="1:21">
      <c r="A19" s="470" t="s">
        <v>273</v>
      </c>
      <c r="B19" s="469">
        <v>1</v>
      </c>
      <c r="C19" s="235">
        <v>199</v>
      </c>
      <c r="T19" s="470"/>
      <c r="U19" s="471"/>
    </row>
    <row r="20" spans="1:21">
      <c r="A20" s="470" t="s">
        <v>274</v>
      </c>
      <c r="B20" s="469">
        <v>1</v>
      </c>
      <c r="C20" s="235">
        <v>140</v>
      </c>
      <c r="T20" s="470"/>
      <c r="U20" s="471"/>
    </row>
    <row r="21" spans="1:21">
      <c r="A21" s="470" t="s">
        <v>275</v>
      </c>
      <c r="B21" s="469">
        <v>1</v>
      </c>
      <c r="C21" s="235">
        <v>110</v>
      </c>
      <c r="T21" s="470"/>
      <c r="U21" s="471"/>
    </row>
    <row r="22" spans="1:21">
      <c r="A22" s="470" t="s">
        <v>276</v>
      </c>
      <c r="B22" s="469">
        <v>60</v>
      </c>
      <c r="C22" s="235">
        <v>18726.9</v>
      </c>
      <c r="T22" s="470"/>
      <c r="U22" s="471"/>
    </row>
    <row r="23" spans="20:21">
      <c r="T23" s="470"/>
      <c r="U23" s="471"/>
    </row>
    <row r="24" spans="20:21">
      <c r="T24" s="470"/>
      <c r="U24" s="471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7"/>
  <sheetViews>
    <sheetView workbookViewId="0">
      <selection activeCell="F24" sqref="F24"/>
    </sheetView>
  </sheetViews>
  <sheetFormatPr defaultColWidth="9" defaultRowHeight="12.75" outlineLevelCol="1"/>
  <cols>
    <col min="1" max="1" width="13.8571428571429" customWidth="1"/>
    <col min="2" max="2" width="24.4285714285714" customWidth="1"/>
    <col min="3" max="3" width="4.14285714285714" customWidth="1"/>
    <col min="4" max="4" width="8" customWidth="1"/>
    <col min="5" max="5" width="6.57142857142857" customWidth="1"/>
    <col min="6" max="6" width="10.7142857142857" customWidth="1"/>
    <col min="7" max="7" width="11.2857142857143" customWidth="1"/>
    <col min="8" max="8" width="7.14285714285714" customWidth="1"/>
    <col min="9" max="9" width="11.7142857142857" customWidth="1"/>
    <col min="10" max="28" width="17.8571428571429" customWidth="1"/>
    <col min="29" max="30" width="18.4285714285714" customWidth="1"/>
    <col min="31" max="61" width="17.8571428571429" customWidth="1"/>
    <col min="62" max="62" width="11.7142857142857" customWidth="1"/>
  </cols>
  <sheetData>
    <row r="3" spans="1:2">
      <c r="A3" t="s">
        <v>277</v>
      </c>
      <c r="B3" t="s">
        <v>278</v>
      </c>
    </row>
    <row r="4" spans="1:2">
      <c r="A4" s="468">
        <v>45323</v>
      </c>
      <c r="B4" s="469">
        <v>1</v>
      </c>
    </row>
    <row r="5" spans="1:2">
      <c r="A5" s="468">
        <v>45324</v>
      </c>
      <c r="B5" s="469">
        <v>1</v>
      </c>
    </row>
    <row r="6" spans="1:2">
      <c r="A6" s="468">
        <v>45325</v>
      </c>
      <c r="B6" s="469">
        <v>4</v>
      </c>
    </row>
    <row r="7" spans="1:2">
      <c r="A7" s="468">
        <v>45326</v>
      </c>
      <c r="B7" s="469">
        <v>1</v>
      </c>
    </row>
    <row r="8" spans="1:2">
      <c r="A8" s="468">
        <v>45327</v>
      </c>
      <c r="B8" s="469">
        <v>1</v>
      </c>
    </row>
    <row r="9" spans="1:2">
      <c r="A9" s="468">
        <v>45328</v>
      </c>
      <c r="B9" s="469">
        <v>2</v>
      </c>
    </row>
    <row r="10" spans="1:2">
      <c r="A10" s="468">
        <v>45330</v>
      </c>
      <c r="B10" s="469">
        <v>2</v>
      </c>
    </row>
    <row r="11" spans="1:2">
      <c r="A11" s="468">
        <v>45331</v>
      </c>
      <c r="B11" s="469">
        <v>1</v>
      </c>
    </row>
    <row r="12" spans="1:2">
      <c r="A12" s="468">
        <v>45332</v>
      </c>
      <c r="B12" s="469">
        <v>2</v>
      </c>
    </row>
    <row r="13" spans="1:2">
      <c r="A13" s="468">
        <v>45333</v>
      </c>
      <c r="B13" s="469">
        <v>2</v>
      </c>
    </row>
    <row r="14" spans="1:2">
      <c r="A14" s="468">
        <v>45334</v>
      </c>
      <c r="B14" s="469">
        <v>2</v>
      </c>
    </row>
    <row r="15" spans="1:2">
      <c r="A15" s="468">
        <v>45335</v>
      </c>
      <c r="B15" s="469">
        <v>4</v>
      </c>
    </row>
    <row r="16" spans="1:2">
      <c r="A16" s="468">
        <v>45336</v>
      </c>
      <c r="B16" s="469">
        <v>2</v>
      </c>
    </row>
    <row r="17" spans="1:2">
      <c r="A17" s="468">
        <v>45338</v>
      </c>
      <c r="B17" s="469">
        <v>6</v>
      </c>
    </row>
    <row r="18" spans="1:2">
      <c r="A18" s="468">
        <v>45339</v>
      </c>
      <c r="B18" s="469">
        <v>3</v>
      </c>
    </row>
    <row r="19" spans="1:2">
      <c r="A19" s="468">
        <v>45341</v>
      </c>
      <c r="B19" s="469">
        <v>1</v>
      </c>
    </row>
    <row r="20" spans="1:2">
      <c r="A20" s="468">
        <v>45342</v>
      </c>
      <c r="B20" s="469">
        <v>1</v>
      </c>
    </row>
    <row r="21" spans="1:2">
      <c r="A21" s="468">
        <v>45343</v>
      </c>
      <c r="B21" s="469">
        <v>1</v>
      </c>
    </row>
    <row r="22" spans="1:2">
      <c r="A22" s="468">
        <v>45344</v>
      </c>
      <c r="B22" s="469">
        <v>7</v>
      </c>
    </row>
    <row r="23" spans="1:2">
      <c r="A23" s="468">
        <v>45345</v>
      </c>
      <c r="B23" s="469">
        <v>3</v>
      </c>
    </row>
    <row r="24" spans="1:2">
      <c r="A24" s="468">
        <v>45346</v>
      </c>
      <c r="B24" s="469">
        <v>3</v>
      </c>
    </row>
    <row r="25" spans="1:2">
      <c r="A25" s="468">
        <v>45347</v>
      </c>
      <c r="B25" s="469">
        <v>1</v>
      </c>
    </row>
    <row r="26" spans="1:2">
      <c r="A26" s="468">
        <v>45348</v>
      </c>
      <c r="B26" s="469">
        <v>3</v>
      </c>
    </row>
    <row r="27" spans="1:2">
      <c r="A27" s="468">
        <v>45349</v>
      </c>
      <c r="B27" s="469">
        <v>2</v>
      </c>
    </row>
    <row r="28" spans="1:2">
      <c r="A28" s="468">
        <v>45350</v>
      </c>
      <c r="B28" s="469">
        <v>2</v>
      </c>
    </row>
    <row r="29" spans="1:2">
      <c r="A29" s="468">
        <v>45351</v>
      </c>
      <c r="B29" s="469">
        <v>2</v>
      </c>
    </row>
    <row r="34" spans="1:2">
      <c r="A34" t="s">
        <v>277</v>
      </c>
      <c r="B34" t="s">
        <v>279</v>
      </c>
    </row>
    <row r="35" spans="1:2">
      <c r="A35" s="470" t="s">
        <v>75</v>
      </c>
      <c r="B35" s="469">
        <v>4</v>
      </c>
    </row>
    <row r="36" spans="1:2">
      <c r="A36" s="470" t="s">
        <v>193</v>
      </c>
      <c r="B36" s="469">
        <v>3</v>
      </c>
    </row>
    <row r="37" spans="1:2">
      <c r="A37" s="470" t="s">
        <v>187</v>
      </c>
      <c r="B37" s="469">
        <v>41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9"/>
  <sheetViews>
    <sheetView zoomScale="80" zoomScaleNormal="80" workbookViewId="0">
      <selection activeCell="Z23" sqref="Z23"/>
    </sheetView>
  </sheetViews>
  <sheetFormatPr defaultColWidth="9" defaultRowHeight="12.75"/>
  <cols>
    <col min="1" max="1" width="13.8571428571429" customWidth="1"/>
    <col min="2" max="2" width="30.8571428571429" customWidth="1"/>
    <col min="3" max="3" width="12.1428571428571" customWidth="1"/>
    <col min="20" max="20" width="12.2857142857143" customWidth="1"/>
    <col min="25" max="25" width="18.4285714285714" customWidth="1"/>
    <col min="26" max="26" width="24.2857142857143" customWidth="1"/>
    <col min="27" max="27" width="24.1428571428571" customWidth="1"/>
  </cols>
  <sheetData>
    <row r="1" spans="1:30">
      <c r="A1" s="463"/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  <c r="X1" s="463"/>
      <c r="Y1" s="463"/>
      <c r="Z1" s="463"/>
      <c r="AA1" s="463"/>
      <c r="AB1" s="463"/>
      <c r="AC1" s="463"/>
      <c r="AD1" s="466"/>
    </row>
    <row r="2" spans="1:30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6"/>
    </row>
    <row r="3" spans="1:30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3"/>
      <c r="T3" s="463"/>
      <c r="U3" s="463"/>
      <c r="V3" s="463"/>
      <c r="W3" s="463"/>
      <c r="X3" s="463"/>
      <c r="Y3" s="464"/>
      <c r="Z3" s="467"/>
      <c r="AA3" s="463"/>
      <c r="AB3" s="463"/>
      <c r="AC3" s="463"/>
      <c r="AD3" s="466"/>
    </row>
    <row r="4" spans="1:30">
      <c r="A4" s="464"/>
      <c r="B4" s="465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3"/>
      <c r="X4" s="463"/>
      <c r="Y4" s="464"/>
      <c r="Z4" s="467"/>
      <c r="AA4" s="463"/>
      <c r="AB4" s="463"/>
      <c r="AC4" s="463"/>
      <c r="AD4" s="466"/>
    </row>
    <row r="5" spans="1:30">
      <c r="A5" s="464"/>
      <c r="B5" s="465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4"/>
      <c r="Z5" s="467"/>
      <c r="AA5" s="463"/>
      <c r="AB5" s="463"/>
      <c r="AC5" s="463"/>
      <c r="AD5" s="466"/>
    </row>
    <row r="6" spans="1:30">
      <c r="A6" s="464"/>
      <c r="B6" s="465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4"/>
      <c r="Z6" s="467"/>
      <c r="AA6" s="463"/>
      <c r="AB6" s="463"/>
      <c r="AC6" s="463"/>
      <c r="AD6" s="466"/>
    </row>
    <row r="7" spans="1:30">
      <c r="A7" s="464"/>
      <c r="B7" s="465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4"/>
      <c r="Z7" s="467"/>
      <c r="AA7" s="463"/>
      <c r="AB7" s="463"/>
      <c r="AC7" s="463"/>
      <c r="AD7" s="466"/>
    </row>
    <row r="8" spans="1:30">
      <c r="A8" s="464"/>
      <c r="B8" s="465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4"/>
      <c r="Z8" s="463"/>
      <c r="AA8" s="463"/>
      <c r="AB8" s="463"/>
      <c r="AC8" s="463"/>
      <c r="AD8" s="466"/>
    </row>
    <row r="9" spans="1:30">
      <c r="A9" s="464"/>
      <c r="B9" s="465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4"/>
      <c r="Z9" s="463"/>
      <c r="AA9" s="463"/>
      <c r="AB9" s="463"/>
      <c r="AC9" s="463"/>
      <c r="AD9" s="466"/>
    </row>
    <row r="10" spans="1:30">
      <c r="A10" s="464"/>
      <c r="B10" s="465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4"/>
      <c r="Z10" s="463"/>
      <c r="AA10" s="463"/>
      <c r="AB10" s="463"/>
      <c r="AC10" s="463"/>
      <c r="AD10" s="466"/>
    </row>
    <row r="11" spans="1:30">
      <c r="A11" s="464"/>
      <c r="B11" s="465"/>
      <c r="C11" s="463"/>
      <c r="D11" s="463"/>
      <c r="E11" s="463"/>
      <c r="F11" s="463"/>
      <c r="G11" s="463"/>
      <c r="H11" s="463"/>
      <c r="I11" s="463"/>
      <c r="J11" s="463"/>
      <c r="K11" s="463"/>
      <c r="L11" s="463"/>
      <c r="M11" s="463"/>
      <c r="N11" s="463"/>
      <c r="O11" s="463"/>
      <c r="P11" s="463"/>
      <c r="Q11" s="463"/>
      <c r="R11" s="463"/>
      <c r="S11" s="463"/>
      <c r="T11" s="463"/>
      <c r="U11" s="463"/>
      <c r="V11" s="463"/>
      <c r="W11" s="463"/>
      <c r="X11" s="463"/>
      <c r="Y11" s="464"/>
      <c r="Z11" s="463"/>
      <c r="AA11" s="463"/>
      <c r="AB11" s="463"/>
      <c r="AC11" s="463"/>
      <c r="AD11" s="466"/>
    </row>
    <row r="12" spans="1:30">
      <c r="A12" s="464"/>
      <c r="B12" s="465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63"/>
      <c r="W12" s="463"/>
      <c r="X12" s="463"/>
      <c r="Y12" s="464"/>
      <c r="Z12" s="463"/>
      <c r="AA12" s="463"/>
      <c r="AB12" s="463"/>
      <c r="AC12" s="463"/>
      <c r="AD12" s="466"/>
    </row>
    <row r="13" spans="1:30">
      <c r="A13" s="464"/>
      <c r="B13" s="465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463"/>
      <c r="X13" s="463"/>
      <c r="Y13" s="464"/>
      <c r="Z13" s="463"/>
      <c r="AA13" s="463"/>
      <c r="AB13" s="463"/>
      <c r="AC13" s="463"/>
      <c r="AD13" s="466"/>
    </row>
    <row r="14" spans="1:30">
      <c r="A14" s="464"/>
      <c r="B14" s="465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3"/>
      <c r="N14" s="463"/>
      <c r="O14" s="463"/>
      <c r="P14" s="463"/>
      <c r="Q14" s="463"/>
      <c r="R14" s="463"/>
      <c r="S14" s="463"/>
      <c r="T14" s="463"/>
      <c r="U14" s="463"/>
      <c r="V14" s="463"/>
      <c r="W14" s="463"/>
      <c r="X14" s="463"/>
      <c r="Y14" s="464"/>
      <c r="Z14" s="463"/>
      <c r="AA14" s="463"/>
      <c r="AB14" s="463"/>
      <c r="AC14" s="463"/>
      <c r="AD14" s="466"/>
    </row>
    <row r="15" spans="1:30">
      <c r="A15" s="464"/>
      <c r="B15" s="465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  <c r="Q15" s="463"/>
      <c r="R15" s="463"/>
      <c r="S15" s="463"/>
      <c r="T15" s="463"/>
      <c r="U15" s="463"/>
      <c r="V15" s="463"/>
      <c r="W15" s="463"/>
      <c r="X15" s="463"/>
      <c r="Y15" s="464"/>
      <c r="Z15" s="463"/>
      <c r="AA15" s="463"/>
      <c r="AB15" s="463"/>
      <c r="AC15" s="463"/>
      <c r="AD15" s="466"/>
    </row>
    <row r="16" spans="1:30">
      <c r="A16" s="464"/>
      <c r="B16" s="465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4"/>
      <c r="Z16" s="463"/>
      <c r="AA16" s="463"/>
      <c r="AB16" s="463"/>
      <c r="AC16" s="463"/>
      <c r="AD16" s="466"/>
    </row>
    <row r="17" spans="1:30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3"/>
      <c r="S17" s="463"/>
      <c r="T17" s="463"/>
      <c r="U17" s="463"/>
      <c r="V17" s="463"/>
      <c r="W17" s="463"/>
      <c r="X17" s="463"/>
      <c r="Y17" s="464"/>
      <c r="Z17" s="463"/>
      <c r="AA17" s="463"/>
      <c r="AB17" s="463"/>
      <c r="AC17" s="463"/>
      <c r="AD17" s="466"/>
    </row>
    <row r="18" spans="1:30">
      <c r="A18" s="463"/>
      <c r="B18" s="463"/>
      <c r="C18" s="463"/>
      <c r="D18" s="463"/>
      <c r="E18" s="463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63"/>
      <c r="Q18" s="463"/>
      <c r="R18" s="463"/>
      <c r="S18" s="463"/>
      <c r="T18" s="463"/>
      <c r="U18" s="463"/>
      <c r="V18" s="463"/>
      <c r="W18" s="463"/>
      <c r="X18" s="463"/>
      <c r="Y18" s="463"/>
      <c r="Z18" s="463"/>
      <c r="AA18" s="463"/>
      <c r="AB18" s="463"/>
      <c r="AC18" s="463"/>
      <c r="AD18" s="466"/>
    </row>
    <row r="19" spans="1:30">
      <c r="A19" s="463"/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63"/>
      <c r="AB19" s="463"/>
      <c r="AC19" s="463"/>
      <c r="AD19" s="466"/>
    </row>
    <row r="20" spans="1:30">
      <c r="A20" s="463"/>
      <c r="B20" s="463"/>
      <c r="C20" s="463"/>
      <c r="D20" s="463"/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3"/>
      <c r="Q20" s="463"/>
      <c r="R20" s="463"/>
      <c r="S20" s="463"/>
      <c r="T20" s="463"/>
      <c r="U20" s="463"/>
      <c r="V20" s="463"/>
      <c r="W20" s="463"/>
      <c r="X20" s="463"/>
      <c r="Y20" s="463"/>
      <c r="Z20" s="463"/>
      <c r="AA20" s="463"/>
      <c r="AB20" s="463"/>
      <c r="AC20" s="463"/>
      <c r="AD20" s="466"/>
    </row>
    <row r="21" spans="1:30">
      <c r="A21" s="463"/>
      <c r="B21" s="463"/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  <c r="Q21" s="463"/>
      <c r="R21" s="463"/>
      <c r="S21" s="463"/>
      <c r="T21" s="463"/>
      <c r="U21" s="463"/>
      <c r="V21" s="463"/>
      <c r="W21" s="463"/>
      <c r="X21" s="463"/>
      <c r="Y21" s="463"/>
      <c r="Z21" s="463"/>
      <c r="AA21" s="463"/>
      <c r="AB21" s="463"/>
      <c r="AC21" s="463"/>
      <c r="AD21" s="466"/>
    </row>
    <row r="22" spans="1:30">
      <c r="A22" s="463"/>
      <c r="B22" s="463"/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  <c r="Q22" s="463"/>
      <c r="R22" s="463"/>
      <c r="S22" s="463"/>
      <c r="T22" s="463"/>
      <c r="U22" s="463"/>
      <c r="V22" s="463"/>
      <c r="W22" s="463"/>
      <c r="X22" s="463"/>
      <c r="Y22" s="463"/>
      <c r="Z22" s="463"/>
      <c r="AA22" s="463"/>
      <c r="AB22" s="463"/>
      <c r="AC22" s="463"/>
      <c r="AD22" s="466"/>
    </row>
    <row r="23" spans="1:30">
      <c r="A23" s="463"/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  <c r="Q23" s="463"/>
      <c r="R23" s="463"/>
      <c r="S23" s="463"/>
      <c r="T23" s="463"/>
      <c r="U23" s="463"/>
      <c r="V23" s="463"/>
      <c r="W23" s="463"/>
      <c r="X23" s="463"/>
      <c r="Y23" s="463"/>
      <c r="Z23" s="463"/>
      <c r="AA23" s="463"/>
      <c r="AB23" s="463"/>
      <c r="AC23" s="463"/>
      <c r="AD23" s="466"/>
    </row>
    <row r="24" spans="1:30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  <c r="Q24" s="463"/>
      <c r="R24" s="463"/>
      <c r="S24" s="463"/>
      <c r="T24" s="463"/>
      <c r="U24" s="463"/>
      <c r="V24" s="463"/>
      <c r="W24" s="463"/>
      <c r="X24" s="463"/>
      <c r="Y24" s="463"/>
      <c r="Z24" s="463"/>
      <c r="AA24" s="463"/>
      <c r="AB24" s="463"/>
      <c r="AC24" s="463"/>
      <c r="AD24" s="466"/>
    </row>
    <row r="25" spans="1:30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3"/>
      <c r="O25" s="463"/>
      <c r="P25" s="463"/>
      <c r="Q25" s="463"/>
      <c r="R25" s="463"/>
      <c r="S25" s="463"/>
      <c r="T25" s="463"/>
      <c r="U25" s="463"/>
      <c r="V25" s="463"/>
      <c r="W25" s="463"/>
      <c r="X25" s="463"/>
      <c r="Y25" s="463"/>
      <c r="Z25" s="463"/>
      <c r="AA25" s="463"/>
      <c r="AB25" s="463"/>
      <c r="AC25" s="463"/>
      <c r="AD25" s="466"/>
    </row>
    <row r="26" spans="1:30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3"/>
      <c r="P26" s="463"/>
      <c r="Q26" s="463"/>
      <c r="R26" s="463"/>
      <c r="S26" s="463"/>
      <c r="T26" s="463"/>
      <c r="U26" s="463"/>
      <c r="V26" s="463"/>
      <c r="W26" s="463"/>
      <c r="X26" s="463"/>
      <c r="Y26" s="463"/>
      <c r="Z26" s="463"/>
      <c r="AA26" s="463"/>
      <c r="AB26" s="463"/>
      <c r="AC26" s="463"/>
      <c r="AD26" s="466"/>
    </row>
    <row r="27" spans="1:30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3"/>
      <c r="S27" s="463"/>
      <c r="T27" s="463"/>
      <c r="U27" s="463"/>
      <c r="V27" s="463"/>
      <c r="W27" s="463"/>
      <c r="X27" s="463"/>
      <c r="Y27" s="463"/>
      <c r="Z27" s="463"/>
      <c r="AA27" s="463"/>
      <c r="AB27" s="463"/>
      <c r="AC27" s="463"/>
      <c r="AD27" s="466"/>
    </row>
    <row r="28" spans="1:30">
      <c r="A28" s="463"/>
      <c r="B28" s="463"/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63"/>
      <c r="O28" s="463"/>
      <c r="P28" s="463"/>
      <c r="Q28" s="463"/>
      <c r="R28" s="463"/>
      <c r="S28" s="463"/>
      <c r="T28" s="463"/>
      <c r="U28" s="463"/>
      <c r="V28" s="463"/>
      <c r="W28" s="463"/>
      <c r="X28" s="463"/>
      <c r="Y28" s="463"/>
      <c r="Z28" s="463"/>
      <c r="AA28" s="463"/>
      <c r="AB28" s="463"/>
      <c r="AC28" s="463"/>
      <c r="AD28" s="466"/>
    </row>
    <row r="29" spans="1:30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3"/>
      <c r="S29" s="463"/>
      <c r="T29" s="463"/>
      <c r="U29" s="463"/>
      <c r="V29" s="463"/>
      <c r="W29" s="463"/>
      <c r="X29" s="463"/>
      <c r="Y29" s="463"/>
      <c r="Z29" s="463"/>
      <c r="AA29" s="463"/>
      <c r="AB29" s="463"/>
      <c r="AC29" s="463"/>
      <c r="AD29" s="466"/>
    </row>
    <row r="30" spans="1:30">
      <c r="A30" s="463"/>
      <c r="B30" s="463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3"/>
      <c r="X30" s="463"/>
      <c r="Y30" s="463"/>
      <c r="Z30" s="463"/>
      <c r="AA30" s="463"/>
      <c r="AB30" s="463"/>
      <c r="AC30" s="463"/>
      <c r="AD30" s="466"/>
    </row>
    <row r="31" spans="1:30">
      <c r="A31" s="463"/>
      <c r="B31" s="463"/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  <c r="Q31" s="463"/>
      <c r="R31" s="463"/>
      <c r="S31" s="463"/>
      <c r="T31" s="463"/>
      <c r="U31" s="463"/>
      <c r="V31" s="463"/>
      <c r="W31" s="463"/>
      <c r="X31" s="463"/>
      <c r="Y31" s="463"/>
      <c r="Z31" s="463"/>
      <c r="AA31" s="463"/>
      <c r="AB31" s="463"/>
      <c r="AC31" s="463"/>
      <c r="AD31" s="466"/>
    </row>
    <row r="32" spans="1:30">
      <c r="A32" s="463"/>
      <c r="B32" s="463"/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  <c r="Q32" s="463"/>
      <c r="R32" s="463"/>
      <c r="S32" s="463"/>
      <c r="T32" s="463"/>
      <c r="U32" s="463"/>
      <c r="V32" s="463"/>
      <c r="W32" s="463"/>
      <c r="X32" s="463"/>
      <c r="Y32" s="463"/>
      <c r="Z32" s="463"/>
      <c r="AA32" s="463"/>
      <c r="AB32" s="463"/>
      <c r="AC32" s="463"/>
      <c r="AD32" s="466"/>
    </row>
    <row r="33" spans="1:30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463"/>
      <c r="V33" s="463"/>
      <c r="W33" s="463"/>
      <c r="X33" s="463"/>
      <c r="Y33" s="463"/>
      <c r="Z33" s="463"/>
      <c r="AA33" s="463"/>
      <c r="AB33" s="463"/>
      <c r="AC33" s="463"/>
      <c r="AD33" s="466"/>
    </row>
    <row r="34" spans="1:30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463"/>
      <c r="Q34" s="463"/>
      <c r="R34" s="463"/>
      <c r="S34" s="463"/>
      <c r="T34" s="463"/>
      <c r="U34" s="463"/>
      <c r="V34" s="463"/>
      <c r="W34" s="463"/>
      <c r="X34" s="463"/>
      <c r="Y34" s="463"/>
      <c r="Z34" s="463"/>
      <c r="AA34" s="463"/>
      <c r="AB34" s="463"/>
      <c r="AC34" s="463"/>
      <c r="AD34" s="466"/>
    </row>
    <row r="35" spans="1:30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3"/>
      <c r="O35" s="463"/>
      <c r="P35" s="463"/>
      <c r="Q35" s="463"/>
      <c r="R35" s="463"/>
      <c r="S35" s="463"/>
      <c r="T35" s="463"/>
      <c r="U35" s="463"/>
      <c r="V35" s="463"/>
      <c r="W35" s="463"/>
      <c r="X35" s="463"/>
      <c r="Y35" s="463"/>
      <c r="Z35" s="463"/>
      <c r="AA35" s="463"/>
      <c r="AB35" s="463"/>
      <c r="AC35" s="463"/>
      <c r="AD35" s="466"/>
    </row>
    <row r="36" spans="1:30">
      <c r="A36" s="463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3"/>
      <c r="P36" s="463"/>
      <c r="Q36" s="463"/>
      <c r="R36" s="463"/>
      <c r="S36" s="463"/>
      <c r="T36" s="463"/>
      <c r="U36" s="463"/>
      <c r="V36" s="463"/>
      <c r="W36" s="463"/>
      <c r="X36" s="463"/>
      <c r="Y36" s="463"/>
      <c r="Z36" s="463"/>
      <c r="AA36" s="463"/>
      <c r="AB36" s="463"/>
      <c r="AC36" s="463"/>
      <c r="AD36" s="466"/>
    </row>
    <row r="37" spans="1:30">
      <c r="A37" s="463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3"/>
      <c r="P37" s="463"/>
      <c r="Q37" s="463"/>
      <c r="R37" s="463"/>
      <c r="S37" s="463"/>
      <c r="T37" s="463"/>
      <c r="U37" s="463"/>
      <c r="V37" s="463"/>
      <c r="W37" s="463"/>
      <c r="X37" s="463"/>
      <c r="Y37" s="463"/>
      <c r="Z37" s="463"/>
      <c r="AA37" s="463"/>
      <c r="AB37" s="463"/>
      <c r="AC37" s="463"/>
      <c r="AD37" s="466"/>
    </row>
    <row r="38" spans="1:30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3"/>
      <c r="S38" s="463"/>
      <c r="T38" s="463"/>
      <c r="U38" s="463"/>
      <c r="V38" s="463"/>
      <c r="W38" s="463"/>
      <c r="X38" s="463"/>
      <c r="Y38" s="463"/>
      <c r="Z38" s="463"/>
      <c r="AA38" s="463"/>
      <c r="AB38" s="463"/>
      <c r="AC38" s="463"/>
      <c r="AD38" s="466"/>
    </row>
    <row r="39" spans="1:30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3"/>
      <c r="O39" s="463"/>
      <c r="P39" s="463"/>
      <c r="Q39" s="463"/>
      <c r="R39" s="463"/>
      <c r="S39" s="463"/>
      <c r="T39" s="463"/>
      <c r="U39" s="463"/>
      <c r="V39" s="463"/>
      <c r="W39" s="463"/>
      <c r="X39" s="463"/>
      <c r="Y39" s="463"/>
      <c r="Z39" s="463"/>
      <c r="AA39" s="463"/>
      <c r="AB39" s="463"/>
      <c r="AC39" s="463"/>
      <c r="AD39" s="466"/>
    </row>
    <row r="40" spans="1:30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3"/>
      <c r="P40" s="463"/>
      <c r="Q40" s="463"/>
      <c r="R40" s="463"/>
      <c r="S40" s="463"/>
      <c r="T40" s="463"/>
      <c r="U40" s="463"/>
      <c r="V40" s="463"/>
      <c r="W40" s="463"/>
      <c r="X40" s="463"/>
      <c r="Y40" s="463"/>
      <c r="Z40" s="463"/>
      <c r="AA40" s="463"/>
      <c r="AB40" s="463"/>
      <c r="AC40" s="463"/>
      <c r="AD40" s="466"/>
    </row>
    <row r="41" spans="1:30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3"/>
      <c r="S41" s="463"/>
      <c r="T41" s="463"/>
      <c r="U41" s="463"/>
      <c r="V41" s="463"/>
      <c r="W41" s="463"/>
      <c r="X41" s="463"/>
      <c r="Y41" s="463"/>
      <c r="Z41" s="463"/>
      <c r="AA41" s="463"/>
      <c r="AB41" s="463"/>
      <c r="AC41" s="463"/>
      <c r="AD41" s="466"/>
    </row>
    <row r="42" spans="1:30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3"/>
      <c r="O42" s="463"/>
      <c r="P42" s="463"/>
      <c r="Q42" s="463"/>
      <c r="R42" s="463"/>
      <c r="S42" s="463"/>
      <c r="T42" s="463"/>
      <c r="U42" s="463"/>
      <c r="V42" s="463"/>
      <c r="W42" s="463"/>
      <c r="X42" s="463"/>
      <c r="Y42" s="463"/>
      <c r="Z42" s="463"/>
      <c r="AA42" s="463"/>
      <c r="AB42" s="463"/>
      <c r="AC42" s="463"/>
      <c r="AD42" s="466"/>
    </row>
    <row r="43" spans="1:30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3"/>
      <c r="O43" s="463"/>
      <c r="P43" s="463"/>
      <c r="Q43" s="463"/>
      <c r="R43" s="463"/>
      <c r="S43" s="463"/>
      <c r="T43" s="463"/>
      <c r="U43" s="463"/>
      <c r="V43" s="463"/>
      <c r="W43" s="463"/>
      <c r="X43" s="463"/>
      <c r="Y43" s="463"/>
      <c r="Z43" s="463"/>
      <c r="AA43" s="463"/>
      <c r="AB43" s="463"/>
      <c r="AC43" s="463"/>
      <c r="AD43" s="466"/>
    </row>
    <row r="44" spans="1:30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  <c r="Q44" s="463"/>
      <c r="R44" s="463"/>
      <c r="S44" s="463"/>
      <c r="T44" s="463"/>
      <c r="U44" s="463"/>
      <c r="V44" s="463"/>
      <c r="W44" s="463"/>
      <c r="X44" s="463"/>
      <c r="Y44" s="463"/>
      <c r="Z44" s="463"/>
      <c r="AA44" s="463"/>
      <c r="AB44" s="463"/>
      <c r="AC44" s="463"/>
      <c r="AD44" s="466"/>
    </row>
    <row r="45" spans="1:30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63"/>
      <c r="AB45" s="463"/>
      <c r="AC45" s="463"/>
      <c r="AD45" s="466"/>
    </row>
    <row r="46" spans="1:30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P46" s="463"/>
      <c r="Q46" s="463"/>
      <c r="R46" s="463"/>
      <c r="S46" s="463"/>
      <c r="T46" s="463"/>
      <c r="U46" s="463"/>
      <c r="V46" s="463"/>
      <c r="W46" s="463"/>
      <c r="X46" s="463"/>
      <c r="Y46" s="463"/>
      <c r="Z46" s="463"/>
      <c r="AA46" s="463"/>
      <c r="AB46" s="463"/>
      <c r="AC46" s="463"/>
      <c r="AD46" s="466"/>
    </row>
    <row r="47" spans="1:30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  <c r="U47" s="463"/>
      <c r="V47" s="463"/>
      <c r="W47" s="463"/>
      <c r="X47" s="463"/>
      <c r="Y47" s="463"/>
      <c r="Z47" s="463"/>
      <c r="AA47" s="463"/>
      <c r="AB47" s="463"/>
      <c r="AC47" s="463"/>
      <c r="AD47" s="466"/>
    </row>
    <row r="48" spans="1:30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63"/>
      <c r="AB48" s="463"/>
      <c r="AC48" s="463"/>
      <c r="AD48" s="466"/>
    </row>
    <row r="49" spans="1:30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3"/>
      <c r="S49" s="463"/>
      <c r="T49" s="463"/>
      <c r="U49" s="463"/>
      <c r="V49" s="463"/>
      <c r="W49" s="463"/>
      <c r="X49" s="463"/>
      <c r="Y49" s="463"/>
      <c r="Z49" s="463"/>
      <c r="AA49" s="463"/>
      <c r="AB49" s="463"/>
      <c r="AC49" s="463"/>
      <c r="AD49" s="466"/>
    </row>
    <row r="50" spans="1:30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63"/>
      <c r="AA50" s="463"/>
      <c r="AB50" s="463"/>
      <c r="AC50" s="463"/>
      <c r="AD50" s="466"/>
    </row>
    <row r="51" spans="1:30">
      <c r="A51" s="463"/>
      <c r="B51" s="463"/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  <c r="Q51" s="463"/>
      <c r="R51" s="463"/>
      <c r="S51" s="463"/>
      <c r="T51" s="463"/>
      <c r="U51" s="463"/>
      <c r="V51" s="463"/>
      <c r="W51" s="463"/>
      <c r="X51" s="463"/>
      <c r="Y51" s="463"/>
      <c r="Z51" s="463"/>
      <c r="AA51" s="463"/>
      <c r="AB51" s="463"/>
      <c r="AC51" s="463"/>
      <c r="AD51" s="466"/>
    </row>
    <row r="52" spans="1:30">
      <c r="A52" s="463"/>
      <c r="B52" s="463"/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3"/>
      <c r="N52" s="463"/>
      <c r="O52" s="463"/>
      <c r="P52" s="463"/>
      <c r="Q52" s="463"/>
      <c r="R52" s="463"/>
      <c r="S52" s="463"/>
      <c r="T52" s="463"/>
      <c r="U52" s="463"/>
      <c r="V52" s="463"/>
      <c r="W52" s="463"/>
      <c r="X52" s="463"/>
      <c r="Y52" s="463"/>
      <c r="Z52" s="463"/>
      <c r="AA52" s="463"/>
      <c r="AB52" s="463"/>
      <c r="AC52" s="463"/>
      <c r="AD52" s="466"/>
    </row>
    <row r="53" spans="1:30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3"/>
      <c r="S53" s="463"/>
      <c r="T53" s="463"/>
      <c r="U53" s="463"/>
      <c r="V53" s="463"/>
      <c r="W53" s="463"/>
      <c r="X53" s="463"/>
      <c r="Y53" s="463"/>
      <c r="Z53" s="463"/>
      <c r="AA53" s="463"/>
      <c r="AB53" s="463"/>
      <c r="AC53" s="463"/>
      <c r="AD53" s="466"/>
    </row>
    <row r="54" spans="1:30">
      <c r="A54" s="463"/>
      <c r="B54" s="463"/>
      <c r="C54" s="463"/>
      <c r="D54" s="463"/>
      <c r="E54" s="463"/>
      <c r="F54" s="463"/>
      <c r="G54" s="463"/>
      <c r="H54" s="463"/>
      <c r="I54" s="463"/>
      <c r="J54" s="463"/>
      <c r="K54" s="463"/>
      <c r="L54" s="463"/>
      <c r="M54" s="463"/>
      <c r="N54" s="463"/>
      <c r="O54" s="463"/>
      <c r="P54" s="463"/>
      <c r="Q54" s="463"/>
      <c r="R54" s="463"/>
      <c r="S54" s="463"/>
      <c r="T54" s="463"/>
      <c r="U54" s="463"/>
      <c r="V54" s="463"/>
      <c r="W54" s="463"/>
      <c r="X54" s="463"/>
      <c r="Y54" s="463"/>
      <c r="Z54" s="463"/>
      <c r="AA54" s="463"/>
      <c r="AB54" s="463"/>
      <c r="AC54" s="463"/>
      <c r="AD54" s="466"/>
    </row>
    <row r="55" spans="1:30">
      <c r="A55" s="463"/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3"/>
      <c r="O55" s="463"/>
      <c r="P55" s="463"/>
      <c r="Q55" s="463"/>
      <c r="R55" s="463"/>
      <c r="S55" s="463"/>
      <c r="T55" s="463"/>
      <c r="U55" s="463"/>
      <c r="V55" s="463"/>
      <c r="W55" s="463"/>
      <c r="X55" s="463"/>
      <c r="Y55" s="463"/>
      <c r="Z55" s="463"/>
      <c r="AA55" s="463"/>
      <c r="AB55" s="463"/>
      <c r="AC55" s="463"/>
      <c r="AD55" s="466"/>
    </row>
    <row r="56" spans="1:30">
      <c r="A56" s="463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6"/>
    </row>
    <row r="57" spans="1:30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6"/>
    </row>
    <row r="58" spans="1:30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3"/>
      <c r="O58" s="463"/>
      <c r="P58" s="463"/>
      <c r="Q58" s="463"/>
      <c r="R58" s="463"/>
      <c r="S58" s="463"/>
      <c r="T58" s="463"/>
      <c r="U58" s="463"/>
      <c r="V58" s="463"/>
      <c r="W58" s="463"/>
      <c r="X58" s="463"/>
      <c r="Y58" s="463"/>
      <c r="Z58" s="463"/>
      <c r="AA58" s="463"/>
      <c r="AB58" s="463"/>
      <c r="AC58" s="463"/>
      <c r="AD58" s="466"/>
    </row>
    <row r="59" spans="1:30">
      <c r="A59" s="463"/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3"/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63"/>
      <c r="AC59" s="463"/>
      <c r="AD59" s="466"/>
    </row>
    <row r="60" spans="1:30">
      <c r="A60" s="466"/>
      <c r="B60" s="466"/>
      <c r="C60" s="466"/>
      <c r="D60" s="466"/>
      <c r="E60" s="466"/>
      <c r="F60" s="466"/>
      <c r="G60" s="466"/>
      <c r="H60" s="466"/>
      <c r="I60" s="466"/>
      <c r="J60" s="466"/>
      <c r="K60" s="466"/>
      <c r="L60" s="466"/>
      <c r="M60" s="466"/>
      <c r="N60" s="466"/>
      <c r="O60" s="466"/>
      <c r="P60" s="466"/>
      <c r="Q60" s="466"/>
      <c r="R60" s="466"/>
      <c r="S60" s="466"/>
      <c r="T60" s="466"/>
      <c r="U60" s="466"/>
      <c r="V60" s="466"/>
      <c r="W60" s="466"/>
      <c r="X60" s="466"/>
      <c r="Y60" s="466"/>
      <c r="Z60" s="466"/>
      <c r="AA60" s="466"/>
      <c r="AB60" s="466"/>
      <c r="AC60" s="466"/>
      <c r="AD60" s="466"/>
    </row>
    <row r="61" spans="1:30">
      <c r="A61" s="466"/>
      <c r="B61" s="466"/>
      <c r="C61" s="466"/>
      <c r="D61" s="466"/>
      <c r="E61" s="466"/>
      <c r="F61" s="466"/>
      <c r="G61" s="466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6"/>
      <c r="V61" s="466"/>
      <c r="W61" s="466"/>
      <c r="X61" s="466"/>
      <c r="Y61" s="466"/>
      <c r="Z61" s="466"/>
      <c r="AA61" s="466"/>
      <c r="AB61" s="466"/>
      <c r="AC61" s="466"/>
      <c r="AD61" s="466"/>
    </row>
    <row r="62" spans="1:30">
      <c r="A62" s="466"/>
      <c r="B62" s="466"/>
      <c r="C62" s="466"/>
      <c r="D62" s="466"/>
      <c r="E62" s="466"/>
      <c r="F62" s="466"/>
      <c r="G62" s="466"/>
      <c r="H62" s="466"/>
      <c r="I62" s="466"/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6"/>
      <c r="V62" s="466"/>
      <c r="W62" s="466"/>
      <c r="X62" s="466"/>
      <c r="Y62" s="466"/>
      <c r="Z62" s="466"/>
      <c r="AA62" s="466"/>
      <c r="AB62" s="466"/>
      <c r="AC62" s="466"/>
      <c r="AD62" s="466"/>
    </row>
    <row r="63" spans="1:30">
      <c r="A63" s="466"/>
      <c r="B63" s="466"/>
      <c r="C63" s="466"/>
      <c r="D63" s="466"/>
      <c r="E63" s="466"/>
      <c r="F63" s="466"/>
      <c r="G63" s="466"/>
      <c r="H63" s="466"/>
      <c r="I63" s="466"/>
      <c r="J63" s="466"/>
      <c r="K63" s="466"/>
      <c r="L63" s="466"/>
      <c r="M63" s="466"/>
      <c r="N63" s="466"/>
      <c r="O63" s="466"/>
      <c r="P63" s="466"/>
      <c r="Q63" s="466"/>
      <c r="R63" s="466"/>
      <c r="S63" s="466"/>
      <c r="T63" s="466"/>
      <c r="U63" s="466"/>
      <c r="V63" s="466"/>
      <c r="W63" s="466"/>
      <c r="X63" s="466"/>
      <c r="Y63" s="466"/>
      <c r="Z63" s="466"/>
      <c r="AA63" s="466"/>
      <c r="AB63" s="466"/>
      <c r="AC63" s="466"/>
      <c r="AD63" s="466"/>
    </row>
    <row r="64" spans="1:30">
      <c r="A64" s="466"/>
      <c r="B64" s="466"/>
      <c r="C64" s="466"/>
      <c r="D64" s="466"/>
      <c r="E64" s="466"/>
      <c r="F64" s="466"/>
      <c r="G64" s="466"/>
      <c r="H64" s="466"/>
      <c r="I64" s="466"/>
      <c r="J64" s="466"/>
      <c r="K64" s="466"/>
      <c r="L64" s="466"/>
      <c r="M64" s="466"/>
      <c r="N64" s="466"/>
      <c r="O64" s="466"/>
      <c r="P64" s="466"/>
      <c r="Q64" s="466"/>
      <c r="R64" s="466"/>
      <c r="S64" s="466"/>
      <c r="T64" s="466"/>
      <c r="U64" s="466"/>
      <c r="V64" s="466"/>
      <c r="W64" s="466"/>
      <c r="X64" s="466"/>
      <c r="Y64" s="466"/>
      <c r="Z64" s="466"/>
      <c r="AA64" s="466"/>
      <c r="AB64" s="466"/>
      <c r="AC64" s="466"/>
      <c r="AD64" s="466"/>
    </row>
    <row r="65" spans="1:30">
      <c r="A65" s="466"/>
      <c r="B65" s="466"/>
      <c r="C65" s="466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</row>
    <row r="66" spans="1:30">
      <c r="A66" s="466"/>
      <c r="B66" s="466"/>
      <c r="C66" s="466"/>
      <c r="D66" s="466"/>
      <c r="E66" s="466"/>
      <c r="F66" s="466"/>
      <c r="G66" s="466"/>
      <c r="H66" s="466"/>
      <c r="I66" s="466"/>
      <c r="J66" s="466"/>
      <c r="K66" s="466"/>
      <c r="L66" s="466"/>
      <c r="M66" s="466"/>
      <c r="N66" s="466"/>
      <c r="O66" s="466"/>
      <c r="P66" s="466"/>
      <c r="Q66" s="466"/>
      <c r="R66" s="466"/>
      <c r="S66" s="466"/>
      <c r="T66" s="466"/>
      <c r="U66" s="466"/>
      <c r="V66" s="466"/>
      <c r="W66" s="466"/>
      <c r="X66" s="466"/>
      <c r="Y66" s="466"/>
      <c r="Z66" s="466"/>
      <c r="AA66" s="466"/>
      <c r="AB66" s="466"/>
      <c r="AC66" s="466"/>
      <c r="AD66" s="466"/>
    </row>
    <row r="67" spans="1:30">
      <c r="A67" s="466"/>
      <c r="B67" s="466"/>
      <c r="C67" s="466"/>
      <c r="D67" s="466"/>
      <c r="E67" s="466"/>
      <c r="F67" s="466"/>
      <c r="G67" s="466"/>
      <c r="H67" s="466"/>
      <c r="I67" s="466"/>
      <c r="J67" s="466"/>
      <c r="K67" s="466"/>
      <c r="L67" s="466"/>
      <c r="M67" s="466"/>
      <c r="N67" s="466"/>
      <c r="O67" s="466"/>
      <c r="P67" s="466"/>
      <c r="Q67" s="466"/>
      <c r="R67" s="466"/>
      <c r="S67" s="466"/>
      <c r="T67" s="466"/>
      <c r="U67" s="466"/>
      <c r="V67" s="466"/>
      <c r="W67" s="466"/>
      <c r="X67" s="466"/>
      <c r="Y67" s="466"/>
      <c r="Z67" s="466"/>
      <c r="AA67" s="466"/>
      <c r="AB67" s="466"/>
      <c r="AC67" s="466"/>
      <c r="AD67" s="466"/>
    </row>
    <row r="68" spans="1:30">
      <c r="A68" s="466"/>
      <c r="B68" s="466"/>
      <c r="C68" s="466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</row>
    <row r="69" spans="1:30">
      <c r="A69" s="466"/>
      <c r="B69" s="466"/>
      <c r="C69" s="466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466"/>
      <c r="O69" s="466"/>
      <c r="P69" s="466"/>
      <c r="Q69" s="466"/>
      <c r="R69" s="466"/>
      <c r="S69" s="466"/>
      <c r="T69" s="466"/>
      <c r="U69" s="466"/>
      <c r="V69" s="466"/>
      <c r="W69" s="466"/>
      <c r="X69" s="466"/>
      <c r="Y69" s="466"/>
      <c r="Z69" s="466"/>
      <c r="AA69" s="466"/>
      <c r="AB69" s="466"/>
      <c r="AC69" s="466"/>
      <c r="AD69" s="466"/>
    </row>
    <row r="70" spans="1:30">
      <c r="A70" s="466"/>
      <c r="B70" s="466"/>
      <c r="C70" s="466"/>
      <c r="D70" s="466"/>
      <c r="E70" s="466"/>
      <c r="F70" s="466"/>
      <c r="G70" s="466"/>
      <c r="H70" s="466"/>
      <c r="I70" s="466"/>
      <c r="J70" s="466"/>
      <c r="K70" s="466"/>
      <c r="L70" s="466"/>
      <c r="M70" s="466"/>
      <c r="N70" s="466"/>
      <c r="O70" s="466"/>
      <c r="P70" s="466"/>
      <c r="Q70" s="466"/>
      <c r="R70" s="466"/>
      <c r="S70" s="466"/>
      <c r="T70" s="466"/>
      <c r="U70" s="466"/>
      <c r="V70" s="466"/>
      <c r="W70" s="466"/>
      <c r="X70" s="466"/>
      <c r="Y70" s="466"/>
      <c r="Z70" s="466"/>
      <c r="AA70" s="466"/>
      <c r="AB70" s="466"/>
      <c r="AC70" s="466"/>
      <c r="AD70" s="466"/>
    </row>
    <row r="71" spans="1:30">
      <c r="A71" s="466"/>
      <c r="B71" s="466"/>
      <c r="C71" s="466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</row>
    <row r="72" spans="1:30">
      <c r="A72" s="466"/>
      <c r="B72" s="466"/>
      <c r="C72" s="466"/>
      <c r="D72" s="466"/>
      <c r="E72" s="466"/>
      <c r="F72" s="466"/>
      <c r="G72" s="466"/>
      <c r="H72" s="466"/>
      <c r="I72" s="466"/>
      <c r="J72" s="466"/>
      <c r="K72" s="466"/>
      <c r="L72" s="466"/>
      <c r="M72" s="466"/>
      <c r="N72" s="466"/>
      <c r="O72" s="466"/>
      <c r="P72" s="466"/>
      <c r="Q72" s="466"/>
      <c r="R72" s="466"/>
      <c r="S72" s="466"/>
      <c r="T72" s="466"/>
      <c r="U72" s="466"/>
      <c r="V72" s="466"/>
      <c r="W72" s="466"/>
      <c r="X72" s="466"/>
      <c r="Y72" s="466"/>
      <c r="Z72" s="466"/>
      <c r="AA72" s="466"/>
      <c r="AB72" s="466"/>
      <c r="AC72" s="466"/>
      <c r="AD72" s="466"/>
    </row>
    <row r="73" spans="1:30">
      <c r="A73" s="466"/>
      <c r="B73" s="466"/>
      <c r="C73" s="466"/>
      <c r="D73" s="466"/>
      <c r="E73" s="466"/>
      <c r="F73" s="466"/>
      <c r="G73" s="466"/>
      <c r="H73" s="466"/>
      <c r="I73" s="466"/>
      <c r="J73" s="466"/>
      <c r="K73" s="466"/>
      <c r="L73" s="466"/>
      <c r="M73" s="466"/>
      <c r="N73" s="466"/>
      <c r="O73" s="466"/>
      <c r="P73" s="466"/>
      <c r="Q73" s="466"/>
      <c r="R73" s="466"/>
      <c r="S73" s="466"/>
      <c r="T73" s="466"/>
      <c r="U73" s="466"/>
      <c r="V73" s="466"/>
      <c r="W73" s="466"/>
      <c r="X73" s="466"/>
      <c r="Y73" s="466"/>
      <c r="Z73" s="466"/>
      <c r="AA73" s="466"/>
      <c r="AB73" s="466"/>
      <c r="AC73" s="466"/>
      <c r="AD73" s="466"/>
    </row>
    <row r="74" spans="1:30">
      <c r="A74" s="466"/>
      <c r="B74" s="466"/>
      <c r="C74" s="466"/>
      <c r="D74" s="466"/>
      <c r="E74" s="466"/>
      <c r="F74" s="466"/>
      <c r="G74" s="466"/>
      <c r="H74" s="466"/>
      <c r="I74" s="466"/>
      <c r="J74" s="466"/>
      <c r="K74" s="466"/>
      <c r="L74" s="466"/>
      <c r="M74" s="466"/>
      <c r="N74" s="466"/>
      <c r="O74" s="466"/>
      <c r="P74" s="466"/>
      <c r="Q74" s="466"/>
      <c r="R74" s="466"/>
      <c r="S74" s="466"/>
      <c r="T74" s="466"/>
      <c r="U74" s="466"/>
      <c r="V74" s="466"/>
      <c r="W74" s="466"/>
      <c r="X74" s="466"/>
      <c r="Y74" s="466"/>
      <c r="Z74" s="466"/>
      <c r="AA74" s="466"/>
      <c r="AB74" s="466"/>
      <c r="AC74" s="466"/>
      <c r="AD74" s="466"/>
    </row>
    <row r="75" spans="1:30">
      <c r="A75" s="466"/>
      <c r="B75" s="466"/>
      <c r="C75" s="466"/>
      <c r="D75" s="466"/>
      <c r="E75" s="466"/>
      <c r="F75" s="466"/>
      <c r="G75" s="466"/>
      <c r="H75" s="466"/>
      <c r="I75" s="466"/>
      <c r="J75" s="466"/>
      <c r="K75" s="466"/>
      <c r="L75" s="466"/>
      <c r="M75" s="466"/>
      <c r="N75" s="466"/>
      <c r="O75" s="466"/>
      <c r="P75" s="466"/>
      <c r="Q75" s="466"/>
      <c r="R75" s="466"/>
      <c r="S75" s="466"/>
      <c r="T75" s="466"/>
      <c r="U75" s="466"/>
      <c r="V75" s="466"/>
      <c r="W75" s="466"/>
      <c r="X75" s="466"/>
      <c r="Y75" s="466"/>
      <c r="Z75" s="466"/>
      <c r="AA75" s="466"/>
      <c r="AB75" s="466"/>
      <c r="AC75" s="466"/>
      <c r="AD75" s="466"/>
    </row>
    <row r="76" spans="1:30">
      <c r="A76" s="466"/>
      <c r="B76" s="466"/>
      <c r="C76" s="466"/>
      <c r="D76" s="466"/>
      <c r="E76" s="466"/>
      <c r="F76" s="466"/>
      <c r="G76" s="466"/>
      <c r="H76" s="466"/>
      <c r="I76" s="466"/>
      <c r="J76" s="466"/>
      <c r="K76" s="466"/>
      <c r="L76" s="466"/>
      <c r="M76" s="466"/>
      <c r="N76" s="466"/>
      <c r="O76" s="466"/>
      <c r="P76" s="466"/>
      <c r="Q76" s="466"/>
      <c r="R76" s="466"/>
      <c r="S76" s="466"/>
      <c r="T76" s="466"/>
      <c r="U76" s="466"/>
      <c r="V76" s="466"/>
      <c r="W76" s="466"/>
      <c r="X76" s="466"/>
      <c r="Y76" s="466"/>
      <c r="Z76" s="466"/>
      <c r="AA76" s="466"/>
      <c r="AB76" s="466"/>
      <c r="AC76" s="466"/>
      <c r="AD76" s="466"/>
    </row>
    <row r="77" spans="1:30">
      <c r="A77" s="466"/>
      <c r="B77" s="466"/>
      <c r="C77" s="466"/>
      <c r="D77" s="466"/>
      <c r="E77" s="466"/>
      <c r="F77" s="466"/>
      <c r="G77" s="466"/>
      <c r="H77" s="466"/>
      <c r="I77" s="466"/>
      <c r="J77" s="466"/>
      <c r="K77" s="466"/>
      <c r="L77" s="466"/>
      <c r="M77" s="466"/>
      <c r="N77" s="466"/>
      <c r="O77" s="466"/>
      <c r="P77" s="466"/>
      <c r="Q77" s="466"/>
      <c r="R77" s="466"/>
      <c r="S77" s="466"/>
      <c r="T77" s="466"/>
      <c r="U77" s="466"/>
      <c r="V77" s="466"/>
      <c r="W77" s="466"/>
      <c r="X77" s="466"/>
      <c r="Y77" s="466"/>
      <c r="Z77" s="466"/>
      <c r="AA77" s="466"/>
      <c r="AB77" s="466"/>
      <c r="AC77" s="466"/>
      <c r="AD77" s="466"/>
    </row>
    <row r="78" spans="1:30">
      <c r="A78" s="466"/>
      <c r="B78" s="466"/>
      <c r="C78" s="466"/>
      <c r="D78" s="466"/>
      <c r="E78" s="466"/>
      <c r="F78" s="466"/>
      <c r="G78" s="466"/>
      <c r="H78" s="466"/>
      <c r="I78" s="466"/>
      <c r="J78" s="466"/>
      <c r="K78" s="466"/>
      <c r="L78" s="466"/>
      <c r="M78" s="466"/>
      <c r="N78" s="466"/>
      <c r="O78" s="466"/>
      <c r="P78" s="466"/>
      <c r="Q78" s="466"/>
      <c r="R78" s="466"/>
      <c r="S78" s="466"/>
      <c r="T78" s="466"/>
      <c r="U78" s="466"/>
      <c r="V78" s="466"/>
      <c r="W78" s="466"/>
      <c r="X78" s="466"/>
      <c r="Y78" s="466"/>
      <c r="Z78" s="466"/>
      <c r="AA78" s="466"/>
      <c r="AB78" s="466"/>
      <c r="AC78" s="466"/>
      <c r="AD78" s="466"/>
    </row>
    <row r="79" spans="1:30">
      <c r="A79" s="466"/>
      <c r="B79" s="466"/>
      <c r="C79" s="466"/>
      <c r="D79" s="466"/>
      <c r="E79" s="466"/>
      <c r="F79" s="466"/>
      <c r="G79" s="466"/>
      <c r="H79" s="466"/>
      <c r="I79" s="466"/>
      <c r="J79" s="466"/>
      <c r="K79" s="466"/>
      <c r="L79" s="466"/>
      <c r="M79" s="466"/>
      <c r="N79" s="466"/>
      <c r="O79" s="466"/>
      <c r="P79" s="466"/>
      <c r="Q79" s="466"/>
      <c r="R79" s="466"/>
      <c r="S79" s="466"/>
      <c r="T79" s="466"/>
      <c r="U79" s="466"/>
      <c r="V79" s="466"/>
      <c r="W79" s="466"/>
      <c r="X79" s="466"/>
      <c r="Y79" s="466"/>
      <c r="Z79" s="466"/>
      <c r="AA79" s="466"/>
      <c r="AB79" s="466"/>
      <c r="AC79" s="466"/>
      <c r="AD79" s="466"/>
    </row>
  </sheetData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J1046"/>
  <sheetViews>
    <sheetView zoomScale="120" zoomScaleNormal="120" workbookViewId="0">
      <pane ySplit="1" topLeftCell="A53" activePane="bottomLeft" state="frozen"/>
      <selection/>
      <selection pane="bottomLeft" activeCell="T71" sqref="T71"/>
    </sheetView>
  </sheetViews>
  <sheetFormatPr defaultColWidth="12.5714285714286" defaultRowHeight="12.75"/>
  <cols>
    <col min="1" max="1" width="12" style="3" customWidth="1"/>
    <col min="2" max="2" width="19.1428571428571" style="3" customWidth="1"/>
    <col min="3" max="3" width="31.1428571428571" style="229" customWidth="1"/>
    <col min="4" max="4" width="15.1428571428571" style="3" customWidth="1"/>
    <col min="5" max="5" width="32.7142857142857" style="229" customWidth="1"/>
    <col min="6" max="6" width="33.1428571428571" style="229" customWidth="1"/>
    <col min="7" max="7" width="19.1428571428571" style="229" customWidth="1"/>
    <col min="8" max="8" width="21.7142857142857" style="229" customWidth="1"/>
    <col min="9" max="9" width="48.7142857142857" style="229" customWidth="1"/>
    <col min="10" max="10" width="12" style="4" customWidth="1"/>
    <col min="11" max="11" width="13.2857142857143" style="4" customWidth="1"/>
    <col min="12" max="12" width="15.2857142857143" style="4" customWidth="1"/>
    <col min="13" max="13" width="13.8571428571429" style="4" customWidth="1"/>
    <col min="14" max="14" width="18.7142857142857" style="4" customWidth="1"/>
    <col min="15" max="15" width="15.5714285714286" style="4" customWidth="1"/>
    <col min="16" max="16" width="13.5714285714286" style="4" customWidth="1"/>
    <col min="17" max="17" width="15.5714285714286" style="4" customWidth="1"/>
    <col min="18" max="18" width="18.7142857142857" style="3" customWidth="1"/>
    <col min="19" max="19" width="18.2857142857143" style="4" customWidth="1"/>
    <col min="20" max="20" width="15.1428571428571" style="4" customWidth="1"/>
    <col min="21" max="21" width="13.2857142857143" style="4" customWidth="1"/>
    <col min="22" max="22" width="18.8571428571429" style="239" customWidth="1"/>
    <col min="23" max="23" width="15.8571428571429" style="4" customWidth="1"/>
    <col min="24" max="24" width="17" style="4" customWidth="1"/>
    <col min="25" max="25" width="15.7142857142857" style="4" customWidth="1"/>
    <col min="26" max="26" width="17.8571428571429" style="4" hidden="1" customWidth="1"/>
    <col min="27" max="27" width="16" style="4" hidden="1" customWidth="1"/>
  </cols>
  <sheetData>
    <row r="1" ht="13.5" spans="1:36">
      <c r="A1" s="240" t="s">
        <v>14</v>
      </c>
      <c r="B1" s="241" t="s">
        <v>15</v>
      </c>
      <c r="C1" s="10" t="s">
        <v>16</v>
      </c>
      <c r="D1" s="242" t="s">
        <v>17</v>
      </c>
      <c r="E1" s="243" t="s">
        <v>18</v>
      </c>
      <c r="F1" s="244" t="s">
        <v>19</v>
      </c>
      <c r="G1" s="10" t="s">
        <v>280</v>
      </c>
      <c r="H1" s="10" t="s">
        <v>281</v>
      </c>
      <c r="I1" s="275" t="s">
        <v>20</v>
      </c>
      <c r="J1" s="276" t="s">
        <v>21</v>
      </c>
      <c r="K1" s="276" t="s">
        <v>22</v>
      </c>
      <c r="L1" s="277" t="s">
        <v>282</v>
      </c>
      <c r="M1" s="276" t="s">
        <v>283</v>
      </c>
      <c r="N1" s="276" t="s">
        <v>177</v>
      </c>
      <c r="O1" s="276" t="s">
        <v>178</v>
      </c>
      <c r="P1" s="276" t="s">
        <v>179</v>
      </c>
      <c r="Q1" s="276" t="s">
        <v>24</v>
      </c>
      <c r="R1" s="277" t="s">
        <v>25</v>
      </c>
      <c r="S1" s="276" t="s">
        <v>26</v>
      </c>
      <c r="T1" s="276" t="s">
        <v>3</v>
      </c>
      <c r="U1" s="339" t="s">
        <v>284</v>
      </c>
      <c r="V1" s="277" t="s">
        <v>27</v>
      </c>
      <c r="W1" s="276" t="s">
        <v>28</v>
      </c>
      <c r="X1" s="276" t="s">
        <v>29</v>
      </c>
      <c r="Y1" s="276" t="s">
        <v>30</v>
      </c>
      <c r="Z1" s="276" t="s">
        <v>180</v>
      </c>
      <c r="AA1" s="276" t="s">
        <v>181</v>
      </c>
      <c r="AB1" s="397"/>
      <c r="AC1" s="397"/>
      <c r="AD1" s="398"/>
      <c r="AE1" s="398"/>
      <c r="AF1" s="398"/>
      <c r="AG1" s="398"/>
      <c r="AH1" s="398"/>
      <c r="AI1" s="398"/>
      <c r="AJ1" s="398"/>
    </row>
    <row r="2" spans="1:29">
      <c r="A2" s="245">
        <v>45323</v>
      </c>
      <c r="B2" s="246" t="s">
        <v>285</v>
      </c>
      <c r="C2" s="247" t="s">
        <v>286</v>
      </c>
      <c r="D2" s="248">
        <v>6282474052</v>
      </c>
      <c r="E2" s="247" t="s">
        <v>287</v>
      </c>
      <c r="F2" s="247" t="s">
        <v>288</v>
      </c>
      <c r="G2" s="247" t="s">
        <v>273</v>
      </c>
      <c r="H2" s="247" t="s">
        <v>289</v>
      </c>
      <c r="I2" s="247" t="s">
        <v>141</v>
      </c>
      <c r="J2" s="16">
        <v>1</v>
      </c>
      <c r="K2" s="278">
        <v>199</v>
      </c>
      <c r="L2" s="278">
        <v>142.15</v>
      </c>
      <c r="M2" s="278">
        <f>L2*J2</f>
        <v>142.15</v>
      </c>
      <c r="N2" s="279">
        <v>0</v>
      </c>
      <c r="O2" s="279">
        <v>0</v>
      </c>
      <c r="P2" s="280">
        <v>0</v>
      </c>
      <c r="Q2" s="340">
        <f>((K2-(K2*P2%))*J2)+N2+O2</f>
        <v>199</v>
      </c>
      <c r="R2" s="248" t="s">
        <v>49</v>
      </c>
      <c r="S2" s="247" t="s">
        <v>187</v>
      </c>
      <c r="T2" s="341">
        <v>59</v>
      </c>
      <c r="U2" s="341">
        <v>59</v>
      </c>
      <c r="V2" s="342">
        <v>14344940262865</v>
      </c>
      <c r="W2" s="343">
        <v>45328</v>
      </c>
      <c r="X2" s="248" t="s">
        <v>39</v>
      </c>
      <c r="Y2" s="399">
        <f>W2-A2</f>
        <v>5</v>
      </c>
      <c r="Z2" s="95"/>
      <c r="AA2" s="95"/>
      <c r="AB2" s="76"/>
      <c r="AC2" s="76"/>
    </row>
    <row r="3" spans="1:29">
      <c r="A3" s="245">
        <v>45324</v>
      </c>
      <c r="B3" s="249" t="s">
        <v>290</v>
      </c>
      <c r="C3" s="249" t="s">
        <v>291</v>
      </c>
      <c r="D3" s="14">
        <v>9998912715</v>
      </c>
      <c r="E3" s="64" t="s">
        <v>292</v>
      </c>
      <c r="F3" s="64" t="s">
        <v>293</v>
      </c>
      <c r="G3" s="250" t="s">
        <v>259</v>
      </c>
      <c r="H3" s="64" t="s">
        <v>294</v>
      </c>
      <c r="I3" s="250" t="s">
        <v>295</v>
      </c>
      <c r="J3" s="281">
        <v>1</v>
      </c>
      <c r="K3" s="282">
        <v>210</v>
      </c>
      <c r="L3" s="282" t="s">
        <v>296</v>
      </c>
      <c r="M3" s="282" t="s">
        <v>296</v>
      </c>
      <c r="N3" s="283">
        <v>0</v>
      </c>
      <c r="O3" s="283">
        <v>29</v>
      </c>
      <c r="P3" s="284">
        <v>0</v>
      </c>
      <c r="Q3" s="344">
        <f>((K3-(K3*P3%))*J3)+N3+O3</f>
        <v>239</v>
      </c>
      <c r="R3" s="255" t="s">
        <v>36</v>
      </c>
      <c r="S3" s="250" t="s">
        <v>187</v>
      </c>
      <c r="T3" s="283">
        <v>32</v>
      </c>
      <c r="U3" s="283">
        <v>0</v>
      </c>
      <c r="V3" s="345">
        <v>14345181484576</v>
      </c>
      <c r="W3" s="346" t="s">
        <v>297</v>
      </c>
      <c r="X3" s="255" t="s">
        <v>298</v>
      </c>
      <c r="Y3" s="400" t="s">
        <v>297</v>
      </c>
      <c r="Z3" s="24"/>
      <c r="AA3" s="24"/>
      <c r="AB3" s="76"/>
      <c r="AC3" s="76"/>
    </row>
    <row r="4" spans="1:29">
      <c r="A4" s="251">
        <v>45325</v>
      </c>
      <c r="B4" s="246" t="s">
        <v>299</v>
      </c>
      <c r="C4" s="247" t="s">
        <v>300</v>
      </c>
      <c r="D4" s="248">
        <v>9199809994</v>
      </c>
      <c r="E4" s="252" t="s">
        <v>301</v>
      </c>
      <c r="F4" s="247" t="s">
        <v>302</v>
      </c>
      <c r="G4" s="247" t="s">
        <v>269</v>
      </c>
      <c r="H4" s="247" t="s">
        <v>303</v>
      </c>
      <c r="I4" s="247" t="s">
        <v>304</v>
      </c>
      <c r="J4" s="16">
        <v>4</v>
      </c>
      <c r="K4" s="278">
        <v>165</v>
      </c>
      <c r="L4" s="278">
        <v>117.85</v>
      </c>
      <c r="M4" s="278">
        <f t="shared" ref="M4:M66" si="0">L4*J4</f>
        <v>471.4</v>
      </c>
      <c r="N4" s="279">
        <v>0</v>
      </c>
      <c r="O4" s="279">
        <v>29</v>
      </c>
      <c r="P4" s="285">
        <v>4.5</v>
      </c>
      <c r="Q4" s="340">
        <f t="shared" ref="Q4:Q66" si="1">((K4-(K4*P4%))*J4)+N4+O4</f>
        <v>659.3</v>
      </c>
      <c r="R4" s="248" t="s">
        <v>36</v>
      </c>
      <c r="S4" s="247" t="s">
        <v>187</v>
      </c>
      <c r="T4" s="341">
        <v>79</v>
      </c>
      <c r="U4" s="341">
        <f>T4+O4</f>
        <v>108</v>
      </c>
      <c r="V4" s="347">
        <v>14344940283649</v>
      </c>
      <c r="W4" s="343">
        <v>45331</v>
      </c>
      <c r="X4" s="248" t="s">
        <v>39</v>
      </c>
      <c r="Y4" s="399">
        <f>W4-A4</f>
        <v>6</v>
      </c>
      <c r="Z4" s="401"/>
      <c r="AA4" s="95"/>
      <c r="AB4" s="76"/>
      <c r="AC4" s="76"/>
    </row>
    <row r="5" spans="1:29">
      <c r="A5" s="251">
        <v>45325</v>
      </c>
      <c r="B5" s="249" t="s">
        <v>305</v>
      </c>
      <c r="C5" s="249" t="s">
        <v>306</v>
      </c>
      <c r="D5" s="70">
        <v>7465072915</v>
      </c>
      <c r="E5" s="64" t="s">
        <v>307</v>
      </c>
      <c r="F5" s="64" t="s">
        <v>308</v>
      </c>
      <c r="G5" s="250" t="s">
        <v>260</v>
      </c>
      <c r="H5" s="64" t="s">
        <v>303</v>
      </c>
      <c r="I5" s="250" t="s">
        <v>304</v>
      </c>
      <c r="J5" s="281">
        <v>8</v>
      </c>
      <c r="K5" s="282">
        <v>165</v>
      </c>
      <c r="L5" s="282" t="s">
        <v>296</v>
      </c>
      <c r="M5" s="282" t="s">
        <v>296</v>
      </c>
      <c r="N5" s="283">
        <v>0</v>
      </c>
      <c r="O5" s="283">
        <v>29</v>
      </c>
      <c r="P5" s="286">
        <v>0</v>
      </c>
      <c r="Q5" s="344">
        <f t="shared" si="1"/>
        <v>1349</v>
      </c>
      <c r="R5" s="255" t="s">
        <v>36</v>
      </c>
      <c r="S5" s="250" t="s">
        <v>187</v>
      </c>
      <c r="T5" s="283">
        <v>0</v>
      </c>
      <c r="U5" s="283">
        <v>0</v>
      </c>
      <c r="V5" s="199" t="s">
        <v>296</v>
      </c>
      <c r="W5" s="346" t="s">
        <v>297</v>
      </c>
      <c r="X5" s="255" t="s">
        <v>298</v>
      </c>
      <c r="Y5" s="400" t="s">
        <v>297</v>
      </c>
      <c r="Z5" s="24"/>
      <c r="AA5" s="24"/>
      <c r="AB5" s="76"/>
      <c r="AC5" s="76"/>
    </row>
    <row r="6" spans="1:29">
      <c r="A6" s="251">
        <v>45325</v>
      </c>
      <c r="B6" s="253" t="s">
        <v>309</v>
      </c>
      <c r="C6" s="253" t="s">
        <v>222</v>
      </c>
      <c r="D6" s="254">
        <v>9726828555</v>
      </c>
      <c r="E6" s="253" t="s">
        <v>223</v>
      </c>
      <c r="F6" s="253" t="s">
        <v>310</v>
      </c>
      <c r="G6" s="253" t="s">
        <v>271</v>
      </c>
      <c r="H6" s="253" t="s">
        <v>303</v>
      </c>
      <c r="I6" s="253" t="s">
        <v>225</v>
      </c>
      <c r="J6" s="287">
        <v>3</v>
      </c>
      <c r="K6" s="288">
        <v>60</v>
      </c>
      <c r="L6" s="288">
        <v>44.64</v>
      </c>
      <c r="M6" s="288">
        <f t="shared" si="0"/>
        <v>133.92</v>
      </c>
      <c r="N6" s="289">
        <v>0</v>
      </c>
      <c r="O6" s="289">
        <v>29</v>
      </c>
      <c r="P6" s="290">
        <v>0</v>
      </c>
      <c r="Q6" s="348">
        <f t="shared" si="1"/>
        <v>209</v>
      </c>
      <c r="R6" s="254" t="s">
        <v>36</v>
      </c>
      <c r="S6" s="253" t="s">
        <v>75</v>
      </c>
      <c r="T6" s="289">
        <v>48.38</v>
      </c>
      <c r="U6" s="349">
        <f>T6+O6</f>
        <v>77.38</v>
      </c>
      <c r="V6" s="350" t="s">
        <v>311</v>
      </c>
      <c r="W6" s="351">
        <v>45332</v>
      </c>
      <c r="X6" s="254" t="s">
        <v>39</v>
      </c>
      <c r="Y6" s="402">
        <f t="shared" ref="Y6:Y11" si="2">W6-A6</f>
        <v>7</v>
      </c>
      <c r="Z6" s="90"/>
      <c r="AA6" s="90"/>
      <c r="AB6" s="76"/>
      <c r="AC6" s="76"/>
    </row>
    <row r="7" spans="1:29">
      <c r="A7" s="251">
        <v>45325</v>
      </c>
      <c r="B7" s="250" t="s">
        <v>312</v>
      </c>
      <c r="C7" s="250" t="s">
        <v>313</v>
      </c>
      <c r="D7" s="255">
        <v>8396006699</v>
      </c>
      <c r="E7" s="250" t="s">
        <v>314</v>
      </c>
      <c r="F7" s="250" t="s">
        <v>315</v>
      </c>
      <c r="G7" s="250" t="s">
        <v>265</v>
      </c>
      <c r="H7" s="250" t="s">
        <v>294</v>
      </c>
      <c r="I7" s="250" t="s">
        <v>210</v>
      </c>
      <c r="J7" s="291">
        <v>1</v>
      </c>
      <c r="K7" s="282">
        <v>595</v>
      </c>
      <c r="L7" s="282">
        <v>442.71</v>
      </c>
      <c r="M7" s="288">
        <f t="shared" si="0"/>
        <v>442.71</v>
      </c>
      <c r="N7" s="283">
        <v>0</v>
      </c>
      <c r="O7" s="283">
        <v>29</v>
      </c>
      <c r="P7" s="284">
        <v>25</v>
      </c>
      <c r="Q7" s="348">
        <f t="shared" si="1"/>
        <v>475.25</v>
      </c>
      <c r="R7" s="255" t="s">
        <v>36</v>
      </c>
      <c r="S7" s="250" t="s">
        <v>187</v>
      </c>
      <c r="T7" s="352">
        <v>79</v>
      </c>
      <c r="U7" s="352">
        <f>T7+O7</f>
        <v>108</v>
      </c>
      <c r="V7" s="347">
        <v>14344940285903</v>
      </c>
      <c r="W7" s="353">
        <v>45332</v>
      </c>
      <c r="X7" s="255" t="s">
        <v>39</v>
      </c>
      <c r="Y7" s="400">
        <f t="shared" si="2"/>
        <v>7</v>
      </c>
      <c r="Z7" s="24"/>
      <c r="AA7" s="24"/>
      <c r="AB7" s="76"/>
      <c r="AC7" s="76"/>
    </row>
    <row r="8" spans="1:29">
      <c r="A8" s="251">
        <v>45326</v>
      </c>
      <c r="B8" s="250" t="s">
        <v>316</v>
      </c>
      <c r="C8" s="250" t="s">
        <v>317</v>
      </c>
      <c r="D8" s="256">
        <v>6353499902</v>
      </c>
      <c r="E8" s="257" t="s">
        <v>318</v>
      </c>
      <c r="F8" s="250" t="s">
        <v>319</v>
      </c>
      <c r="G8" s="252" t="s">
        <v>259</v>
      </c>
      <c r="H8" s="250" t="s">
        <v>320</v>
      </c>
      <c r="I8" s="292" t="s">
        <v>321</v>
      </c>
      <c r="J8" s="281">
        <v>1</v>
      </c>
      <c r="K8" s="282">
        <v>148</v>
      </c>
      <c r="L8" s="282">
        <v>110.11</v>
      </c>
      <c r="M8" s="288">
        <f t="shared" si="0"/>
        <v>110.11</v>
      </c>
      <c r="N8" s="283">
        <v>0</v>
      </c>
      <c r="O8" s="283">
        <v>29</v>
      </c>
      <c r="P8" s="286">
        <v>0</v>
      </c>
      <c r="Q8" s="348">
        <f t="shared" si="1"/>
        <v>177</v>
      </c>
      <c r="R8" s="255" t="s">
        <v>36</v>
      </c>
      <c r="S8" s="250" t="s">
        <v>187</v>
      </c>
      <c r="T8" s="352">
        <v>61</v>
      </c>
      <c r="U8" s="352">
        <f>T8+O8</f>
        <v>90</v>
      </c>
      <c r="V8" s="354">
        <v>14344940287052</v>
      </c>
      <c r="W8" s="353">
        <v>45331</v>
      </c>
      <c r="X8" s="255" t="s">
        <v>39</v>
      </c>
      <c r="Y8" s="400">
        <f t="shared" si="2"/>
        <v>5</v>
      </c>
      <c r="Z8" s="24"/>
      <c r="AA8" s="24"/>
      <c r="AB8" s="76"/>
      <c r="AC8" s="76"/>
    </row>
    <row r="9" spans="1:29">
      <c r="A9" s="251">
        <v>45327</v>
      </c>
      <c r="B9" s="250" t="s">
        <v>322</v>
      </c>
      <c r="C9" s="250" t="s">
        <v>323</v>
      </c>
      <c r="D9" s="256">
        <v>9967761283</v>
      </c>
      <c r="E9" s="257" t="s">
        <v>324</v>
      </c>
      <c r="F9" s="250" t="s">
        <v>325</v>
      </c>
      <c r="G9" s="250" t="s">
        <v>261</v>
      </c>
      <c r="H9" s="250" t="s">
        <v>326</v>
      </c>
      <c r="I9" s="250" t="s">
        <v>327</v>
      </c>
      <c r="J9" s="281">
        <v>1</v>
      </c>
      <c r="K9" s="282">
        <v>270</v>
      </c>
      <c r="L9" s="282">
        <v>192.86</v>
      </c>
      <c r="M9" s="288">
        <f t="shared" si="0"/>
        <v>192.86</v>
      </c>
      <c r="N9" s="283">
        <v>0</v>
      </c>
      <c r="O9" s="283">
        <v>0</v>
      </c>
      <c r="P9" s="286">
        <v>0</v>
      </c>
      <c r="Q9" s="348">
        <f t="shared" si="1"/>
        <v>270</v>
      </c>
      <c r="R9" s="255" t="s">
        <v>49</v>
      </c>
      <c r="S9" s="250" t="s">
        <v>193</v>
      </c>
      <c r="T9" s="283">
        <v>25</v>
      </c>
      <c r="U9" s="283">
        <v>25</v>
      </c>
      <c r="V9" s="355">
        <v>102800311833</v>
      </c>
      <c r="W9" s="356">
        <v>45332</v>
      </c>
      <c r="X9" s="255" t="s">
        <v>39</v>
      </c>
      <c r="Y9" s="400">
        <f t="shared" si="2"/>
        <v>5</v>
      </c>
      <c r="Z9" s="24"/>
      <c r="AA9" s="24"/>
      <c r="AB9" s="76"/>
      <c r="AC9" s="76"/>
    </row>
    <row r="10" spans="1:29">
      <c r="A10" s="251">
        <v>45328</v>
      </c>
      <c r="B10" s="250" t="s">
        <v>328</v>
      </c>
      <c r="C10" s="250" t="s">
        <v>329</v>
      </c>
      <c r="D10" s="256">
        <v>9427005920</v>
      </c>
      <c r="E10" s="257" t="s">
        <v>330</v>
      </c>
      <c r="F10" s="250" t="s">
        <v>43</v>
      </c>
      <c r="G10" s="250" t="s">
        <v>259</v>
      </c>
      <c r="H10" s="250" t="s">
        <v>294</v>
      </c>
      <c r="I10" s="250" t="s">
        <v>331</v>
      </c>
      <c r="J10" s="281">
        <v>3</v>
      </c>
      <c r="K10" s="282">
        <v>110</v>
      </c>
      <c r="L10" s="282">
        <v>87.3</v>
      </c>
      <c r="M10" s="288">
        <f t="shared" si="0"/>
        <v>261.9</v>
      </c>
      <c r="N10" s="283">
        <v>0</v>
      </c>
      <c r="O10" s="283">
        <v>29</v>
      </c>
      <c r="P10" s="284">
        <v>0</v>
      </c>
      <c r="Q10" s="348">
        <f t="shared" si="1"/>
        <v>359</v>
      </c>
      <c r="R10" s="255" t="s">
        <v>36</v>
      </c>
      <c r="S10" s="250" t="s">
        <v>187</v>
      </c>
      <c r="T10" s="352">
        <v>61</v>
      </c>
      <c r="U10" s="352">
        <f t="shared" ref="U10:U16" si="3">T10+O10</f>
        <v>90</v>
      </c>
      <c r="V10" s="357">
        <v>14344940308678</v>
      </c>
      <c r="W10" s="353">
        <v>45331</v>
      </c>
      <c r="X10" s="255" t="s">
        <v>39</v>
      </c>
      <c r="Y10" s="400">
        <f t="shared" si="2"/>
        <v>3</v>
      </c>
      <c r="Z10" s="24"/>
      <c r="AA10" s="24"/>
      <c r="AB10" s="76"/>
      <c r="AC10" s="76"/>
    </row>
    <row r="11" spans="1:29">
      <c r="A11" s="251">
        <v>45328</v>
      </c>
      <c r="B11" s="258" t="s">
        <v>332</v>
      </c>
      <c r="C11" s="258" t="s">
        <v>333</v>
      </c>
      <c r="D11" s="259">
        <v>6394391882</v>
      </c>
      <c r="E11" s="260" t="s">
        <v>334</v>
      </c>
      <c r="F11" s="258" t="s">
        <v>230</v>
      </c>
      <c r="G11" s="258" t="s">
        <v>260</v>
      </c>
      <c r="H11" s="258" t="s">
        <v>335</v>
      </c>
      <c r="I11" s="258" t="s">
        <v>336</v>
      </c>
      <c r="J11" s="293">
        <v>2</v>
      </c>
      <c r="K11" s="294">
        <v>85</v>
      </c>
      <c r="L11" s="294">
        <v>60.71</v>
      </c>
      <c r="M11" s="278">
        <f t="shared" si="0"/>
        <v>121.42</v>
      </c>
      <c r="N11" s="295">
        <v>0</v>
      </c>
      <c r="O11" s="295">
        <v>29</v>
      </c>
      <c r="P11" s="296">
        <v>0</v>
      </c>
      <c r="Q11" s="340">
        <f t="shared" si="1"/>
        <v>199</v>
      </c>
      <c r="R11" s="358" t="s">
        <v>36</v>
      </c>
      <c r="S11" s="258" t="s">
        <v>187</v>
      </c>
      <c r="T11" s="359">
        <v>79</v>
      </c>
      <c r="U11" s="359">
        <f t="shared" si="3"/>
        <v>108</v>
      </c>
      <c r="V11" s="360">
        <v>14344940310991</v>
      </c>
      <c r="W11" s="361">
        <v>45333</v>
      </c>
      <c r="X11" s="358" t="s">
        <v>39</v>
      </c>
      <c r="Y11" s="403">
        <f t="shared" si="2"/>
        <v>5</v>
      </c>
      <c r="Z11" s="77"/>
      <c r="AA11" s="77"/>
      <c r="AB11" s="76"/>
      <c r="AC11" s="76"/>
    </row>
    <row r="12" spans="1:29">
      <c r="A12" s="251">
        <v>45330</v>
      </c>
      <c r="B12" s="249" t="s">
        <v>337</v>
      </c>
      <c r="C12" s="249" t="s">
        <v>338</v>
      </c>
      <c r="D12" s="70">
        <v>7383187303</v>
      </c>
      <c r="E12" s="64" t="s">
        <v>339</v>
      </c>
      <c r="F12" s="64" t="s">
        <v>58</v>
      </c>
      <c r="G12" s="250" t="s">
        <v>259</v>
      </c>
      <c r="H12" s="250" t="s">
        <v>340</v>
      </c>
      <c r="I12" s="250" t="s">
        <v>341</v>
      </c>
      <c r="J12" s="281">
        <v>1</v>
      </c>
      <c r="K12" s="282">
        <v>120</v>
      </c>
      <c r="L12" s="282" t="s">
        <v>296</v>
      </c>
      <c r="M12" s="282" t="s">
        <v>296</v>
      </c>
      <c r="N12" s="283" t="s">
        <v>296</v>
      </c>
      <c r="O12" s="283" t="s">
        <v>296</v>
      </c>
      <c r="P12" s="284" t="s">
        <v>296</v>
      </c>
      <c r="Q12" s="362">
        <v>120</v>
      </c>
      <c r="R12" s="255" t="s">
        <v>192</v>
      </c>
      <c r="S12" s="250" t="s">
        <v>82</v>
      </c>
      <c r="T12" s="283" t="s">
        <v>296</v>
      </c>
      <c r="U12" s="283" t="s">
        <v>296</v>
      </c>
      <c r="V12" s="363" t="s">
        <v>296</v>
      </c>
      <c r="W12" s="356" t="s">
        <v>296</v>
      </c>
      <c r="X12" s="255" t="s">
        <v>298</v>
      </c>
      <c r="Y12" s="400" t="s">
        <v>297</v>
      </c>
      <c r="Z12" s="24"/>
      <c r="AA12" s="24"/>
      <c r="AB12" s="76"/>
      <c r="AC12" s="76"/>
    </row>
    <row r="13" spans="1:29">
      <c r="A13" s="251">
        <v>45330</v>
      </c>
      <c r="B13" s="66" t="s">
        <v>342</v>
      </c>
      <c r="C13" s="165" t="s">
        <v>343</v>
      </c>
      <c r="D13" s="126">
        <v>9811753582</v>
      </c>
      <c r="E13" s="66" t="s">
        <v>344</v>
      </c>
      <c r="F13" s="66" t="s">
        <v>345</v>
      </c>
      <c r="G13" s="250" t="s">
        <v>265</v>
      </c>
      <c r="H13" s="250" t="s">
        <v>294</v>
      </c>
      <c r="I13" s="297" t="s">
        <v>346</v>
      </c>
      <c r="J13" s="298">
        <v>2</v>
      </c>
      <c r="K13" s="288">
        <v>237.65</v>
      </c>
      <c r="L13" s="288">
        <v>191.89</v>
      </c>
      <c r="M13" s="288">
        <f t="shared" si="0"/>
        <v>383.78</v>
      </c>
      <c r="N13" s="289">
        <v>0</v>
      </c>
      <c r="O13" s="289">
        <v>29</v>
      </c>
      <c r="P13" s="290">
        <v>0</v>
      </c>
      <c r="Q13" s="348">
        <f t="shared" si="1"/>
        <v>504.3</v>
      </c>
      <c r="R13" s="254" t="s">
        <v>36</v>
      </c>
      <c r="S13" s="253" t="s">
        <v>187</v>
      </c>
      <c r="T13" s="364">
        <v>86</v>
      </c>
      <c r="U13" s="349">
        <f t="shared" si="3"/>
        <v>115</v>
      </c>
      <c r="V13" s="365">
        <v>152489840023591</v>
      </c>
      <c r="W13" s="366">
        <v>45333</v>
      </c>
      <c r="X13" s="254" t="s">
        <v>39</v>
      </c>
      <c r="Y13" s="402">
        <f>W13-A13</f>
        <v>3</v>
      </c>
      <c r="Z13" s="90"/>
      <c r="AA13" s="90"/>
      <c r="AB13" s="76"/>
      <c r="AC13" s="76"/>
    </row>
    <row r="14" spans="1:29">
      <c r="A14" s="251">
        <v>45331</v>
      </c>
      <c r="B14" s="261" t="s">
        <v>347</v>
      </c>
      <c r="C14" s="250" t="s">
        <v>348</v>
      </c>
      <c r="D14" s="14">
        <v>9925771733</v>
      </c>
      <c r="E14" s="26" t="s">
        <v>349</v>
      </c>
      <c r="F14" s="26" t="s">
        <v>350</v>
      </c>
      <c r="G14" s="250" t="s">
        <v>259</v>
      </c>
      <c r="H14" s="250" t="s">
        <v>326</v>
      </c>
      <c r="I14" s="299" t="s">
        <v>351</v>
      </c>
      <c r="J14" s="300">
        <v>1</v>
      </c>
      <c r="K14" s="282">
        <v>100</v>
      </c>
      <c r="L14" s="282">
        <v>74.4</v>
      </c>
      <c r="M14" s="288">
        <f t="shared" si="0"/>
        <v>74.4</v>
      </c>
      <c r="N14" s="283">
        <v>0</v>
      </c>
      <c r="O14" s="283">
        <v>29</v>
      </c>
      <c r="P14" s="284">
        <v>0</v>
      </c>
      <c r="Q14" s="348">
        <f t="shared" si="1"/>
        <v>129</v>
      </c>
      <c r="R14" s="255" t="s">
        <v>36</v>
      </c>
      <c r="S14" s="250" t="s">
        <v>187</v>
      </c>
      <c r="T14" s="367">
        <v>32</v>
      </c>
      <c r="U14" s="352">
        <f t="shared" si="3"/>
        <v>61</v>
      </c>
      <c r="V14" s="363">
        <v>14344940337460</v>
      </c>
      <c r="W14" s="353">
        <v>45333</v>
      </c>
      <c r="X14" s="255" t="s">
        <v>39</v>
      </c>
      <c r="Y14" s="400">
        <f>W14-A14</f>
        <v>2</v>
      </c>
      <c r="Z14" s="24"/>
      <c r="AA14" s="24"/>
      <c r="AB14" s="76"/>
      <c r="AC14" s="76"/>
    </row>
    <row r="15" spans="1:29">
      <c r="A15" s="251">
        <v>45332</v>
      </c>
      <c r="B15" s="166" t="s">
        <v>352</v>
      </c>
      <c r="C15" s="166" t="s">
        <v>353</v>
      </c>
      <c r="D15" s="14">
        <v>8796601768</v>
      </c>
      <c r="E15" s="26" t="s">
        <v>354</v>
      </c>
      <c r="F15" s="26" t="s">
        <v>355</v>
      </c>
      <c r="G15" s="250" t="s">
        <v>261</v>
      </c>
      <c r="H15" s="250" t="s">
        <v>356</v>
      </c>
      <c r="I15" s="299" t="s">
        <v>357</v>
      </c>
      <c r="J15" s="300">
        <v>1</v>
      </c>
      <c r="K15" s="282">
        <v>170</v>
      </c>
      <c r="L15" s="282">
        <v>119</v>
      </c>
      <c r="M15" s="288">
        <f t="shared" si="0"/>
        <v>119</v>
      </c>
      <c r="N15" s="283">
        <v>0</v>
      </c>
      <c r="O15" s="283">
        <v>29</v>
      </c>
      <c r="P15" s="284">
        <v>0</v>
      </c>
      <c r="Q15" s="348">
        <f t="shared" si="1"/>
        <v>199</v>
      </c>
      <c r="R15" s="255" t="s">
        <v>36</v>
      </c>
      <c r="S15" s="250" t="s">
        <v>187</v>
      </c>
      <c r="T15" s="367">
        <v>32</v>
      </c>
      <c r="U15" s="352">
        <f t="shared" si="3"/>
        <v>61</v>
      </c>
      <c r="V15" s="363">
        <v>14344940343803</v>
      </c>
      <c r="W15" s="353">
        <v>45335</v>
      </c>
      <c r="X15" s="255" t="s">
        <v>39</v>
      </c>
      <c r="Y15" s="400">
        <f>W15-A15</f>
        <v>3</v>
      </c>
      <c r="Z15" s="24"/>
      <c r="AA15" s="24"/>
      <c r="AB15" s="76"/>
      <c r="AC15" s="76"/>
    </row>
    <row r="16" spans="1:29">
      <c r="A16" s="251">
        <v>45332</v>
      </c>
      <c r="B16" s="261" t="s">
        <v>358</v>
      </c>
      <c r="C16" s="250" t="s">
        <v>359</v>
      </c>
      <c r="D16" s="14">
        <v>9721454006</v>
      </c>
      <c r="E16" s="26" t="s">
        <v>360</v>
      </c>
      <c r="F16" s="26" t="s">
        <v>361</v>
      </c>
      <c r="G16" s="250" t="s">
        <v>260</v>
      </c>
      <c r="H16" s="250" t="s">
        <v>294</v>
      </c>
      <c r="I16" s="301" t="s">
        <v>362</v>
      </c>
      <c r="J16" s="300">
        <v>1</v>
      </c>
      <c r="K16" s="302">
        <v>425</v>
      </c>
      <c r="L16" s="302">
        <v>361.39</v>
      </c>
      <c r="M16" s="282">
        <f t="shared" si="0"/>
        <v>361.39</v>
      </c>
      <c r="N16" s="303">
        <v>0</v>
      </c>
      <c r="O16" s="303">
        <v>29</v>
      </c>
      <c r="P16" s="304">
        <v>0</v>
      </c>
      <c r="Q16" s="362">
        <f t="shared" si="1"/>
        <v>454</v>
      </c>
      <c r="R16" s="368" t="s">
        <v>36</v>
      </c>
      <c r="S16" s="299" t="s">
        <v>187</v>
      </c>
      <c r="T16" s="369">
        <v>95</v>
      </c>
      <c r="U16" s="359">
        <f t="shared" si="3"/>
        <v>124</v>
      </c>
      <c r="V16" s="370">
        <v>14344940353228</v>
      </c>
      <c r="W16" s="361">
        <v>45339</v>
      </c>
      <c r="X16" s="371" t="s">
        <v>39</v>
      </c>
      <c r="Y16" s="403">
        <f>W16-A16</f>
        <v>7</v>
      </c>
      <c r="Z16" s="77"/>
      <c r="AA16" s="77"/>
      <c r="AB16" s="76"/>
      <c r="AC16" s="76"/>
    </row>
    <row r="17" spans="1:29">
      <c r="A17" s="251">
        <v>45333</v>
      </c>
      <c r="B17" s="262" t="s">
        <v>363</v>
      </c>
      <c r="C17" s="262" t="s">
        <v>348</v>
      </c>
      <c r="D17" s="128">
        <v>9925771733</v>
      </c>
      <c r="E17" s="263" t="s">
        <v>349</v>
      </c>
      <c r="F17" s="263" t="s">
        <v>350</v>
      </c>
      <c r="G17" s="253" t="s">
        <v>259</v>
      </c>
      <c r="H17" s="253" t="s">
        <v>326</v>
      </c>
      <c r="I17" s="305" t="s">
        <v>351</v>
      </c>
      <c r="J17" s="298">
        <v>1</v>
      </c>
      <c r="K17" s="306">
        <v>100</v>
      </c>
      <c r="L17" s="306" t="s">
        <v>296</v>
      </c>
      <c r="M17" s="288" t="s">
        <v>296</v>
      </c>
      <c r="N17" s="307">
        <v>0</v>
      </c>
      <c r="O17" s="307">
        <v>29</v>
      </c>
      <c r="P17" s="308">
        <v>0</v>
      </c>
      <c r="Q17" s="348">
        <f t="shared" si="1"/>
        <v>129</v>
      </c>
      <c r="R17" s="372" t="s">
        <v>36</v>
      </c>
      <c r="S17" s="297" t="s">
        <v>187</v>
      </c>
      <c r="T17" s="373" t="s">
        <v>296</v>
      </c>
      <c r="U17" s="283" t="s">
        <v>296</v>
      </c>
      <c r="V17" s="357" t="s">
        <v>296</v>
      </c>
      <c r="W17" s="374" t="s">
        <v>297</v>
      </c>
      <c r="X17" s="368" t="s">
        <v>298</v>
      </c>
      <c r="Y17" s="400" t="s">
        <v>297</v>
      </c>
      <c r="Z17" s="24"/>
      <c r="AA17" s="24"/>
      <c r="AB17" s="76"/>
      <c r="AC17" s="76"/>
    </row>
    <row r="18" spans="1:29">
      <c r="A18" s="251">
        <v>45333</v>
      </c>
      <c r="B18" s="264" t="s">
        <v>364</v>
      </c>
      <c r="C18" s="247" t="s">
        <v>365</v>
      </c>
      <c r="D18" s="62">
        <v>7327080461</v>
      </c>
      <c r="E18" s="63" t="s">
        <v>366</v>
      </c>
      <c r="F18" s="63" t="s">
        <v>367</v>
      </c>
      <c r="G18" s="247" t="s">
        <v>264</v>
      </c>
      <c r="H18" s="247" t="s">
        <v>294</v>
      </c>
      <c r="I18" s="309" t="s">
        <v>368</v>
      </c>
      <c r="J18" s="310">
        <v>1</v>
      </c>
      <c r="K18" s="311">
        <v>297</v>
      </c>
      <c r="L18" s="311">
        <v>225.41</v>
      </c>
      <c r="M18" s="278">
        <f t="shared" si="0"/>
        <v>225.41</v>
      </c>
      <c r="N18" s="312">
        <v>0</v>
      </c>
      <c r="O18" s="312">
        <v>0</v>
      </c>
      <c r="P18" s="313">
        <v>0</v>
      </c>
      <c r="Q18" s="340">
        <f t="shared" si="1"/>
        <v>297</v>
      </c>
      <c r="R18" s="375" t="s">
        <v>192</v>
      </c>
      <c r="S18" s="376" t="s">
        <v>187</v>
      </c>
      <c r="T18" s="377">
        <v>50</v>
      </c>
      <c r="U18" s="377">
        <v>50</v>
      </c>
      <c r="V18" s="378">
        <v>14344940354852</v>
      </c>
      <c r="W18" s="343">
        <v>45339</v>
      </c>
      <c r="X18" s="375" t="s">
        <v>39</v>
      </c>
      <c r="Y18" s="399">
        <f>W18-A18</f>
        <v>6</v>
      </c>
      <c r="Z18" s="95"/>
      <c r="AA18" s="95"/>
      <c r="AB18" s="76"/>
      <c r="AC18" s="76"/>
    </row>
    <row r="19" spans="1:29">
      <c r="A19" s="251">
        <v>45334</v>
      </c>
      <c r="B19" s="249" t="s">
        <v>369</v>
      </c>
      <c r="C19" s="249" t="s">
        <v>370</v>
      </c>
      <c r="D19" s="14">
        <v>8800959770</v>
      </c>
      <c r="E19" s="26" t="s">
        <v>371</v>
      </c>
      <c r="F19" s="26" t="s">
        <v>372</v>
      </c>
      <c r="G19" s="250" t="s">
        <v>262</v>
      </c>
      <c r="H19" s="250" t="s">
        <v>373</v>
      </c>
      <c r="I19" s="301" t="s">
        <v>374</v>
      </c>
      <c r="J19" s="300">
        <v>1</v>
      </c>
      <c r="K19" s="302">
        <v>450</v>
      </c>
      <c r="L19" s="302" t="s">
        <v>296</v>
      </c>
      <c r="M19" s="282" t="s">
        <v>296</v>
      </c>
      <c r="N19" s="303">
        <v>0</v>
      </c>
      <c r="O19" s="303">
        <v>0</v>
      </c>
      <c r="P19" s="304">
        <v>0</v>
      </c>
      <c r="Q19" s="362">
        <f t="shared" si="1"/>
        <v>450</v>
      </c>
      <c r="R19" s="368" t="s">
        <v>192</v>
      </c>
      <c r="S19" s="299" t="s">
        <v>82</v>
      </c>
      <c r="T19" s="373" t="s">
        <v>296</v>
      </c>
      <c r="U19" s="373" t="s">
        <v>296</v>
      </c>
      <c r="V19" s="357" t="s">
        <v>296</v>
      </c>
      <c r="W19" s="356" t="s">
        <v>297</v>
      </c>
      <c r="X19" s="255" t="s">
        <v>298</v>
      </c>
      <c r="Y19" s="400" t="s">
        <v>297</v>
      </c>
      <c r="Z19" s="24"/>
      <c r="AA19" s="24"/>
      <c r="AB19" s="76"/>
      <c r="AC19" s="76"/>
    </row>
    <row r="20" spans="1:29">
      <c r="A20" s="251">
        <v>45334</v>
      </c>
      <c r="B20" s="265" t="s">
        <v>375</v>
      </c>
      <c r="C20" s="247" t="s">
        <v>370</v>
      </c>
      <c r="D20" s="62">
        <v>8800959770</v>
      </c>
      <c r="E20" s="63" t="s">
        <v>371</v>
      </c>
      <c r="F20" s="63" t="s">
        <v>372</v>
      </c>
      <c r="G20" s="250" t="s">
        <v>262</v>
      </c>
      <c r="H20" s="250" t="s">
        <v>373</v>
      </c>
      <c r="I20" s="309" t="s">
        <v>376</v>
      </c>
      <c r="J20" s="310">
        <v>1</v>
      </c>
      <c r="K20" s="311">
        <v>270</v>
      </c>
      <c r="L20" s="311">
        <f>72+74.25+74.25</f>
        <v>220.5</v>
      </c>
      <c r="M20" s="278">
        <f t="shared" si="0"/>
        <v>220.5</v>
      </c>
      <c r="N20" s="312">
        <v>0</v>
      </c>
      <c r="O20" s="312">
        <v>0</v>
      </c>
      <c r="P20" s="313">
        <v>18.5</v>
      </c>
      <c r="Q20" s="340">
        <f t="shared" si="1"/>
        <v>220.05</v>
      </c>
      <c r="R20" s="375" t="s">
        <v>192</v>
      </c>
      <c r="S20" s="376" t="s">
        <v>377</v>
      </c>
      <c r="T20" s="379">
        <v>40</v>
      </c>
      <c r="U20" s="379">
        <v>40</v>
      </c>
      <c r="V20" s="380">
        <v>412590132</v>
      </c>
      <c r="W20" s="381">
        <v>45338</v>
      </c>
      <c r="X20" s="375" t="s">
        <v>39</v>
      </c>
      <c r="Y20" s="399">
        <f>W20-A20</f>
        <v>4</v>
      </c>
      <c r="Z20" s="95"/>
      <c r="AA20" s="95"/>
      <c r="AB20" s="76"/>
      <c r="AC20" s="76"/>
    </row>
    <row r="21" spans="1:29">
      <c r="A21" s="251">
        <v>45335</v>
      </c>
      <c r="B21" s="249" t="s">
        <v>378</v>
      </c>
      <c r="C21" s="249" t="s">
        <v>379</v>
      </c>
      <c r="D21" s="70">
        <v>9352252791</v>
      </c>
      <c r="E21" s="64" t="s">
        <v>380</v>
      </c>
      <c r="F21" s="64" t="s">
        <v>381</v>
      </c>
      <c r="G21" s="250" t="s">
        <v>275</v>
      </c>
      <c r="H21" s="250" t="s">
        <v>289</v>
      </c>
      <c r="I21" s="301" t="s">
        <v>382</v>
      </c>
      <c r="J21" s="300">
        <v>1</v>
      </c>
      <c r="K21" s="302">
        <v>110</v>
      </c>
      <c r="L21" s="302" t="s">
        <v>296</v>
      </c>
      <c r="M21" s="282" t="s">
        <v>296</v>
      </c>
      <c r="N21" s="303">
        <v>0</v>
      </c>
      <c r="O21" s="303">
        <v>0</v>
      </c>
      <c r="P21" s="304">
        <v>0</v>
      </c>
      <c r="Q21" s="362">
        <f t="shared" si="1"/>
        <v>110</v>
      </c>
      <c r="R21" s="368" t="s">
        <v>192</v>
      </c>
      <c r="S21" s="299" t="s">
        <v>82</v>
      </c>
      <c r="T21" s="373" t="s">
        <v>296</v>
      </c>
      <c r="U21" s="373" t="s">
        <v>296</v>
      </c>
      <c r="V21" s="357" t="s">
        <v>296</v>
      </c>
      <c r="W21" s="356" t="s">
        <v>297</v>
      </c>
      <c r="X21" s="255" t="s">
        <v>298</v>
      </c>
      <c r="Y21" s="400" t="s">
        <v>297</v>
      </c>
      <c r="Z21" s="24"/>
      <c r="AA21" s="24"/>
      <c r="AB21" s="76"/>
      <c r="AC21" s="76"/>
    </row>
    <row r="22" spans="1:29">
      <c r="A22" s="251">
        <v>45335</v>
      </c>
      <c r="B22" s="165" t="s">
        <v>383</v>
      </c>
      <c r="C22" s="165" t="s">
        <v>384</v>
      </c>
      <c r="D22" s="126">
        <v>9879284980</v>
      </c>
      <c r="E22" s="66" t="s">
        <v>385</v>
      </c>
      <c r="F22" s="66" t="s">
        <v>386</v>
      </c>
      <c r="G22" s="253" t="s">
        <v>259</v>
      </c>
      <c r="H22" s="253" t="s">
        <v>387</v>
      </c>
      <c r="I22" s="305" t="s">
        <v>388</v>
      </c>
      <c r="J22" s="298">
        <v>4</v>
      </c>
      <c r="K22" s="306">
        <v>120</v>
      </c>
      <c r="L22" s="306">
        <v>90.8</v>
      </c>
      <c r="M22" s="288">
        <f t="shared" si="0"/>
        <v>363.2</v>
      </c>
      <c r="N22" s="307">
        <v>0</v>
      </c>
      <c r="O22" s="307">
        <v>29</v>
      </c>
      <c r="P22" s="308">
        <v>0</v>
      </c>
      <c r="Q22" s="348">
        <f t="shared" si="1"/>
        <v>509</v>
      </c>
      <c r="R22" s="372" t="s">
        <v>36</v>
      </c>
      <c r="S22" s="297" t="s">
        <v>187</v>
      </c>
      <c r="T22" s="364">
        <v>94</v>
      </c>
      <c r="U22" s="349">
        <f>T22+O22</f>
        <v>123</v>
      </c>
      <c r="V22" s="382">
        <v>14344940375961</v>
      </c>
      <c r="W22" s="366">
        <v>45338</v>
      </c>
      <c r="X22" s="372" t="s">
        <v>39</v>
      </c>
      <c r="Y22" s="402">
        <f>W22-A22</f>
        <v>3</v>
      </c>
      <c r="Z22" s="90"/>
      <c r="AA22" s="90"/>
      <c r="AB22" s="76"/>
      <c r="AC22" s="76"/>
    </row>
    <row r="23" spans="1:29">
      <c r="A23" s="251">
        <v>45335</v>
      </c>
      <c r="B23" s="166" t="s">
        <v>389</v>
      </c>
      <c r="C23" s="166" t="s">
        <v>390</v>
      </c>
      <c r="D23" s="14">
        <v>9522846806</v>
      </c>
      <c r="E23" s="26" t="s">
        <v>391</v>
      </c>
      <c r="F23" s="26" t="s">
        <v>392</v>
      </c>
      <c r="G23" s="250" t="s">
        <v>265</v>
      </c>
      <c r="H23" s="26" t="s">
        <v>335</v>
      </c>
      <c r="I23" s="301" t="s">
        <v>393</v>
      </c>
      <c r="J23" s="300">
        <v>1</v>
      </c>
      <c r="K23" s="302">
        <v>1100</v>
      </c>
      <c r="L23" s="302">
        <v>818.45</v>
      </c>
      <c r="M23" s="288">
        <f t="shared" si="0"/>
        <v>818.45</v>
      </c>
      <c r="N23" s="303">
        <v>0</v>
      </c>
      <c r="O23" s="303">
        <v>29</v>
      </c>
      <c r="P23" s="304">
        <v>0</v>
      </c>
      <c r="Q23" s="348">
        <f t="shared" si="1"/>
        <v>1129</v>
      </c>
      <c r="R23" s="368" t="s">
        <v>36</v>
      </c>
      <c r="S23" s="299" t="s">
        <v>187</v>
      </c>
      <c r="T23" s="367">
        <v>50</v>
      </c>
      <c r="U23" s="352">
        <f>T23+O23</f>
        <v>79</v>
      </c>
      <c r="V23" s="357">
        <v>14344940377729</v>
      </c>
      <c r="W23" s="353">
        <v>45343</v>
      </c>
      <c r="X23" s="368" t="s">
        <v>39</v>
      </c>
      <c r="Y23" s="400">
        <f>W23-A23</f>
        <v>8</v>
      </c>
      <c r="Z23" s="24"/>
      <c r="AA23" s="24"/>
      <c r="AB23" s="76"/>
      <c r="AC23" s="76"/>
    </row>
    <row r="24" spans="1:29">
      <c r="A24" s="251">
        <v>45335</v>
      </c>
      <c r="B24" s="166" t="s">
        <v>394</v>
      </c>
      <c r="C24" s="166" t="s">
        <v>395</v>
      </c>
      <c r="D24" s="14">
        <v>9729272110</v>
      </c>
      <c r="E24" s="26" t="s">
        <v>396</v>
      </c>
      <c r="F24" s="26" t="s">
        <v>34</v>
      </c>
      <c r="G24" s="252" t="s">
        <v>259</v>
      </c>
      <c r="H24" s="250" t="s">
        <v>294</v>
      </c>
      <c r="I24" s="199" t="s">
        <v>397</v>
      </c>
      <c r="J24" s="300">
        <v>1</v>
      </c>
      <c r="K24" s="302">
        <v>419</v>
      </c>
      <c r="L24" s="302">
        <v>364.2</v>
      </c>
      <c r="M24" s="288">
        <f t="shared" si="0"/>
        <v>364.2</v>
      </c>
      <c r="N24" s="303">
        <v>0</v>
      </c>
      <c r="O24" s="303">
        <v>0</v>
      </c>
      <c r="P24" s="304">
        <v>0</v>
      </c>
      <c r="Q24" s="348">
        <f t="shared" si="1"/>
        <v>419</v>
      </c>
      <c r="R24" s="368" t="s">
        <v>192</v>
      </c>
      <c r="S24" s="299" t="s">
        <v>297</v>
      </c>
      <c r="T24" s="373">
        <v>0</v>
      </c>
      <c r="U24" s="373">
        <v>0</v>
      </c>
      <c r="V24" s="383" t="s">
        <v>297</v>
      </c>
      <c r="W24" s="356">
        <v>45339</v>
      </c>
      <c r="X24" s="368" t="s">
        <v>39</v>
      </c>
      <c r="Y24" s="400">
        <f>W24-A24</f>
        <v>4</v>
      </c>
      <c r="Z24" s="24"/>
      <c r="AA24" s="24"/>
      <c r="AB24" s="76"/>
      <c r="AC24" s="76"/>
    </row>
    <row r="25" spans="1:29">
      <c r="A25" s="251">
        <v>45336</v>
      </c>
      <c r="B25" s="261" t="s">
        <v>398</v>
      </c>
      <c r="C25" s="250" t="s">
        <v>399</v>
      </c>
      <c r="D25" s="14">
        <v>9516805479</v>
      </c>
      <c r="E25" s="26" t="s">
        <v>400</v>
      </c>
      <c r="F25" s="26" t="s">
        <v>401</v>
      </c>
      <c r="G25" s="250" t="s">
        <v>259</v>
      </c>
      <c r="H25" s="250" t="s">
        <v>402</v>
      </c>
      <c r="I25" s="301" t="s">
        <v>403</v>
      </c>
      <c r="J25" s="300">
        <v>1</v>
      </c>
      <c r="K25" s="302">
        <v>180</v>
      </c>
      <c r="L25" s="302">
        <v>131.14</v>
      </c>
      <c r="M25" s="288">
        <f t="shared" si="0"/>
        <v>131.14</v>
      </c>
      <c r="N25" s="303">
        <v>0</v>
      </c>
      <c r="O25" s="303">
        <v>0</v>
      </c>
      <c r="P25" s="304">
        <v>0</v>
      </c>
      <c r="Q25" s="348">
        <f t="shared" si="1"/>
        <v>180</v>
      </c>
      <c r="R25" s="368" t="s">
        <v>192</v>
      </c>
      <c r="S25" s="299" t="s">
        <v>193</v>
      </c>
      <c r="T25" s="373">
        <v>25</v>
      </c>
      <c r="U25" s="373">
        <v>25</v>
      </c>
      <c r="V25" s="357">
        <v>4091200018602</v>
      </c>
      <c r="W25" s="356">
        <v>45340</v>
      </c>
      <c r="X25" s="368" t="s">
        <v>39</v>
      </c>
      <c r="Y25" s="400">
        <f>W25-A25</f>
        <v>4</v>
      </c>
      <c r="Z25" s="24"/>
      <c r="AA25" s="24"/>
      <c r="AB25" s="76"/>
      <c r="AC25" s="76"/>
    </row>
    <row r="26" ht="13.5" customHeight="1" spans="1:29">
      <c r="A26" s="251">
        <v>45336</v>
      </c>
      <c r="B26" s="266" t="s">
        <v>404</v>
      </c>
      <c r="C26" s="258" t="s">
        <v>405</v>
      </c>
      <c r="D26" s="46">
        <v>8185987107</v>
      </c>
      <c r="E26" s="60" t="s">
        <v>406</v>
      </c>
      <c r="F26" s="60" t="s">
        <v>407</v>
      </c>
      <c r="G26" s="258" t="s">
        <v>266</v>
      </c>
      <c r="H26" s="258" t="s">
        <v>303</v>
      </c>
      <c r="I26" s="314" t="s">
        <v>408</v>
      </c>
      <c r="J26" s="315">
        <v>2</v>
      </c>
      <c r="K26" s="316">
        <v>50</v>
      </c>
      <c r="L26" s="316">
        <v>37.2</v>
      </c>
      <c r="M26" s="278">
        <f t="shared" si="0"/>
        <v>74.4</v>
      </c>
      <c r="N26" s="317">
        <v>0</v>
      </c>
      <c r="O26" s="317">
        <v>0</v>
      </c>
      <c r="P26" s="318">
        <v>0</v>
      </c>
      <c r="Q26" s="340">
        <f t="shared" si="1"/>
        <v>100</v>
      </c>
      <c r="R26" s="371" t="s">
        <v>192</v>
      </c>
      <c r="S26" s="384" t="s">
        <v>187</v>
      </c>
      <c r="T26" s="369">
        <v>50</v>
      </c>
      <c r="U26" s="369">
        <v>50</v>
      </c>
      <c r="V26" s="370">
        <v>14344940391035</v>
      </c>
      <c r="W26" s="361">
        <v>45340</v>
      </c>
      <c r="X26" s="371" t="s">
        <v>39</v>
      </c>
      <c r="Y26" s="403">
        <f>W26-A26</f>
        <v>4</v>
      </c>
      <c r="Z26" s="77"/>
      <c r="AA26" s="77"/>
      <c r="AB26" s="76"/>
      <c r="AC26" s="76"/>
    </row>
    <row r="27" ht="13.5" customHeight="1" spans="1:29">
      <c r="A27" s="245">
        <v>45338</v>
      </c>
      <c r="B27" s="249" t="s">
        <v>409</v>
      </c>
      <c r="C27" s="249" t="s">
        <v>410</v>
      </c>
      <c r="D27" s="70">
        <v>7788831424</v>
      </c>
      <c r="E27" s="64" t="s">
        <v>411</v>
      </c>
      <c r="F27" s="64" t="s">
        <v>412</v>
      </c>
      <c r="G27" s="250" t="s">
        <v>99</v>
      </c>
      <c r="H27" s="250" t="s">
        <v>294</v>
      </c>
      <c r="I27" s="301" t="s">
        <v>413</v>
      </c>
      <c r="J27" s="300">
        <v>1</v>
      </c>
      <c r="K27" s="302">
        <v>112</v>
      </c>
      <c r="L27" s="302" t="s">
        <v>296</v>
      </c>
      <c r="M27" s="282" t="s">
        <v>296</v>
      </c>
      <c r="N27" s="303">
        <v>0</v>
      </c>
      <c r="O27" s="303">
        <v>0</v>
      </c>
      <c r="P27" s="304">
        <v>0</v>
      </c>
      <c r="Q27" s="362">
        <f t="shared" si="1"/>
        <v>112</v>
      </c>
      <c r="R27" s="368" t="s">
        <v>49</v>
      </c>
      <c r="S27" s="299" t="s">
        <v>82</v>
      </c>
      <c r="T27" s="373" t="s">
        <v>296</v>
      </c>
      <c r="U27" s="373" t="s">
        <v>296</v>
      </c>
      <c r="V27" s="357" t="s">
        <v>296</v>
      </c>
      <c r="W27" s="374" t="s">
        <v>297</v>
      </c>
      <c r="X27" s="368" t="s">
        <v>298</v>
      </c>
      <c r="Y27" s="400" t="s">
        <v>297</v>
      </c>
      <c r="Z27" s="24"/>
      <c r="AA27" s="24"/>
      <c r="AB27" s="76"/>
      <c r="AC27" s="76"/>
    </row>
    <row r="28" ht="13.5" customHeight="1" spans="1:29">
      <c r="A28" s="245">
        <v>45338</v>
      </c>
      <c r="B28" s="249" t="s">
        <v>414</v>
      </c>
      <c r="C28" s="249" t="s">
        <v>415</v>
      </c>
      <c r="D28" s="70">
        <v>8624004860</v>
      </c>
      <c r="E28" s="64" t="s">
        <v>416</v>
      </c>
      <c r="F28" s="64" t="s">
        <v>417</v>
      </c>
      <c r="G28" s="250" t="s">
        <v>263</v>
      </c>
      <c r="H28" s="250" t="s">
        <v>303</v>
      </c>
      <c r="I28" s="319" t="s">
        <v>418</v>
      </c>
      <c r="J28" s="300">
        <v>1</v>
      </c>
      <c r="K28" s="302">
        <v>45</v>
      </c>
      <c r="L28" s="302" t="s">
        <v>296</v>
      </c>
      <c r="M28" s="282" t="s">
        <v>296</v>
      </c>
      <c r="N28" s="303">
        <v>50</v>
      </c>
      <c r="O28" s="303">
        <v>29</v>
      </c>
      <c r="P28" s="304">
        <v>0</v>
      </c>
      <c r="Q28" s="362">
        <f t="shared" si="1"/>
        <v>124</v>
      </c>
      <c r="R28" s="368" t="s">
        <v>36</v>
      </c>
      <c r="S28" s="299" t="s">
        <v>82</v>
      </c>
      <c r="T28" s="373" t="s">
        <v>296</v>
      </c>
      <c r="U28" s="373" t="s">
        <v>296</v>
      </c>
      <c r="V28" s="357" t="s">
        <v>296</v>
      </c>
      <c r="W28" s="374" t="s">
        <v>297</v>
      </c>
      <c r="X28" s="368" t="s">
        <v>298</v>
      </c>
      <c r="Y28" s="400" t="s">
        <v>297</v>
      </c>
      <c r="Z28" s="24"/>
      <c r="AA28" s="24"/>
      <c r="AB28" s="76"/>
      <c r="AC28" s="76"/>
    </row>
    <row r="29" spans="1:29">
      <c r="A29" s="267">
        <v>45338</v>
      </c>
      <c r="B29" s="52" t="s">
        <v>419</v>
      </c>
      <c r="C29" s="166" t="s">
        <v>420</v>
      </c>
      <c r="D29" s="14">
        <v>9102827298</v>
      </c>
      <c r="E29" s="26" t="s">
        <v>421</v>
      </c>
      <c r="F29" s="26" t="s">
        <v>422</v>
      </c>
      <c r="G29" s="258" t="s">
        <v>260</v>
      </c>
      <c r="H29" s="26" t="s">
        <v>402</v>
      </c>
      <c r="I29" s="301" t="s">
        <v>423</v>
      </c>
      <c r="J29" s="300">
        <v>1</v>
      </c>
      <c r="K29" s="302">
        <v>340</v>
      </c>
      <c r="L29" s="302">
        <v>247.71</v>
      </c>
      <c r="M29" s="282">
        <f t="shared" si="0"/>
        <v>247.71</v>
      </c>
      <c r="N29" s="303">
        <v>0</v>
      </c>
      <c r="O29" s="303">
        <v>29</v>
      </c>
      <c r="P29" s="304">
        <v>0</v>
      </c>
      <c r="Q29" s="362">
        <f>SUM(K29:K30)+N29+O29-(SUM(K29:K30)*P29%)</f>
        <v>439</v>
      </c>
      <c r="R29" s="368" t="s">
        <v>192</v>
      </c>
      <c r="S29" s="299" t="s">
        <v>187</v>
      </c>
      <c r="T29" s="379">
        <v>50</v>
      </c>
      <c r="U29" s="379">
        <v>50</v>
      </c>
      <c r="V29" s="378">
        <v>14344940423306</v>
      </c>
      <c r="W29" s="381">
        <v>45346</v>
      </c>
      <c r="X29" s="375" t="s">
        <v>39</v>
      </c>
      <c r="Y29" s="280">
        <f>W29-A29</f>
        <v>8</v>
      </c>
      <c r="Z29" s="90"/>
      <c r="AA29" s="90"/>
      <c r="AB29" s="76"/>
      <c r="AC29" s="76"/>
    </row>
    <row r="30" spans="1:29">
      <c r="A30" s="268"/>
      <c r="B30" s="269"/>
      <c r="C30" s="165"/>
      <c r="D30" s="126"/>
      <c r="E30" s="66"/>
      <c r="F30" s="170"/>
      <c r="G30" s="253"/>
      <c r="H30" s="170" t="s">
        <v>303</v>
      </c>
      <c r="I30" s="320" t="s">
        <v>424</v>
      </c>
      <c r="J30" s="321">
        <v>1</v>
      </c>
      <c r="K30" s="322">
        <v>70</v>
      </c>
      <c r="L30" s="306">
        <v>54.68</v>
      </c>
      <c r="M30" s="323">
        <f t="shared" si="0"/>
        <v>54.68</v>
      </c>
      <c r="N30" s="324"/>
      <c r="O30" s="307"/>
      <c r="P30" s="308"/>
      <c r="Q30" s="348"/>
      <c r="R30" s="372"/>
      <c r="S30" s="297"/>
      <c r="T30" s="385"/>
      <c r="U30" s="385"/>
      <c r="V30" s="350"/>
      <c r="W30" s="351"/>
      <c r="X30" s="372"/>
      <c r="Y30" s="290"/>
      <c r="Z30" s="24"/>
      <c r="AA30" s="24"/>
      <c r="AB30" s="76"/>
      <c r="AC30" s="76"/>
    </row>
    <row r="31" spans="1:29">
      <c r="A31" s="245">
        <v>45338</v>
      </c>
      <c r="B31" s="261" t="s">
        <v>425</v>
      </c>
      <c r="C31" s="166" t="s">
        <v>426</v>
      </c>
      <c r="D31" s="14">
        <v>9818518438</v>
      </c>
      <c r="E31" s="26" t="s">
        <v>427</v>
      </c>
      <c r="F31" s="26" t="s">
        <v>203</v>
      </c>
      <c r="G31" s="250" t="s">
        <v>260</v>
      </c>
      <c r="H31" s="26" t="s">
        <v>303</v>
      </c>
      <c r="I31" s="301" t="s">
        <v>225</v>
      </c>
      <c r="J31" s="300">
        <v>3</v>
      </c>
      <c r="K31" s="302">
        <v>60</v>
      </c>
      <c r="L31" s="302">
        <v>44.64</v>
      </c>
      <c r="M31" s="282">
        <f t="shared" si="0"/>
        <v>133.92</v>
      </c>
      <c r="N31" s="303">
        <v>0</v>
      </c>
      <c r="O31" s="303">
        <v>29</v>
      </c>
      <c r="P31" s="304">
        <v>0</v>
      </c>
      <c r="Q31" s="362">
        <f t="shared" si="1"/>
        <v>209</v>
      </c>
      <c r="R31" s="368" t="s">
        <v>36</v>
      </c>
      <c r="S31" s="299" t="s">
        <v>187</v>
      </c>
      <c r="T31" s="367">
        <v>50</v>
      </c>
      <c r="U31" s="352">
        <f t="shared" ref="U31:U36" si="4">T31+O31</f>
        <v>79</v>
      </c>
      <c r="V31" s="386">
        <v>14344940407739</v>
      </c>
      <c r="W31" s="353">
        <v>45343</v>
      </c>
      <c r="X31" s="368" t="s">
        <v>39</v>
      </c>
      <c r="Y31" s="400">
        <f>W31-A31</f>
        <v>5</v>
      </c>
      <c r="Z31" s="24"/>
      <c r="AA31" s="24"/>
      <c r="AB31" s="76"/>
      <c r="AC31" s="76"/>
    </row>
    <row r="32" spans="1:29">
      <c r="A32" s="270">
        <v>45338</v>
      </c>
      <c r="B32" s="264" t="s">
        <v>428</v>
      </c>
      <c r="C32" s="247" t="s">
        <v>429</v>
      </c>
      <c r="D32" s="62">
        <v>9560974313</v>
      </c>
      <c r="E32" s="63" t="s">
        <v>430</v>
      </c>
      <c r="F32" s="63" t="s">
        <v>431</v>
      </c>
      <c r="G32" s="258" t="s">
        <v>262</v>
      </c>
      <c r="H32" s="179" t="s">
        <v>335</v>
      </c>
      <c r="I32" s="325" t="s">
        <v>432</v>
      </c>
      <c r="J32" s="326">
        <v>1</v>
      </c>
      <c r="K32" s="311">
        <v>149</v>
      </c>
      <c r="L32" s="327">
        <v>118.26</v>
      </c>
      <c r="M32" s="278">
        <f t="shared" si="0"/>
        <v>118.26</v>
      </c>
      <c r="N32" s="328">
        <v>0</v>
      </c>
      <c r="O32" s="312">
        <v>29</v>
      </c>
      <c r="P32" s="313">
        <v>0</v>
      </c>
      <c r="Q32" s="340">
        <f>SUM(K32:K33)+N32+O32-(SUM(K32:K33)*P33%)</f>
        <v>498</v>
      </c>
      <c r="R32" s="375" t="s">
        <v>36</v>
      </c>
      <c r="S32" s="376" t="s">
        <v>187</v>
      </c>
      <c r="T32" s="387">
        <v>50</v>
      </c>
      <c r="U32" s="295">
        <f t="shared" si="4"/>
        <v>79</v>
      </c>
      <c r="V32" s="370">
        <v>14344940410953</v>
      </c>
      <c r="W32" s="388">
        <v>45343</v>
      </c>
      <c r="X32" s="371" t="s">
        <v>39</v>
      </c>
      <c r="Y32" s="296">
        <f>W32-A32</f>
        <v>5</v>
      </c>
      <c r="Z32" s="24"/>
      <c r="AA32" s="24"/>
      <c r="AB32" s="76"/>
      <c r="AC32" s="76"/>
    </row>
    <row r="33" spans="1:29">
      <c r="A33" s="245"/>
      <c r="B33" s="271"/>
      <c r="C33" s="253"/>
      <c r="D33" s="126"/>
      <c r="E33" s="66"/>
      <c r="F33" s="66"/>
      <c r="G33" s="253"/>
      <c r="H33" s="170" t="s">
        <v>433</v>
      </c>
      <c r="I33" s="329" t="s">
        <v>434</v>
      </c>
      <c r="J33" s="321">
        <v>1</v>
      </c>
      <c r="K33" s="306">
        <v>320</v>
      </c>
      <c r="L33" s="330">
        <v>253.97</v>
      </c>
      <c r="M33" s="288">
        <f t="shared" si="0"/>
        <v>253.97</v>
      </c>
      <c r="N33" s="324"/>
      <c r="O33" s="307"/>
      <c r="P33" s="308"/>
      <c r="Q33" s="348"/>
      <c r="R33" s="372"/>
      <c r="S33" s="297"/>
      <c r="T33" s="385"/>
      <c r="U33" s="289"/>
      <c r="V33" s="350"/>
      <c r="W33" s="351"/>
      <c r="X33" s="372"/>
      <c r="Y33" s="290"/>
      <c r="Z33" s="24"/>
      <c r="AA33" s="24"/>
      <c r="AB33" s="76"/>
      <c r="AC33" s="76"/>
    </row>
    <row r="34" spans="1:29">
      <c r="A34" s="251">
        <v>45338</v>
      </c>
      <c r="B34" s="163" t="s">
        <v>435</v>
      </c>
      <c r="C34" s="163" t="s">
        <v>436</v>
      </c>
      <c r="D34" s="46">
        <v>8879572523</v>
      </c>
      <c r="E34" s="60" t="s">
        <v>437</v>
      </c>
      <c r="F34" s="60" t="s">
        <v>438</v>
      </c>
      <c r="G34" s="258" t="s">
        <v>261</v>
      </c>
      <c r="H34" s="60" t="s">
        <v>402</v>
      </c>
      <c r="I34" s="314" t="s">
        <v>439</v>
      </c>
      <c r="J34" s="310">
        <v>1</v>
      </c>
      <c r="K34" s="311">
        <v>340</v>
      </c>
      <c r="L34" s="311">
        <v>247.71</v>
      </c>
      <c r="M34" s="278">
        <f t="shared" si="0"/>
        <v>247.71</v>
      </c>
      <c r="N34" s="317">
        <v>0</v>
      </c>
      <c r="O34" s="317">
        <v>29</v>
      </c>
      <c r="P34" s="318">
        <v>0</v>
      </c>
      <c r="Q34" s="340">
        <f t="shared" si="1"/>
        <v>369</v>
      </c>
      <c r="R34" s="371" t="s">
        <v>36</v>
      </c>
      <c r="S34" s="384" t="s">
        <v>187</v>
      </c>
      <c r="T34" s="369">
        <v>32</v>
      </c>
      <c r="U34" s="359">
        <f t="shared" si="4"/>
        <v>61</v>
      </c>
      <c r="V34" s="370">
        <v>14344940410912</v>
      </c>
      <c r="W34" s="361">
        <v>45342</v>
      </c>
      <c r="X34" s="371" t="s">
        <v>39</v>
      </c>
      <c r="Y34" s="403">
        <f>W34-A34</f>
        <v>4</v>
      </c>
      <c r="Z34" s="77"/>
      <c r="AA34" s="77"/>
      <c r="AB34" s="76"/>
      <c r="AC34" s="76"/>
    </row>
    <row r="35" spans="1:29">
      <c r="A35" s="251">
        <v>45339</v>
      </c>
      <c r="B35" s="249" t="s">
        <v>440</v>
      </c>
      <c r="C35" s="249" t="s">
        <v>441</v>
      </c>
      <c r="D35" s="70">
        <v>9811019659</v>
      </c>
      <c r="E35" s="64" t="s">
        <v>442</v>
      </c>
      <c r="F35" s="64" t="s">
        <v>443</v>
      </c>
      <c r="G35" s="250" t="s">
        <v>262</v>
      </c>
      <c r="H35" s="64" t="s">
        <v>289</v>
      </c>
      <c r="I35" s="301" t="s">
        <v>141</v>
      </c>
      <c r="J35" s="300">
        <v>1</v>
      </c>
      <c r="K35" s="302">
        <v>199</v>
      </c>
      <c r="L35" s="302" t="s">
        <v>296</v>
      </c>
      <c r="M35" s="282" t="s">
        <v>296</v>
      </c>
      <c r="N35" s="303">
        <v>0</v>
      </c>
      <c r="O35" s="303">
        <v>0</v>
      </c>
      <c r="P35" s="304">
        <v>0</v>
      </c>
      <c r="Q35" s="362">
        <f t="shared" si="1"/>
        <v>199</v>
      </c>
      <c r="R35" s="368" t="s">
        <v>192</v>
      </c>
      <c r="S35" s="299" t="s">
        <v>82</v>
      </c>
      <c r="T35" s="373" t="s">
        <v>296</v>
      </c>
      <c r="U35" s="283" t="s">
        <v>296</v>
      </c>
      <c r="V35" s="357" t="s">
        <v>296</v>
      </c>
      <c r="W35" s="374" t="s">
        <v>297</v>
      </c>
      <c r="X35" s="255" t="s">
        <v>298</v>
      </c>
      <c r="Y35" s="400"/>
      <c r="Z35" s="24"/>
      <c r="AA35" s="24"/>
      <c r="AB35" s="76"/>
      <c r="AC35" s="76"/>
    </row>
    <row r="36" spans="1:29">
      <c r="A36" s="251">
        <v>45339</v>
      </c>
      <c r="B36" s="165" t="s">
        <v>444</v>
      </c>
      <c r="C36" s="165" t="s">
        <v>445</v>
      </c>
      <c r="D36" s="126">
        <v>6353499902</v>
      </c>
      <c r="E36" s="66" t="s">
        <v>446</v>
      </c>
      <c r="F36" s="66" t="s">
        <v>319</v>
      </c>
      <c r="G36" s="253" t="s">
        <v>259</v>
      </c>
      <c r="H36" s="66" t="s">
        <v>320</v>
      </c>
      <c r="I36" s="305" t="s">
        <v>321</v>
      </c>
      <c r="J36" s="298">
        <v>3</v>
      </c>
      <c r="K36" s="306">
        <v>148</v>
      </c>
      <c r="L36" s="306">
        <v>110.11</v>
      </c>
      <c r="M36" s="288">
        <f t="shared" si="0"/>
        <v>330.33</v>
      </c>
      <c r="N36" s="307">
        <v>0</v>
      </c>
      <c r="O36" s="307">
        <v>29</v>
      </c>
      <c r="P36" s="308">
        <v>0</v>
      </c>
      <c r="Q36" s="348">
        <f t="shared" si="1"/>
        <v>473</v>
      </c>
      <c r="R36" s="372" t="s">
        <v>36</v>
      </c>
      <c r="S36" s="297" t="s">
        <v>187</v>
      </c>
      <c r="T36" s="364">
        <v>32</v>
      </c>
      <c r="U36" s="349">
        <f t="shared" si="4"/>
        <v>61</v>
      </c>
      <c r="V36" s="350">
        <v>14344940410963</v>
      </c>
      <c r="W36" s="366">
        <v>45342</v>
      </c>
      <c r="X36" s="372" t="s">
        <v>39</v>
      </c>
      <c r="Y36" s="402">
        <f>W36-A36</f>
        <v>3</v>
      </c>
      <c r="Z36" s="90"/>
      <c r="AA36" s="90"/>
      <c r="AB36" s="76"/>
      <c r="AC36" s="76"/>
    </row>
    <row r="37" spans="1:29">
      <c r="A37" s="270">
        <v>45339</v>
      </c>
      <c r="B37" s="166" t="s">
        <v>447</v>
      </c>
      <c r="C37" s="166" t="s">
        <v>448</v>
      </c>
      <c r="D37" s="14">
        <v>8055541031</v>
      </c>
      <c r="E37" s="26" t="s">
        <v>449</v>
      </c>
      <c r="F37" s="26" t="s">
        <v>350</v>
      </c>
      <c r="G37" s="250" t="s">
        <v>259</v>
      </c>
      <c r="H37" s="26" t="s">
        <v>373</v>
      </c>
      <c r="I37" s="301" t="s">
        <v>374</v>
      </c>
      <c r="J37" s="300">
        <v>1</v>
      </c>
      <c r="K37" s="302">
        <v>180</v>
      </c>
      <c r="L37" s="302">
        <f>74.25+74.25</f>
        <v>148.5</v>
      </c>
      <c r="M37" s="282">
        <f t="shared" si="0"/>
        <v>148.5</v>
      </c>
      <c r="N37" s="303">
        <v>0</v>
      </c>
      <c r="O37" s="303">
        <v>0</v>
      </c>
      <c r="P37" s="304">
        <v>0</v>
      </c>
      <c r="Q37" s="362">
        <f t="shared" si="1"/>
        <v>180</v>
      </c>
      <c r="R37" s="368" t="s">
        <v>49</v>
      </c>
      <c r="S37" s="299" t="s">
        <v>193</v>
      </c>
      <c r="T37" s="373">
        <v>25</v>
      </c>
      <c r="U37" s="373">
        <v>25</v>
      </c>
      <c r="V37" s="389">
        <v>4091200018606</v>
      </c>
      <c r="W37" s="356">
        <v>45343</v>
      </c>
      <c r="X37" s="368" t="s">
        <v>39</v>
      </c>
      <c r="Y37" s="400">
        <f>W37-A37</f>
        <v>4</v>
      </c>
      <c r="Z37" s="24"/>
      <c r="AA37" s="24"/>
      <c r="AB37" s="117"/>
      <c r="AC37" s="117"/>
    </row>
    <row r="38" spans="1:29">
      <c r="A38" s="270">
        <v>45341</v>
      </c>
      <c r="B38" s="249" t="s">
        <v>450</v>
      </c>
      <c r="C38" s="249" t="s">
        <v>451</v>
      </c>
      <c r="D38" s="70">
        <v>9900699890</v>
      </c>
      <c r="E38" s="64" t="s">
        <v>452</v>
      </c>
      <c r="F38" s="64" t="s">
        <v>453</v>
      </c>
      <c r="G38" s="250" t="s">
        <v>264</v>
      </c>
      <c r="H38" s="64" t="s">
        <v>303</v>
      </c>
      <c r="I38" s="319" t="s">
        <v>454</v>
      </c>
      <c r="J38" s="300">
        <v>1</v>
      </c>
      <c r="K38" s="302">
        <v>165</v>
      </c>
      <c r="L38" s="302" t="s">
        <v>296</v>
      </c>
      <c r="M38" s="282" t="s">
        <v>296</v>
      </c>
      <c r="N38" s="303">
        <v>0</v>
      </c>
      <c r="O38" s="303">
        <v>0</v>
      </c>
      <c r="P38" s="304">
        <v>0</v>
      </c>
      <c r="Q38" s="362">
        <f t="shared" si="1"/>
        <v>165</v>
      </c>
      <c r="R38" s="368" t="s">
        <v>49</v>
      </c>
      <c r="S38" s="299" t="s">
        <v>82</v>
      </c>
      <c r="T38" s="373" t="s">
        <v>296</v>
      </c>
      <c r="U38" s="373" t="s">
        <v>296</v>
      </c>
      <c r="V38" s="389" t="s">
        <v>296</v>
      </c>
      <c r="W38" s="374" t="s">
        <v>297</v>
      </c>
      <c r="X38" s="368" t="s">
        <v>298</v>
      </c>
      <c r="Y38" s="400"/>
      <c r="Z38" s="24"/>
      <c r="AA38" s="24"/>
      <c r="AB38" s="117"/>
      <c r="AC38" s="117"/>
    </row>
    <row r="39" s="1" customFormat="1" spans="1:29">
      <c r="A39" s="251">
        <v>45342</v>
      </c>
      <c r="B39" s="265" t="s">
        <v>455</v>
      </c>
      <c r="C39" s="63" t="s">
        <v>456</v>
      </c>
      <c r="D39" s="62">
        <v>9741982264</v>
      </c>
      <c r="E39" s="63" t="s">
        <v>457</v>
      </c>
      <c r="F39" s="272" t="s">
        <v>458</v>
      </c>
      <c r="G39" s="250" t="s">
        <v>263</v>
      </c>
      <c r="H39" s="26" t="s">
        <v>335</v>
      </c>
      <c r="I39" s="305" t="s">
        <v>459</v>
      </c>
      <c r="J39" s="298">
        <v>2</v>
      </c>
      <c r="K39" s="306">
        <v>70</v>
      </c>
      <c r="L39" s="306">
        <v>56</v>
      </c>
      <c r="M39" s="288">
        <f t="shared" si="0"/>
        <v>112</v>
      </c>
      <c r="N39" s="307">
        <v>0</v>
      </c>
      <c r="O39" s="307">
        <v>29</v>
      </c>
      <c r="P39" s="308">
        <v>0</v>
      </c>
      <c r="Q39" s="348">
        <f t="shared" si="1"/>
        <v>169</v>
      </c>
      <c r="R39" s="372" t="s">
        <v>36</v>
      </c>
      <c r="S39" s="297" t="s">
        <v>187</v>
      </c>
      <c r="T39" s="364">
        <v>50</v>
      </c>
      <c r="U39" s="349">
        <f>T39+O39</f>
        <v>79</v>
      </c>
      <c r="V39" s="350">
        <v>14344940432199</v>
      </c>
      <c r="W39" s="366">
        <v>45349</v>
      </c>
      <c r="X39" s="372" t="s">
        <v>39</v>
      </c>
      <c r="Y39" s="402">
        <f>W39-A39</f>
        <v>7</v>
      </c>
      <c r="Z39" s="90"/>
      <c r="AA39" s="90"/>
      <c r="AB39" s="76"/>
      <c r="AC39" s="76"/>
    </row>
    <row r="40" spans="1:29">
      <c r="A40" s="251">
        <v>45343</v>
      </c>
      <c r="B40" s="163" t="s">
        <v>460</v>
      </c>
      <c r="C40" s="163" t="s">
        <v>353</v>
      </c>
      <c r="D40" s="46">
        <v>8796601768</v>
      </c>
      <c r="E40" s="60" t="s">
        <v>354</v>
      </c>
      <c r="F40" s="60" t="s">
        <v>355</v>
      </c>
      <c r="G40" s="247" t="s">
        <v>261</v>
      </c>
      <c r="H40" s="63" t="s">
        <v>356</v>
      </c>
      <c r="I40" s="309" t="s">
        <v>357</v>
      </c>
      <c r="J40" s="310">
        <v>1</v>
      </c>
      <c r="K40" s="311">
        <v>400</v>
      </c>
      <c r="L40" s="311">
        <v>280</v>
      </c>
      <c r="M40" s="278">
        <f t="shared" si="0"/>
        <v>280</v>
      </c>
      <c r="N40" s="312">
        <v>0</v>
      </c>
      <c r="O40" s="312">
        <v>29</v>
      </c>
      <c r="P40" s="313">
        <v>0</v>
      </c>
      <c r="Q40" s="340">
        <f t="shared" si="1"/>
        <v>429</v>
      </c>
      <c r="R40" s="375" t="s">
        <v>36</v>
      </c>
      <c r="S40" s="376" t="s">
        <v>187</v>
      </c>
      <c r="T40" s="369">
        <v>32</v>
      </c>
      <c r="U40" s="359">
        <f>T40+O40</f>
        <v>61</v>
      </c>
      <c r="V40" s="370">
        <v>14344940458270</v>
      </c>
      <c r="W40" s="366">
        <v>45352</v>
      </c>
      <c r="X40" s="375" t="s">
        <v>39</v>
      </c>
      <c r="Y40" s="402">
        <f>W40-A40</f>
        <v>9</v>
      </c>
      <c r="Z40" s="95"/>
      <c r="AA40" s="95"/>
      <c r="AB40" s="103"/>
      <c r="AC40" s="103"/>
    </row>
    <row r="41" spans="1:29">
      <c r="A41" s="251">
        <v>45344</v>
      </c>
      <c r="B41" s="249" t="s">
        <v>461</v>
      </c>
      <c r="C41" s="249" t="s">
        <v>462</v>
      </c>
      <c r="D41" s="70">
        <v>8765148275</v>
      </c>
      <c r="E41" s="64" t="s">
        <v>463</v>
      </c>
      <c r="F41" s="64" t="s">
        <v>464</v>
      </c>
      <c r="G41" s="250" t="s">
        <v>260</v>
      </c>
      <c r="H41" s="64" t="s">
        <v>294</v>
      </c>
      <c r="I41" s="301" t="s">
        <v>465</v>
      </c>
      <c r="J41" s="300">
        <v>1</v>
      </c>
      <c r="K41" s="302">
        <v>375</v>
      </c>
      <c r="L41" s="302" t="s">
        <v>296</v>
      </c>
      <c r="M41" s="282" t="s">
        <v>296</v>
      </c>
      <c r="N41" s="303">
        <v>0</v>
      </c>
      <c r="O41" s="303">
        <v>0</v>
      </c>
      <c r="P41" s="304">
        <v>0</v>
      </c>
      <c r="Q41" s="362">
        <f t="shared" si="1"/>
        <v>375</v>
      </c>
      <c r="R41" s="368" t="s">
        <v>192</v>
      </c>
      <c r="S41" s="299" t="s">
        <v>82</v>
      </c>
      <c r="T41" s="373" t="s">
        <v>296</v>
      </c>
      <c r="U41" s="283" t="s">
        <v>296</v>
      </c>
      <c r="V41" s="357" t="s">
        <v>296</v>
      </c>
      <c r="W41" s="390" t="s">
        <v>297</v>
      </c>
      <c r="X41" s="368" t="s">
        <v>298</v>
      </c>
      <c r="Y41" s="400" t="s">
        <v>297</v>
      </c>
      <c r="Z41" s="24"/>
      <c r="AA41" s="24"/>
      <c r="AB41" s="103"/>
      <c r="AC41" s="103"/>
    </row>
    <row r="42" spans="1:29">
      <c r="A42" s="251">
        <v>45344</v>
      </c>
      <c r="B42" s="166" t="s">
        <v>466</v>
      </c>
      <c r="C42" s="166" t="s">
        <v>467</v>
      </c>
      <c r="D42" s="14">
        <v>7628925410</v>
      </c>
      <c r="E42" s="26" t="s">
        <v>468</v>
      </c>
      <c r="F42" s="26" t="s">
        <v>469</v>
      </c>
      <c r="G42" s="250" t="s">
        <v>274</v>
      </c>
      <c r="H42" s="26" t="s">
        <v>373</v>
      </c>
      <c r="I42" s="301" t="s">
        <v>374</v>
      </c>
      <c r="J42" s="300">
        <v>1</v>
      </c>
      <c r="K42" s="302">
        <v>90</v>
      </c>
      <c r="L42" s="302">
        <v>74.25</v>
      </c>
      <c r="M42" s="282">
        <f t="shared" si="0"/>
        <v>74.25</v>
      </c>
      <c r="N42" s="303">
        <v>50</v>
      </c>
      <c r="O42" s="303">
        <v>0</v>
      </c>
      <c r="P42" s="304">
        <v>0</v>
      </c>
      <c r="Q42" s="362">
        <f t="shared" si="1"/>
        <v>140</v>
      </c>
      <c r="R42" s="368" t="s">
        <v>192</v>
      </c>
      <c r="S42" s="299" t="s">
        <v>187</v>
      </c>
      <c r="T42" s="373">
        <v>59</v>
      </c>
      <c r="U42" s="373">
        <v>59</v>
      </c>
      <c r="V42" s="357">
        <v>14344940465475</v>
      </c>
      <c r="W42" s="356">
        <v>45352</v>
      </c>
      <c r="X42" s="368" t="s">
        <v>39</v>
      </c>
      <c r="Y42" s="400">
        <f>W42-A42</f>
        <v>8</v>
      </c>
      <c r="Z42" s="24"/>
      <c r="AA42" s="24"/>
      <c r="AB42" s="76"/>
      <c r="AC42" s="76"/>
    </row>
    <row r="43" spans="1:29">
      <c r="A43" s="251">
        <v>45344</v>
      </c>
      <c r="B43" s="166" t="s">
        <v>470</v>
      </c>
      <c r="C43" s="166" t="s">
        <v>471</v>
      </c>
      <c r="D43" s="14">
        <v>9664462699</v>
      </c>
      <c r="E43" s="26" t="s">
        <v>472</v>
      </c>
      <c r="F43" s="26" t="s">
        <v>473</v>
      </c>
      <c r="G43" s="250" t="s">
        <v>267</v>
      </c>
      <c r="H43" s="26" t="s">
        <v>373</v>
      </c>
      <c r="I43" s="301" t="s">
        <v>374</v>
      </c>
      <c r="J43" s="300">
        <v>2</v>
      </c>
      <c r="K43" s="302">
        <v>90</v>
      </c>
      <c r="L43" s="302">
        <v>74.25</v>
      </c>
      <c r="M43" s="288">
        <f t="shared" si="0"/>
        <v>148.5</v>
      </c>
      <c r="N43" s="303">
        <v>0</v>
      </c>
      <c r="O43" s="303">
        <v>29</v>
      </c>
      <c r="P43" s="304">
        <v>0</v>
      </c>
      <c r="Q43" s="348">
        <f t="shared" si="1"/>
        <v>209</v>
      </c>
      <c r="R43" s="368" t="s">
        <v>36</v>
      </c>
      <c r="S43" s="299" t="s">
        <v>187</v>
      </c>
      <c r="T43" s="367">
        <v>50</v>
      </c>
      <c r="U43" s="352">
        <f>T43+O43</f>
        <v>79</v>
      </c>
      <c r="V43" s="357">
        <v>14344940460768</v>
      </c>
      <c r="W43" s="353">
        <v>45349</v>
      </c>
      <c r="X43" s="368" t="s">
        <v>39</v>
      </c>
      <c r="Y43" s="400">
        <f>W43-A43</f>
        <v>5</v>
      </c>
      <c r="Z43" s="24"/>
      <c r="AA43" s="24"/>
      <c r="AB43" s="76"/>
      <c r="AC43" s="76"/>
    </row>
    <row r="44" spans="1:29">
      <c r="A44" s="251">
        <v>45344</v>
      </c>
      <c r="B44" s="166" t="s">
        <v>474</v>
      </c>
      <c r="C44" s="166" t="s">
        <v>475</v>
      </c>
      <c r="D44" s="14">
        <v>7017128369</v>
      </c>
      <c r="E44" s="26" t="s">
        <v>476</v>
      </c>
      <c r="F44" s="26" t="s">
        <v>477</v>
      </c>
      <c r="G44" s="250" t="s">
        <v>261</v>
      </c>
      <c r="H44" s="26" t="s">
        <v>326</v>
      </c>
      <c r="I44" s="301" t="s">
        <v>478</v>
      </c>
      <c r="J44" s="300">
        <v>2</v>
      </c>
      <c r="K44" s="302">
        <v>189</v>
      </c>
      <c r="L44" s="302">
        <v>135.13</v>
      </c>
      <c r="M44" s="288">
        <f t="shared" si="0"/>
        <v>270.26</v>
      </c>
      <c r="N44" s="303">
        <v>0</v>
      </c>
      <c r="O44" s="303">
        <v>0</v>
      </c>
      <c r="P44" s="304">
        <v>0</v>
      </c>
      <c r="Q44" s="348">
        <f t="shared" si="1"/>
        <v>378</v>
      </c>
      <c r="R44" s="368" t="s">
        <v>192</v>
      </c>
      <c r="S44" s="299" t="s">
        <v>187</v>
      </c>
      <c r="T44" s="367">
        <v>32</v>
      </c>
      <c r="U44" s="367">
        <v>32</v>
      </c>
      <c r="V44" s="391">
        <v>14344940491693</v>
      </c>
      <c r="W44" s="353">
        <v>45351</v>
      </c>
      <c r="X44" s="368" t="s">
        <v>39</v>
      </c>
      <c r="Y44" s="400"/>
      <c r="Z44" s="24"/>
      <c r="AA44" s="24"/>
      <c r="AB44" s="76"/>
      <c r="AC44" s="76"/>
    </row>
    <row r="45" spans="1:29">
      <c r="A45" s="251">
        <v>45344</v>
      </c>
      <c r="B45" s="166" t="s">
        <v>479</v>
      </c>
      <c r="C45" s="166" t="s">
        <v>480</v>
      </c>
      <c r="D45" s="14">
        <v>9891150090</v>
      </c>
      <c r="E45" s="26" t="s">
        <v>481</v>
      </c>
      <c r="F45" s="26" t="s">
        <v>431</v>
      </c>
      <c r="G45" s="250" t="s">
        <v>262</v>
      </c>
      <c r="H45" s="26" t="s">
        <v>320</v>
      </c>
      <c r="I45" s="301" t="s">
        <v>482</v>
      </c>
      <c r="J45" s="300">
        <v>1</v>
      </c>
      <c r="K45" s="302">
        <v>320</v>
      </c>
      <c r="L45" s="302">
        <v>228.8</v>
      </c>
      <c r="M45" s="288">
        <f t="shared" si="0"/>
        <v>228.8</v>
      </c>
      <c r="N45" s="303">
        <v>0</v>
      </c>
      <c r="O45" s="303">
        <v>29</v>
      </c>
      <c r="P45" s="304">
        <v>0</v>
      </c>
      <c r="Q45" s="348">
        <f t="shared" si="1"/>
        <v>349</v>
      </c>
      <c r="R45" s="368" t="s">
        <v>36</v>
      </c>
      <c r="S45" s="299" t="s">
        <v>187</v>
      </c>
      <c r="T45" s="367">
        <v>50</v>
      </c>
      <c r="U45" s="352">
        <f>T45+O45</f>
        <v>79</v>
      </c>
      <c r="V45" s="357">
        <v>14344940465527</v>
      </c>
      <c r="W45" s="353">
        <v>45348</v>
      </c>
      <c r="X45" s="368" t="s">
        <v>39</v>
      </c>
      <c r="Y45" s="400">
        <f>W45-A45</f>
        <v>4</v>
      </c>
      <c r="Z45" s="24"/>
      <c r="AA45" s="24"/>
      <c r="AB45" s="76"/>
      <c r="AC45" s="76"/>
    </row>
    <row r="46" spans="1:29">
      <c r="A46" s="251">
        <v>45344</v>
      </c>
      <c r="B46" s="166" t="s">
        <v>483</v>
      </c>
      <c r="C46" s="166" t="s">
        <v>484</v>
      </c>
      <c r="D46" s="14">
        <v>9437223811</v>
      </c>
      <c r="E46" s="26" t="s">
        <v>485</v>
      </c>
      <c r="F46" s="26" t="s">
        <v>486</v>
      </c>
      <c r="G46" s="250" t="s">
        <v>264</v>
      </c>
      <c r="H46" s="26" t="s">
        <v>356</v>
      </c>
      <c r="I46" s="301" t="s">
        <v>487</v>
      </c>
      <c r="J46" s="300">
        <v>1</v>
      </c>
      <c r="K46" s="302">
        <v>200</v>
      </c>
      <c r="L46" s="302">
        <v>148.8</v>
      </c>
      <c r="M46" s="288">
        <f t="shared" si="0"/>
        <v>148.8</v>
      </c>
      <c r="N46" s="303">
        <v>0</v>
      </c>
      <c r="O46" s="303">
        <v>0</v>
      </c>
      <c r="P46" s="304">
        <v>0</v>
      </c>
      <c r="Q46" s="348">
        <f t="shared" si="1"/>
        <v>200</v>
      </c>
      <c r="R46" s="368" t="s">
        <v>192</v>
      </c>
      <c r="S46" s="299" t="s">
        <v>187</v>
      </c>
      <c r="T46" s="367">
        <v>50</v>
      </c>
      <c r="U46" s="367">
        <v>50</v>
      </c>
      <c r="V46" s="357">
        <v>14344940465540</v>
      </c>
      <c r="W46" s="353">
        <v>45350</v>
      </c>
      <c r="X46" s="368" t="s">
        <v>39</v>
      </c>
      <c r="Y46" s="400">
        <f>W46-A46</f>
        <v>6</v>
      </c>
      <c r="Z46" s="24"/>
      <c r="AA46" s="24"/>
      <c r="AB46" s="76"/>
      <c r="AC46" s="76"/>
    </row>
    <row r="47" spans="1:29">
      <c r="A47" s="251">
        <v>45344</v>
      </c>
      <c r="B47" s="166" t="s">
        <v>488</v>
      </c>
      <c r="C47" s="166" t="s">
        <v>489</v>
      </c>
      <c r="D47" s="14">
        <v>9270481439</v>
      </c>
      <c r="E47" s="26" t="s">
        <v>490</v>
      </c>
      <c r="F47" s="26" t="s">
        <v>491</v>
      </c>
      <c r="G47" s="250" t="s">
        <v>261</v>
      </c>
      <c r="H47" s="26" t="s">
        <v>373</v>
      </c>
      <c r="I47" s="301" t="s">
        <v>374</v>
      </c>
      <c r="J47" s="315">
        <v>2</v>
      </c>
      <c r="K47" s="316">
        <v>90</v>
      </c>
      <c r="L47" s="316">
        <v>74.25</v>
      </c>
      <c r="M47" s="278">
        <f t="shared" si="0"/>
        <v>148.5</v>
      </c>
      <c r="N47" s="303">
        <v>0</v>
      </c>
      <c r="O47" s="303">
        <v>29</v>
      </c>
      <c r="P47" s="304">
        <v>0</v>
      </c>
      <c r="Q47" s="348">
        <f t="shared" si="1"/>
        <v>209</v>
      </c>
      <c r="R47" s="368" t="s">
        <v>36</v>
      </c>
      <c r="S47" s="299" t="s">
        <v>187</v>
      </c>
      <c r="T47" s="367">
        <v>32</v>
      </c>
      <c r="U47" s="352">
        <f t="shared" ref="U47:U63" si="5">T47+O47</f>
        <v>61</v>
      </c>
      <c r="V47" s="357">
        <v>14344940465591</v>
      </c>
      <c r="W47" s="353">
        <v>45348</v>
      </c>
      <c r="X47" s="368" t="s">
        <v>39</v>
      </c>
      <c r="Y47" s="400">
        <f>W47-A47</f>
        <v>4</v>
      </c>
      <c r="Z47" s="24"/>
      <c r="AA47" s="24"/>
      <c r="AB47" s="76"/>
      <c r="AC47" s="76"/>
    </row>
    <row r="48" spans="1:29">
      <c r="A48" s="270">
        <v>45345</v>
      </c>
      <c r="B48" s="163" t="s">
        <v>492</v>
      </c>
      <c r="C48" s="163" t="s">
        <v>493</v>
      </c>
      <c r="D48" s="46">
        <v>9886063632</v>
      </c>
      <c r="E48" s="60" t="s">
        <v>494</v>
      </c>
      <c r="F48" s="44" t="s">
        <v>417</v>
      </c>
      <c r="G48" s="258" t="s">
        <v>263</v>
      </c>
      <c r="H48" s="44" t="s">
        <v>326</v>
      </c>
      <c r="I48" s="331" t="s">
        <v>495</v>
      </c>
      <c r="J48" s="332">
        <v>1</v>
      </c>
      <c r="K48" s="333">
        <v>40</v>
      </c>
      <c r="L48" s="316">
        <v>28.57</v>
      </c>
      <c r="M48" s="334">
        <f t="shared" si="0"/>
        <v>28.57</v>
      </c>
      <c r="N48" s="335">
        <v>0</v>
      </c>
      <c r="O48" s="317">
        <v>29</v>
      </c>
      <c r="P48" s="318">
        <v>0</v>
      </c>
      <c r="Q48" s="392">
        <f>SUM(K48:K50)+N48+O48-(SUM(K48:K50)*P48%)</f>
        <v>189</v>
      </c>
      <c r="R48" s="371" t="s">
        <v>36</v>
      </c>
      <c r="S48" s="384" t="s">
        <v>187</v>
      </c>
      <c r="T48" s="387">
        <v>50</v>
      </c>
      <c r="U48" s="295">
        <f t="shared" si="5"/>
        <v>79</v>
      </c>
      <c r="V48" s="370">
        <v>14344940465635</v>
      </c>
      <c r="W48" s="388">
        <v>45349</v>
      </c>
      <c r="X48" s="371" t="s">
        <v>39</v>
      </c>
      <c r="Y48" s="403">
        <f>W48-A48</f>
        <v>4</v>
      </c>
      <c r="Z48" s="24"/>
      <c r="AA48" s="24"/>
      <c r="AB48" s="76"/>
      <c r="AC48" s="76"/>
    </row>
    <row r="49" spans="1:29">
      <c r="A49" s="273"/>
      <c r="B49" s="265"/>
      <c r="C49" s="265"/>
      <c r="D49" s="62"/>
      <c r="E49" s="63"/>
      <c r="F49" s="179"/>
      <c r="G49" s="247"/>
      <c r="H49" s="179" t="s">
        <v>326</v>
      </c>
      <c r="I49" s="336" t="s">
        <v>496</v>
      </c>
      <c r="J49" s="326">
        <v>1</v>
      </c>
      <c r="K49" s="337">
        <v>60</v>
      </c>
      <c r="L49" s="311">
        <v>44.64</v>
      </c>
      <c r="M49" s="338">
        <f t="shared" si="0"/>
        <v>44.64</v>
      </c>
      <c r="N49" s="328"/>
      <c r="O49" s="312"/>
      <c r="P49" s="313"/>
      <c r="Q49" s="340"/>
      <c r="R49" s="375"/>
      <c r="S49" s="376"/>
      <c r="T49" s="379"/>
      <c r="U49" s="279"/>
      <c r="V49" s="378"/>
      <c r="W49" s="381"/>
      <c r="X49" s="375"/>
      <c r="Y49" s="399"/>
      <c r="Z49" s="24"/>
      <c r="AA49" s="24"/>
      <c r="AB49" s="76"/>
      <c r="AC49" s="76"/>
    </row>
    <row r="50" spans="1:29">
      <c r="A50" s="245"/>
      <c r="B50" s="165"/>
      <c r="C50" s="165"/>
      <c r="D50" s="126"/>
      <c r="E50" s="66"/>
      <c r="F50" s="170"/>
      <c r="G50" s="253"/>
      <c r="H50" s="170" t="s">
        <v>326</v>
      </c>
      <c r="I50" s="320" t="s">
        <v>497</v>
      </c>
      <c r="J50" s="321">
        <v>1</v>
      </c>
      <c r="K50" s="322">
        <v>60</v>
      </c>
      <c r="L50" s="306">
        <v>44.65</v>
      </c>
      <c r="M50" s="323">
        <f t="shared" si="0"/>
        <v>44.65</v>
      </c>
      <c r="N50" s="324"/>
      <c r="O50" s="307"/>
      <c r="P50" s="308"/>
      <c r="Q50" s="348"/>
      <c r="R50" s="372"/>
      <c r="S50" s="297"/>
      <c r="T50" s="385"/>
      <c r="U50" s="289"/>
      <c r="V50" s="350"/>
      <c r="W50" s="351"/>
      <c r="X50" s="372"/>
      <c r="Y50" s="402"/>
      <c r="Z50" s="24"/>
      <c r="AA50" s="24"/>
      <c r="AB50" s="76"/>
      <c r="AC50" s="76"/>
    </row>
    <row r="51" spans="1:29">
      <c r="A51" s="251">
        <v>45345</v>
      </c>
      <c r="B51" s="166" t="s">
        <v>498</v>
      </c>
      <c r="C51" s="166" t="s">
        <v>499</v>
      </c>
      <c r="D51" s="14">
        <v>9930516263</v>
      </c>
      <c r="E51" s="26" t="s">
        <v>500</v>
      </c>
      <c r="F51" s="26" t="s">
        <v>438</v>
      </c>
      <c r="G51" s="253" t="s">
        <v>261</v>
      </c>
      <c r="H51" s="66" t="s">
        <v>303</v>
      </c>
      <c r="I51" s="305" t="s">
        <v>501</v>
      </c>
      <c r="J51" s="298">
        <v>1</v>
      </c>
      <c r="K51" s="306">
        <v>140</v>
      </c>
      <c r="L51" s="306">
        <v>106.66</v>
      </c>
      <c r="M51" s="288">
        <f t="shared" si="0"/>
        <v>106.66</v>
      </c>
      <c r="N51" s="303">
        <v>0</v>
      </c>
      <c r="O51" s="303">
        <v>29</v>
      </c>
      <c r="P51" s="304">
        <v>0</v>
      </c>
      <c r="Q51" s="348">
        <f t="shared" si="1"/>
        <v>169</v>
      </c>
      <c r="R51" s="368" t="s">
        <v>36</v>
      </c>
      <c r="S51" s="299" t="s">
        <v>187</v>
      </c>
      <c r="T51" s="367">
        <v>32</v>
      </c>
      <c r="U51" s="352">
        <f t="shared" si="5"/>
        <v>61</v>
      </c>
      <c r="V51" s="357">
        <v>14344940462989</v>
      </c>
      <c r="W51" s="353">
        <v>45349</v>
      </c>
      <c r="X51" s="368" t="s">
        <v>39</v>
      </c>
      <c r="Y51" s="400"/>
      <c r="Z51" s="24"/>
      <c r="AA51" s="24"/>
      <c r="AB51" s="76"/>
      <c r="AC51" s="76"/>
    </row>
    <row r="52" spans="1:29">
      <c r="A52" s="251">
        <v>45345</v>
      </c>
      <c r="B52" s="166" t="s">
        <v>502</v>
      </c>
      <c r="C52" s="166" t="s">
        <v>503</v>
      </c>
      <c r="D52" s="14">
        <v>8082694744</v>
      </c>
      <c r="E52" s="26" t="s">
        <v>504</v>
      </c>
      <c r="F52" s="26" t="s">
        <v>438</v>
      </c>
      <c r="G52" s="250" t="s">
        <v>261</v>
      </c>
      <c r="H52" s="26" t="s">
        <v>373</v>
      </c>
      <c r="I52" s="301" t="s">
        <v>374</v>
      </c>
      <c r="J52" s="300">
        <v>1</v>
      </c>
      <c r="K52" s="302">
        <v>90</v>
      </c>
      <c r="L52" s="302">
        <v>74.25</v>
      </c>
      <c r="M52" s="288">
        <f t="shared" si="0"/>
        <v>74.25</v>
      </c>
      <c r="N52" s="303">
        <v>50</v>
      </c>
      <c r="O52" s="303">
        <v>29</v>
      </c>
      <c r="P52" s="304">
        <v>0</v>
      </c>
      <c r="Q52" s="348">
        <f t="shared" si="1"/>
        <v>169</v>
      </c>
      <c r="R52" s="368" t="s">
        <v>36</v>
      </c>
      <c r="S52" s="299" t="s">
        <v>187</v>
      </c>
      <c r="T52" s="367">
        <v>32</v>
      </c>
      <c r="U52" s="352">
        <f t="shared" si="5"/>
        <v>61</v>
      </c>
      <c r="V52" s="357">
        <v>14344940468462</v>
      </c>
      <c r="W52" s="353">
        <v>45348</v>
      </c>
      <c r="X52" s="368" t="s">
        <v>39</v>
      </c>
      <c r="Y52" s="400">
        <f>W52-A52</f>
        <v>3</v>
      </c>
      <c r="Z52" s="24"/>
      <c r="AA52" s="24"/>
      <c r="AB52" s="76"/>
      <c r="AC52" s="76"/>
    </row>
    <row r="53" spans="1:29">
      <c r="A53" s="251">
        <v>45346</v>
      </c>
      <c r="B53" s="166" t="s">
        <v>505</v>
      </c>
      <c r="C53" s="166" t="s">
        <v>506</v>
      </c>
      <c r="D53" s="14">
        <v>9000040540</v>
      </c>
      <c r="E53" s="26" t="s">
        <v>507</v>
      </c>
      <c r="F53" s="26" t="s">
        <v>407</v>
      </c>
      <c r="G53" s="250" t="s">
        <v>266</v>
      </c>
      <c r="H53" s="26" t="s">
        <v>508</v>
      </c>
      <c r="I53" s="301" t="s">
        <v>509</v>
      </c>
      <c r="J53" s="300">
        <v>1</v>
      </c>
      <c r="K53" s="302">
        <v>285</v>
      </c>
      <c r="L53" s="302">
        <v>203.57</v>
      </c>
      <c r="M53" s="288">
        <f t="shared" si="0"/>
        <v>203.57</v>
      </c>
      <c r="N53" s="303">
        <v>0</v>
      </c>
      <c r="O53" s="303">
        <v>29</v>
      </c>
      <c r="P53" s="304">
        <v>0</v>
      </c>
      <c r="Q53" s="348">
        <f t="shared" si="1"/>
        <v>314</v>
      </c>
      <c r="R53" s="368" t="s">
        <v>36</v>
      </c>
      <c r="S53" s="299" t="s">
        <v>187</v>
      </c>
      <c r="T53" s="367">
        <v>50</v>
      </c>
      <c r="U53" s="352">
        <f t="shared" si="5"/>
        <v>79</v>
      </c>
      <c r="V53" s="357">
        <v>14344940473714</v>
      </c>
      <c r="W53" s="353">
        <v>45349</v>
      </c>
      <c r="X53" s="368" t="s">
        <v>39</v>
      </c>
      <c r="Y53" s="400">
        <f>W53-A53</f>
        <v>3</v>
      </c>
      <c r="Z53" s="24"/>
      <c r="AA53" s="24"/>
      <c r="AB53" s="76"/>
      <c r="AC53" s="76"/>
    </row>
    <row r="54" spans="1:29">
      <c r="A54" s="251">
        <v>45346</v>
      </c>
      <c r="B54" s="166" t="s">
        <v>510</v>
      </c>
      <c r="C54" s="166" t="s">
        <v>511</v>
      </c>
      <c r="D54" s="14">
        <v>9894047782</v>
      </c>
      <c r="E54" s="26" t="s">
        <v>512</v>
      </c>
      <c r="F54" s="26" t="s">
        <v>513</v>
      </c>
      <c r="G54" s="250" t="s">
        <v>270</v>
      </c>
      <c r="H54" s="250" t="s">
        <v>294</v>
      </c>
      <c r="I54" s="301" t="s">
        <v>514</v>
      </c>
      <c r="J54" s="300">
        <v>1</v>
      </c>
      <c r="K54" s="302">
        <v>223</v>
      </c>
      <c r="L54" s="302">
        <v>174.83</v>
      </c>
      <c r="M54" s="288">
        <f t="shared" si="0"/>
        <v>174.83</v>
      </c>
      <c r="N54" s="303">
        <v>0</v>
      </c>
      <c r="O54" s="303">
        <v>29</v>
      </c>
      <c r="P54" s="304">
        <v>0</v>
      </c>
      <c r="Q54" s="348">
        <f t="shared" si="1"/>
        <v>252</v>
      </c>
      <c r="R54" s="368" t="s">
        <v>36</v>
      </c>
      <c r="S54" s="299" t="s">
        <v>187</v>
      </c>
      <c r="T54" s="367">
        <v>95</v>
      </c>
      <c r="U54" s="352">
        <f t="shared" si="5"/>
        <v>124</v>
      </c>
      <c r="V54" s="391">
        <v>14344940474771</v>
      </c>
      <c r="W54" s="353">
        <v>45352</v>
      </c>
      <c r="X54" s="368" t="s">
        <v>39</v>
      </c>
      <c r="Y54" s="400">
        <f>W54-A54</f>
        <v>6</v>
      </c>
      <c r="Z54" s="24"/>
      <c r="AA54" s="24"/>
      <c r="AB54" s="76"/>
      <c r="AC54" s="76"/>
    </row>
    <row r="55" spans="1:29">
      <c r="A55" s="251">
        <v>45346</v>
      </c>
      <c r="B55" s="163" t="s">
        <v>515</v>
      </c>
      <c r="C55" s="163" t="s">
        <v>516</v>
      </c>
      <c r="D55" s="46">
        <v>7348050936</v>
      </c>
      <c r="E55" s="60" t="s">
        <v>517</v>
      </c>
      <c r="F55" s="60" t="s">
        <v>518</v>
      </c>
      <c r="G55" s="250" t="s">
        <v>260</v>
      </c>
      <c r="H55" s="250" t="s">
        <v>294</v>
      </c>
      <c r="I55" s="314" t="s">
        <v>519</v>
      </c>
      <c r="J55" s="315">
        <v>1</v>
      </c>
      <c r="K55" s="316">
        <v>375</v>
      </c>
      <c r="L55" s="316">
        <v>287</v>
      </c>
      <c r="M55" s="278">
        <f t="shared" si="0"/>
        <v>287</v>
      </c>
      <c r="N55" s="317">
        <v>0</v>
      </c>
      <c r="O55" s="317">
        <v>29</v>
      </c>
      <c r="P55" s="318">
        <v>0</v>
      </c>
      <c r="Q55" s="340">
        <f t="shared" si="1"/>
        <v>404</v>
      </c>
      <c r="R55" s="371" t="s">
        <v>36</v>
      </c>
      <c r="S55" s="384" t="s">
        <v>75</v>
      </c>
      <c r="T55" s="387">
        <v>86</v>
      </c>
      <c r="U55" s="359">
        <f t="shared" si="5"/>
        <v>115</v>
      </c>
      <c r="V55" s="378" t="s">
        <v>520</v>
      </c>
      <c r="W55" s="390" t="s">
        <v>297</v>
      </c>
      <c r="X55" s="371" t="s">
        <v>298</v>
      </c>
      <c r="Y55" s="403"/>
      <c r="Z55" s="77"/>
      <c r="AA55" s="77"/>
      <c r="AB55" s="76"/>
      <c r="AC55" s="76"/>
    </row>
    <row r="56" spans="1:29">
      <c r="A56" s="251">
        <v>45347</v>
      </c>
      <c r="B56" s="249" t="s">
        <v>521</v>
      </c>
      <c r="C56" s="249" t="s">
        <v>522</v>
      </c>
      <c r="D56" s="70">
        <v>9076853788</v>
      </c>
      <c r="E56" s="64" t="s">
        <v>523</v>
      </c>
      <c r="F56" s="64" t="s">
        <v>524</v>
      </c>
      <c r="G56" s="250" t="s">
        <v>260</v>
      </c>
      <c r="H56" s="26" t="s">
        <v>294</v>
      </c>
      <c r="I56" s="319" t="s">
        <v>413</v>
      </c>
      <c r="J56" s="300">
        <v>1</v>
      </c>
      <c r="K56" s="302">
        <v>108</v>
      </c>
      <c r="L56" s="302" t="s">
        <v>296</v>
      </c>
      <c r="M56" s="282" t="s">
        <v>296</v>
      </c>
      <c r="N56" s="303">
        <v>0</v>
      </c>
      <c r="O56" s="303">
        <v>0</v>
      </c>
      <c r="P56" s="304">
        <v>0</v>
      </c>
      <c r="Q56" s="362">
        <f t="shared" si="1"/>
        <v>108</v>
      </c>
      <c r="R56" s="368" t="s">
        <v>49</v>
      </c>
      <c r="S56" s="299" t="s">
        <v>82</v>
      </c>
      <c r="T56" s="373" t="s">
        <v>296</v>
      </c>
      <c r="U56" s="283" t="s">
        <v>296</v>
      </c>
      <c r="V56" s="357" t="s">
        <v>296</v>
      </c>
      <c r="W56" s="390" t="s">
        <v>297</v>
      </c>
      <c r="X56" s="368" t="s">
        <v>298</v>
      </c>
      <c r="Y56" s="400" t="s">
        <v>297</v>
      </c>
      <c r="Z56" s="24"/>
      <c r="AA56" s="24"/>
      <c r="AB56" s="76"/>
      <c r="AC56" s="76"/>
    </row>
    <row r="57" spans="1:29">
      <c r="A57" s="251">
        <v>45348</v>
      </c>
      <c r="B57" s="249" t="s">
        <v>525</v>
      </c>
      <c r="C57" s="249" t="s">
        <v>526</v>
      </c>
      <c r="D57" s="70">
        <v>8748899046</v>
      </c>
      <c r="E57" s="64" t="s">
        <v>527</v>
      </c>
      <c r="F57" s="64" t="s">
        <v>417</v>
      </c>
      <c r="G57" s="250" t="s">
        <v>263</v>
      </c>
      <c r="H57" s="26" t="s">
        <v>289</v>
      </c>
      <c r="I57" s="319" t="s">
        <v>528</v>
      </c>
      <c r="J57" s="300">
        <v>1</v>
      </c>
      <c r="K57" s="302">
        <v>287</v>
      </c>
      <c r="L57" s="302" t="s">
        <v>296</v>
      </c>
      <c r="M57" s="282" t="s">
        <v>296</v>
      </c>
      <c r="N57" s="303">
        <v>0</v>
      </c>
      <c r="O57" s="303">
        <v>29</v>
      </c>
      <c r="P57" s="304">
        <v>0</v>
      </c>
      <c r="Q57" s="362">
        <f t="shared" si="1"/>
        <v>316</v>
      </c>
      <c r="R57" s="368" t="s">
        <v>36</v>
      </c>
      <c r="S57" s="299" t="s">
        <v>82</v>
      </c>
      <c r="T57" s="373" t="s">
        <v>296</v>
      </c>
      <c r="U57" s="283" t="s">
        <v>296</v>
      </c>
      <c r="V57" s="357" t="s">
        <v>296</v>
      </c>
      <c r="W57" s="390" t="s">
        <v>297</v>
      </c>
      <c r="X57" s="368" t="s">
        <v>298</v>
      </c>
      <c r="Y57" s="400" t="s">
        <v>297</v>
      </c>
      <c r="Z57" s="24"/>
      <c r="AA57" s="24"/>
      <c r="AB57" s="76"/>
      <c r="AC57" s="76"/>
    </row>
    <row r="58" spans="1:29">
      <c r="A58" s="251">
        <v>45348</v>
      </c>
      <c r="B58" s="165" t="s">
        <v>529</v>
      </c>
      <c r="C58" s="165" t="s">
        <v>530</v>
      </c>
      <c r="D58" s="126">
        <v>7398244487</v>
      </c>
      <c r="E58" s="66" t="s">
        <v>531</v>
      </c>
      <c r="F58" s="66" t="s">
        <v>532</v>
      </c>
      <c r="G58" s="253" t="s">
        <v>260</v>
      </c>
      <c r="H58" s="66" t="s">
        <v>320</v>
      </c>
      <c r="I58" s="305" t="s">
        <v>533</v>
      </c>
      <c r="J58" s="298">
        <v>1</v>
      </c>
      <c r="K58" s="306">
        <v>225</v>
      </c>
      <c r="L58" s="306">
        <v>170.75</v>
      </c>
      <c r="M58" s="288">
        <f t="shared" si="0"/>
        <v>170.75</v>
      </c>
      <c r="N58" s="307">
        <v>0</v>
      </c>
      <c r="O58" s="307">
        <v>29</v>
      </c>
      <c r="P58" s="308">
        <v>0</v>
      </c>
      <c r="Q58" s="348">
        <f t="shared" si="1"/>
        <v>254</v>
      </c>
      <c r="R58" s="372" t="s">
        <v>36</v>
      </c>
      <c r="S58" s="297" t="s">
        <v>75</v>
      </c>
      <c r="T58" s="385">
        <v>48</v>
      </c>
      <c r="U58" s="349">
        <f t="shared" si="5"/>
        <v>77</v>
      </c>
      <c r="V58" s="350" t="s">
        <v>534</v>
      </c>
      <c r="W58" s="390" t="s">
        <v>297</v>
      </c>
      <c r="X58" s="372" t="s">
        <v>298</v>
      </c>
      <c r="Y58" s="400" t="s">
        <v>297</v>
      </c>
      <c r="Z58" s="90"/>
      <c r="AA58" s="90"/>
      <c r="AB58" s="76"/>
      <c r="AC58" s="76"/>
    </row>
    <row r="59" spans="1:29">
      <c r="A59" s="251">
        <v>45348</v>
      </c>
      <c r="B59" s="166" t="s">
        <v>535</v>
      </c>
      <c r="C59" s="166" t="s">
        <v>536</v>
      </c>
      <c r="D59" s="14">
        <v>9112182400</v>
      </c>
      <c r="E59" s="26" t="s">
        <v>537</v>
      </c>
      <c r="F59" s="26" t="s">
        <v>538</v>
      </c>
      <c r="G59" s="258" t="s">
        <v>261</v>
      </c>
      <c r="H59" s="60" t="s">
        <v>294</v>
      </c>
      <c r="I59" s="314" t="s">
        <v>413</v>
      </c>
      <c r="J59" s="315">
        <v>1</v>
      </c>
      <c r="K59" s="316">
        <v>108</v>
      </c>
      <c r="L59" s="316">
        <v>90.18</v>
      </c>
      <c r="M59" s="278">
        <f t="shared" si="0"/>
        <v>90.18</v>
      </c>
      <c r="N59" s="303">
        <v>50</v>
      </c>
      <c r="O59" s="303">
        <v>29</v>
      </c>
      <c r="P59" s="304">
        <v>0</v>
      </c>
      <c r="Q59" s="348">
        <f t="shared" si="1"/>
        <v>187</v>
      </c>
      <c r="R59" s="368" t="s">
        <v>36</v>
      </c>
      <c r="S59" s="299" t="s">
        <v>187</v>
      </c>
      <c r="T59" s="367">
        <v>32</v>
      </c>
      <c r="U59" s="352">
        <f t="shared" si="5"/>
        <v>61</v>
      </c>
      <c r="V59" s="386">
        <v>14344940504613</v>
      </c>
      <c r="W59" s="393">
        <v>45354</v>
      </c>
      <c r="X59" s="368" t="s">
        <v>39</v>
      </c>
      <c r="Y59" s="400">
        <f>W59-A59</f>
        <v>6</v>
      </c>
      <c r="Z59" s="24"/>
      <c r="AA59" s="24"/>
      <c r="AB59" s="76"/>
      <c r="AC59" s="76"/>
    </row>
    <row r="60" spans="1:29">
      <c r="A60" s="270">
        <v>45349</v>
      </c>
      <c r="B60" s="163" t="s">
        <v>539</v>
      </c>
      <c r="C60" s="60" t="s">
        <v>540</v>
      </c>
      <c r="D60" s="46">
        <v>9901967071</v>
      </c>
      <c r="E60" s="60" t="s">
        <v>541</v>
      </c>
      <c r="F60" s="44" t="s">
        <v>417</v>
      </c>
      <c r="G60" s="258" t="s">
        <v>263</v>
      </c>
      <c r="H60" s="44" t="s">
        <v>303</v>
      </c>
      <c r="I60" s="331" t="s">
        <v>542</v>
      </c>
      <c r="J60" s="332">
        <v>1</v>
      </c>
      <c r="K60" s="333">
        <v>154</v>
      </c>
      <c r="L60" s="333">
        <v>110</v>
      </c>
      <c r="M60" s="294">
        <f t="shared" si="0"/>
        <v>110</v>
      </c>
      <c r="N60" s="335">
        <v>0</v>
      </c>
      <c r="O60" s="317">
        <v>29</v>
      </c>
      <c r="P60" s="318">
        <v>0</v>
      </c>
      <c r="Q60" s="392">
        <f>(K61*J61)+(K60*J60)+N60+O60-(((K61*J61)+(K60*J60))*P60%)</f>
        <v>693</v>
      </c>
      <c r="R60" s="371" t="s">
        <v>36</v>
      </c>
      <c r="S60" s="384" t="s">
        <v>187</v>
      </c>
      <c r="T60" s="387">
        <v>50</v>
      </c>
      <c r="U60" s="295">
        <f t="shared" si="5"/>
        <v>79</v>
      </c>
      <c r="V60" s="370">
        <v>14344940498771</v>
      </c>
      <c r="W60" s="394">
        <v>45352</v>
      </c>
      <c r="X60" s="371" t="s">
        <v>39</v>
      </c>
      <c r="Y60" s="404">
        <f>W60-A60</f>
        <v>3</v>
      </c>
      <c r="Z60" s="24"/>
      <c r="AA60" s="24"/>
      <c r="AB60" s="76"/>
      <c r="AC60" s="76"/>
    </row>
    <row r="61" spans="1:29">
      <c r="A61" s="245"/>
      <c r="B61" s="165"/>
      <c r="C61" s="66"/>
      <c r="D61" s="126"/>
      <c r="E61" s="66"/>
      <c r="F61" s="170"/>
      <c r="G61" s="253"/>
      <c r="H61" s="170" t="s">
        <v>320</v>
      </c>
      <c r="I61" s="320" t="s">
        <v>543</v>
      </c>
      <c r="J61" s="321">
        <v>2</v>
      </c>
      <c r="K61" s="322">
        <v>255</v>
      </c>
      <c r="L61" s="322">
        <v>189.73</v>
      </c>
      <c r="M61" s="288">
        <f t="shared" si="0"/>
        <v>379.46</v>
      </c>
      <c r="N61" s="324"/>
      <c r="O61" s="307"/>
      <c r="P61" s="308"/>
      <c r="Q61" s="348"/>
      <c r="R61" s="372"/>
      <c r="S61" s="297"/>
      <c r="T61" s="385"/>
      <c r="U61" s="289"/>
      <c r="V61" s="350"/>
      <c r="W61" s="395"/>
      <c r="X61" s="372"/>
      <c r="Y61" s="405"/>
      <c r="Z61" s="24"/>
      <c r="AA61" s="24"/>
      <c r="AB61" s="76"/>
      <c r="AC61" s="76"/>
    </row>
    <row r="62" spans="1:29">
      <c r="A62" s="251">
        <v>45349</v>
      </c>
      <c r="B62" s="249" t="s">
        <v>544</v>
      </c>
      <c r="C62" s="249" t="s">
        <v>545</v>
      </c>
      <c r="D62" s="70">
        <v>9041929415</v>
      </c>
      <c r="E62" s="58" t="s">
        <v>546</v>
      </c>
      <c r="F62" s="58" t="s">
        <v>547</v>
      </c>
      <c r="G62" s="253" t="s">
        <v>268</v>
      </c>
      <c r="H62" s="274" t="s">
        <v>303</v>
      </c>
      <c r="I62" s="305" t="s">
        <v>548</v>
      </c>
      <c r="J62" s="298">
        <v>1</v>
      </c>
      <c r="K62" s="306">
        <v>330</v>
      </c>
      <c r="L62" s="306">
        <v>257.7</v>
      </c>
      <c r="M62" s="288">
        <f t="shared" si="0"/>
        <v>257.7</v>
      </c>
      <c r="N62" s="303">
        <v>0</v>
      </c>
      <c r="O62" s="303">
        <v>29</v>
      </c>
      <c r="P62" s="304">
        <v>0</v>
      </c>
      <c r="Q62" s="348">
        <f>((K62-(K62*P62%))*J62)+N62+O62</f>
        <v>359</v>
      </c>
      <c r="R62" s="368" t="s">
        <v>36</v>
      </c>
      <c r="S62" s="299" t="s">
        <v>187</v>
      </c>
      <c r="T62" s="373">
        <v>50</v>
      </c>
      <c r="U62" s="352">
        <f t="shared" si="5"/>
        <v>79</v>
      </c>
      <c r="V62" s="121">
        <v>14344940508295</v>
      </c>
      <c r="W62" s="396">
        <v>45364</v>
      </c>
      <c r="X62" s="368" t="s">
        <v>39</v>
      </c>
      <c r="Y62" s="404">
        <f>W62-A62</f>
        <v>15</v>
      </c>
      <c r="Z62" s="24"/>
      <c r="AA62" s="24"/>
      <c r="AB62" s="76"/>
      <c r="AC62" s="76"/>
    </row>
    <row r="63" spans="1:29">
      <c r="A63" s="251">
        <v>45350</v>
      </c>
      <c r="B63" s="249" t="s">
        <v>549</v>
      </c>
      <c r="C63" s="249" t="s">
        <v>550</v>
      </c>
      <c r="D63" s="70">
        <v>8658333385</v>
      </c>
      <c r="E63" s="58" t="s">
        <v>551</v>
      </c>
      <c r="F63" s="58" t="s">
        <v>552</v>
      </c>
      <c r="G63" s="250" t="s">
        <v>264</v>
      </c>
      <c r="H63" s="58" t="s">
        <v>320</v>
      </c>
      <c r="I63" s="301" t="s">
        <v>533</v>
      </c>
      <c r="J63" s="300">
        <v>1</v>
      </c>
      <c r="K63" s="302">
        <v>225</v>
      </c>
      <c r="L63" s="302">
        <v>170.75</v>
      </c>
      <c r="M63" s="288">
        <f t="shared" si="0"/>
        <v>170.75</v>
      </c>
      <c r="N63" s="303">
        <v>0</v>
      </c>
      <c r="O63" s="303">
        <v>29</v>
      </c>
      <c r="P63" s="304">
        <v>0</v>
      </c>
      <c r="Q63" s="348">
        <f t="shared" si="1"/>
        <v>254</v>
      </c>
      <c r="R63" s="368" t="s">
        <v>36</v>
      </c>
      <c r="S63" s="299" t="s">
        <v>75</v>
      </c>
      <c r="T63" s="373">
        <v>48</v>
      </c>
      <c r="U63" s="352">
        <f t="shared" si="5"/>
        <v>77</v>
      </c>
      <c r="V63" s="121" t="s">
        <v>553</v>
      </c>
      <c r="W63" s="396">
        <v>45364</v>
      </c>
      <c r="X63" s="368" t="s">
        <v>39</v>
      </c>
      <c r="Y63" s="404">
        <f>W63-A63</f>
        <v>14</v>
      </c>
      <c r="Z63" s="24"/>
      <c r="AA63" s="24"/>
      <c r="AB63" s="76"/>
      <c r="AC63" s="76"/>
    </row>
    <row r="64" spans="1:29">
      <c r="A64" s="251">
        <v>45350</v>
      </c>
      <c r="B64" s="249" t="s">
        <v>554</v>
      </c>
      <c r="C64" s="249" t="s">
        <v>555</v>
      </c>
      <c r="D64" s="70">
        <v>9601587842</v>
      </c>
      <c r="E64" s="58" t="s">
        <v>556</v>
      </c>
      <c r="F64" s="58" t="s">
        <v>557</v>
      </c>
      <c r="G64" s="250" t="s">
        <v>259</v>
      </c>
      <c r="H64" s="58" t="s">
        <v>289</v>
      </c>
      <c r="I64" s="301" t="s">
        <v>141</v>
      </c>
      <c r="J64" s="300">
        <v>1</v>
      </c>
      <c r="K64" s="302">
        <v>199</v>
      </c>
      <c r="L64" s="302">
        <v>142.15</v>
      </c>
      <c r="M64" s="288">
        <f t="shared" si="0"/>
        <v>142.15</v>
      </c>
      <c r="N64" s="303">
        <v>0</v>
      </c>
      <c r="O64" s="303">
        <v>0</v>
      </c>
      <c r="P64" s="304">
        <v>0</v>
      </c>
      <c r="Q64" s="348">
        <f t="shared" si="1"/>
        <v>199</v>
      </c>
      <c r="R64" s="368" t="s">
        <v>192</v>
      </c>
      <c r="S64" s="299" t="s">
        <v>187</v>
      </c>
      <c r="T64" s="373">
        <v>32</v>
      </c>
      <c r="U64" s="373">
        <v>32</v>
      </c>
      <c r="V64" s="121">
        <v>14344940516955</v>
      </c>
      <c r="W64" s="353">
        <v>45355</v>
      </c>
      <c r="X64" s="368" t="s">
        <v>39</v>
      </c>
      <c r="Y64" s="406">
        <f>W64-A64</f>
        <v>5</v>
      </c>
      <c r="Z64" s="24"/>
      <c r="AA64" s="24"/>
      <c r="AB64" s="76"/>
      <c r="AC64" s="76"/>
    </row>
    <row r="65" spans="1:29">
      <c r="A65" s="270">
        <v>45351</v>
      </c>
      <c r="B65" s="407" t="s">
        <v>558</v>
      </c>
      <c r="C65" s="407" t="s">
        <v>559</v>
      </c>
      <c r="D65" s="408">
        <v>9998223100</v>
      </c>
      <c r="E65" s="409" t="s">
        <v>560</v>
      </c>
      <c r="F65" s="409" t="s">
        <v>350</v>
      </c>
      <c r="G65" s="258" t="s">
        <v>259</v>
      </c>
      <c r="H65" s="409" t="s">
        <v>373</v>
      </c>
      <c r="I65" s="314" t="s">
        <v>374</v>
      </c>
      <c r="J65" s="315">
        <v>1</v>
      </c>
      <c r="K65" s="316">
        <v>270</v>
      </c>
      <c r="L65" s="316">
        <f>74.25*3</f>
        <v>222.75</v>
      </c>
      <c r="M65" s="288">
        <f t="shared" si="0"/>
        <v>222.75</v>
      </c>
      <c r="N65" s="317">
        <v>0</v>
      </c>
      <c r="O65" s="317">
        <v>29</v>
      </c>
      <c r="P65" s="318">
        <v>0</v>
      </c>
      <c r="Q65" s="348">
        <f t="shared" si="1"/>
        <v>299</v>
      </c>
      <c r="R65" s="371" t="s">
        <v>36</v>
      </c>
      <c r="S65" s="384" t="s">
        <v>187</v>
      </c>
      <c r="T65" s="387">
        <v>32</v>
      </c>
      <c r="U65" s="352">
        <f>T65+O65</f>
        <v>61</v>
      </c>
      <c r="V65" s="452">
        <v>14344940525319</v>
      </c>
      <c r="W65" s="353">
        <v>45353</v>
      </c>
      <c r="X65" s="371" t="s">
        <v>39</v>
      </c>
      <c r="Y65" s="404">
        <f>W65-A65</f>
        <v>2</v>
      </c>
      <c r="Z65" s="77"/>
      <c r="AA65" s="77"/>
      <c r="AB65" s="117"/>
      <c r="AC65" s="117"/>
    </row>
    <row r="66" s="1" customFormat="1" spans="1:29">
      <c r="A66" s="251">
        <v>45351</v>
      </c>
      <c r="B66" s="249" t="s">
        <v>561</v>
      </c>
      <c r="C66" s="249" t="s">
        <v>562</v>
      </c>
      <c r="D66" s="70">
        <v>9685294301</v>
      </c>
      <c r="E66" s="64" t="s">
        <v>563</v>
      </c>
      <c r="F66" s="64" t="s">
        <v>564</v>
      </c>
      <c r="G66" s="250" t="s">
        <v>272</v>
      </c>
      <c r="H66" s="64" t="s">
        <v>303</v>
      </c>
      <c r="I66" s="301" t="s">
        <v>304</v>
      </c>
      <c r="J66" s="300">
        <v>1</v>
      </c>
      <c r="K66" s="302">
        <v>165</v>
      </c>
      <c r="L66" s="302">
        <v>117.85</v>
      </c>
      <c r="M66" s="282">
        <f t="shared" si="0"/>
        <v>117.85</v>
      </c>
      <c r="N66" s="303">
        <v>50</v>
      </c>
      <c r="O66" s="303">
        <v>29</v>
      </c>
      <c r="P66" s="304">
        <v>0</v>
      </c>
      <c r="Q66" s="362">
        <f t="shared" si="1"/>
        <v>244</v>
      </c>
      <c r="R66" s="368" t="s">
        <v>36</v>
      </c>
      <c r="S66" s="299" t="s">
        <v>187</v>
      </c>
      <c r="T66" s="373">
        <v>50</v>
      </c>
      <c r="U66" s="283">
        <f>T66+O66</f>
        <v>79</v>
      </c>
      <c r="V66" s="121">
        <v>14344940529935</v>
      </c>
      <c r="W66" s="353">
        <v>45362</v>
      </c>
      <c r="X66" s="368" t="s">
        <v>39</v>
      </c>
      <c r="Y66" s="406">
        <f>W66-A66</f>
        <v>11</v>
      </c>
      <c r="Z66" s="24"/>
      <c r="AA66" s="24"/>
      <c r="AB66" s="76"/>
      <c r="AC66" s="76"/>
    </row>
    <row r="67" spans="1:29">
      <c r="A67" s="410"/>
      <c r="B67" s="411"/>
      <c r="C67" s="412"/>
      <c r="D67" s="413"/>
      <c r="E67" s="414"/>
      <c r="F67" s="414"/>
      <c r="G67" s="414"/>
      <c r="H67" s="414"/>
      <c r="I67" s="442"/>
      <c r="J67" s="415"/>
      <c r="K67" s="327"/>
      <c r="L67" s="327"/>
      <c r="M67" s="443"/>
      <c r="N67" s="327"/>
      <c r="O67" s="444"/>
      <c r="P67" s="445"/>
      <c r="Q67" s="453"/>
      <c r="R67" s="454"/>
      <c r="S67" s="455"/>
      <c r="T67" s="444"/>
      <c r="U67" s="444"/>
      <c r="W67" s="444"/>
      <c r="X67" s="454"/>
      <c r="Y67" s="327"/>
      <c r="Z67" s="218"/>
      <c r="AA67" s="218"/>
      <c r="AB67" s="1"/>
      <c r="AC67" s="1"/>
    </row>
    <row r="68" spans="1:29">
      <c r="A68" s="410"/>
      <c r="B68" s="411"/>
      <c r="C68" s="412"/>
      <c r="D68" s="413"/>
      <c r="E68" s="414"/>
      <c r="F68" s="414"/>
      <c r="G68" s="414"/>
      <c r="H68" s="414"/>
      <c r="I68" s="442"/>
      <c r="J68" s="415"/>
      <c r="K68" s="327"/>
      <c r="L68" s="327"/>
      <c r="M68" s="443"/>
      <c r="N68" s="327"/>
      <c r="O68" s="444"/>
      <c r="P68" s="445"/>
      <c r="Q68" s="453"/>
      <c r="R68" s="454"/>
      <c r="S68" s="455"/>
      <c r="T68" s="444"/>
      <c r="U68" s="444"/>
      <c r="W68" s="444"/>
      <c r="X68" s="454"/>
      <c r="Y68" s="327"/>
      <c r="Z68" s="218"/>
      <c r="AA68" s="218"/>
      <c r="AB68" s="1"/>
      <c r="AC68" s="1"/>
    </row>
    <row r="69" spans="1:29">
      <c r="A69" s="410"/>
      <c r="B69" s="411"/>
      <c r="C69" s="412"/>
      <c r="D69" s="413"/>
      <c r="E69" s="414"/>
      <c r="F69" s="414"/>
      <c r="G69" s="414"/>
      <c r="H69" s="414"/>
      <c r="I69" s="442"/>
      <c r="J69" s="415"/>
      <c r="K69" s="327"/>
      <c r="L69" s="327"/>
      <c r="M69" s="443"/>
      <c r="N69" s="327"/>
      <c r="O69" s="444"/>
      <c r="P69" s="445"/>
      <c r="Q69" s="453"/>
      <c r="R69" s="454"/>
      <c r="S69" s="455"/>
      <c r="T69" s="444"/>
      <c r="U69" s="444"/>
      <c r="W69" s="444"/>
      <c r="X69" s="454"/>
      <c r="Y69" s="327"/>
      <c r="Z69" s="218"/>
      <c r="AA69" s="218"/>
      <c r="AB69" s="1"/>
      <c r="AC69" s="1"/>
    </row>
    <row r="70" spans="1:29">
      <c r="A70" s="410"/>
      <c r="B70" s="411"/>
      <c r="C70" s="412"/>
      <c r="D70" s="413"/>
      <c r="E70" s="414"/>
      <c r="F70" s="414"/>
      <c r="G70" s="414"/>
      <c r="H70" s="414"/>
      <c r="I70" s="442"/>
      <c r="J70" s="415"/>
      <c r="K70" s="327"/>
      <c r="L70" s="327"/>
      <c r="M70" s="443"/>
      <c r="N70" s="327"/>
      <c r="O70" s="444"/>
      <c r="P70" s="445"/>
      <c r="Q70" s="453"/>
      <c r="R70" s="454"/>
      <c r="S70" s="455"/>
      <c r="T70" s="444"/>
      <c r="U70" s="444"/>
      <c r="W70" s="444"/>
      <c r="X70" s="454"/>
      <c r="Y70" s="327"/>
      <c r="Z70" s="218"/>
      <c r="AA70" s="218"/>
      <c r="AB70" s="1"/>
      <c r="AC70" s="1"/>
    </row>
    <row r="71" spans="1:29">
      <c r="A71" s="410"/>
      <c r="B71" s="411"/>
      <c r="C71" s="412"/>
      <c r="D71" s="413"/>
      <c r="E71" s="414"/>
      <c r="F71" s="414"/>
      <c r="G71" s="414"/>
      <c r="H71" s="414"/>
      <c r="I71" s="442"/>
      <c r="J71" s="415"/>
      <c r="K71" s="327"/>
      <c r="L71" s="327"/>
      <c r="M71" s="443"/>
      <c r="N71" s="327"/>
      <c r="O71" s="444"/>
      <c r="P71" s="445"/>
      <c r="Q71" s="453"/>
      <c r="R71" s="454"/>
      <c r="S71" s="455"/>
      <c r="T71" s="444"/>
      <c r="U71" s="444"/>
      <c r="W71" s="444"/>
      <c r="X71" s="454"/>
      <c r="Y71" s="327"/>
      <c r="Z71" s="218"/>
      <c r="AA71" s="218"/>
      <c r="AB71" s="1"/>
      <c r="AC71" s="1"/>
    </row>
    <row r="72" spans="1:29">
      <c r="A72" s="410"/>
      <c r="B72" s="411"/>
      <c r="C72" s="412"/>
      <c r="D72" s="413"/>
      <c r="E72" s="414"/>
      <c r="F72" s="414"/>
      <c r="G72" s="414"/>
      <c r="H72" s="414"/>
      <c r="I72" s="442"/>
      <c r="J72" s="415"/>
      <c r="K72" s="327"/>
      <c r="L72" s="327"/>
      <c r="M72" s="443"/>
      <c r="N72" s="327"/>
      <c r="O72" s="444"/>
      <c r="P72" s="445"/>
      <c r="Q72" s="453"/>
      <c r="R72" s="454"/>
      <c r="S72" s="455"/>
      <c r="T72" s="444"/>
      <c r="U72" s="444"/>
      <c r="W72" s="444"/>
      <c r="X72" s="454"/>
      <c r="Y72" s="327"/>
      <c r="Z72" s="218"/>
      <c r="AA72" s="218"/>
      <c r="AB72" s="1"/>
      <c r="AC72" s="1"/>
    </row>
    <row r="73" s="1" customFormat="1" ht="13.5" spans="1:27">
      <c r="A73" s="410"/>
      <c r="B73" s="415"/>
      <c r="C73" s="416"/>
      <c r="D73" s="417"/>
      <c r="E73" s="418"/>
      <c r="F73" s="414"/>
      <c r="G73" s="414"/>
      <c r="H73" s="414"/>
      <c r="I73" s="442"/>
      <c r="J73" s="415"/>
      <c r="K73" s="327"/>
      <c r="L73" s="327"/>
      <c r="M73" s="446"/>
      <c r="N73" s="327"/>
      <c r="O73" s="327"/>
      <c r="P73" s="447"/>
      <c r="Q73" s="456"/>
      <c r="R73" s="454"/>
      <c r="S73" s="415"/>
      <c r="T73" s="327"/>
      <c r="U73" s="327"/>
      <c r="V73" s="239"/>
      <c r="W73" s="218"/>
      <c r="X73" s="415"/>
      <c r="Y73" s="460"/>
      <c r="Z73" s="218"/>
      <c r="AA73" s="218"/>
    </row>
    <row r="74" ht="15" spans="1:25">
      <c r="A74" s="419"/>
      <c r="B74" s="419"/>
      <c r="C74" s="420" t="s">
        <v>1</v>
      </c>
      <c r="D74" s="421"/>
      <c r="E74" s="422">
        <f>SUM(Q2:Q66)</f>
        <v>18720.9</v>
      </c>
      <c r="G74" s="233" t="s">
        <v>565</v>
      </c>
      <c r="H74" s="423">
        <f>SUM(Q2:Q66)/COUNTA(Q2:Q66)</f>
        <v>312.015</v>
      </c>
      <c r="T74" s="457"/>
      <c r="U74" s="457"/>
      <c r="Y74" s="461"/>
    </row>
    <row r="75" ht="15" spans="1:25">
      <c r="A75" s="419"/>
      <c r="B75" s="419"/>
      <c r="C75" s="424" t="s">
        <v>2</v>
      </c>
      <c r="D75" s="425"/>
      <c r="E75" s="426">
        <f>SUM(M2:M66)</f>
        <v>10584.29</v>
      </c>
      <c r="G75" s="236" t="s">
        <v>566</v>
      </c>
      <c r="H75" s="237">
        <f>AVERAGE(Y2:Y66)</f>
        <v>5.46511627906977</v>
      </c>
      <c r="P75" s="21"/>
      <c r="Q75" s="458"/>
      <c r="T75" s="457"/>
      <c r="U75" s="457"/>
      <c r="Y75" s="462"/>
    </row>
    <row r="76" ht="15.75" spans="1:25">
      <c r="A76" s="419"/>
      <c r="B76" s="419"/>
      <c r="C76" s="427" t="s">
        <v>567</v>
      </c>
      <c r="D76" s="428"/>
      <c r="E76" s="429">
        <f>Q3+Q5+Q12+Q17+Q19+Q21+Q27+Q28+Q35+Q38+Q41+Q56+Q57+Q55</f>
        <v>4200</v>
      </c>
      <c r="G76" s="430" t="s">
        <v>568</v>
      </c>
      <c r="H76" s="431">
        <f>COUNTA(B2:B66)/29</f>
        <v>2.06896551724138</v>
      </c>
      <c r="P76" s="21"/>
      <c r="Q76" s="458"/>
      <c r="T76" s="457"/>
      <c r="U76" s="457"/>
      <c r="Y76" s="462"/>
    </row>
    <row r="77" ht="15.75" spans="1:25">
      <c r="A77" s="419"/>
      <c r="B77" s="419"/>
      <c r="C77" s="427" t="s">
        <v>569</v>
      </c>
      <c r="D77" s="428"/>
      <c r="E77" s="432">
        <f>SUM(U2:U66)</f>
        <v>3312.38</v>
      </c>
      <c r="I77" s="272"/>
      <c r="T77" s="457"/>
      <c r="U77" s="457"/>
      <c r="Y77" s="461"/>
    </row>
    <row r="78" ht="15.75" spans="1:25">
      <c r="A78" s="419"/>
      <c r="B78" s="419"/>
      <c r="C78" s="433" t="s">
        <v>570</v>
      </c>
      <c r="D78" s="434"/>
      <c r="E78" s="435">
        <f>E74-E75-E76</f>
        <v>3936.61</v>
      </c>
      <c r="R78" s="459"/>
      <c r="T78" s="457"/>
      <c r="U78" s="457"/>
      <c r="Y78" s="461"/>
    </row>
    <row r="79" ht="15.75" spans="1:25">
      <c r="A79" s="419"/>
      <c r="B79" s="419"/>
      <c r="C79" s="227" t="s">
        <v>5</v>
      </c>
      <c r="D79" s="436"/>
      <c r="E79" s="437">
        <f>E78-E77</f>
        <v>624.230000000002</v>
      </c>
      <c r="T79" s="457"/>
      <c r="U79" s="457"/>
      <c r="Y79" s="461"/>
    </row>
    <row r="80" ht="13.5" spans="20:25">
      <c r="T80" s="457"/>
      <c r="U80" s="457"/>
      <c r="Y80" s="461"/>
    </row>
    <row r="81" ht="15.75" spans="3:25">
      <c r="C81" s="230" t="s">
        <v>176</v>
      </c>
      <c r="D81" s="438">
        <f>COUNTA(A2:A66)</f>
        <v>60</v>
      </c>
      <c r="T81" s="457"/>
      <c r="U81" s="457"/>
      <c r="Y81" s="461"/>
    </row>
    <row r="82" spans="5:25">
      <c r="E82" s="272"/>
      <c r="J82" s="448"/>
      <c r="T82" s="457"/>
      <c r="U82" s="457"/>
      <c r="Y82" s="461"/>
    </row>
    <row r="83" ht="13.5" customHeight="1" spans="12:25">
      <c r="L83" s="449"/>
      <c r="M83" s="450"/>
      <c r="T83" s="457"/>
      <c r="U83" s="457"/>
      <c r="Y83" s="461"/>
    </row>
    <row r="84" ht="23.25" spans="12:25">
      <c r="L84" s="449"/>
      <c r="M84" s="450"/>
      <c r="N84" s="451"/>
      <c r="T84" s="457"/>
      <c r="U84" s="457"/>
      <c r="Y84" s="461"/>
    </row>
    <row r="85" spans="6:25">
      <c r="F85" s="439"/>
      <c r="G85" s="439"/>
      <c r="H85" s="439"/>
      <c r="T85" s="457"/>
      <c r="U85" s="457"/>
      <c r="Y85" s="461"/>
    </row>
    <row r="86" spans="20:25">
      <c r="T86" s="457"/>
      <c r="U86" s="457"/>
      <c r="Y86" s="461"/>
    </row>
    <row r="87" ht="14.25" spans="3:25">
      <c r="C87" s="440"/>
      <c r="D87" s="440"/>
      <c r="E87" s="441"/>
      <c r="T87" s="457"/>
      <c r="U87" s="457"/>
      <c r="Y87" s="461"/>
    </row>
    <row r="88" ht="14.25" spans="3:25">
      <c r="C88" s="440"/>
      <c r="D88" s="440"/>
      <c r="E88" s="441"/>
      <c r="T88" s="457"/>
      <c r="U88" s="457"/>
      <c r="Y88" s="461"/>
    </row>
    <row r="89" ht="14.25" spans="3:25">
      <c r="C89" s="440"/>
      <c r="D89" s="440"/>
      <c r="E89" s="441"/>
      <c r="T89" s="457"/>
      <c r="U89" s="457"/>
      <c r="Y89" s="461"/>
    </row>
    <row r="90" ht="14.25" spans="3:25">
      <c r="C90" s="440"/>
      <c r="D90" s="440"/>
      <c r="E90" s="441"/>
      <c r="T90" s="457"/>
      <c r="U90" s="457"/>
      <c r="Y90" s="461"/>
    </row>
    <row r="91" ht="14.25" spans="3:25">
      <c r="C91" s="440"/>
      <c r="D91" s="440"/>
      <c r="E91" s="441"/>
      <c r="T91" s="457"/>
      <c r="U91" s="457"/>
      <c r="Y91" s="461"/>
    </row>
    <row r="92" spans="20:25">
      <c r="T92" s="457"/>
      <c r="U92" s="457"/>
      <c r="Y92" s="461"/>
    </row>
    <row r="93" spans="20:25">
      <c r="T93" s="457"/>
      <c r="U93" s="457"/>
      <c r="Y93" s="461"/>
    </row>
    <row r="94" spans="20:25">
      <c r="T94" s="457"/>
      <c r="U94" s="457"/>
      <c r="Y94" s="461"/>
    </row>
    <row r="95" spans="20:25">
      <c r="T95" s="457"/>
      <c r="U95" s="457"/>
      <c r="Y95" s="461"/>
    </row>
    <row r="96" spans="20:25">
      <c r="T96" s="457"/>
      <c r="U96" s="457"/>
      <c r="Y96" s="461"/>
    </row>
    <row r="97" spans="20:25">
      <c r="T97" s="457"/>
      <c r="U97" s="457"/>
      <c r="Y97" s="461"/>
    </row>
    <row r="98" spans="20:25">
      <c r="T98" s="457"/>
      <c r="U98" s="457"/>
      <c r="Y98" s="461"/>
    </row>
    <row r="99" spans="20:25">
      <c r="T99" s="457"/>
      <c r="U99" s="457"/>
      <c r="Y99" s="461"/>
    </row>
    <row r="100" spans="20:25">
      <c r="T100" s="457"/>
      <c r="U100" s="457"/>
      <c r="Y100" s="461"/>
    </row>
    <row r="101" spans="20:25">
      <c r="T101" s="457"/>
      <c r="U101" s="457"/>
      <c r="Y101" s="461"/>
    </row>
    <row r="102" spans="20:25">
      <c r="T102" s="457"/>
      <c r="U102" s="457"/>
      <c r="Y102" s="461"/>
    </row>
    <row r="103" spans="20:25">
      <c r="T103" s="457"/>
      <c r="U103" s="457"/>
      <c r="Y103" s="461"/>
    </row>
    <row r="104" spans="20:25">
      <c r="T104" s="457"/>
      <c r="U104" s="457"/>
      <c r="Y104" s="461"/>
    </row>
    <row r="105" spans="20:25">
      <c r="T105" s="457"/>
      <c r="U105" s="457"/>
      <c r="Y105" s="461"/>
    </row>
    <row r="106" spans="20:25">
      <c r="T106" s="457"/>
      <c r="U106" s="457"/>
      <c r="Y106" s="461"/>
    </row>
    <row r="107" spans="20:25">
      <c r="T107" s="457"/>
      <c r="U107" s="457"/>
      <c r="Y107" s="461"/>
    </row>
    <row r="108" spans="20:25">
      <c r="T108" s="457"/>
      <c r="U108" s="457"/>
      <c r="Y108" s="461"/>
    </row>
    <row r="109" spans="20:25">
      <c r="T109" s="457"/>
      <c r="U109" s="457"/>
      <c r="Y109" s="461"/>
    </row>
    <row r="110" spans="20:25">
      <c r="T110" s="457"/>
      <c r="U110" s="457"/>
      <c r="Y110" s="461"/>
    </row>
    <row r="111" spans="20:25">
      <c r="T111" s="457"/>
      <c r="U111" s="457"/>
      <c r="Y111" s="461"/>
    </row>
    <row r="112" spans="20:25">
      <c r="T112" s="457"/>
      <c r="U112" s="457"/>
      <c r="Y112" s="461"/>
    </row>
    <row r="113" spans="20:25">
      <c r="T113" s="457"/>
      <c r="U113" s="457"/>
      <c r="Y113" s="461"/>
    </row>
    <row r="114" spans="20:25">
      <c r="T114" s="457"/>
      <c r="U114" s="457"/>
      <c r="Y114" s="461"/>
    </row>
    <row r="115" spans="20:25">
      <c r="T115" s="457"/>
      <c r="U115" s="457"/>
      <c r="Y115" s="461"/>
    </row>
    <row r="116" spans="20:25">
      <c r="T116" s="457"/>
      <c r="U116" s="457"/>
      <c r="Y116" s="461"/>
    </row>
    <row r="117" spans="20:25">
      <c r="T117" s="457"/>
      <c r="U117" s="457"/>
      <c r="Y117" s="461"/>
    </row>
    <row r="118" spans="20:25">
      <c r="T118" s="457"/>
      <c r="U118" s="457"/>
      <c r="Y118" s="461"/>
    </row>
    <row r="119" spans="20:25">
      <c r="T119" s="457"/>
      <c r="U119" s="457"/>
      <c r="Y119" s="461"/>
    </row>
    <row r="120" spans="20:25">
      <c r="T120" s="457"/>
      <c r="U120" s="457"/>
      <c r="Y120" s="461"/>
    </row>
    <row r="121" spans="20:25">
      <c r="T121" s="457"/>
      <c r="U121" s="457"/>
      <c r="Y121" s="461"/>
    </row>
    <row r="122" spans="20:25">
      <c r="T122" s="457"/>
      <c r="U122" s="457"/>
      <c r="Y122" s="461"/>
    </row>
    <row r="123" spans="20:25">
      <c r="T123" s="457"/>
      <c r="U123" s="457"/>
      <c r="Y123" s="461"/>
    </row>
    <row r="124" spans="20:25">
      <c r="T124" s="457"/>
      <c r="U124" s="457"/>
      <c r="Y124" s="461"/>
    </row>
    <row r="125" spans="20:25">
      <c r="T125" s="457"/>
      <c r="U125" s="457"/>
      <c r="Y125" s="461"/>
    </row>
    <row r="126" spans="20:25">
      <c r="T126" s="457"/>
      <c r="U126" s="457"/>
      <c r="Y126" s="461"/>
    </row>
    <row r="127" spans="20:25">
      <c r="T127" s="457"/>
      <c r="U127" s="457"/>
      <c r="Y127" s="461"/>
    </row>
    <row r="128" spans="20:25">
      <c r="T128" s="457"/>
      <c r="U128" s="457"/>
      <c r="Y128" s="461"/>
    </row>
    <row r="129" spans="20:25">
      <c r="T129" s="457"/>
      <c r="U129" s="457"/>
      <c r="Y129" s="461"/>
    </row>
    <row r="130" spans="20:25">
      <c r="T130" s="457"/>
      <c r="U130" s="457"/>
      <c r="Y130" s="461"/>
    </row>
    <row r="131" spans="20:25">
      <c r="T131" s="457"/>
      <c r="U131" s="457"/>
      <c r="Y131" s="461"/>
    </row>
    <row r="132" spans="20:25">
      <c r="T132" s="457"/>
      <c r="U132" s="457"/>
      <c r="Y132" s="461"/>
    </row>
    <row r="133" spans="20:25">
      <c r="T133" s="457"/>
      <c r="U133" s="457"/>
      <c r="Y133" s="461"/>
    </row>
    <row r="134" spans="20:25">
      <c r="T134" s="457"/>
      <c r="U134" s="457"/>
      <c r="Y134" s="461"/>
    </row>
    <row r="135" spans="20:25">
      <c r="T135" s="457"/>
      <c r="U135" s="457"/>
      <c r="Y135" s="461"/>
    </row>
    <row r="136" spans="20:25">
      <c r="T136" s="457"/>
      <c r="U136" s="457"/>
      <c r="Y136" s="461"/>
    </row>
    <row r="137" spans="20:25">
      <c r="T137" s="457"/>
      <c r="U137" s="457"/>
      <c r="Y137" s="461"/>
    </row>
    <row r="138" spans="20:25">
      <c r="T138" s="457"/>
      <c r="U138" s="457"/>
      <c r="Y138" s="461"/>
    </row>
    <row r="139" spans="20:25">
      <c r="T139" s="457"/>
      <c r="U139" s="457"/>
      <c r="Y139" s="461"/>
    </row>
    <row r="140" spans="20:25">
      <c r="T140" s="457"/>
      <c r="U140" s="457"/>
      <c r="Y140" s="461"/>
    </row>
    <row r="141" spans="20:25">
      <c r="T141" s="457"/>
      <c r="U141" s="457"/>
      <c r="Y141" s="461"/>
    </row>
    <row r="142" spans="20:25">
      <c r="T142" s="457"/>
      <c r="U142" s="457"/>
      <c r="Y142" s="461"/>
    </row>
    <row r="143" spans="20:25">
      <c r="T143" s="457"/>
      <c r="U143" s="457"/>
      <c r="Y143" s="461"/>
    </row>
    <row r="144" spans="20:25">
      <c r="T144" s="457"/>
      <c r="U144" s="457"/>
      <c r="Y144" s="461"/>
    </row>
    <row r="145" spans="20:25">
      <c r="T145" s="457"/>
      <c r="U145" s="457"/>
      <c r="Y145" s="461"/>
    </row>
    <row r="146" spans="20:25">
      <c r="T146" s="457"/>
      <c r="U146" s="457"/>
      <c r="Y146" s="461"/>
    </row>
    <row r="147" spans="20:25">
      <c r="T147" s="457"/>
      <c r="U147" s="457"/>
      <c r="Y147" s="461"/>
    </row>
    <row r="148" spans="20:25">
      <c r="T148" s="457"/>
      <c r="U148" s="457"/>
      <c r="Y148" s="461"/>
    </row>
    <row r="149" spans="20:25">
      <c r="T149" s="457"/>
      <c r="U149" s="457"/>
      <c r="Y149" s="461"/>
    </row>
    <row r="150" spans="20:25">
      <c r="T150" s="457"/>
      <c r="U150" s="457"/>
      <c r="Y150" s="461"/>
    </row>
    <row r="151" spans="20:25">
      <c r="T151" s="457"/>
      <c r="U151" s="457"/>
      <c r="Y151" s="461"/>
    </row>
    <row r="152" spans="20:25">
      <c r="T152" s="457"/>
      <c r="U152" s="457"/>
      <c r="Y152" s="461"/>
    </row>
    <row r="153" spans="20:25">
      <c r="T153" s="457"/>
      <c r="U153" s="457"/>
      <c r="Y153" s="461"/>
    </row>
    <row r="154" spans="20:25">
      <c r="T154" s="457"/>
      <c r="U154" s="457"/>
      <c r="Y154" s="461"/>
    </row>
    <row r="155" spans="20:25">
      <c r="T155" s="457"/>
      <c r="U155" s="457"/>
      <c r="Y155" s="461"/>
    </row>
    <row r="156" spans="20:25">
      <c r="T156" s="457"/>
      <c r="U156" s="457"/>
      <c r="Y156" s="461"/>
    </row>
    <row r="157" spans="20:25">
      <c r="T157" s="457"/>
      <c r="U157" s="457"/>
      <c r="Y157" s="461"/>
    </row>
    <row r="158" spans="20:25">
      <c r="T158" s="457"/>
      <c r="U158" s="457"/>
      <c r="Y158" s="461"/>
    </row>
    <row r="159" spans="20:25">
      <c r="T159" s="457"/>
      <c r="U159" s="457"/>
      <c r="Y159" s="461"/>
    </row>
    <row r="160" spans="20:25">
      <c r="T160" s="457"/>
      <c r="U160" s="457"/>
      <c r="Y160" s="461"/>
    </row>
    <row r="161" spans="20:25">
      <c r="T161" s="457"/>
      <c r="U161" s="457"/>
      <c r="Y161" s="461"/>
    </row>
    <row r="162" spans="20:25">
      <c r="T162" s="457"/>
      <c r="U162" s="457"/>
      <c r="Y162" s="461"/>
    </row>
    <row r="163" spans="20:25">
      <c r="T163" s="457"/>
      <c r="U163" s="457"/>
      <c r="Y163" s="461"/>
    </row>
    <row r="164" spans="20:25">
      <c r="T164" s="457"/>
      <c r="U164" s="457"/>
      <c r="Y164" s="461"/>
    </row>
    <row r="165" spans="20:25">
      <c r="T165" s="457"/>
      <c r="U165" s="457"/>
      <c r="Y165" s="461"/>
    </row>
    <row r="166" spans="20:25">
      <c r="T166" s="457"/>
      <c r="U166" s="457"/>
      <c r="Y166" s="461"/>
    </row>
    <row r="167" spans="20:25">
      <c r="T167" s="457"/>
      <c r="U167" s="457"/>
      <c r="Y167" s="461"/>
    </row>
    <row r="168" spans="20:25">
      <c r="T168" s="457"/>
      <c r="U168" s="457"/>
      <c r="Y168" s="461"/>
    </row>
    <row r="169" spans="20:25">
      <c r="T169" s="457"/>
      <c r="U169" s="457"/>
      <c r="Y169" s="461"/>
    </row>
    <row r="170" spans="20:25">
      <c r="T170" s="457"/>
      <c r="U170" s="457"/>
      <c r="Y170" s="461"/>
    </row>
    <row r="171" spans="20:25">
      <c r="T171" s="457"/>
      <c r="U171" s="457"/>
      <c r="Y171" s="461"/>
    </row>
    <row r="172" spans="20:25">
      <c r="T172" s="457"/>
      <c r="U172" s="457"/>
      <c r="Y172" s="461"/>
    </row>
    <row r="173" spans="20:25">
      <c r="T173" s="457"/>
      <c r="U173" s="457"/>
      <c r="Y173" s="461"/>
    </row>
    <row r="174" spans="20:25">
      <c r="T174" s="457"/>
      <c r="U174" s="457"/>
      <c r="Y174" s="461"/>
    </row>
    <row r="175" spans="20:25">
      <c r="T175" s="457"/>
      <c r="U175" s="457"/>
      <c r="Y175" s="461"/>
    </row>
    <row r="176" spans="20:25">
      <c r="T176" s="457"/>
      <c r="U176" s="457"/>
      <c r="Y176" s="461"/>
    </row>
    <row r="177" spans="20:25">
      <c r="T177" s="457"/>
      <c r="U177" s="457"/>
      <c r="Y177" s="461"/>
    </row>
    <row r="178" spans="20:25">
      <c r="T178" s="457"/>
      <c r="U178" s="457"/>
      <c r="Y178" s="461"/>
    </row>
    <row r="179" spans="20:25">
      <c r="T179" s="457"/>
      <c r="U179" s="457"/>
      <c r="Y179" s="461"/>
    </row>
    <row r="180" spans="20:25">
      <c r="T180" s="457"/>
      <c r="U180" s="457"/>
      <c r="Y180" s="461"/>
    </row>
    <row r="181" spans="20:25">
      <c r="T181" s="457"/>
      <c r="U181" s="457"/>
      <c r="Y181" s="461"/>
    </row>
    <row r="182" spans="20:25">
      <c r="T182" s="457"/>
      <c r="U182" s="457"/>
      <c r="Y182" s="461"/>
    </row>
    <row r="183" spans="20:25">
      <c r="T183" s="457"/>
      <c r="U183" s="457"/>
      <c r="Y183" s="461"/>
    </row>
    <row r="184" spans="20:25">
      <c r="T184" s="457"/>
      <c r="U184" s="457"/>
      <c r="Y184" s="461"/>
    </row>
    <row r="185" spans="20:25">
      <c r="T185" s="457"/>
      <c r="U185" s="457"/>
      <c r="Y185" s="461"/>
    </row>
    <row r="186" spans="20:25">
      <c r="T186" s="457"/>
      <c r="U186" s="457"/>
      <c r="Y186" s="461"/>
    </row>
    <row r="187" spans="20:25">
      <c r="T187" s="457"/>
      <c r="U187" s="457"/>
      <c r="Y187" s="461"/>
    </row>
    <row r="188" spans="20:25">
      <c r="T188" s="457"/>
      <c r="U188" s="457"/>
      <c r="Y188" s="461"/>
    </row>
    <row r="189" spans="20:25">
      <c r="T189" s="457"/>
      <c r="U189" s="457"/>
      <c r="Y189" s="461"/>
    </row>
    <row r="190" spans="20:25">
      <c r="T190" s="457"/>
      <c r="U190" s="457"/>
      <c r="Y190" s="461"/>
    </row>
    <row r="191" spans="20:25">
      <c r="T191" s="457"/>
      <c r="U191" s="457"/>
      <c r="Y191" s="461"/>
    </row>
    <row r="192" spans="20:25">
      <c r="T192" s="457"/>
      <c r="U192" s="457"/>
      <c r="Y192" s="461"/>
    </row>
    <row r="193" spans="20:25">
      <c r="T193" s="457"/>
      <c r="U193" s="457"/>
      <c r="Y193" s="461"/>
    </row>
    <row r="194" spans="20:25">
      <c r="T194" s="457"/>
      <c r="U194" s="457"/>
      <c r="Y194" s="461"/>
    </row>
    <row r="195" spans="20:25">
      <c r="T195" s="457"/>
      <c r="U195" s="457"/>
      <c r="Y195" s="461"/>
    </row>
    <row r="196" spans="20:25">
      <c r="T196" s="457"/>
      <c r="U196" s="457"/>
      <c r="Y196" s="461"/>
    </row>
    <row r="197" spans="20:25">
      <c r="T197" s="457"/>
      <c r="U197" s="457"/>
      <c r="Y197" s="461"/>
    </row>
    <row r="198" spans="20:25">
      <c r="T198" s="457"/>
      <c r="U198" s="457"/>
      <c r="Y198" s="461"/>
    </row>
    <row r="199" spans="20:25">
      <c r="T199" s="457"/>
      <c r="U199" s="457"/>
      <c r="Y199" s="461"/>
    </row>
    <row r="200" spans="20:25">
      <c r="T200" s="457"/>
      <c r="U200" s="457"/>
      <c r="Y200" s="461"/>
    </row>
    <row r="201" spans="20:25">
      <c r="T201" s="457"/>
      <c r="U201" s="457"/>
      <c r="Y201" s="461"/>
    </row>
    <row r="202" spans="20:25">
      <c r="T202" s="457"/>
      <c r="U202" s="457"/>
      <c r="Y202" s="461"/>
    </row>
    <row r="203" spans="20:25">
      <c r="T203" s="457"/>
      <c r="U203" s="457"/>
      <c r="Y203" s="461"/>
    </row>
    <row r="204" spans="20:25">
      <c r="T204" s="457"/>
      <c r="U204" s="457"/>
      <c r="Y204" s="461"/>
    </row>
    <row r="205" spans="20:25">
      <c r="T205" s="457"/>
      <c r="U205" s="457"/>
      <c r="Y205" s="461"/>
    </row>
    <row r="206" spans="20:25">
      <c r="T206" s="457"/>
      <c r="U206" s="457"/>
      <c r="Y206" s="461"/>
    </row>
    <row r="207" spans="20:25">
      <c r="T207" s="457"/>
      <c r="U207" s="457"/>
      <c r="Y207" s="461"/>
    </row>
    <row r="208" spans="20:25">
      <c r="T208" s="457"/>
      <c r="U208" s="457"/>
      <c r="Y208" s="461"/>
    </row>
    <row r="209" spans="20:25">
      <c r="T209" s="457"/>
      <c r="U209" s="457"/>
      <c r="Y209" s="461"/>
    </row>
    <row r="210" spans="20:25">
      <c r="T210" s="457"/>
      <c r="U210" s="457"/>
      <c r="Y210" s="461"/>
    </row>
    <row r="211" spans="20:25">
      <c r="T211" s="457"/>
      <c r="U211" s="457"/>
      <c r="Y211" s="461"/>
    </row>
    <row r="212" spans="20:25">
      <c r="T212" s="457"/>
      <c r="U212" s="457"/>
      <c r="Y212" s="461"/>
    </row>
    <row r="213" spans="20:25">
      <c r="T213" s="457"/>
      <c r="U213" s="457"/>
      <c r="Y213" s="461"/>
    </row>
    <row r="214" spans="20:25">
      <c r="T214" s="457"/>
      <c r="U214" s="457"/>
      <c r="Y214" s="461"/>
    </row>
    <row r="215" spans="20:25">
      <c r="T215" s="457"/>
      <c r="U215" s="457"/>
      <c r="Y215" s="461"/>
    </row>
    <row r="216" spans="20:25">
      <c r="T216" s="457"/>
      <c r="U216" s="457"/>
      <c r="Y216" s="461"/>
    </row>
    <row r="217" spans="20:25">
      <c r="T217" s="457"/>
      <c r="U217" s="457"/>
      <c r="Y217" s="461"/>
    </row>
    <row r="218" spans="20:25">
      <c r="T218" s="457"/>
      <c r="U218" s="457"/>
      <c r="Y218" s="461"/>
    </row>
    <row r="219" spans="20:25">
      <c r="T219" s="457"/>
      <c r="U219" s="457"/>
      <c r="Y219" s="461"/>
    </row>
    <row r="220" spans="20:25">
      <c r="T220" s="457"/>
      <c r="U220" s="457"/>
      <c r="Y220" s="461"/>
    </row>
    <row r="221" spans="20:25">
      <c r="T221" s="457"/>
      <c r="U221" s="457"/>
      <c r="Y221" s="461"/>
    </row>
    <row r="222" spans="20:25">
      <c r="T222" s="457"/>
      <c r="U222" s="457"/>
      <c r="Y222" s="461"/>
    </row>
    <row r="223" spans="20:25">
      <c r="T223" s="457"/>
      <c r="U223" s="457"/>
      <c r="Y223" s="461"/>
    </row>
    <row r="224" spans="20:25">
      <c r="T224" s="457"/>
      <c r="U224" s="457"/>
      <c r="Y224" s="461"/>
    </row>
    <row r="225" spans="20:25">
      <c r="T225" s="457"/>
      <c r="U225" s="457"/>
      <c r="Y225" s="461"/>
    </row>
    <row r="226" spans="20:25">
      <c r="T226" s="457"/>
      <c r="U226" s="457"/>
      <c r="Y226" s="461"/>
    </row>
    <row r="227" spans="20:25">
      <c r="T227" s="457"/>
      <c r="U227" s="457"/>
      <c r="Y227" s="461"/>
    </row>
    <row r="228" spans="20:25">
      <c r="T228" s="457"/>
      <c r="U228" s="457"/>
      <c r="Y228" s="461"/>
    </row>
    <row r="229" spans="20:25">
      <c r="T229" s="457"/>
      <c r="U229" s="457"/>
      <c r="Y229" s="461"/>
    </row>
    <row r="230" spans="20:25">
      <c r="T230" s="457"/>
      <c r="U230" s="457"/>
      <c r="Y230" s="461"/>
    </row>
    <row r="231" spans="20:25">
      <c r="T231" s="457"/>
      <c r="U231" s="457"/>
      <c r="Y231" s="461"/>
    </row>
    <row r="232" spans="20:25">
      <c r="T232" s="457"/>
      <c r="U232" s="457"/>
      <c r="Y232" s="461"/>
    </row>
    <row r="233" spans="20:25">
      <c r="T233" s="457"/>
      <c r="U233" s="457"/>
      <c r="Y233" s="461"/>
    </row>
    <row r="234" spans="20:25">
      <c r="T234" s="457"/>
      <c r="U234" s="457"/>
      <c r="Y234" s="461"/>
    </row>
    <row r="235" spans="20:25">
      <c r="T235" s="457"/>
      <c r="U235" s="457"/>
      <c r="Y235" s="461"/>
    </row>
    <row r="236" spans="20:25">
      <c r="T236" s="457"/>
      <c r="U236" s="457"/>
      <c r="Y236" s="461"/>
    </row>
    <row r="237" spans="20:25">
      <c r="T237" s="457"/>
      <c r="U237" s="457"/>
      <c r="Y237" s="461"/>
    </row>
    <row r="238" spans="20:25">
      <c r="T238" s="457"/>
      <c r="U238" s="457"/>
      <c r="Y238" s="461"/>
    </row>
    <row r="239" spans="20:25">
      <c r="T239" s="457"/>
      <c r="U239" s="457"/>
      <c r="Y239" s="461"/>
    </row>
    <row r="240" spans="20:25">
      <c r="T240" s="457"/>
      <c r="U240" s="457"/>
      <c r="Y240" s="461"/>
    </row>
    <row r="241" spans="20:25">
      <c r="T241" s="457"/>
      <c r="U241" s="457"/>
      <c r="Y241" s="461"/>
    </row>
    <row r="242" spans="20:25">
      <c r="T242" s="457"/>
      <c r="U242" s="457"/>
      <c r="Y242" s="461"/>
    </row>
    <row r="243" spans="20:25">
      <c r="T243" s="457"/>
      <c r="U243" s="457"/>
      <c r="Y243" s="461"/>
    </row>
    <row r="244" spans="20:25">
      <c r="T244" s="457"/>
      <c r="U244" s="457"/>
      <c r="Y244" s="461"/>
    </row>
    <row r="245" spans="20:25">
      <c r="T245" s="457"/>
      <c r="U245" s="457"/>
      <c r="Y245" s="461"/>
    </row>
    <row r="246" spans="20:25">
      <c r="T246" s="457"/>
      <c r="U246" s="457"/>
      <c r="Y246" s="461"/>
    </row>
    <row r="247" spans="20:25">
      <c r="T247" s="457"/>
      <c r="U247" s="457"/>
      <c r="Y247" s="461"/>
    </row>
    <row r="248" spans="20:25">
      <c r="T248" s="457"/>
      <c r="U248" s="457"/>
      <c r="Y248" s="461"/>
    </row>
    <row r="249" spans="20:25">
      <c r="T249" s="457"/>
      <c r="U249" s="457"/>
      <c r="Y249" s="461"/>
    </row>
    <row r="250" spans="20:25">
      <c r="T250" s="457"/>
      <c r="U250" s="457"/>
      <c r="Y250" s="461"/>
    </row>
    <row r="251" spans="20:25">
      <c r="T251" s="457"/>
      <c r="U251" s="457"/>
      <c r="Y251" s="461"/>
    </row>
    <row r="252" spans="20:25">
      <c r="T252" s="457"/>
      <c r="U252" s="457"/>
      <c r="Y252" s="461"/>
    </row>
    <row r="253" spans="20:25">
      <c r="T253" s="457"/>
      <c r="U253" s="457"/>
      <c r="Y253" s="461"/>
    </row>
    <row r="254" spans="20:25">
      <c r="T254" s="457"/>
      <c r="U254" s="457"/>
      <c r="Y254" s="461"/>
    </row>
    <row r="255" spans="20:25">
      <c r="T255" s="457"/>
      <c r="U255" s="457"/>
      <c r="Y255" s="461"/>
    </row>
    <row r="256" spans="20:25">
      <c r="T256" s="457"/>
      <c r="U256" s="457"/>
      <c r="Y256" s="461"/>
    </row>
    <row r="257" spans="20:25">
      <c r="T257" s="457"/>
      <c r="U257" s="457"/>
      <c r="Y257" s="461"/>
    </row>
    <row r="258" spans="20:25">
      <c r="T258" s="457"/>
      <c r="U258" s="457"/>
      <c r="Y258" s="461"/>
    </row>
    <row r="259" spans="20:25">
      <c r="T259" s="457"/>
      <c r="U259" s="457"/>
      <c r="Y259" s="461"/>
    </row>
    <row r="260" spans="20:25">
      <c r="T260" s="457"/>
      <c r="U260" s="457"/>
      <c r="Y260" s="461"/>
    </row>
    <row r="261" spans="20:25">
      <c r="T261" s="457"/>
      <c r="U261" s="457"/>
      <c r="Y261" s="461"/>
    </row>
    <row r="262" spans="20:25">
      <c r="T262" s="457"/>
      <c r="U262" s="457"/>
      <c r="Y262" s="461"/>
    </row>
    <row r="263" spans="20:25">
      <c r="T263" s="457"/>
      <c r="U263" s="457"/>
      <c r="Y263" s="461"/>
    </row>
    <row r="264" spans="20:25">
      <c r="T264" s="457"/>
      <c r="U264" s="457"/>
      <c r="Y264" s="461"/>
    </row>
    <row r="265" spans="20:25">
      <c r="T265" s="457"/>
      <c r="U265" s="457"/>
      <c r="Y265" s="461"/>
    </row>
    <row r="266" spans="20:25">
      <c r="T266" s="457"/>
      <c r="U266" s="457"/>
      <c r="Y266" s="461"/>
    </row>
    <row r="267" spans="20:25">
      <c r="T267" s="457"/>
      <c r="U267" s="457"/>
      <c r="Y267" s="461"/>
    </row>
    <row r="268" spans="20:25">
      <c r="T268" s="457"/>
      <c r="U268" s="457"/>
      <c r="Y268" s="461"/>
    </row>
    <row r="269" spans="20:25">
      <c r="T269" s="457"/>
      <c r="U269" s="457"/>
      <c r="Y269" s="461"/>
    </row>
    <row r="270" spans="20:25">
      <c r="T270" s="457"/>
      <c r="U270" s="457"/>
      <c r="Y270" s="461"/>
    </row>
    <row r="271" spans="20:25">
      <c r="T271" s="457"/>
      <c r="U271" s="457"/>
      <c r="Y271" s="461"/>
    </row>
    <row r="272" spans="20:25">
      <c r="T272" s="457"/>
      <c r="U272" s="457"/>
      <c r="Y272" s="461"/>
    </row>
    <row r="273" spans="20:25">
      <c r="T273" s="457"/>
      <c r="U273" s="457"/>
      <c r="Y273" s="461"/>
    </row>
    <row r="274" spans="20:25">
      <c r="T274" s="457"/>
      <c r="U274" s="457"/>
      <c r="Y274" s="461"/>
    </row>
    <row r="275" spans="20:25">
      <c r="T275" s="457"/>
      <c r="U275" s="457"/>
      <c r="Y275" s="461"/>
    </row>
    <row r="276" spans="20:25">
      <c r="T276" s="457"/>
      <c r="U276" s="457"/>
      <c r="Y276" s="461"/>
    </row>
    <row r="277" spans="20:25">
      <c r="T277" s="457"/>
      <c r="U277" s="457"/>
      <c r="Y277" s="461"/>
    </row>
    <row r="278" spans="20:25">
      <c r="T278" s="457"/>
      <c r="U278" s="457"/>
      <c r="Y278" s="461"/>
    </row>
    <row r="279" spans="20:25">
      <c r="T279" s="457"/>
      <c r="U279" s="457"/>
      <c r="Y279" s="461"/>
    </row>
    <row r="280" spans="20:25">
      <c r="T280" s="457"/>
      <c r="U280" s="457"/>
      <c r="Y280" s="461"/>
    </row>
    <row r="281" spans="20:25">
      <c r="T281" s="457"/>
      <c r="U281" s="457"/>
      <c r="Y281" s="461"/>
    </row>
    <row r="282" spans="20:25">
      <c r="T282" s="457"/>
      <c r="U282" s="457"/>
      <c r="Y282" s="461"/>
    </row>
    <row r="283" spans="20:25">
      <c r="T283" s="457"/>
      <c r="U283" s="457"/>
      <c r="Y283" s="461"/>
    </row>
    <row r="284" spans="20:25">
      <c r="T284" s="457"/>
      <c r="U284" s="457"/>
      <c r="Y284" s="461"/>
    </row>
    <row r="285" spans="20:25">
      <c r="T285" s="457"/>
      <c r="U285" s="457"/>
      <c r="Y285" s="461"/>
    </row>
    <row r="286" spans="20:25">
      <c r="T286" s="457"/>
      <c r="U286" s="457"/>
      <c r="Y286" s="461"/>
    </row>
    <row r="287" spans="20:25">
      <c r="T287" s="457"/>
      <c r="U287" s="457"/>
      <c r="Y287" s="461"/>
    </row>
    <row r="288" spans="20:25">
      <c r="T288" s="457"/>
      <c r="U288" s="457"/>
      <c r="Y288" s="461"/>
    </row>
    <row r="289" spans="20:25">
      <c r="T289" s="457"/>
      <c r="U289" s="457"/>
      <c r="Y289" s="461"/>
    </row>
    <row r="290" spans="20:25">
      <c r="T290" s="457"/>
      <c r="U290" s="457"/>
      <c r="Y290" s="461"/>
    </row>
    <row r="291" spans="20:25">
      <c r="T291" s="457"/>
      <c r="U291" s="457"/>
      <c r="Y291" s="461"/>
    </row>
    <row r="292" spans="20:25">
      <c r="T292" s="457"/>
      <c r="U292" s="457"/>
      <c r="Y292" s="461"/>
    </row>
    <row r="293" spans="20:25">
      <c r="T293" s="457"/>
      <c r="U293" s="457"/>
      <c r="Y293" s="461"/>
    </row>
    <row r="294" spans="20:25">
      <c r="T294" s="457"/>
      <c r="U294" s="457"/>
      <c r="Y294" s="461"/>
    </row>
    <row r="295" spans="20:25">
      <c r="T295" s="457"/>
      <c r="U295" s="457"/>
      <c r="Y295" s="461"/>
    </row>
    <row r="296" spans="20:25">
      <c r="T296" s="457"/>
      <c r="U296" s="457"/>
      <c r="Y296" s="461"/>
    </row>
    <row r="297" spans="20:25">
      <c r="T297" s="457"/>
      <c r="U297" s="457"/>
      <c r="Y297" s="461"/>
    </row>
    <row r="298" spans="20:25">
      <c r="T298" s="457"/>
      <c r="U298" s="457"/>
      <c r="Y298" s="461"/>
    </row>
    <row r="299" spans="20:25">
      <c r="T299" s="457"/>
      <c r="U299" s="457"/>
      <c r="Y299" s="461"/>
    </row>
    <row r="300" spans="20:25">
      <c r="T300" s="457"/>
      <c r="U300" s="457"/>
      <c r="Y300" s="461"/>
    </row>
    <row r="301" spans="20:25">
      <c r="T301" s="457"/>
      <c r="U301" s="457"/>
      <c r="Y301" s="461"/>
    </row>
    <row r="302" spans="20:25">
      <c r="T302" s="457"/>
      <c r="U302" s="457"/>
      <c r="Y302" s="461"/>
    </row>
    <row r="303" spans="20:25">
      <c r="T303" s="457"/>
      <c r="U303" s="457"/>
      <c r="Y303" s="461"/>
    </row>
    <row r="304" spans="20:25">
      <c r="T304" s="457"/>
      <c r="U304" s="457"/>
      <c r="Y304" s="461"/>
    </row>
    <row r="305" spans="20:25">
      <c r="T305" s="457"/>
      <c r="U305" s="457"/>
      <c r="Y305" s="461"/>
    </row>
    <row r="306" spans="20:25">
      <c r="T306" s="457"/>
      <c r="U306" s="457"/>
      <c r="Y306" s="461"/>
    </row>
    <row r="307" spans="20:25">
      <c r="T307" s="457"/>
      <c r="U307" s="457"/>
      <c r="Y307" s="461"/>
    </row>
    <row r="308" spans="20:25">
      <c r="T308" s="457"/>
      <c r="U308" s="457"/>
      <c r="Y308" s="461"/>
    </row>
    <row r="309" spans="20:25">
      <c r="T309" s="457"/>
      <c r="U309" s="457"/>
      <c r="Y309" s="461"/>
    </row>
    <row r="310" spans="20:25">
      <c r="T310" s="457"/>
      <c r="U310" s="457"/>
      <c r="Y310" s="461"/>
    </row>
    <row r="311" spans="20:25">
      <c r="T311" s="457"/>
      <c r="U311" s="457"/>
      <c r="Y311" s="461"/>
    </row>
    <row r="312" spans="20:25">
      <c r="T312" s="457"/>
      <c r="U312" s="457"/>
      <c r="Y312" s="461"/>
    </row>
    <row r="313" spans="20:25">
      <c r="T313" s="457"/>
      <c r="U313" s="457"/>
      <c r="Y313" s="461"/>
    </row>
    <row r="314" spans="20:25">
      <c r="T314" s="457"/>
      <c r="U314" s="457"/>
      <c r="Y314" s="461"/>
    </row>
    <row r="315" spans="20:25">
      <c r="T315" s="457"/>
      <c r="U315" s="457"/>
      <c r="Y315" s="461"/>
    </row>
    <row r="316" spans="20:25">
      <c r="T316" s="457"/>
      <c r="U316" s="457"/>
      <c r="Y316" s="461"/>
    </row>
    <row r="317" spans="20:25">
      <c r="T317" s="457"/>
      <c r="U317" s="457"/>
      <c r="Y317" s="461"/>
    </row>
    <row r="318" spans="20:25">
      <c r="T318" s="457"/>
      <c r="U318" s="457"/>
      <c r="Y318" s="461"/>
    </row>
    <row r="319" spans="20:25">
      <c r="T319" s="457"/>
      <c r="U319" s="457"/>
      <c r="Y319" s="461"/>
    </row>
    <row r="320" spans="20:25">
      <c r="T320" s="457"/>
      <c r="U320" s="457"/>
      <c r="Y320" s="461"/>
    </row>
    <row r="321" spans="20:25">
      <c r="T321" s="457"/>
      <c r="U321" s="457"/>
      <c r="Y321" s="461"/>
    </row>
    <row r="322" spans="20:25">
      <c r="T322" s="457"/>
      <c r="U322" s="457"/>
      <c r="Y322" s="461"/>
    </row>
    <row r="323" spans="20:25">
      <c r="T323" s="457"/>
      <c r="U323" s="457"/>
      <c r="Y323" s="461"/>
    </row>
    <row r="324" spans="20:25">
      <c r="T324" s="457"/>
      <c r="U324" s="457"/>
      <c r="Y324" s="461"/>
    </row>
    <row r="325" spans="20:25">
      <c r="T325" s="457"/>
      <c r="U325" s="457"/>
      <c r="Y325" s="461"/>
    </row>
    <row r="326" spans="20:25">
      <c r="T326" s="457"/>
      <c r="U326" s="457"/>
      <c r="Y326" s="461"/>
    </row>
    <row r="327" spans="20:25">
      <c r="T327" s="457"/>
      <c r="U327" s="457"/>
      <c r="Y327" s="461"/>
    </row>
    <row r="328" spans="20:25">
      <c r="T328" s="457"/>
      <c r="U328" s="457"/>
      <c r="Y328" s="461"/>
    </row>
    <row r="329" spans="20:25">
      <c r="T329" s="457"/>
      <c r="U329" s="457"/>
      <c r="Y329" s="461"/>
    </row>
    <row r="330" spans="20:25">
      <c r="T330" s="457"/>
      <c r="U330" s="457"/>
      <c r="Y330" s="461"/>
    </row>
    <row r="331" spans="20:25">
      <c r="T331" s="457"/>
      <c r="U331" s="457"/>
      <c r="Y331" s="461"/>
    </row>
    <row r="332" spans="20:25">
      <c r="T332" s="457"/>
      <c r="U332" s="457"/>
      <c r="Y332" s="461"/>
    </row>
    <row r="333" spans="20:25">
      <c r="T333" s="457"/>
      <c r="U333" s="457"/>
      <c r="Y333" s="461"/>
    </row>
    <row r="334" spans="20:25">
      <c r="T334" s="457"/>
      <c r="U334" s="457"/>
      <c r="Y334" s="461"/>
    </row>
    <row r="335" spans="20:25">
      <c r="T335" s="457"/>
      <c r="U335" s="457"/>
      <c r="Y335" s="461"/>
    </row>
    <row r="336" spans="20:25">
      <c r="T336" s="457"/>
      <c r="U336" s="457"/>
      <c r="Y336" s="461"/>
    </row>
    <row r="337" spans="20:25">
      <c r="T337" s="457"/>
      <c r="U337" s="457"/>
      <c r="Y337" s="461"/>
    </row>
    <row r="338" spans="20:25">
      <c r="T338" s="457"/>
      <c r="U338" s="457"/>
      <c r="Y338" s="461"/>
    </row>
    <row r="339" spans="20:25">
      <c r="T339" s="457"/>
      <c r="U339" s="457"/>
      <c r="Y339" s="461"/>
    </row>
    <row r="340" spans="20:25">
      <c r="T340" s="457"/>
      <c r="U340" s="457"/>
      <c r="Y340" s="461"/>
    </row>
    <row r="341" spans="20:25">
      <c r="T341" s="457"/>
      <c r="U341" s="457"/>
      <c r="Y341" s="461"/>
    </row>
    <row r="342" spans="20:25">
      <c r="T342" s="457"/>
      <c r="U342" s="457"/>
      <c r="Y342" s="461"/>
    </row>
    <row r="343" spans="20:25">
      <c r="T343" s="457"/>
      <c r="U343" s="457"/>
      <c r="Y343" s="461"/>
    </row>
    <row r="344" spans="20:25">
      <c r="T344" s="457"/>
      <c r="U344" s="457"/>
      <c r="Y344" s="461"/>
    </row>
    <row r="345" spans="20:25">
      <c r="T345" s="457"/>
      <c r="U345" s="457"/>
      <c r="Y345" s="461"/>
    </row>
    <row r="346" spans="20:25">
      <c r="T346" s="457"/>
      <c r="U346" s="457"/>
      <c r="Y346" s="461"/>
    </row>
    <row r="347" spans="20:25">
      <c r="T347" s="457"/>
      <c r="U347" s="457"/>
      <c r="Y347" s="461"/>
    </row>
    <row r="348" spans="20:25">
      <c r="T348" s="457"/>
      <c r="U348" s="457"/>
      <c r="Y348" s="461"/>
    </row>
    <row r="349" spans="20:25">
      <c r="T349" s="457"/>
      <c r="U349" s="457"/>
      <c r="Y349" s="461"/>
    </row>
    <row r="350" spans="20:25">
      <c r="T350" s="457"/>
      <c r="U350" s="457"/>
      <c r="Y350" s="461"/>
    </row>
    <row r="351" spans="20:25">
      <c r="T351" s="457"/>
      <c r="U351" s="457"/>
      <c r="Y351" s="461"/>
    </row>
    <row r="352" spans="20:25">
      <c r="T352" s="457"/>
      <c r="U352" s="457"/>
      <c r="Y352" s="461"/>
    </row>
    <row r="353" spans="20:25">
      <c r="T353" s="457"/>
      <c r="U353" s="457"/>
      <c r="Y353" s="461"/>
    </row>
    <row r="354" spans="20:25">
      <c r="T354" s="457"/>
      <c r="U354" s="457"/>
      <c r="Y354" s="461"/>
    </row>
    <row r="355" spans="20:25">
      <c r="T355" s="457"/>
      <c r="U355" s="457"/>
      <c r="Y355" s="461"/>
    </row>
    <row r="356" spans="20:25">
      <c r="T356" s="457"/>
      <c r="U356" s="457"/>
      <c r="Y356" s="461"/>
    </row>
    <row r="357" spans="20:25">
      <c r="T357" s="457"/>
      <c r="U357" s="457"/>
      <c r="Y357" s="461"/>
    </row>
    <row r="358" spans="20:25">
      <c r="T358" s="457"/>
      <c r="U358" s="457"/>
      <c r="Y358" s="461"/>
    </row>
    <row r="359" spans="20:25">
      <c r="T359" s="457"/>
      <c r="U359" s="457"/>
      <c r="Y359" s="461"/>
    </row>
    <row r="360" spans="20:25">
      <c r="T360" s="457"/>
      <c r="U360" s="457"/>
      <c r="Y360" s="461"/>
    </row>
    <row r="361" spans="20:25">
      <c r="T361" s="457"/>
      <c r="U361" s="457"/>
      <c r="Y361" s="461"/>
    </row>
    <row r="362" spans="20:25">
      <c r="T362" s="457"/>
      <c r="U362" s="457"/>
      <c r="Y362" s="461"/>
    </row>
    <row r="363" spans="20:25">
      <c r="T363" s="457"/>
      <c r="U363" s="457"/>
      <c r="Y363" s="461"/>
    </row>
    <row r="364" spans="20:25">
      <c r="T364" s="457"/>
      <c r="U364" s="457"/>
      <c r="Y364" s="461"/>
    </row>
    <row r="365" spans="20:25">
      <c r="T365" s="457"/>
      <c r="U365" s="457"/>
      <c r="Y365" s="461"/>
    </row>
    <row r="366" spans="20:25">
      <c r="T366" s="457"/>
      <c r="U366" s="457"/>
      <c r="Y366" s="461"/>
    </row>
    <row r="367" spans="20:25">
      <c r="T367" s="457"/>
      <c r="U367" s="457"/>
      <c r="Y367" s="461"/>
    </row>
    <row r="368" spans="20:25">
      <c r="T368" s="457"/>
      <c r="U368" s="457"/>
      <c r="Y368" s="461"/>
    </row>
    <row r="369" spans="20:25">
      <c r="T369" s="457"/>
      <c r="U369" s="457"/>
      <c r="Y369" s="461"/>
    </row>
    <row r="370" spans="20:25">
      <c r="T370" s="457"/>
      <c r="U370" s="457"/>
      <c r="Y370" s="461"/>
    </row>
    <row r="371" spans="20:25">
      <c r="T371" s="457"/>
      <c r="U371" s="457"/>
      <c r="Y371" s="461"/>
    </row>
    <row r="372" spans="20:25">
      <c r="T372" s="457"/>
      <c r="U372" s="457"/>
      <c r="Y372" s="461"/>
    </row>
    <row r="373" spans="20:25">
      <c r="T373" s="457"/>
      <c r="U373" s="457"/>
      <c r="Y373" s="461"/>
    </row>
    <row r="374" spans="20:25">
      <c r="T374" s="457"/>
      <c r="U374" s="457"/>
      <c r="Y374" s="461"/>
    </row>
    <row r="375" spans="20:25">
      <c r="T375" s="457"/>
      <c r="U375" s="457"/>
      <c r="Y375" s="461"/>
    </row>
    <row r="376" spans="20:25">
      <c r="T376" s="457"/>
      <c r="U376" s="457"/>
      <c r="Y376" s="461"/>
    </row>
    <row r="377" spans="20:25">
      <c r="T377" s="457"/>
      <c r="U377" s="457"/>
      <c r="Y377" s="461"/>
    </row>
    <row r="378" spans="20:25">
      <c r="T378" s="457"/>
      <c r="U378" s="457"/>
      <c r="Y378" s="461"/>
    </row>
    <row r="379" spans="20:25">
      <c r="T379" s="457"/>
      <c r="U379" s="457"/>
      <c r="Y379" s="461"/>
    </row>
    <row r="380" spans="20:25">
      <c r="T380" s="457"/>
      <c r="U380" s="457"/>
      <c r="Y380" s="461"/>
    </row>
    <row r="381" spans="20:25">
      <c r="T381" s="457"/>
      <c r="U381" s="457"/>
      <c r="Y381" s="461"/>
    </row>
    <row r="382" spans="20:25">
      <c r="T382" s="457"/>
      <c r="U382" s="457"/>
      <c r="Y382" s="461"/>
    </row>
    <row r="383" spans="20:25">
      <c r="T383" s="457"/>
      <c r="U383" s="457"/>
      <c r="Y383" s="461"/>
    </row>
    <row r="384" spans="20:25">
      <c r="T384" s="457"/>
      <c r="U384" s="457"/>
      <c r="Y384" s="461"/>
    </row>
    <row r="385" spans="20:25">
      <c r="T385" s="457"/>
      <c r="U385" s="457"/>
      <c r="Y385" s="461"/>
    </row>
    <row r="386" spans="20:25">
      <c r="T386" s="457"/>
      <c r="U386" s="457"/>
      <c r="Y386" s="461"/>
    </row>
    <row r="387" spans="20:25">
      <c r="T387" s="457"/>
      <c r="U387" s="457"/>
      <c r="Y387" s="461"/>
    </row>
    <row r="388" spans="20:25">
      <c r="T388" s="457"/>
      <c r="U388" s="457"/>
      <c r="Y388" s="461"/>
    </row>
    <row r="389" spans="20:25">
      <c r="T389" s="457"/>
      <c r="U389" s="457"/>
      <c r="Y389" s="461"/>
    </row>
    <row r="390" spans="20:25">
      <c r="T390" s="457"/>
      <c r="U390" s="457"/>
      <c r="Y390" s="461"/>
    </row>
    <row r="391" spans="20:25">
      <c r="T391" s="457"/>
      <c r="U391" s="457"/>
      <c r="Y391" s="461"/>
    </row>
    <row r="392" spans="20:25">
      <c r="T392" s="457"/>
      <c r="U392" s="457"/>
      <c r="Y392" s="461"/>
    </row>
    <row r="393" spans="20:25">
      <c r="T393" s="457"/>
      <c r="U393" s="457"/>
      <c r="Y393" s="461"/>
    </row>
    <row r="394" spans="20:25">
      <c r="T394" s="457"/>
      <c r="U394" s="457"/>
      <c r="Y394" s="461"/>
    </row>
    <row r="395" spans="20:25">
      <c r="T395" s="457"/>
      <c r="U395" s="457"/>
      <c r="Y395" s="461"/>
    </row>
    <row r="396" spans="20:25">
      <c r="T396" s="457"/>
      <c r="U396" s="457"/>
      <c r="Y396" s="461"/>
    </row>
    <row r="397" spans="20:25">
      <c r="T397" s="457"/>
      <c r="U397" s="457"/>
      <c r="Y397" s="461"/>
    </row>
    <row r="398" spans="20:25">
      <c r="T398" s="457"/>
      <c r="U398" s="457"/>
      <c r="Y398" s="461"/>
    </row>
    <row r="399" spans="20:25">
      <c r="T399" s="457"/>
      <c r="U399" s="457"/>
      <c r="Y399" s="461"/>
    </row>
    <row r="400" spans="20:25">
      <c r="T400" s="457"/>
      <c r="U400" s="457"/>
      <c r="Y400" s="461"/>
    </row>
    <row r="401" spans="20:25">
      <c r="T401" s="457"/>
      <c r="U401" s="457"/>
      <c r="Y401" s="461"/>
    </row>
    <row r="402" spans="20:25">
      <c r="T402" s="457"/>
      <c r="U402" s="457"/>
      <c r="Y402" s="461"/>
    </row>
    <row r="403" spans="20:25">
      <c r="T403" s="457"/>
      <c r="U403" s="457"/>
      <c r="Y403" s="461"/>
    </row>
    <row r="404" spans="20:25">
      <c r="T404" s="457"/>
      <c r="U404" s="457"/>
      <c r="Y404" s="461"/>
    </row>
    <row r="405" spans="20:25">
      <c r="T405" s="457"/>
      <c r="U405" s="457"/>
      <c r="Y405" s="461"/>
    </row>
    <row r="406" spans="20:25">
      <c r="T406" s="457"/>
      <c r="U406" s="457"/>
      <c r="Y406" s="461"/>
    </row>
    <row r="407" spans="20:25">
      <c r="T407" s="457"/>
      <c r="U407" s="457"/>
      <c r="Y407" s="461"/>
    </row>
    <row r="408" spans="20:25">
      <c r="T408" s="457"/>
      <c r="U408" s="457"/>
      <c r="Y408" s="461"/>
    </row>
    <row r="409" spans="20:25">
      <c r="T409" s="457"/>
      <c r="U409" s="457"/>
      <c r="Y409" s="461"/>
    </row>
    <row r="410" spans="20:25">
      <c r="T410" s="457"/>
      <c r="U410" s="457"/>
      <c r="Y410" s="461"/>
    </row>
    <row r="411" spans="20:25">
      <c r="T411" s="457"/>
      <c r="U411" s="457"/>
      <c r="Y411" s="461"/>
    </row>
    <row r="412" spans="20:25">
      <c r="T412" s="457"/>
      <c r="U412" s="457"/>
      <c r="Y412" s="461"/>
    </row>
    <row r="413" spans="20:25">
      <c r="T413" s="457"/>
      <c r="U413" s="457"/>
      <c r="Y413" s="461"/>
    </row>
    <row r="414" spans="20:25">
      <c r="T414" s="457"/>
      <c r="U414" s="457"/>
      <c r="Y414" s="461"/>
    </row>
    <row r="415" spans="20:25">
      <c r="T415" s="457"/>
      <c r="U415" s="457"/>
      <c r="Y415" s="461"/>
    </row>
    <row r="416" spans="20:25">
      <c r="T416" s="457"/>
      <c r="U416" s="457"/>
      <c r="Y416" s="461"/>
    </row>
    <row r="417" spans="20:25">
      <c r="T417" s="457"/>
      <c r="U417" s="457"/>
      <c r="Y417" s="461"/>
    </row>
    <row r="418" spans="20:25">
      <c r="T418" s="457"/>
      <c r="U418" s="457"/>
      <c r="Y418" s="461"/>
    </row>
    <row r="419" spans="20:25">
      <c r="T419" s="457"/>
      <c r="U419" s="457"/>
      <c r="Y419" s="461"/>
    </row>
    <row r="420" spans="20:25">
      <c r="T420" s="457"/>
      <c r="U420" s="457"/>
      <c r="Y420" s="461"/>
    </row>
    <row r="421" spans="20:25">
      <c r="T421" s="457"/>
      <c r="U421" s="457"/>
      <c r="Y421" s="461"/>
    </row>
    <row r="422" spans="20:25">
      <c r="T422" s="457"/>
      <c r="U422" s="457"/>
      <c r="Y422" s="461"/>
    </row>
    <row r="423" spans="20:25">
      <c r="T423" s="457"/>
      <c r="U423" s="457"/>
      <c r="Y423" s="461"/>
    </row>
    <row r="424" spans="20:25">
      <c r="T424" s="457"/>
      <c r="U424" s="457"/>
      <c r="Y424" s="461"/>
    </row>
    <row r="425" spans="20:25">
      <c r="T425" s="457"/>
      <c r="U425" s="457"/>
      <c r="Y425" s="461"/>
    </row>
    <row r="426" spans="20:25">
      <c r="T426" s="457"/>
      <c r="U426" s="457"/>
      <c r="Y426" s="461"/>
    </row>
    <row r="427" spans="20:25">
      <c r="T427" s="457"/>
      <c r="U427" s="457"/>
      <c r="Y427" s="461"/>
    </row>
    <row r="428" spans="20:25">
      <c r="T428" s="457"/>
      <c r="U428" s="457"/>
      <c r="Y428" s="461"/>
    </row>
    <row r="429" spans="20:25">
      <c r="T429" s="457"/>
      <c r="U429" s="457"/>
      <c r="Y429" s="461"/>
    </row>
    <row r="430" spans="20:25">
      <c r="T430" s="457"/>
      <c r="U430" s="457"/>
      <c r="Y430" s="461"/>
    </row>
    <row r="431" spans="20:25">
      <c r="T431" s="457"/>
      <c r="U431" s="457"/>
      <c r="Y431" s="461"/>
    </row>
    <row r="432" spans="20:25">
      <c r="T432" s="457"/>
      <c r="U432" s="457"/>
      <c r="Y432" s="461"/>
    </row>
    <row r="433" spans="20:25">
      <c r="T433" s="457"/>
      <c r="U433" s="457"/>
      <c r="Y433" s="461"/>
    </row>
    <row r="434" spans="20:25">
      <c r="T434" s="457"/>
      <c r="U434" s="457"/>
      <c r="Y434" s="461"/>
    </row>
    <row r="435" spans="20:25">
      <c r="T435" s="457"/>
      <c r="U435" s="457"/>
      <c r="Y435" s="461"/>
    </row>
    <row r="436" spans="20:25">
      <c r="T436" s="457"/>
      <c r="U436" s="457"/>
      <c r="Y436" s="461"/>
    </row>
    <row r="437" spans="20:25">
      <c r="T437" s="457"/>
      <c r="U437" s="457"/>
      <c r="Y437" s="461"/>
    </row>
    <row r="438" spans="20:25">
      <c r="T438" s="457"/>
      <c r="U438" s="457"/>
      <c r="Y438" s="461"/>
    </row>
    <row r="439" spans="20:25">
      <c r="T439" s="457"/>
      <c r="U439" s="457"/>
      <c r="Y439" s="461"/>
    </row>
    <row r="440" spans="20:25">
      <c r="T440" s="457"/>
      <c r="U440" s="457"/>
      <c r="Y440" s="461"/>
    </row>
    <row r="441" spans="20:25">
      <c r="T441" s="457"/>
      <c r="U441" s="457"/>
      <c r="Y441" s="461"/>
    </row>
    <row r="442" spans="20:25">
      <c r="T442" s="457"/>
      <c r="U442" s="457"/>
      <c r="Y442" s="461"/>
    </row>
    <row r="443" spans="20:25">
      <c r="T443" s="457"/>
      <c r="U443" s="457"/>
      <c r="Y443" s="461"/>
    </row>
    <row r="444" spans="20:25">
      <c r="T444" s="457"/>
      <c r="U444" s="457"/>
      <c r="Y444" s="461"/>
    </row>
    <row r="445" spans="20:25">
      <c r="T445" s="457"/>
      <c r="U445" s="457"/>
      <c r="Y445" s="461"/>
    </row>
    <row r="446" spans="20:25">
      <c r="T446" s="457"/>
      <c r="U446" s="457"/>
      <c r="Y446" s="461"/>
    </row>
    <row r="447" spans="20:25">
      <c r="T447" s="457"/>
      <c r="U447" s="457"/>
      <c r="Y447" s="461"/>
    </row>
    <row r="448" spans="20:25">
      <c r="T448" s="457"/>
      <c r="U448" s="457"/>
      <c r="Y448" s="461"/>
    </row>
    <row r="449" spans="20:25">
      <c r="T449" s="457"/>
      <c r="U449" s="457"/>
      <c r="Y449" s="461"/>
    </row>
    <row r="450" spans="20:25">
      <c r="T450" s="457"/>
      <c r="U450" s="457"/>
      <c r="Y450" s="461"/>
    </row>
    <row r="451" spans="20:25">
      <c r="T451" s="457"/>
      <c r="U451" s="457"/>
      <c r="Y451" s="461"/>
    </row>
    <row r="452" spans="20:25">
      <c r="T452" s="457"/>
      <c r="U452" s="457"/>
      <c r="Y452" s="461"/>
    </row>
    <row r="453" spans="20:25">
      <c r="T453" s="457"/>
      <c r="U453" s="457"/>
      <c r="Y453" s="461"/>
    </row>
    <row r="454" spans="20:25">
      <c r="T454" s="457"/>
      <c r="U454" s="457"/>
      <c r="Y454" s="461"/>
    </row>
    <row r="455" spans="20:25">
      <c r="T455" s="457"/>
      <c r="U455" s="457"/>
      <c r="Y455" s="461"/>
    </row>
    <row r="456" spans="20:25">
      <c r="T456" s="457"/>
      <c r="U456" s="457"/>
      <c r="Y456" s="461"/>
    </row>
    <row r="457" spans="20:25">
      <c r="T457" s="457"/>
      <c r="U457" s="457"/>
      <c r="Y457" s="461"/>
    </row>
    <row r="458" spans="20:25">
      <c r="T458" s="457"/>
      <c r="U458" s="457"/>
      <c r="Y458" s="461"/>
    </row>
    <row r="459" spans="20:25">
      <c r="T459" s="457"/>
      <c r="U459" s="457"/>
      <c r="Y459" s="461"/>
    </row>
    <row r="460" spans="20:25">
      <c r="T460" s="457"/>
      <c r="U460" s="457"/>
      <c r="Y460" s="461"/>
    </row>
    <row r="461" spans="20:25">
      <c r="T461" s="457"/>
      <c r="U461" s="457"/>
      <c r="Y461" s="461"/>
    </row>
    <row r="462" spans="20:25">
      <c r="T462" s="457"/>
      <c r="U462" s="457"/>
      <c r="Y462" s="461"/>
    </row>
    <row r="463" spans="20:25">
      <c r="T463" s="457"/>
      <c r="U463" s="457"/>
      <c r="Y463" s="461"/>
    </row>
    <row r="464" spans="20:25">
      <c r="T464" s="457"/>
      <c r="U464" s="457"/>
      <c r="Y464" s="461"/>
    </row>
    <row r="465" spans="20:25">
      <c r="T465" s="457"/>
      <c r="U465" s="457"/>
      <c r="Y465" s="461"/>
    </row>
    <row r="466" spans="20:25">
      <c r="T466" s="457"/>
      <c r="U466" s="457"/>
      <c r="Y466" s="461"/>
    </row>
    <row r="467" spans="20:25">
      <c r="T467" s="457"/>
      <c r="U467" s="457"/>
      <c r="Y467" s="461"/>
    </row>
    <row r="468" spans="20:25">
      <c r="T468" s="457"/>
      <c r="U468" s="457"/>
      <c r="Y468" s="461"/>
    </row>
    <row r="469" spans="20:25">
      <c r="T469" s="457"/>
      <c r="U469" s="457"/>
      <c r="Y469" s="461"/>
    </row>
    <row r="470" spans="20:25">
      <c r="T470" s="457"/>
      <c r="U470" s="457"/>
      <c r="Y470" s="461"/>
    </row>
    <row r="471" spans="20:25">
      <c r="T471" s="457"/>
      <c r="U471" s="457"/>
      <c r="Y471" s="461"/>
    </row>
    <row r="472" spans="20:25">
      <c r="T472" s="457"/>
      <c r="U472" s="457"/>
      <c r="Y472" s="461"/>
    </row>
    <row r="473" spans="20:25">
      <c r="T473" s="457"/>
      <c r="U473" s="457"/>
      <c r="Y473" s="461"/>
    </row>
    <row r="474" spans="20:25">
      <c r="T474" s="457"/>
      <c r="U474" s="457"/>
      <c r="Y474" s="461"/>
    </row>
    <row r="475" spans="20:25">
      <c r="T475" s="457"/>
      <c r="U475" s="457"/>
      <c r="Y475" s="461"/>
    </row>
    <row r="476" spans="20:25">
      <c r="T476" s="457"/>
      <c r="U476" s="457"/>
      <c r="Y476" s="461"/>
    </row>
    <row r="477" spans="20:25">
      <c r="T477" s="457"/>
      <c r="U477" s="457"/>
      <c r="Y477" s="461"/>
    </row>
    <row r="478" spans="20:25">
      <c r="T478" s="457"/>
      <c r="U478" s="457"/>
      <c r="Y478" s="461"/>
    </row>
    <row r="479" spans="20:25">
      <c r="T479" s="457"/>
      <c r="U479" s="457"/>
      <c r="Y479" s="461"/>
    </row>
    <row r="480" spans="20:25">
      <c r="T480" s="457"/>
      <c r="U480" s="457"/>
      <c r="Y480" s="461"/>
    </row>
    <row r="481" spans="20:25">
      <c r="T481" s="457"/>
      <c r="U481" s="457"/>
      <c r="Y481" s="461"/>
    </row>
    <row r="482" spans="20:25">
      <c r="T482" s="457"/>
      <c r="U482" s="457"/>
      <c r="Y482" s="461"/>
    </row>
    <row r="483" spans="20:25">
      <c r="T483" s="457"/>
      <c r="U483" s="457"/>
      <c r="Y483" s="461"/>
    </row>
    <row r="484" spans="20:25">
      <c r="T484" s="457"/>
      <c r="U484" s="457"/>
      <c r="Y484" s="461"/>
    </row>
    <row r="485" spans="20:25">
      <c r="T485" s="457"/>
      <c r="U485" s="457"/>
      <c r="Y485" s="461"/>
    </row>
    <row r="486" spans="20:25">
      <c r="T486" s="457"/>
      <c r="U486" s="457"/>
      <c r="Y486" s="461"/>
    </row>
    <row r="487" spans="20:25">
      <c r="T487" s="457"/>
      <c r="U487" s="457"/>
      <c r="Y487" s="461"/>
    </row>
    <row r="488" spans="20:25">
      <c r="T488" s="457"/>
      <c r="U488" s="457"/>
      <c r="Y488" s="461"/>
    </row>
    <row r="489" spans="20:25">
      <c r="T489" s="457"/>
      <c r="U489" s="457"/>
      <c r="Y489" s="461"/>
    </row>
    <row r="490" spans="20:25">
      <c r="T490" s="457"/>
      <c r="U490" s="457"/>
      <c r="Y490" s="461"/>
    </row>
    <row r="491" spans="20:25">
      <c r="T491" s="457"/>
      <c r="U491" s="457"/>
      <c r="Y491" s="461"/>
    </row>
    <row r="492" spans="20:25">
      <c r="T492" s="457"/>
      <c r="U492" s="457"/>
      <c r="Y492" s="461"/>
    </row>
    <row r="493" spans="20:25">
      <c r="T493" s="457"/>
      <c r="U493" s="457"/>
      <c r="Y493" s="461"/>
    </row>
    <row r="494" spans="20:25">
      <c r="T494" s="457"/>
      <c r="U494" s="457"/>
      <c r="Y494" s="461"/>
    </row>
    <row r="495" spans="20:25">
      <c r="T495" s="457"/>
      <c r="U495" s="457"/>
      <c r="Y495" s="461"/>
    </row>
    <row r="496" spans="20:25">
      <c r="T496" s="457"/>
      <c r="U496" s="457"/>
      <c r="Y496" s="461"/>
    </row>
    <row r="497" spans="20:25">
      <c r="T497" s="457"/>
      <c r="U497" s="457"/>
      <c r="Y497" s="461"/>
    </row>
    <row r="498" spans="20:25">
      <c r="T498" s="457"/>
      <c r="U498" s="457"/>
      <c r="Y498" s="461"/>
    </row>
    <row r="499" spans="20:25">
      <c r="T499" s="457"/>
      <c r="U499" s="457"/>
      <c r="Y499" s="461"/>
    </row>
    <row r="500" spans="20:25">
      <c r="T500" s="457"/>
      <c r="U500" s="457"/>
      <c r="Y500" s="461"/>
    </row>
    <row r="501" spans="20:25">
      <c r="T501" s="457"/>
      <c r="U501" s="457"/>
      <c r="Y501" s="461"/>
    </row>
    <row r="502" spans="20:25">
      <c r="T502" s="457"/>
      <c r="U502" s="457"/>
      <c r="Y502" s="461"/>
    </row>
    <row r="503" spans="20:25">
      <c r="T503" s="457"/>
      <c r="U503" s="457"/>
      <c r="Y503" s="461"/>
    </row>
    <row r="504" spans="20:25">
      <c r="T504" s="457"/>
      <c r="U504" s="457"/>
      <c r="Y504" s="461"/>
    </row>
    <row r="505" spans="20:25">
      <c r="T505" s="457"/>
      <c r="U505" s="457"/>
      <c r="Y505" s="461"/>
    </row>
    <row r="506" spans="20:25">
      <c r="T506" s="457"/>
      <c r="U506" s="457"/>
      <c r="Y506" s="461"/>
    </row>
    <row r="507" spans="20:25">
      <c r="T507" s="457"/>
      <c r="U507" s="457"/>
      <c r="Y507" s="461"/>
    </row>
    <row r="508" spans="20:25">
      <c r="T508" s="457"/>
      <c r="U508" s="457"/>
      <c r="Y508" s="461"/>
    </row>
    <row r="509" spans="20:25">
      <c r="T509" s="457"/>
      <c r="U509" s="457"/>
      <c r="Y509" s="461"/>
    </row>
    <row r="510" spans="20:25">
      <c r="T510" s="457"/>
      <c r="U510" s="457"/>
      <c r="Y510" s="461"/>
    </row>
    <row r="511" spans="20:25">
      <c r="T511" s="457"/>
      <c r="U511" s="457"/>
      <c r="Y511" s="461"/>
    </row>
    <row r="512" spans="20:25">
      <c r="T512" s="457"/>
      <c r="U512" s="457"/>
      <c r="Y512" s="461"/>
    </row>
    <row r="513" spans="20:25">
      <c r="T513" s="457"/>
      <c r="U513" s="457"/>
      <c r="Y513" s="461"/>
    </row>
    <row r="514" spans="20:25">
      <c r="T514" s="457"/>
      <c r="U514" s="457"/>
      <c r="Y514" s="461"/>
    </row>
    <row r="515" spans="20:25">
      <c r="T515" s="457"/>
      <c r="U515" s="457"/>
      <c r="Y515" s="461"/>
    </row>
    <row r="516" spans="20:25">
      <c r="T516" s="457"/>
      <c r="U516" s="457"/>
      <c r="Y516" s="461"/>
    </row>
    <row r="517" spans="20:25">
      <c r="T517" s="457"/>
      <c r="U517" s="457"/>
      <c r="Y517" s="461"/>
    </row>
    <row r="518" spans="20:25">
      <c r="T518" s="457"/>
      <c r="U518" s="457"/>
      <c r="Y518" s="461"/>
    </row>
    <row r="519" spans="20:25">
      <c r="T519" s="457"/>
      <c r="U519" s="457"/>
      <c r="Y519" s="461"/>
    </row>
    <row r="520" spans="20:25">
      <c r="T520" s="457"/>
      <c r="U520" s="457"/>
      <c r="Y520" s="461"/>
    </row>
    <row r="521" spans="20:25">
      <c r="T521" s="457"/>
      <c r="U521" s="457"/>
      <c r="Y521" s="461"/>
    </row>
    <row r="522" spans="20:25">
      <c r="T522" s="457"/>
      <c r="U522" s="457"/>
      <c r="Y522" s="461"/>
    </row>
    <row r="523" spans="20:25">
      <c r="T523" s="457"/>
      <c r="U523" s="457"/>
      <c r="Y523" s="461"/>
    </row>
    <row r="524" spans="20:25">
      <c r="T524" s="457"/>
      <c r="U524" s="457"/>
      <c r="Y524" s="461"/>
    </row>
    <row r="525" spans="20:25">
      <c r="T525" s="457"/>
      <c r="U525" s="457"/>
      <c r="Y525" s="461"/>
    </row>
    <row r="526" spans="20:25">
      <c r="T526" s="457"/>
      <c r="U526" s="457"/>
      <c r="Y526" s="461"/>
    </row>
    <row r="527" spans="20:25">
      <c r="T527" s="457"/>
      <c r="U527" s="457"/>
      <c r="Y527" s="461"/>
    </row>
    <row r="528" spans="20:25">
      <c r="T528" s="457"/>
      <c r="U528" s="457"/>
      <c r="Y528" s="461"/>
    </row>
    <row r="529" spans="20:25">
      <c r="T529" s="457"/>
      <c r="U529" s="457"/>
      <c r="Y529" s="461"/>
    </row>
    <row r="530" spans="20:25">
      <c r="T530" s="457"/>
      <c r="U530" s="457"/>
      <c r="Y530" s="461"/>
    </row>
    <row r="531" spans="20:25">
      <c r="T531" s="457"/>
      <c r="U531" s="457"/>
      <c r="Y531" s="461"/>
    </row>
    <row r="532" spans="20:25">
      <c r="T532" s="457"/>
      <c r="U532" s="457"/>
      <c r="Y532" s="461"/>
    </row>
    <row r="533" spans="20:25">
      <c r="T533" s="457"/>
      <c r="U533" s="457"/>
      <c r="Y533" s="461"/>
    </row>
    <row r="534" spans="20:25">
      <c r="T534" s="457"/>
      <c r="U534" s="457"/>
      <c r="Y534" s="461"/>
    </row>
    <row r="535" spans="20:25">
      <c r="T535" s="457"/>
      <c r="U535" s="457"/>
      <c r="Y535" s="461"/>
    </row>
    <row r="536" spans="20:25">
      <c r="T536" s="457"/>
      <c r="U536" s="457"/>
      <c r="Y536" s="461"/>
    </row>
    <row r="537" spans="20:25">
      <c r="T537" s="457"/>
      <c r="U537" s="457"/>
      <c r="Y537" s="461"/>
    </row>
    <row r="538" spans="20:25">
      <c r="T538" s="457"/>
      <c r="U538" s="457"/>
      <c r="Y538" s="461"/>
    </row>
    <row r="539" spans="20:25">
      <c r="T539" s="457"/>
      <c r="U539" s="457"/>
      <c r="Y539" s="461"/>
    </row>
    <row r="540" spans="20:25">
      <c r="T540" s="457"/>
      <c r="U540" s="457"/>
      <c r="Y540" s="461"/>
    </row>
    <row r="541" spans="20:25">
      <c r="T541" s="457"/>
      <c r="U541" s="457"/>
      <c r="Y541" s="461"/>
    </row>
    <row r="542" spans="20:25">
      <c r="T542" s="457"/>
      <c r="U542" s="457"/>
      <c r="Y542" s="461"/>
    </row>
    <row r="543" spans="20:25">
      <c r="T543" s="457"/>
      <c r="U543" s="457"/>
      <c r="Y543" s="461"/>
    </row>
    <row r="544" spans="20:25">
      <c r="T544" s="457"/>
      <c r="U544" s="457"/>
      <c r="Y544" s="461"/>
    </row>
    <row r="545" spans="20:25">
      <c r="T545" s="457"/>
      <c r="U545" s="457"/>
      <c r="Y545" s="461"/>
    </row>
    <row r="546" spans="20:25">
      <c r="T546" s="457"/>
      <c r="U546" s="457"/>
      <c r="Y546" s="461"/>
    </row>
    <row r="547" spans="20:25">
      <c r="T547" s="457"/>
      <c r="U547" s="457"/>
      <c r="Y547" s="461"/>
    </row>
    <row r="548" spans="20:25">
      <c r="T548" s="457"/>
      <c r="U548" s="457"/>
      <c r="Y548" s="461"/>
    </row>
    <row r="549" spans="20:25">
      <c r="T549" s="457"/>
      <c r="U549" s="457"/>
      <c r="Y549" s="461"/>
    </row>
    <row r="550" spans="20:25">
      <c r="T550" s="457"/>
      <c r="U550" s="457"/>
      <c r="Y550" s="461"/>
    </row>
    <row r="551" spans="20:25">
      <c r="T551" s="457"/>
      <c r="U551" s="457"/>
      <c r="Y551" s="461"/>
    </row>
    <row r="552" spans="20:25">
      <c r="T552" s="457"/>
      <c r="U552" s="457"/>
      <c r="Y552" s="461"/>
    </row>
    <row r="553" spans="20:25">
      <c r="T553" s="457"/>
      <c r="U553" s="457"/>
      <c r="Y553" s="461"/>
    </row>
    <row r="554" spans="20:25">
      <c r="T554" s="457"/>
      <c r="U554" s="457"/>
      <c r="Y554" s="461"/>
    </row>
    <row r="555" spans="20:25">
      <c r="T555" s="457"/>
      <c r="U555" s="457"/>
      <c r="Y555" s="461"/>
    </row>
    <row r="556" spans="20:25">
      <c r="T556" s="457"/>
      <c r="U556" s="457"/>
      <c r="Y556" s="461"/>
    </row>
    <row r="557" spans="20:25">
      <c r="T557" s="457"/>
      <c r="U557" s="457"/>
      <c r="Y557" s="461"/>
    </row>
    <row r="558" spans="20:25">
      <c r="T558" s="457"/>
      <c r="U558" s="457"/>
      <c r="Y558" s="461"/>
    </row>
    <row r="559" spans="20:25">
      <c r="T559" s="457"/>
      <c r="U559" s="457"/>
      <c r="Y559" s="461"/>
    </row>
    <row r="560" spans="20:25">
      <c r="T560" s="457"/>
      <c r="U560" s="457"/>
      <c r="Y560" s="461"/>
    </row>
    <row r="561" spans="20:25">
      <c r="T561" s="457"/>
      <c r="U561" s="457"/>
      <c r="Y561" s="461"/>
    </row>
    <row r="562" spans="20:25">
      <c r="T562" s="457"/>
      <c r="U562" s="457"/>
      <c r="Y562" s="461"/>
    </row>
    <row r="563" spans="20:25">
      <c r="T563" s="457"/>
      <c r="U563" s="457"/>
      <c r="Y563" s="461"/>
    </row>
    <row r="564" spans="20:25">
      <c r="T564" s="457"/>
      <c r="U564" s="457"/>
      <c r="Y564" s="461"/>
    </row>
    <row r="565" spans="20:25">
      <c r="T565" s="457"/>
      <c r="U565" s="457"/>
      <c r="Y565" s="461"/>
    </row>
    <row r="566" spans="20:25">
      <c r="T566" s="457"/>
      <c r="U566" s="457"/>
      <c r="Y566" s="461"/>
    </row>
    <row r="567" spans="20:25">
      <c r="T567" s="457"/>
      <c r="U567" s="457"/>
      <c r="Y567" s="461"/>
    </row>
    <row r="568" spans="20:25">
      <c r="T568" s="457"/>
      <c r="U568" s="457"/>
      <c r="Y568" s="461"/>
    </row>
    <row r="569" spans="20:25">
      <c r="T569" s="457"/>
      <c r="U569" s="457"/>
      <c r="Y569" s="461"/>
    </row>
    <row r="570" spans="20:25">
      <c r="T570" s="457"/>
      <c r="U570" s="457"/>
      <c r="Y570" s="461"/>
    </row>
    <row r="571" spans="20:25">
      <c r="T571" s="457"/>
      <c r="U571" s="457"/>
      <c r="Y571" s="461"/>
    </row>
    <row r="572" spans="20:25">
      <c r="T572" s="457"/>
      <c r="U572" s="457"/>
      <c r="Y572" s="461"/>
    </row>
    <row r="573" spans="20:25">
      <c r="T573" s="457"/>
      <c r="U573" s="457"/>
      <c r="Y573" s="461"/>
    </row>
    <row r="574" spans="20:25">
      <c r="T574" s="457"/>
      <c r="U574" s="457"/>
      <c r="Y574" s="461"/>
    </row>
    <row r="575" spans="20:25">
      <c r="T575" s="457"/>
      <c r="U575" s="457"/>
      <c r="Y575" s="461"/>
    </row>
    <row r="576" spans="20:25">
      <c r="T576" s="457"/>
      <c r="U576" s="457"/>
      <c r="Y576" s="461"/>
    </row>
    <row r="577" spans="20:25">
      <c r="T577" s="457"/>
      <c r="U577" s="457"/>
      <c r="Y577" s="461"/>
    </row>
    <row r="578" spans="20:25">
      <c r="T578" s="457"/>
      <c r="U578" s="457"/>
      <c r="Y578" s="461"/>
    </row>
    <row r="579" spans="20:25">
      <c r="T579" s="457"/>
      <c r="U579" s="457"/>
      <c r="Y579" s="461"/>
    </row>
    <row r="580" spans="20:25">
      <c r="T580" s="457"/>
      <c r="U580" s="457"/>
      <c r="Y580" s="461"/>
    </row>
    <row r="581" spans="20:25">
      <c r="T581" s="457"/>
      <c r="U581" s="457"/>
      <c r="Y581" s="461"/>
    </row>
    <row r="582" spans="20:25">
      <c r="T582" s="457"/>
      <c r="U582" s="457"/>
      <c r="Y582" s="461"/>
    </row>
    <row r="583" spans="20:25">
      <c r="T583" s="457"/>
      <c r="U583" s="457"/>
      <c r="Y583" s="461"/>
    </row>
    <row r="584" spans="20:25">
      <c r="T584" s="457"/>
      <c r="U584" s="457"/>
      <c r="Y584" s="461"/>
    </row>
    <row r="585" spans="20:25">
      <c r="T585" s="457"/>
      <c r="U585" s="457"/>
      <c r="Y585" s="461"/>
    </row>
    <row r="586" spans="20:25">
      <c r="T586" s="457"/>
      <c r="U586" s="457"/>
      <c r="Y586" s="461"/>
    </row>
    <row r="587" spans="20:25">
      <c r="T587" s="457"/>
      <c r="U587" s="457"/>
      <c r="Y587" s="461"/>
    </row>
    <row r="588" spans="20:25">
      <c r="T588" s="457"/>
      <c r="U588" s="457"/>
      <c r="Y588" s="461"/>
    </row>
    <row r="589" spans="20:25">
      <c r="T589" s="457"/>
      <c r="U589" s="457"/>
      <c r="Y589" s="461"/>
    </row>
    <row r="590" spans="20:25">
      <c r="T590" s="457"/>
      <c r="U590" s="457"/>
      <c r="Y590" s="461"/>
    </row>
    <row r="591" spans="20:25">
      <c r="T591" s="457"/>
      <c r="U591" s="457"/>
      <c r="Y591" s="461"/>
    </row>
    <row r="592" spans="20:25">
      <c r="T592" s="457"/>
      <c r="U592" s="457"/>
      <c r="Y592" s="461"/>
    </row>
    <row r="593" spans="20:25">
      <c r="T593" s="457"/>
      <c r="U593" s="457"/>
      <c r="Y593" s="461"/>
    </row>
    <row r="594" spans="20:25">
      <c r="T594" s="457"/>
      <c r="U594" s="457"/>
      <c r="Y594" s="461"/>
    </row>
    <row r="595" spans="20:25">
      <c r="T595" s="457"/>
      <c r="U595" s="457"/>
      <c r="Y595" s="461"/>
    </row>
    <row r="596" spans="20:25">
      <c r="T596" s="457"/>
      <c r="U596" s="457"/>
      <c r="Y596" s="461"/>
    </row>
    <row r="597" spans="20:25">
      <c r="T597" s="457"/>
      <c r="U597" s="457"/>
      <c r="Y597" s="461"/>
    </row>
    <row r="598" spans="20:25">
      <c r="T598" s="457"/>
      <c r="U598" s="457"/>
      <c r="Y598" s="461"/>
    </row>
    <row r="599" spans="20:25">
      <c r="T599" s="457"/>
      <c r="U599" s="457"/>
      <c r="Y599" s="461"/>
    </row>
    <row r="600" spans="20:25">
      <c r="T600" s="457"/>
      <c r="U600" s="457"/>
      <c r="Y600" s="461"/>
    </row>
    <row r="601" spans="20:25">
      <c r="T601" s="457"/>
      <c r="U601" s="457"/>
      <c r="Y601" s="461"/>
    </row>
    <row r="602" spans="20:25">
      <c r="T602" s="457"/>
      <c r="U602" s="457"/>
      <c r="Y602" s="461"/>
    </row>
    <row r="603" spans="20:25">
      <c r="T603" s="457"/>
      <c r="U603" s="457"/>
      <c r="Y603" s="461"/>
    </row>
    <row r="604" spans="20:25">
      <c r="T604" s="457"/>
      <c r="U604" s="457"/>
      <c r="Y604" s="461"/>
    </row>
    <row r="605" spans="20:25">
      <c r="T605" s="457"/>
      <c r="U605" s="457"/>
      <c r="Y605" s="461"/>
    </row>
    <row r="606" spans="20:25">
      <c r="T606" s="457"/>
      <c r="U606" s="457"/>
      <c r="Y606" s="461"/>
    </row>
    <row r="607" spans="20:25">
      <c r="T607" s="457"/>
      <c r="U607" s="457"/>
      <c r="Y607" s="461"/>
    </row>
    <row r="608" spans="20:25">
      <c r="T608" s="457"/>
      <c r="U608" s="457"/>
      <c r="Y608" s="461"/>
    </row>
    <row r="609" spans="20:25">
      <c r="T609" s="457"/>
      <c r="U609" s="457"/>
      <c r="Y609" s="461"/>
    </row>
    <row r="610" spans="20:25">
      <c r="T610" s="457"/>
      <c r="U610" s="457"/>
      <c r="Y610" s="461"/>
    </row>
    <row r="611" spans="20:25">
      <c r="T611" s="457"/>
      <c r="U611" s="457"/>
      <c r="Y611" s="461"/>
    </row>
    <row r="612" spans="20:25">
      <c r="T612" s="457"/>
      <c r="U612" s="457"/>
      <c r="Y612" s="461"/>
    </row>
    <row r="613" spans="20:25">
      <c r="T613" s="457"/>
      <c r="U613" s="457"/>
      <c r="Y613" s="461"/>
    </row>
    <row r="614" spans="20:25">
      <c r="T614" s="457"/>
      <c r="U614" s="457"/>
      <c r="Y614" s="461"/>
    </row>
    <row r="615" spans="20:25">
      <c r="T615" s="457"/>
      <c r="U615" s="457"/>
      <c r="Y615" s="461"/>
    </row>
    <row r="616" spans="20:25">
      <c r="T616" s="457"/>
      <c r="U616" s="457"/>
      <c r="Y616" s="461"/>
    </row>
    <row r="617" spans="20:25">
      <c r="T617" s="457"/>
      <c r="U617" s="457"/>
      <c r="Y617" s="461"/>
    </row>
    <row r="618" spans="20:25">
      <c r="T618" s="457"/>
      <c r="U618" s="457"/>
      <c r="Y618" s="461"/>
    </row>
    <row r="619" spans="20:25">
      <c r="T619" s="457"/>
      <c r="U619" s="457"/>
      <c r="Y619" s="461"/>
    </row>
    <row r="620" spans="20:25">
      <c r="T620" s="457"/>
      <c r="U620" s="457"/>
      <c r="Y620" s="461"/>
    </row>
    <row r="621" spans="20:25">
      <c r="T621" s="457"/>
      <c r="U621" s="457"/>
      <c r="Y621" s="461"/>
    </row>
    <row r="622" spans="20:25">
      <c r="T622" s="457"/>
      <c r="U622" s="457"/>
      <c r="Y622" s="461"/>
    </row>
    <row r="623" spans="20:25">
      <c r="T623" s="457"/>
      <c r="U623" s="457"/>
      <c r="Y623" s="461"/>
    </row>
    <row r="624" spans="20:25">
      <c r="T624" s="457"/>
      <c r="U624" s="457"/>
      <c r="Y624" s="461"/>
    </row>
    <row r="625" spans="20:25">
      <c r="T625" s="457"/>
      <c r="U625" s="457"/>
      <c r="Y625" s="461"/>
    </row>
    <row r="626" spans="20:25">
      <c r="T626" s="457"/>
      <c r="U626" s="457"/>
      <c r="Y626" s="461"/>
    </row>
    <row r="627" spans="20:25">
      <c r="T627" s="457"/>
      <c r="U627" s="457"/>
      <c r="Y627" s="461"/>
    </row>
    <row r="628" spans="20:25">
      <c r="T628" s="457"/>
      <c r="U628" s="457"/>
      <c r="Y628" s="461"/>
    </row>
    <row r="629" spans="20:25">
      <c r="T629" s="457"/>
      <c r="U629" s="457"/>
      <c r="Y629" s="461"/>
    </row>
    <row r="630" spans="20:25">
      <c r="T630" s="457"/>
      <c r="U630" s="457"/>
      <c r="Y630" s="461"/>
    </row>
    <row r="631" spans="20:25">
      <c r="T631" s="457"/>
      <c r="U631" s="457"/>
      <c r="Y631" s="461"/>
    </row>
    <row r="632" spans="20:25">
      <c r="T632" s="457"/>
      <c r="U632" s="457"/>
      <c r="Y632" s="461"/>
    </row>
    <row r="633" spans="20:25">
      <c r="T633" s="457"/>
      <c r="U633" s="457"/>
      <c r="Y633" s="461"/>
    </row>
    <row r="634" spans="20:25">
      <c r="T634" s="457"/>
      <c r="U634" s="457"/>
      <c r="Y634" s="461"/>
    </row>
    <row r="635" spans="20:25">
      <c r="T635" s="457"/>
      <c r="U635" s="457"/>
      <c r="Y635" s="461"/>
    </row>
    <row r="636" spans="20:25">
      <c r="T636" s="457"/>
      <c r="U636" s="457"/>
      <c r="Y636" s="461"/>
    </row>
    <row r="637" spans="20:25">
      <c r="T637" s="457"/>
      <c r="U637" s="457"/>
      <c r="Y637" s="461"/>
    </row>
    <row r="638" spans="20:25">
      <c r="T638" s="457"/>
      <c r="U638" s="457"/>
      <c r="Y638" s="461"/>
    </row>
    <row r="639" spans="20:25">
      <c r="T639" s="457"/>
      <c r="U639" s="457"/>
      <c r="Y639" s="461"/>
    </row>
    <row r="640" spans="20:25">
      <c r="T640" s="457"/>
      <c r="U640" s="457"/>
      <c r="Y640" s="461"/>
    </row>
    <row r="641" spans="20:25">
      <c r="T641" s="457"/>
      <c r="U641" s="457"/>
      <c r="Y641" s="461"/>
    </row>
    <row r="642" spans="20:25">
      <c r="T642" s="457"/>
      <c r="U642" s="457"/>
      <c r="Y642" s="461"/>
    </row>
    <row r="643" spans="20:25">
      <c r="T643" s="457"/>
      <c r="U643" s="457"/>
      <c r="Y643" s="461"/>
    </row>
    <row r="644" spans="20:25">
      <c r="T644" s="457"/>
      <c r="U644" s="457"/>
      <c r="Y644" s="461"/>
    </row>
    <row r="645" spans="20:25">
      <c r="T645" s="457"/>
      <c r="U645" s="457"/>
      <c r="Y645" s="461"/>
    </row>
    <row r="646" spans="20:25">
      <c r="T646" s="457"/>
      <c r="U646" s="457"/>
      <c r="Y646" s="461"/>
    </row>
    <row r="647" spans="20:25">
      <c r="T647" s="457"/>
      <c r="U647" s="457"/>
      <c r="Y647" s="461"/>
    </row>
    <row r="648" spans="20:25">
      <c r="T648" s="457"/>
      <c r="U648" s="457"/>
      <c r="Y648" s="461"/>
    </row>
    <row r="649" spans="20:25">
      <c r="T649" s="457"/>
      <c r="U649" s="457"/>
      <c r="Y649" s="461"/>
    </row>
    <row r="650" spans="20:25">
      <c r="T650" s="457"/>
      <c r="U650" s="457"/>
      <c r="Y650" s="461"/>
    </row>
    <row r="651" spans="20:25">
      <c r="T651" s="457"/>
      <c r="U651" s="457"/>
      <c r="Y651" s="461"/>
    </row>
    <row r="652" spans="20:25">
      <c r="T652" s="457"/>
      <c r="U652" s="457"/>
      <c r="Y652" s="461"/>
    </row>
    <row r="653" spans="20:25">
      <c r="T653" s="457"/>
      <c r="U653" s="457"/>
      <c r="Y653" s="461"/>
    </row>
    <row r="654" spans="20:25">
      <c r="T654" s="457"/>
      <c r="U654" s="457"/>
      <c r="Y654" s="461"/>
    </row>
    <row r="655" spans="20:25">
      <c r="T655" s="457"/>
      <c r="U655" s="457"/>
      <c r="Y655" s="461"/>
    </row>
    <row r="656" spans="20:25">
      <c r="T656" s="457"/>
      <c r="U656" s="457"/>
      <c r="Y656" s="461"/>
    </row>
    <row r="657" spans="20:25">
      <c r="T657" s="457"/>
      <c r="U657" s="457"/>
      <c r="Y657" s="461"/>
    </row>
    <row r="658" spans="20:25">
      <c r="T658" s="457"/>
      <c r="U658" s="457"/>
      <c r="Y658" s="461"/>
    </row>
    <row r="659" spans="20:25">
      <c r="T659" s="457"/>
      <c r="U659" s="457"/>
      <c r="Y659" s="461"/>
    </row>
    <row r="660" spans="20:25">
      <c r="T660" s="457"/>
      <c r="U660" s="457"/>
      <c r="Y660" s="461"/>
    </row>
    <row r="661" spans="20:25">
      <c r="T661" s="457"/>
      <c r="U661" s="457"/>
      <c r="Y661" s="461"/>
    </row>
    <row r="662" spans="20:25">
      <c r="T662" s="457"/>
      <c r="U662" s="457"/>
      <c r="Y662" s="461"/>
    </row>
    <row r="663" spans="20:25">
      <c r="T663" s="457"/>
      <c r="U663" s="457"/>
      <c r="Y663" s="461"/>
    </row>
    <row r="664" spans="20:25">
      <c r="T664" s="457"/>
      <c r="U664" s="457"/>
      <c r="Y664" s="461"/>
    </row>
    <row r="665" spans="20:25">
      <c r="T665" s="457"/>
      <c r="U665" s="457"/>
      <c r="Y665" s="461"/>
    </row>
    <row r="666" spans="20:25">
      <c r="T666" s="457"/>
      <c r="U666" s="457"/>
      <c r="Y666" s="461"/>
    </row>
    <row r="667" spans="20:25">
      <c r="T667" s="457"/>
      <c r="U667" s="457"/>
      <c r="Y667" s="461"/>
    </row>
    <row r="668" spans="20:25">
      <c r="T668" s="457"/>
      <c r="U668" s="457"/>
      <c r="Y668" s="461"/>
    </row>
    <row r="669" spans="20:25">
      <c r="T669" s="457"/>
      <c r="U669" s="457"/>
      <c r="Y669" s="461"/>
    </row>
    <row r="670" spans="20:25">
      <c r="T670" s="457"/>
      <c r="U670" s="457"/>
      <c r="Y670" s="461"/>
    </row>
    <row r="671" spans="20:25">
      <c r="T671" s="457"/>
      <c r="U671" s="457"/>
      <c r="Y671" s="461"/>
    </row>
    <row r="672" spans="20:25">
      <c r="T672" s="457"/>
      <c r="U672" s="457"/>
      <c r="Y672" s="461"/>
    </row>
    <row r="673" spans="20:25">
      <c r="T673" s="457"/>
      <c r="U673" s="457"/>
      <c r="Y673" s="461"/>
    </row>
    <row r="674" spans="20:25">
      <c r="T674" s="457"/>
      <c r="U674" s="457"/>
      <c r="Y674" s="461"/>
    </row>
    <row r="675" spans="20:25">
      <c r="T675" s="457"/>
      <c r="U675" s="457"/>
      <c r="Y675" s="461"/>
    </row>
    <row r="676" spans="20:25">
      <c r="T676" s="457"/>
      <c r="U676" s="457"/>
      <c r="Y676" s="461"/>
    </row>
    <row r="677" spans="20:25">
      <c r="T677" s="457"/>
      <c r="U677" s="457"/>
      <c r="Y677" s="461"/>
    </row>
    <row r="678" spans="20:25">
      <c r="T678" s="457"/>
      <c r="U678" s="457"/>
      <c r="Y678" s="461"/>
    </row>
    <row r="679" spans="20:25">
      <c r="T679" s="457"/>
      <c r="U679" s="457"/>
      <c r="Y679" s="461"/>
    </row>
    <row r="680" spans="20:25">
      <c r="T680" s="457"/>
      <c r="U680" s="457"/>
      <c r="Y680" s="461"/>
    </row>
    <row r="681" spans="20:25">
      <c r="T681" s="457"/>
      <c r="U681" s="457"/>
      <c r="Y681" s="461"/>
    </row>
    <row r="682" spans="20:25">
      <c r="T682" s="457"/>
      <c r="U682" s="457"/>
      <c r="Y682" s="461"/>
    </row>
    <row r="683" spans="20:25">
      <c r="T683" s="457"/>
      <c r="U683" s="457"/>
      <c r="Y683" s="461"/>
    </row>
    <row r="684" spans="20:25">
      <c r="T684" s="457"/>
      <c r="U684" s="457"/>
      <c r="Y684" s="461"/>
    </row>
    <row r="685" spans="20:25">
      <c r="T685" s="457"/>
      <c r="U685" s="457"/>
      <c r="Y685" s="461"/>
    </row>
    <row r="686" spans="20:25">
      <c r="T686" s="457"/>
      <c r="U686" s="457"/>
      <c r="Y686" s="461"/>
    </row>
    <row r="687" spans="20:25">
      <c r="T687" s="457"/>
      <c r="U687" s="457"/>
      <c r="Y687" s="461"/>
    </row>
    <row r="688" spans="20:25">
      <c r="T688" s="457"/>
      <c r="U688" s="457"/>
      <c r="Y688" s="461"/>
    </row>
    <row r="689" spans="20:25">
      <c r="T689" s="457"/>
      <c r="U689" s="457"/>
      <c r="Y689" s="461"/>
    </row>
    <row r="690" spans="20:25">
      <c r="T690" s="457"/>
      <c r="U690" s="457"/>
      <c r="Y690" s="461"/>
    </row>
    <row r="691" spans="20:25">
      <c r="T691" s="457"/>
      <c r="U691" s="457"/>
      <c r="Y691" s="461"/>
    </row>
    <row r="692" spans="20:25">
      <c r="T692" s="457"/>
      <c r="U692" s="457"/>
      <c r="Y692" s="461"/>
    </row>
    <row r="693" spans="20:25">
      <c r="T693" s="457"/>
      <c r="U693" s="457"/>
      <c r="Y693" s="461"/>
    </row>
    <row r="694" spans="20:25">
      <c r="T694" s="457"/>
      <c r="U694" s="457"/>
      <c r="Y694" s="461"/>
    </row>
    <row r="695" spans="20:25">
      <c r="T695" s="457"/>
      <c r="U695" s="457"/>
      <c r="Y695" s="461"/>
    </row>
    <row r="696" spans="20:25">
      <c r="T696" s="457"/>
      <c r="U696" s="457"/>
      <c r="Y696" s="461"/>
    </row>
    <row r="697" spans="20:25">
      <c r="T697" s="457"/>
      <c r="U697" s="457"/>
      <c r="Y697" s="461"/>
    </row>
    <row r="698" spans="20:25">
      <c r="T698" s="457"/>
      <c r="U698" s="457"/>
      <c r="Y698" s="461"/>
    </row>
    <row r="699" spans="20:25">
      <c r="T699" s="457"/>
      <c r="U699" s="457"/>
      <c r="Y699" s="461"/>
    </row>
    <row r="700" spans="20:25">
      <c r="T700" s="457"/>
      <c r="U700" s="457"/>
      <c r="Y700" s="461"/>
    </row>
    <row r="701" spans="20:25">
      <c r="T701" s="457"/>
      <c r="U701" s="457"/>
      <c r="Y701" s="461"/>
    </row>
    <row r="702" spans="20:25">
      <c r="T702" s="457"/>
      <c r="U702" s="457"/>
      <c r="Y702" s="461"/>
    </row>
    <row r="703" spans="20:25">
      <c r="T703" s="457"/>
      <c r="U703" s="457"/>
      <c r="Y703" s="461"/>
    </row>
    <row r="704" spans="20:25">
      <c r="T704" s="457"/>
      <c r="U704" s="457"/>
      <c r="Y704" s="461"/>
    </row>
    <row r="705" spans="20:25">
      <c r="T705" s="457"/>
      <c r="U705" s="457"/>
      <c r="Y705" s="461"/>
    </row>
    <row r="706" spans="20:25">
      <c r="T706" s="457"/>
      <c r="U706" s="457"/>
      <c r="Y706" s="461"/>
    </row>
    <row r="707" spans="20:25">
      <c r="T707" s="457"/>
      <c r="U707" s="457"/>
      <c r="Y707" s="461"/>
    </row>
    <row r="708" spans="20:25">
      <c r="T708" s="457"/>
      <c r="U708" s="457"/>
      <c r="Y708" s="461"/>
    </row>
    <row r="709" spans="20:25">
      <c r="T709" s="457"/>
      <c r="U709" s="457"/>
      <c r="Y709" s="461"/>
    </row>
    <row r="710" spans="20:25">
      <c r="T710" s="457"/>
      <c r="U710" s="457"/>
      <c r="Y710" s="461"/>
    </row>
    <row r="711" spans="20:25">
      <c r="T711" s="457"/>
      <c r="U711" s="457"/>
      <c r="Y711" s="461"/>
    </row>
    <row r="712" spans="20:25">
      <c r="T712" s="457"/>
      <c r="U712" s="457"/>
      <c r="Y712" s="461"/>
    </row>
    <row r="713" spans="20:25">
      <c r="T713" s="457"/>
      <c r="U713" s="457"/>
      <c r="Y713" s="461"/>
    </row>
    <row r="714" spans="20:25">
      <c r="T714" s="457"/>
      <c r="U714" s="457"/>
      <c r="Y714" s="461"/>
    </row>
    <row r="715" spans="20:25">
      <c r="T715" s="457"/>
      <c r="U715" s="457"/>
      <c r="Y715" s="461"/>
    </row>
    <row r="716" spans="20:25">
      <c r="T716" s="457"/>
      <c r="U716" s="457"/>
      <c r="Y716" s="461"/>
    </row>
    <row r="717" spans="20:25">
      <c r="T717" s="457"/>
      <c r="U717" s="457"/>
      <c r="Y717" s="461"/>
    </row>
    <row r="718" spans="20:25">
      <c r="T718" s="457"/>
      <c r="U718" s="457"/>
      <c r="Y718" s="461"/>
    </row>
    <row r="719" spans="20:25">
      <c r="T719" s="457"/>
      <c r="U719" s="457"/>
      <c r="Y719" s="461"/>
    </row>
    <row r="720" spans="20:25">
      <c r="T720" s="457"/>
      <c r="U720" s="457"/>
      <c r="Y720" s="461"/>
    </row>
    <row r="721" spans="20:25">
      <c r="T721" s="457"/>
      <c r="U721" s="457"/>
      <c r="Y721" s="461"/>
    </row>
    <row r="722" spans="20:25">
      <c r="T722" s="457"/>
      <c r="U722" s="457"/>
      <c r="Y722" s="461"/>
    </row>
    <row r="723" spans="20:25">
      <c r="T723" s="457"/>
      <c r="U723" s="457"/>
      <c r="Y723" s="461"/>
    </row>
    <row r="724" spans="20:25">
      <c r="T724" s="457"/>
      <c r="U724" s="457"/>
      <c r="Y724" s="461"/>
    </row>
    <row r="725" spans="20:25">
      <c r="T725" s="457"/>
      <c r="U725" s="457"/>
      <c r="Y725" s="461"/>
    </row>
    <row r="726" spans="20:25">
      <c r="T726" s="457"/>
      <c r="U726" s="457"/>
      <c r="Y726" s="461"/>
    </row>
    <row r="727" spans="20:25">
      <c r="T727" s="457"/>
      <c r="U727" s="457"/>
      <c r="Y727" s="461"/>
    </row>
    <row r="728" spans="20:25">
      <c r="T728" s="457"/>
      <c r="U728" s="457"/>
      <c r="Y728" s="461"/>
    </row>
    <row r="729" spans="20:25">
      <c r="T729" s="457"/>
      <c r="U729" s="457"/>
      <c r="Y729" s="461"/>
    </row>
    <row r="730" spans="20:25">
      <c r="T730" s="457"/>
      <c r="U730" s="457"/>
      <c r="Y730" s="461"/>
    </row>
    <row r="731" spans="20:25">
      <c r="T731" s="457"/>
      <c r="U731" s="457"/>
      <c r="Y731" s="461"/>
    </row>
    <row r="732" spans="20:25">
      <c r="T732" s="457"/>
      <c r="U732" s="457"/>
      <c r="Y732" s="461"/>
    </row>
    <row r="733" spans="20:25">
      <c r="T733" s="457"/>
      <c r="U733" s="457"/>
      <c r="Y733" s="461"/>
    </row>
    <row r="734" spans="20:25">
      <c r="T734" s="457"/>
      <c r="U734" s="457"/>
      <c r="Y734" s="461"/>
    </row>
    <row r="735" spans="20:25">
      <c r="T735" s="457"/>
      <c r="U735" s="457"/>
      <c r="Y735" s="461"/>
    </row>
    <row r="736" spans="20:25">
      <c r="T736" s="457"/>
      <c r="U736" s="457"/>
      <c r="Y736" s="461"/>
    </row>
    <row r="737" spans="20:25">
      <c r="T737" s="457"/>
      <c r="U737" s="457"/>
      <c r="Y737" s="461"/>
    </row>
    <row r="738" spans="20:25">
      <c r="T738" s="457"/>
      <c r="U738" s="457"/>
      <c r="Y738" s="461"/>
    </row>
    <row r="739" spans="20:25">
      <c r="T739" s="457"/>
      <c r="U739" s="457"/>
      <c r="Y739" s="461"/>
    </row>
    <row r="740" spans="20:25">
      <c r="T740" s="457"/>
      <c r="U740" s="457"/>
      <c r="Y740" s="461"/>
    </row>
    <row r="741" spans="20:25">
      <c r="T741" s="457"/>
      <c r="U741" s="457"/>
      <c r="Y741" s="461"/>
    </row>
    <row r="742" spans="20:25">
      <c r="T742" s="457"/>
      <c r="U742" s="457"/>
      <c r="Y742" s="461"/>
    </row>
    <row r="743" spans="20:25">
      <c r="T743" s="457"/>
      <c r="U743" s="457"/>
      <c r="Y743" s="461"/>
    </row>
    <row r="744" spans="20:25">
      <c r="T744" s="457"/>
      <c r="U744" s="457"/>
      <c r="Y744" s="461"/>
    </row>
    <row r="745" spans="20:25">
      <c r="T745" s="457"/>
      <c r="U745" s="457"/>
      <c r="Y745" s="461"/>
    </row>
    <row r="746" spans="20:25">
      <c r="T746" s="457"/>
      <c r="U746" s="457"/>
      <c r="Y746" s="461"/>
    </row>
    <row r="747" spans="20:25">
      <c r="T747" s="457"/>
      <c r="U747" s="457"/>
      <c r="Y747" s="461"/>
    </row>
    <row r="748" spans="20:25">
      <c r="T748" s="457"/>
      <c r="U748" s="457"/>
      <c r="Y748" s="461"/>
    </row>
    <row r="749" spans="20:25">
      <c r="T749" s="457"/>
      <c r="U749" s="457"/>
      <c r="Y749" s="461"/>
    </row>
    <row r="750" spans="20:25">
      <c r="T750" s="457"/>
      <c r="U750" s="457"/>
      <c r="Y750" s="461"/>
    </row>
    <row r="751" spans="20:25">
      <c r="T751" s="457"/>
      <c r="U751" s="457"/>
      <c r="Y751" s="461"/>
    </row>
    <row r="752" spans="20:25">
      <c r="T752" s="457"/>
      <c r="U752" s="457"/>
      <c r="Y752" s="461"/>
    </row>
    <row r="753" spans="20:25">
      <c r="T753" s="457"/>
      <c r="U753" s="457"/>
      <c r="Y753" s="461"/>
    </row>
    <row r="754" spans="20:25">
      <c r="T754" s="457"/>
      <c r="U754" s="457"/>
      <c r="Y754" s="461"/>
    </row>
    <row r="755" spans="20:25">
      <c r="T755" s="457"/>
      <c r="U755" s="457"/>
      <c r="Y755" s="461"/>
    </row>
    <row r="756" spans="20:25">
      <c r="T756" s="457"/>
      <c r="U756" s="457"/>
      <c r="Y756" s="461"/>
    </row>
    <row r="757" spans="20:25">
      <c r="T757" s="457"/>
      <c r="U757" s="457"/>
      <c r="Y757" s="461"/>
    </row>
    <row r="758" spans="20:25">
      <c r="T758" s="457"/>
      <c r="U758" s="457"/>
      <c r="Y758" s="461"/>
    </row>
    <row r="759" spans="20:25">
      <c r="T759" s="457"/>
      <c r="U759" s="457"/>
      <c r="Y759" s="461"/>
    </row>
    <row r="760" spans="20:25">
      <c r="T760" s="457"/>
      <c r="U760" s="457"/>
      <c r="Y760" s="461"/>
    </row>
    <row r="761" spans="20:25">
      <c r="T761" s="457"/>
      <c r="U761" s="457"/>
      <c r="Y761" s="461"/>
    </row>
    <row r="762" spans="20:25">
      <c r="T762" s="457"/>
      <c r="U762" s="457"/>
      <c r="Y762" s="461"/>
    </row>
    <row r="763" spans="20:25">
      <c r="T763" s="457"/>
      <c r="U763" s="457"/>
      <c r="Y763" s="461"/>
    </row>
    <row r="764" spans="20:25">
      <c r="T764" s="457"/>
      <c r="U764" s="457"/>
      <c r="Y764" s="461"/>
    </row>
    <row r="765" spans="20:25">
      <c r="T765" s="457"/>
      <c r="U765" s="457"/>
      <c r="Y765" s="461"/>
    </row>
    <row r="766" spans="20:25">
      <c r="T766" s="457"/>
      <c r="U766" s="457"/>
      <c r="Y766" s="461"/>
    </row>
    <row r="767" spans="20:25">
      <c r="T767" s="457"/>
      <c r="U767" s="457"/>
      <c r="Y767" s="461"/>
    </row>
    <row r="768" spans="20:25">
      <c r="T768" s="457"/>
      <c r="U768" s="457"/>
      <c r="Y768" s="461"/>
    </row>
    <row r="769" spans="20:25">
      <c r="T769" s="457"/>
      <c r="U769" s="457"/>
      <c r="Y769" s="461"/>
    </row>
    <row r="770" spans="20:25">
      <c r="T770" s="457"/>
      <c r="U770" s="457"/>
      <c r="Y770" s="461"/>
    </row>
    <row r="771" spans="20:25">
      <c r="T771" s="457"/>
      <c r="U771" s="457"/>
      <c r="Y771" s="461"/>
    </row>
    <row r="772" spans="20:25">
      <c r="T772" s="457"/>
      <c r="U772" s="457"/>
      <c r="Y772" s="461"/>
    </row>
    <row r="773" spans="20:25">
      <c r="T773" s="457"/>
      <c r="U773" s="457"/>
      <c r="Y773" s="461"/>
    </row>
    <row r="774" spans="20:25">
      <c r="T774" s="457"/>
      <c r="U774" s="457"/>
      <c r="Y774" s="461"/>
    </row>
    <row r="775" spans="20:25">
      <c r="T775" s="457"/>
      <c r="U775" s="457"/>
      <c r="Y775" s="461"/>
    </row>
    <row r="776" spans="20:25">
      <c r="T776" s="457"/>
      <c r="U776" s="457"/>
      <c r="Y776" s="461"/>
    </row>
    <row r="777" spans="20:25">
      <c r="T777" s="457"/>
      <c r="U777" s="457"/>
      <c r="Y777" s="461"/>
    </row>
    <row r="778" spans="20:25">
      <c r="T778" s="457"/>
      <c r="U778" s="457"/>
      <c r="Y778" s="461"/>
    </row>
    <row r="779" spans="20:25">
      <c r="T779" s="457"/>
      <c r="U779" s="457"/>
      <c r="Y779" s="461"/>
    </row>
    <row r="780" spans="20:25">
      <c r="T780" s="457"/>
      <c r="U780" s="457"/>
      <c r="Y780" s="461"/>
    </row>
    <row r="781" spans="20:25">
      <c r="T781" s="457"/>
      <c r="U781" s="457"/>
      <c r="Y781" s="461"/>
    </row>
    <row r="782" spans="20:25">
      <c r="T782" s="457"/>
      <c r="U782" s="457"/>
      <c r="Y782" s="461"/>
    </row>
    <row r="783" spans="20:25">
      <c r="T783" s="457"/>
      <c r="U783" s="457"/>
      <c r="Y783" s="461"/>
    </row>
    <row r="784" spans="20:25">
      <c r="T784" s="457"/>
      <c r="U784" s="457"/>
      <c r="Y784" s="461"/>
    </row>
    <row r="785" spans="20:25">
      <c r="T785" s="457"/>
      <c r="U785" s="457"/>
      <c r="Y785" s="461"/>
    </row>
    <row r="786" spans="20:25">
      <c r="T786" s="457"/>
      <c r="U786" s="457"/>
      <c r="Y786" s="461"/>
    </row>
    <row r="787" spans="20:25">
      <c r="T787" s="457"/>
      <c r="U787" s="457"/>
      <c r="Y787" s="461"/>
    </row>
    <row r="788" spans="20:25">
      <c r="T788" s="457"/>
      <c r="U788" s="457"/>
      <c r="Y788" s="461"/>
    </row>
    <row r="789" spans="20:25">
      <c r="T789" s="457"/>
      <c r="U789" s="457"/>
      <c r="Y789" s="461"/>
    </row>
    <row r="790" spans="20:25">
      <c r="T790" s="457"/>
      <c r="U790" s="457"/>
      <c r="Y790" s="461"/>
    </row>
    <row r="791" spans="20:25">
      <c r="T791" s="457"/>
      <c r="U791" s="457"/>
      <c r="Y791" s="461"/>
    </row>
    <row r="792" spans="20:25">
      <c r="T792" s="457"/>
      <c r="U792" s="457"/>
      <c r="Y792" s="461"/>
    </row>
    <row r="793" spans="20:25">
      <c r="T793" s="457"/>
      <c r="U793" s="457"/>
      <c r="Y793" s="461"/>
    </row>
    <row r="794" spans="20:25">
      <c r="T794" s="457"/>
      <c r="U794" s="457"/>
      <c r="Y794" s="461"/>
    </row>
    <row r="795" spans="20:25">
      <c r="T795" s="457"/>
      <c r="U795" s="457"/>
      <c r="Y795" s="461"/>
    </row>
    <row r="796" spans="20:25">
      <c r="T796" s="457"/>
      <c r="U796" s="457"/>
      <c r="Y796" s="461"/>
    </row>
    <row r="797" spans="20:25">
      <c r="T797" s="457"/>
      <c r="U797" s="457"/>
      <c r="Y797" s="461"/>
    </row>
    <row r="798" spans="20:25">
      <c r="T798" s="457"/>
      <c r="U798" s="457"/>
      <c r="Y798" s="461"/>
    </row>
    <row r="799" spans="20:25">
      <c r="T799" s="457"/>
      <c r="U799" s="457"/>
      <c r="Y799" s="461"/>
    </row>
    <row r="800" spans="20:25">
      <c r="T800" s="457"/>
      <c r="U800" s="457"/>
      <c r="Y800" s="461"/>
    </row>
    <row r="801" spans="20:25">
      <c r="T801" s="457"/>
      <c r="U801" s="457"/>
      <c r="Y801" s="461"/>
    </row>
    <row r="802" spans="20:25">
      <c r="T802" s="457"/>
      <c r="U802" s="457"/>
      <c r="Y802" s="461"/>
    </row>
    <row r="803" spans="20:25">
      <c r="T803" s="457"/>
      <c r="U803" s="457"/>
      <c r="Y803" s="461"/>
    </row>
    <row r="804" spans="20:25">
      <c r="T804" s="457"/>
      <c r="U804" s="457"/>
      <c r="Y804" s="461"/>
    </row>
    <row r="805" spans="20:25">
      <c r="T805" s="457"/>
      <c r="U805" s="457"/>
      <c r="Y805" s="461"/>
    </row>
    <row r="806" spans="20:25">
      <c r="T806" s="457"/>
      <c r="U806" s="457"/>
      <c r="Y806" s="461"/>
    </row>
    <row r="807" spans="20:25">
      <c r="T807" s="457"/>
      <c r="U807" s="457"/>
      <c r="Y807" s="461"/>
    </row>
    <row r="808" spans="20:25">
      <c r="T808" s="457"/>
      <c r="U808" s="457"/>
      <c r="Y808" s="461"/>
    </row>
    <row r="809" spans="20:25">
      <c r="T809" s="457"/>
      <c r="U809" s="457"/>
      <c r="Y809" s="461"/>
    </row>
    <row r="810" spans="20:25">
      <c r="T810" s="457"/>
      <c r="U810" s="457"/>
      <c r="Y810" s="461"/>
    </row>
    <row r="811" spans="20:25">
      <c r="T811" s="457"/>
      <c r="U811" s="457"/>
      <c r="Y811" s="461"/>
    </row>
    <row r="812" spans="20:25">
      <c r="T812" s="457"/>
      <c r="U812" s="457"/>
      <c r="Y812" s="461"/>
    </row>
    <row r="813" spans="20:25">
      <c r="T813" s="457"/>
      <c r="U813" s="457"/>
      <c r="Y813" s="461"/>
    </row>
    <row r="814" spans="20:25">
      <c r="T814" s="457"/>
      <c r="U814" s="457"/>
      <c r="Y814" s="461"/>
    </row>
    <row r="815" spans="20:25">
      <c r="T815" s="457"/>
      <c r="U815" s="457"/>
      <c r="Y815" s="461"/>
    </row>
    <row r="816" spans="20:25">
      <c r="T816" s="457"/>
      <c r="U816" s="457"/>
      <c r="Y816" s="461"/>
    </row>
    <row r="817" spans="20:25">
      <c r="T817" s="457"/>
      <c r="U817" s="457"/>
      <c r="Y817" s="461"/>
    </row>
    <row r="818" spans="20:25">
      <c r="T818" s="457"/>
      <c r="U818" s="457"/>
      <c r="Y818" s="461"/>
    </row>
    <row r="819" spans="20:25">
      <c r="T819" s="457"/>
      <c r="U819" s="457"/>
      <c r="Y819" s="461"/>
    </row>
    <row r="820" spans="20:25">
      <c r="T820" s="457"/>
      <c r="U820" s="457"/>
      <c r="Y820" s="461"/>
    </row>
    <row r="821" spans="20:25">
      <c r="T821" s="457"/>
      <c r="U821" s="457"/>
      <c r="Y821" s="461"/>
    </row>
    <row r="822" spans="20:25">
      <c r="T822" s="457"/>
      <c r="U822" s="457"/>
      <c r="Y822" s="461"/>
    </row>
    <row r="823" spans="20:25">
      <c r="T823" s="457"/>
      <c r="U823" s="457"/>
      <c r="Y823" s="461"/>
    </row>
    <row r="824" spans="20:25">
      <c r="T824" s="457"/>
      <c r="U824" s="457"/>
      <c r="Y824" s="461"/>
    </row>
    <row r="825" spans="20:25">
      <c r="T825" s="457"/>
      <c r="U825" s="457"/>
      <c r="Y825" s="461"/>
    </row>
    <row r="826" spans="20:25">
      <c r="T826" s="457"/>
      <c r="U826" s="457"/>
      <c r="Y826" s="461"/>
    </row>
    <row r="827" spans="20:25">
      <c r="T827" s="457"/>
      <c r="U827" s="457"/>
      <c r="Y827" s="461"/>
    </row>
    <row r="828" spans="20:25">
      <c r="T828" s="457"/>
      <c r="U828" s="457"/>
      <c r="Y828" s="461"/>
    </row>
    <row r="829" spans="20:25">
      <c r="T829" s="457"/>
      <c r="U829" s="457"/>
      <c r="Y829" s="461"/>
    </row>
    <row r="830" spans="20:25">
      <c r="T830" s="457"/>
      <c r="U830" s="457"/>
      <c r="Y830" s="461"/>
    </row>
    <row r="831" spans="20:25">
      <c r="T831" s="457"/>
      <c r="U831" s="457"/>
      <c r="Y831" s="461"/>
    </row>
    <row r="832" spans="20:25">
      <c r="T832" s="457"/>
      <c r="U832" s="457"/>
      <c r="Y832" s="461"/>
    </row>
    <row r="833" spans="20:25">
      <c r="T833" s="457"/>
      <c r="U833" s="457"/>
      <c r="Y833" s="461"/>
    </row>
    <row r="834" spans="20:25">
      <c r="T834" s="457"/>
      <c r="U834" s="457"/>
      <c r="Y834" s="461"/>
    </row>
    <row r="835" spans="20:25">
      <c r="T835" s="457"/>
      <c r="U835" s="457"/>
      <c r="Y835" s="461"/>
    </row>
    <row r="836" spans="20:25">
      <c r="T836" s="457"/>
      <c r="U836" s="457"/>
      <c r="Y836" s="461"/>
    </row>
    <row r="837" spans="20:25">
      <c r="T837" s="457"/>
      <c r="U837" s="457"/>
      <c r="Y837" s="461"/>
    </row>
    <row r="838" spans="20:25">
      <c r="T838" s="457"/>
      <c r="U838" s="457"/>
      <c r="Y838" s="461"/>
    </row>
    <row r="839" spans="20:25">
      <c r="T839" s="457"/>
      <c r="U839" s="457"/>
      <c r="Y839" s="461"/>
    </row>
    <row r="840" spans="20:25">
      <c r="T840" s="457"/>
      <c r="U840" s="457"/>
      <c r="Y840" s="461"/>
    </row>
    <row r="841" spans="20:25">
      <c r="T841" s="457"/>
      <c r="U841" s="457"/>
      <c r="Y841" s="461"/>
    </row>
    <row r="842" spans="20:25">
      <c r="T842" s="457"/>
      <c r="U842" s="457"/>
      <c r="Y842" s="461"/>
    </row>
    <row r="843" spans="20:25">
      <c r="T843" s="457"/>
      <c r="U843" s="457"/>
      <c r="Y843" s="461"/>
    </row>
    <row r="844" spans="20:25">
      <c r="T844" s="457"/>
      <c r="U844" s="457"/>
      <c r="Y844" s="461"/>
    </row>
    <row r="845" spans="20:25">
      <c r="T845" s="457"/>
      <c r="U845" s="457"/>
      <c r="Y845" s="461"/>
    </row>
    <row r="846" spans="20:25">
      <c r="T846" s="457"/>
      <c r="U846" s="457"/>
      <c r="Y846" s="461"/>
    </row>
    <row r="847" spans="20:25">
      <c r="T847" s="457"/>
      <c r="U847" s="457"/>
      <c r="Y847" s="461"/>
    </row>
    <row r="848" spans="20:25">
      <c r="T848" s="457"/>
      <c r="U848" s="457"/>
      <c r="Y848" s="461"/>
    </row>
    <row r="849" spans="20:25">
      <c r="T849" s="457"/>
      <c r="U849" s="457"/>
      <c r="Y849" s="461"/>
    </row>
    <row r="850" spans="20:25">
      <c r="T850" s="457"/>
      <c r="U850" s="457"/>
      <c r="Y850" s="461"/>
    </row>
    <row r="851" spans="20:25">
      <c r="T851" s="457"/>
      <c r="U851" s="457"/>
      <c r="Y851" s="461"/>
    </row>
    <row r="852" spans="20:25">
      <c r="T852" s="457"/>
      <c r="U852" s="457"/>
      <c r="Y852" s="461"/>
    </row>
    <row r="853" spans="20:25">
      <c r="T853" s="457"/>
      <c r="U853" s="457"/>
      <c r="Y853" s="461"/>
    </row>
    <row r="854" spans="20:25">
      <c r="T854" s="457"/>
      <c r="U854" s="457"/>
      <c r="Y854" s="461"/>
    </row>
    <row r="855" spans="20:25">
      <c r="T855" s="457"/>
      <c r="U855" s="457"/>
      <c r="Y855" s="461"/>
    </row>
    <row r="856" spans="20:25">
      <c r="T856" s="457"/>
      <c r="U856" s="457"/>
      <c r="Y856" s="461"/>
    </row>
    <row r="857" spans="20:25">
      <c r="T857" s="457"/>
      <c r="U857" s="457"/>
      <c r="Y857" s="461"/>
    </row>
    <row r="858" spans="20:25">
      <c r="T858" s="457"/>
      <c r="U858" s="457"/>
      <c r="Y858" s="461"/>
    </row>
    <row r="859" spans="20:25">
      <c r="T859" s="457"/>
      <c r="U859" s="457"/>
      <c r="Y859" s="461"/>
    </row>
    <row r="860" spans="20:25">
      <c r="T860" s="457"/>
      <c r="U860" s="457"/>
      <c r="Y860" s="461"/>
    </row>
    <row r="861" spans="20:25">
      <c r="T861" s="457"/>
      <c r="U861" s="457"/>
      <c r="Y861" s="461"/>
    </row>
    <row r="862" spans="20:25">
      <c r="T862" s="457"/>
      <c r="U862" s="457"/>
      <c r="Y862" s="461"/>
    </row>
    <row r="863" spans="20:25">
      <c r="T863" s="457"/>
      <c r="U863" s="457"/>
      <c r="Y863" s="461"/>
    </row>
    <row r="864" spans="20:25">
      <c r="T864" s="457"/>
      <c r="U864" s="457"/>
      <c r="Y864" s="461"/>
    </row>
    <row r="865" spans="20:25">
      <c r="T865" s="457"/>
      <c r="U865" s="457"/>
      <c r="Y865" s="461"/>
    </row>
    <row r="866" spans="20:25">
      <c r="T866" s="457"/>
      <c r="U866" s="457"/>
      <c r="Y866" s="461"/>
    </row>
    <row r="867" spans="20:25">
      <c r="T867" s="457"/>
      <c r="U867" s="457"/>
      <c r="Y867" s="461"/>
    </row>
    <row r="868" spans="20:25">
      <c r="T868" s="457"/>
      <c r="U868" s="457"/>
      <c r="Y868" s="461"/>
    </row>
    <row r="869" spans="20:25">
      <c r="T869" s="457"/>
      <c r="U869" s="457"/>
      <c r="Y869" s="461"/>
    </row>
    <row r="870" spans="20:25">
      <c r="T870" s="457"/>
      <c r="U870" s="457"/>
      <c r="Y870" s="461"/>
    </row>
    <row r="871" spans="20:25">
      <c r="T871" s="457"/>
      <c r="U871" s="457"/>
      <c r="Y871" s="461"/>
    </row>
    <row r="872" spans="20:25">
      <c r="T872" s="457"/>
      <c r="U872" s="457"/>
      <c r="Y872" s="461"/>
    </row>
    <row r="873" spans="20:25">
      <c r="T873" s="457"/>
      <c r="U873" s="457"/>
      <c r="Y873" s="461"/>
    </row>
    <row r="874" spans="20:25">
      <c r="T874" s="457"/>
      <c r="U874" s="457"/>
      <c r="Y874" s="461"/>
    </row>
    <row r="875" spans="20:25">
      <c r="T875" s="457"/>
      <c r="U875" s="457"/>
      <c r="Y875" s="461"/>
    </row>
    <row r="876" spans="20:25">
      <c r="T876" s="457"/>
      <c r="U876" s="457"/>
      <c r="Y876" s="461"/>
    </row>
    <row r="877" spans="20:25">
      <c r="T877" s="457"/>
      <c r="U877" s="457"/>
      <c r="Y877" s="461"/>
    </row>
    <row r="878" spans="20:25">
      <c r="T878" s="457"/>
      <c r="U878" s="457"/>
      <c r="Y878" s="461"/>
    </row>
    <row r="879" spans="20:25">
      <c r="T879" s="457"/>
      <c r="U879" s="457"/>
      <c r="Y879" s="461"/>
    </row>
    <row r="880" spans="20:25">
      <c r="T880" s="457"/>
      <c r="U880" s="457"/>
      <c r="Y880" s="461"/>
    </row>
    <row r="881" spans="20:25">
      <c r="T881" s="457"/>
      <c r="U881" s="457"/>
      <c r="Y881" s="461"/>
    </row>
    <row r="882" spans="20:25">
      <c r="T882" s="457"/>
      <c r="U882" s="457"/>
      <c r="Y882" s="461"/>
    </row>
    <row r="883" spans="20:25">
      <c r="T883" s="457"/>
      <c r="U883" s="457"/>
      <c r="Y883" s="461"/>
    </row>
    <row r="884" spans="20:25">
      <c r="T884" s="457"/>
      <c r="U884" s="457"/>
      <c r="Y884" s="461"/>
    </row>
    <row r="885" spans="20:25">
      <c r="T885" s="457"/>
      <c r="U885" s="457"/>
      <c r="Y885" s="461"/>
    </row>
    <row r="886" spans="20:25">
      <c r="T886" s="457"/>
      <c r="U886" s="457"/>
      <c r="Y886" s="461"/>
    </row>
    <row r="887" spans="20:25">
      <c r="T887" s="457"/>
      <c r="U887" s="457"/>
      <c r="Y887" s="461"/>
    </row>
    <row r="888" spans="20:25">
      <c r="T888" s="457"/>
      <c r="U888" s="457"/>
      <c r="Y888" s="461"/>
    </row>
    <row r="889" spans="20:25">
      <c r="T889" s="457"/>
      <c r="U889" s="457"/>
      <c r="Y889" s="461"/>
    </row>
    <row r="890" spans="20:25">
      <c r="T890" s="457"/>
      <c r="U890" s="457"/>
      <c r="Y890" s="461"/>
    </row>
    <row r="891" spans="20:25">
      <c r="T891" s="457"/>
      <c r="U891" s="457"/>
      <c r="Y891" s="461"/>
    </row>
    <row r="892" spans="20:25">
      <c r="T892" s="457"/>
      <c r="U892" s="457"/>
      <c r="Y892" s="461"/>
    </row>
    <row r="893" spans="20:25">
      <c r="T893" s="457"/>
      <c r="U893" s="457"/>
      <c r="Y893" s="461"/>
    </row>
    <row r="894" spans="20:25">
      <c r="T894" s="457"/>
      <c r="U894" s="457"/>
      <c r="Y894" s="461"/>
    </row>
    <row r="895" spans="20:25">
      <c r="T895" s="457"/>
      <c r="U895" s="457"/>
      <c r="Y895" s="461"/>
    </row>
    <row r="896" spans="20:25">
      <c r="T896" s="457"/>
      <c r="U896" s="457"/>
      <c r="Y896" s="461"/>
    </row>
    <row r="897" spans="20:25">
      <c r="T897" s="457"/>
      <c r="U897" s="457"/>
      <c r="Y897" s="461"/>
    </row>
    <row r="898" spans="20:25">
      <c r="T898" s="457"/>
      <c r="U898" s="457"/>
      <c r="Y898" s="461"/>
    </row>
    <row r="899" spans="20:25">
      <c r="T899" s="457"/>
      <c r="U899" s="457"/>
      <c r="Y899" s="461"/>
    </row>
    <row r="900" spans="20:25">
      <c r="T900" s="457"/>
      <c r="U900" s="457"/>
      <c r="Y900" s="461"/>
    </row>
    <row r="901" spans="20:25">
      <c r="T901" s="457"/>
      <c r="U901" s="457"/>
      <c r="Y901" s="461"/>
    </row>
    <row r="902" spans="20:25">
      <c r="T902" s="457"/>
      <c r="U902" s="457"/>
      <c r="Y902" s="461"/>
    </row>
    <row r="903" spans="20:25">
      <c r="T903" s="457"/>
      <c r="U903" s="457"/>
      <c r="Y903" s="461"/>
    </row>
    <row r="904" spans="20:25">
      <c r="T904" s="457"/>
      <c r="U904" s="457"/>
      <c r="Y904" s="461"/>
    </row>
    <row r="905" spans="20:25">
      <c r="T905" s="457"/>
      <c r="U905" s="457"/>
      <c r="Y905" s="461"/>
    </row>
    <row r="906" spans="20:25">
      <c r="T906" s="457"/>
      <c r="U906" s="457"/>
      <c r="Y906" s="461"/>
    </row>
    <row r="907" spans="20:25">
      <c r="T907" s="457"/>
      <c r="U907" s="457"/>
      <c r="Y907" s="461"/>
    </row>
    <row r="908" spans="20:25">
      <c r="T908" s="457"/>
      <c r="U908" s="457"/>
      <c r="Y908" s="461"/>
    </row>
    <row r="909" spans="20:25">
      <c r="T909" s="457"/>
      <c r="U909" s="457"/>
      <c r="Y909" s="461"/>
    </row>
    <row r="910" spans="20:25">
      <c r="T910" s="457"/>
      <c r="U910" s="457"/>
      <c r="Y910" s="461"/>
    </row>
    <row r="911" spans="20:25">
      <c r="T911" s="457"/>
      <c r="U911" s="457"/>
      <c r="Y911" s="461"/>
    </row>
    <row r="912" spans="20:25">
      <c r="T912" s="457"/>
      <c r="U912" s="457"/>
      <c r="Y912" s="461"/>
    </row>
    <row r="913" spans="20:25">
      <c r="T913" s="457"/>
      <c r="U913" s="457"/>
      <c r="Y913" s="461"/>
    </row>
    <row r="914" spans="20:25">
      <c r="T914" s="457"/>
      <c r="U914" s="457"/>
      <c r="Y914" s="461"/>
    </row>
    <row r="915" spans="20:25">
      <c r="T915" s="457"/>
      <c r="U915" s="457"/>
      <c r="Y915" s="461"/>
    </row>
    <row r="916" spans="20:25">
      <c r="T916" s="457"/>
      <c r="U916" s="457"/>
      <c r="Y916" s="461"/>
    </row>
    <row r="917" spans="20:25">
      <c r="T917" s="457"/>
      <c r="U917" s="457"/>
      <c r="Y917" s="461"/>
    </row>
    <row r="918" spans="20:25">
      <c r="T918" s="457"/>
      <c r="U918" s="457"/>
      <c r="Y918" s="461"/>
    </row>
    <row r="919" spans="20:25">
      <c r="T919" s="457"/>
      <c r="U919" s="457"/>
      <c r="Y919" s="461"/>
    </row>
    <row r="920" spans="20:25">
      <c r="T920" s="457"/>
      <c r="U920" s="457"/>
      <c r="Y920" s="461"/>
    </row>
    <row r="921" spans="20:25">
      <c r="T921" s="457"/>
      <c r="U921" s="457"/>
      <c r="Y921" s="461"/>
    </row>
    <row r="922" spans="20:25">
      <c r="T922" s="457"/>
      <c r="U922" s="457"/>
      <c r="Y922" s="461"/>
    </row>
    <row r="923" spans="20:25">
      <c r="T923" s="457"/>
      <c r="U923" s="457"/>
      <c r="Y923" s="461"/>
    </row>
    <row r="924" spans="20:25">
      <c r="T924" s="457"/>
      <c r="U924" s="457"/>
      <c r="Y924" s="461"/>
    </row>
    <row r="925" spans="20:25">
      <c r="T925" s="457"/>
      <c r="U925" s="457"/>
      <c r="Y925" s="461"/>
    </row>
    <row r="926" spans="20:25">
      <c r="T926" s="457"/>
      <c r="U926" s="457"/>
      <c r="Y926" s="461"/>
    </row>
    <row r="927" spans="20:25">
      <c r="T927" s="457"/>
      <c r="U927" s="457"/>
      <c r="Y927" s="461"/>
    </row>
    <row r="928" spans="20:25">
      <c r="T928" s="457"/>
      <c r="U928" s="457"/>
      <c r="Y928" s="461"/>
    </row>
    <row r="929" spans="20:25">
      <c r="T929" s="457"/>
      <c r="U929" s="457"/>
      <c r="Y929" s="461"/>
    </row>
    <row r="930" spans="20:25">
      <c r="T930" s="457"/>
      <c r="U930" s="457"/>
      <c r="Y930" s="461"/>
    </row>
    <row r="931" spans="20:25">
      <c r="T931" s="457"/>
      <c r="U931" s="457"/>
      <c r="Y931" s="461"/>
    </row>
    <row r="932" spans="20:25">
      <c r="T932" s="457"/>
      <c r="U932" s="457"/>
      <c r="Y932" s="461"/>
    </row>
    <row r="933" spans="20:25">
      <c r="T933" s="457"/>
      <c r="U933" s="457"/>
      <c r="Y933" s="461"/>
    </row>
    <row r="934" spans="20:25">
      <c r="T934" s="457"/>
      <c r="U934" s="457"/>
      <c r="Y934" s="461"/>
    </row>
    <row r="935" spans="20:25">
      <c r="T935" s="457"/>
      <c r="U935" s="457"/>
      <c r="Y935" s="461"/>
    </row>
    <row r="936" spans="20:25">
      <c r="T936" s="457"/>
      <c r="U936" s="457"/>
      <c r="Y936" s="461"/>
    </row>
    <row r="937" spans="20:25">
      <c r="T937" s="457"/>
      <c r="U937" s="457"/>
      <c r="Y937" s="461"/>
    </row>
    <row r="938" spans="20:25">
      <c r="T938" s="457"/>
      <c r="U938" s="457"/>
      <c r="Y938" s="461"/>
    </row>
    <row r="939" spans="20:25">
      <c r="T939" s="457"/>
      <c r="U939" s="457"/>
      <c r="Y939" s="461"/>
    </row>
    <row r="940" spans="20:25">
      <c r="T940" s="457"/>
      <c r="U940" s="457"/>
      <c r="Y940" s="461"/>
    </row>
    <row r="941" spans="20:25">
      <c r="T941" s="457"/>
      <c r="U941" s="457"/>
      <c r="Y941" s="461"/>
    </row>
    <row r="942" spans="20:25">
      <c r="T942" s="457"/>
      <c r="U942" s="457"/>
      <c r="Y942" s="461"/>
    </row>
    <row r="943" spans="20:25">
      <c r="T943" s="457"/>
      <c r="U943" s="457"/>
      <c r="Y943" s="461"/>
    </row>
    <row r="944" spans="20:25">
      <c r="T944" s="457"/>
      <c r="U944" s="457"/>
      <c r="Y944" s="461"/>
    </row>
    <row r="945" spans="20:25">
      <c r="T945" s="457"/>
      <c r="U945" s="457"/>
      <c r="Y945" s="461"/>
    </row>
    <row r="946" spans="20:25">
      <c r="T946" s="457"/>
      <c r="U946" s="457"/>
      <c r="Y946" s="461"/>
    </row>
    <row r="947" spans="20:25">
      <c r="T947" s="457"/>
      <c r="U947" s="457"/>
      <c r="Y947" s="461"/>
    </row>
    <row r="948" spans="20:25">
      <c r="T948" s="457"/>
      <c r="U948" s="457"/>
      <c r="Y948" s="461"/>
    </row>
    <row r="949" spans="20:25">
      <c r="T949" s="457"/>
      <c r="U949" s="457"/>
      <c r="Y949" s="461"/>
    </row>
    <row r="950" spans="20:25">
      <c r="T950" s="457"/>
      <c r="U950" s="457"/>
      <c r="Y950" s="461"/>
    </row>
    <row r="951" spans="20:25">
      <c r="T951" s="457"/>
      <c r="U951" s="457"/>
      <c r="Y951" s="461"/>
    </row>
    <row r="952" spans="20:25">
      <c r="T952" s="457"/>
      <c r="U952" s="457"/>
      <c r="Y952" s="461"/>
    </row>
    <row r="953" spans="20:25">
      <c r="T953" s="457"/>
      <c r="U953" s="457"/>
      <c r="Y953" s="461"/>
    </row>
    <row r="954" spans="20:25">
      <c r="T954" s="457"/>
      <c r="U954" s="457"/>
      <c r="Y954" s="461"/>
    </row>
    <row r="955" spans="20:25">
      <c r="T955" s="457"/>
      <c r="U955" s="457"/>
      <c r="Y955" s="461"/>
    </row>
    <row r="956" spans="20:25">
      <c r="T956" s="457"/>
      <c r="U956" s="457"/>
      <c r="Y956" s="461"/>
    </row>
    <row r="957" spans="20:25">
      <c r="T957" s="457"/>
      <c r="U957" s="457"/>
      <c r="Y957" s="461"/>
    </row>
    <row r="958" spans="20:25">
      <c r="T958" s="457"/>
      <c r="U958" s="457"/>
      <c r="Y958" s="461"/>
    </row>
    <row r="959" spans="20:25">
      <c r="T959" s="457"/>
      <c r="U959" s="457"/>
      <c r="Y959" s="461"/>
    </row>
    <row r="960" spans="20:25">
      <c r="T960" s="457"/>
      <c r="U960" s="457"/>
      <c r="Y960" s="461"/>
    </row>
    <row r="961" spans="20:25">
      <c r="T961" s="457"/>
      <c r="U961" s="457"/>
      <c r="Y961" s="461"/>
    </row>
    <row r="962" spans="20:25">
      <c r="T962" s="457"/>
      <c r="U962" s="457"/>
      <c r="Y962" s="461"/>
    </row>
    <row r="963" spans="20:25">
      <c r="T963" s="457"/>
      <c r="U963" s="457"/>
      <c r="Y963" s="461"/>
    </row>
    <row r="964" spans="20:25">
      <c r="T964" s="457"/>
      <c r="U964" s="457"/>
      <c r="Y964" s="461"/>
    </row>
    <row r="965" spans="20:25">
      <c r="T965" s="457"/>
      <c r="U965" s="457"/>
      <c r="Y965" s="461"/>
    </row>
    <row r="966" spans="20:25">
      <c r="T966" s="457"/>
      <c r="U966" s="457"/>
      <c r="Y966" s="461"/>
    </row>
    <row r="967" spans="20:25">
      <c r="T967" s="457"/>
      <c r="U967" s="457"/>
      <c r="Y967" s="461"/>
    </row>
    <row r="968" spans="20:25">
      <c r="T968" s="457"/>
      <c r="U968" s="457"/>
      <c r="Y968" s="461"/>
    </row>
    <row r="969" spans="20:25">
      <c r="T969" s="457"/>
      <c r="U969" s="457"/>
      <c r="Y969" s="461"/>
    </row>
    <row r="970" spans="20:25">
      <c r="T970" s="457"/>
      <c r="U970" s="457"/>
      <c r="Y970" s="461"/>
    </row>
    <row r="971" spans="20:25">
      <c r="T971" s="457"/>
      <c r="U971" s="457"/>
      <c r="Y971" s="461"/>
    </row>
    <row r="972" spans="20:25">
      <c r="T972" s="457"/>
      <c r="U972" s="457"/>
      <c r="Y972" s="461"/>
    </row>
    <row r="973" spans="20:25">
      <c r="T973" s="457"/>
      <c r="U973" s="457"/>
      <c r="Y973" s="461"/>
    </row>
    <row r="974" spans="20:25">
      <c r="T974" s="457"/>
      <c r="U974" s="457"/>
      <c r="Y974" s="461"/>
    </row>
    <row r="975" spans="20:25">
      <c r="T975" s="457"/>
      <c r="U975" s="457"/>
      <c r="Y975" s="461"/>
    </row>
    <row r="976" spans="20:25">
      <c r="T976" s="457"/>
      <c r="U976" s="457"/>
      <c r="Y976" s="461"/>
    </row>
    <row r="977" spans="20:25">
      <c r="T977" s="457"/>
      <c r="U977" s="457"/>
      <c r="Y977" s="461"/>
    </row>
    <row r="978" spans="20:25">
      <c r="T978" s="457"/>
      <c r="U978" s="457"/>
      <c r="Y978" s="461"/>
    </row>
    <row r="979" spans="20:25">
      <c r="T979" s="457"/>
      <c r="U979" s="457"/>
      <c r="Y979" s="461"/>
    </row>
    <row r="980" spans="20:25">
      <c r="T980" s="457"/>
      <c r="U980" s="457"/>
      <c r="Y980" s="461"/>
    </row>
    <row r="981" spans="20:25">
      <c r="T981" s="457"/>
      <c r="U981" s="457"/>
      <c r="Y981" s="461"/>
    </row>
    <row r="982" spans="20:25">
      <c r="T982" s="457"/>
      <c r="U982" s="457"/>
      <c r="Y982" s="461"/>
    </row>
    <row r="983" spans="20:25">
      <c r="T983" s="457"/>
      <c r="U983" s="457"/>
      <c r="Y983" s="461"/>
    </row>
    <row r="984" spans="20:25">
      <c r="T984" s="457"/>
      <c r="U984" s="457"/>
      <c r="Y984" s="461"/>
    </row>
    <row r="985" spans="20:25">
      <c r="T985" s="457"/>
      <c r="U985" s="457"/>
      <c r="Y985" s="461"/>
    </row>
    <row r="986" spans="20:25">
      <c r="T986" s="457"/>
      <c r="U986" s="457"/>
      <c r="Y986" s="461"/>
    </row>
    <row r="987" spans="20:25">
      <c r="T987" s="457"/>
      <c r="U987" s="457"/>
      <c r="Y987" s="461"/>
    </row>
    <row r="988" spans="20:25">
      <c r="T988" s="457"/>
      <c r="U988" s="457"/>
      <c r="Y988" s="461"/>
    </row>
    <row r="989" spans="20:25">
      <c r="T989" s="457"/>
      <c r="U989" s="457"/>
      <c r="Y989" s="461"/>
    </row>
    <row r="990" spans="20:25">
      <c r="T990" s="457"/>
      <c r="U990" s="457"/>
      <c r="Y990" s="461"/>
    </row>
    <row r="991" spans="20:25">
      <c r="T991" s="457"/>
      <c r="U991" s="457"/>
      <c r="Y991" s="461"/>
    </row>
    <row r="992" spans="20:25">
      <c r="T992" s="457"/>
      <c r="U992" s="457"/>
      <c r="Y992" s="461"/>
    </row>
    <row r="993" spans="20:25">
      <c r="T993" s="457"/>
      <c r="U993" s="457"/>
      <c r="Y993" s="461"/>
    </row>
    <row r="994" spans="20:25">
      <c r="T994" s="457"/>
      <c r="U994" s="457"/>
      <c r="Y994" s="461"/>
    </row>
    <row r="995" spans="20:25">
      <c r="T995" s="457"/>
      <c r="U995" s="457"/>
      <c r="Y995" s="461"/>
    </row>
    <row r="996" spans="20:25">
      <c r="T996" s="457"/>
      <c r="U996" s="457"/>
      <c r="Y996" s="461"/>
    </row>
    <row r="997" spans="20:25">
      <c r="T997" s="457"/>
      <c r="U997" s="457"/>
      <c r="Y997" s="461"/>
    </row>
    <row r="998" spans="20:25">
      <c r="T998" s="457"/>
      <c r="U998" s="457"/>
      <c r="Y998" s="461"/>
    </row>
    <row r="999" spans="20:25">
      <c r="T999" s="457"/>
      <c r="U999" s="457"/>
      <c r="Y999" s="461"/>
    </row>
    <row r="1000" spans="20:25">
      <c r="T1000" s="457"/>
      <c r="U1000" s="457"/>
      <c r="Y1000" s="461"/>
    </row>
    <row r="1001" spans="20:25">
      <c r="T1001" s="457"/>
      <c r="U1001" s="457"/>
      <c r="Y1001" s="461"/>
    </row>
    <row r="1002" spans="20:25">
      <c r="T1002" s="457"/>
      <c r="U1002" s="457"/>
      <c r="Y1002" s="461"/>
    </row>
    <row r="1003" spans="20:25">
      <c r="T1003" s="457"/>
      <c r="U1003" s="457"/>
      <c r="Y1003" s="461"/>
    </row>
    <row r="1004" spans="20:25">
      <c r="T1004" s="457"/>
      <c r="U1004" s="457"/>
      <c r="Y1004" s="461"/>
    </row>
    <row r="1005" spans="20:25">
      <c r="T1005" s="457"/>
      <c r="U1005" s="457"/>
      <c r="Y1005" s="461"/>
    </row>
    <row r="1006" spans="20:25">
      <c r="T1006" s="457"/>
      <c r="U1006" s="457"/>
      <c r="Y1006" s="461"/>
    </row>
    <row r="1007" spans="20:25">
      <c r="T1007" s="457"/>
      <c r="U1007" s="457"/>
      <c r="Y1007" s="461"/>
    </row>
    <row r="1008" spans="20:25">
      <c r="T1008" s="457"/>
      <c r="U1008" s="457"/>
      <c r="Y1008" s="461"/>
    </row>
    <row r="1009" spans="20:25">
      <c r="T1009" s="457"/>
      <c r="U1009" s="457"/>
      <c r="Y1009" s="461"/>
    </row>
    <row r="1010" spans="20:25">
      <c r="T1010" s="457"/>
      <c r="U1010" s="457"/>
      <c r="Y1010" s="461"/>
    </row>
    <row r="1011" spans="20:25">
      <c r="T1011" s="457"/>
      <c r="U1011" s="457"/>
      <c r="Y1011" s="461"/>
    </row>
    <row r="1012" spans="20:25">
      <c r="T1012" s="457"/>
      <c r="U1012" s="457"/>
      <c r="Y1012" s="461"/>
    </row>
    <row r="1013" spans="20:25">
      <c r="T1013" s="457"/>
      <c r="U1013" s="457"/>
      <c r="Y1013" s="461"/>
    </row>
    <row r="1014" spans="20:25">
      <c r="T1014" s="457"/>
      <c r="U1014" s="457"/>
      <c r="Y1014" s="461"/>
    </row>
    <row r="1015" spans="20:25">
      <c r="T1015" s="457"/>
      <c r="U1015" s="457"/>
      <c r="Y1015" s="461"/>
    </row>
    <row r="1016" spans="20:25">
      <c r="T1016" s="457"/>
      <c r="U1016" s="457"/>
      <c r="Y1016" s="461"/>
    </row>
    <row r="1017" spans="20:25">
      <c r="T1017" s="457"/>
      <c r="U1017" s="457"/>
      <c r="Y1017" s="461"/>
    </row>
    <row r="1018" spans="20:25">
      <c r="T1018" s="457"/>
      <c r="U1018" s="457"/>
      <c r="Y1018" s="461"/>
    </row>
    <row r="1019" spans="20:25">
      <c r="T1019" s="457"/>
      <c r="U1019" s="457"/>
      <c r="Y1019" s="461"/>
    </row>
    <row r="1020" spans="20:25">
      <c r="T1020" s="457"/>
      <c r="U1020" s="457"/>
      <c r="Y1020" s="461"/>
    </row>
    <row r="1021" spans="20:25">
      <c r="T1021" s="457"/>
      <c r="U1021" s="457"/>
      <c r="Y1021" s="461"/>
    </row>
    <row r="1022" spans="20:25">
      <c r="T1022" s="457"/>
      <c r="U1022" s="457"/>
      <c r="Y1022" s="461"/>
    </row>
    <row r="1023" spans="20:25">
      <c r="T1023" s="457"/>
      <c r="U1023" s="457"/>
      <c r="Y1023" s="461"/>
    </row>
    <row r="1024" spans="20:25">
      <c r="T1024" s="457"/>
      <c r="U1024" s="457"/>
      <c r="Y1024" s="461"/>
    </row>
    <row r="1025" spans="20:25">
      <c r="T1025" s="457"/>
      <c r="U1025" s="457"/>
      <c r="Y1025" s="461"/>
    </row>
    <row r="1026" spans="20:25">
      <c r="T1026" s="457"/>
      <c r="U1026" s="457"/>
      <c r="Y1026" s="461"/>
    </row>
    <row r="1027" spans="20:25">
      <c r="T1027" s="457"/>
      <c r="U1027" s="457"/>
      <c r="Y1027" s="461"/>
    </row>
    <row r="1028" spans="20:25">
      <c r="T1028" s="457"/>
      <c r="U1028" s="457"/>
      <c r="Y1028" s="461"/>
    </row>
    <row r="1029" spans="20:25">
      <c r="T1029" s="457"/>
      <c r="U1029" s="457"/>
      <c r="Y1029" s="461"/>
    </row>
    <row r="1030" spans="20:25">
      <c r="T1030" s="457"/>
      <c r="U1030" s="457"/>
      <c r="Y1030" s="461"/>
    </row>
    <row r="1031" spans="20:25">
      <c r="T1031" s="457"/>
      <c r="U1031" s="457"/>
      <c r="Y1031" s="461"/>
    </row>
    <row r="1032" spans="20:25">
      <c r="T1032" s="457"/>
      <c r="U1032" s="457"/>
      <c r="Y1032" s="461"/>
    </row>
    <row r="1033" spans="20:25">
      <c r="T1033" s="457"/>
      <c r="U1033" s="457"/>
      <c r="Y1033" s="461"/>
    </row>
    <row r="1034" spans="20:25">
      <c r="T1034" s="457"/>
      <c r="U1034" s="457"/>
      <c r="Y1034" s="461"/>
    </row>
    <row r="1035" spans="20:25">
      <c r="T1035" s="457"/>
      <c r="U1035" s="457"/>
      <c r="Y1035" s="461"/>
    </row>
    <row r="1036" spans="20:25">
      <c r="T1036" s="457"/>
      <c r="U1036" s="457"/>
      <c r="Y1036" s="461"/>
    </row>
    <row r="1037" spans="20:25">
      <c r="T1037" s="457"/>
      <c r="U1037" s="457"/>
      <c r="Y1037" s="461"/>
    </row>
    <row r="1038" spans="20:25">
      <c r="T1038" s="457"/>
      <c r="U1038" s="457"/>
      <c r="Y1038" s="461"/>
    </row>
    <row r="1039" spans="20:25">
      <c r="T1039" s="457"/>
      <c r="U1039" s="457"/>
      <c r="Y1039" s="461"/>
    </row>
    <row r="1040" spans="20:25">
      <c r="T1040" s="457"/>
      <c r="U1040" s="457"/>
      <c r="Y1040" s="461"/>
    </row>
    <row r="1041" spans="20:25">
      <c r="T1041" s="457"/>
      <c r="U1041" s="457"/>
      <c r="Y1041" s="461"/>
    </row>
    <row r="1042" spans="20:25">
      <c r="T1042" s="457"/>
      <c r="U1042" s="457"/>
      <c r="Y1042" s="461"/>
    </row>
    <row r="1043" spans="20:25">
      <c r="T1043" s="457"/>
      <c r="U1043" s="457"/>
      <c r="Y1043" s="461"/>
    </row>
    <row r="1044" spans="20:25">
      <c r="T1044" s="457"/>
      <c r="U1044" s="457"/>
      <c r="Y1044" s="461"/>
    </row>
    <row r="1045" spans="20:25">
      <c r="T1045" s="457"/>
      <c r="U1045" s="457"/>
      <c r="Y1045" s="461"/>
    </row>
    <row r="1046" spans="20:25">
      <c r="T1046" s="457"/>
      <c r="U1046" s="457"/>
      <c r="Y1046" s="461"/>
    </row>
  </sheetData>
  <autoFilter ref="A1:AA66">
    <extLst/>
  </autoFilter>
  <mergeCells count="76">
    <mergeCell ref="A29:A30"/>
    <mergeCell ref="A32:A33"/>
    <mergeCell ref="A48:A50"/>
    <mergeCell ref="A60:A61"/>
    <mergeCell ref="B29:B30"/>
    <mergeCell ref="B32:B33"/>
    <mergeCell ref="B48:B50"/>
    <mergeCell ref="B60:B61"/>
    <mergeCell ref="C29:C30"/>
    <mergeCell ref="C32:C33"/>
    <mergeCell ref="C48:C50"/>
    <mergeCell ref="C60:C61"/>
    <mergeCell ref="D29:D30"/>
    <mergeCell ref="D32:D33"/>
    <mergeCell ref="D48:D50"/>
    <mergeCell ref="D60:D61"/>
    <mergeCell ref="E29:E30"/>
    <mergeCell ref="E32:E33"/>
    <mergeCell ref="E48:E50"/>
    <mergeCell ref="E60:E61"/>
    <mergeCell ref="F29:F30"/>
    <mergeCell ref="F32:F33"/>
    <mergeCell ref="F48:F50"/>
    <mergeCell ref="F60:F61"/>
    <mergeCell ref="G29:G30"/>
    <mergeCell ref="G32:G33"/>
    <mergeCell ref="G48:G50"/>
    <mergeCell ref="G60:G61"/>
    <mergeCell ref="N29:N30"/>
    <mergeCell ref="N32:N33"/>
    <mergeCell ref="N48:N50"/>
    <mergeCell ref="N60:N61"/>
    <mergeCell ref="O29:O30"/>
    <mergeCell ref="O32:O33"/>
    <mergeCell ref="O48:O50"/>
    <mergeCell ref="O60:O61"/>
    <mergeCell ref="P29:P30"/>
    <mergeCell ref="P32:P33"/>
    <mergeCell ref="P48:P50"/>
    <mergeCell ref="P60:P61"/>
    <mergeCell ref="Q29:Q30"/>
    <mergeCell ref="Q32:Q33"/>
    <mergeCell ref="Q48:Q50"/>
    <mergeCell ref="Q60:Q61"/>
    <mergeCell ref="R29:R30"/>
    <mergeCell ref="R32:R33"/>
    <mergeCell ref="R48:R50"/>
    <mergeCell ref="R60:R61"/>
    <mergeCell ref="S29:S30"/>
    <mergeCell ref="S32:S33"/>
    <mergeCell ref="S48:S50"/>
    <mergeCell ref="S60:S61"/>
    <mergeCell ref="T29:T30"/>
    <mergeCell ref="T32:T33"/>
    <mergeCell ref="T48:T50"/>
    <mergeCell ref="T60:T61"/>
    <mergeCell ref="U29:U30"/>
    <mergeCell ref="U32:U33"/>
    <mergeCell ref="U48:U50"/>
    <mergeCell ref="U60:U61"/>
    <mergeCell ref="V29:V30"/>
    <mergeCell ref="V32:V33"/>
    <mergeCell ref="V48:V50"/>
    <mergeCell ref="V60:V61"/>
    <mergeCell ref="W29:W30"/>
    <mergeCell ref="W32:W33"/>
    <mergeCell ref="W48:W50"/>
    <mergeCell ref="W60:W61"/>
    <mergeCell ref="X29:X30"/>
    <mergeCell ref="X32:X33"/>
    <mergeCell ref="X48:X50"/>
    <mergeCell ref="X60:X61"/>
    <mergeCell ref="Y29:Y30"/>
    <mergeCell ref="Y32:Y33"/>
    <mergeCell ref="Y48:Y50"/>
    <mergeCell ref="Y60:Y61"/>
  </mergeCells>
  <conditionalFormatting sqref="X2">
    <cfRule type="cellIs" dxfId="3" priority="21" operator="equal">
      <formula>"Delivered"</formula>
    </cfRule>
  </conditionalFormatting>
  <conditionalFormatting sqref="X3">
    <cfRule type="cellIs" dxfId="4" priority="10" operator="equal">
      <formula>"On Delivery"</formula>
    </cfRule>
    <cfRule type="cellIs" dxfId="3" priority="11" operator="equal">
      <formula>"Delivered"</formula>
    </cfRule>
    <cfRule type="cellIs" dxfId="3" priority="12" operator="equal">
      <formula>"Delieverd"</formula>
    </cfRule>
    <cfRule type="cellIs" dxfId="5" priority="13" operator="equal">
      <formula>"Cancelled"</formula>
    </cfRule>
    <cfRule type="cellIs" dxfId="3" priority="9" operator="equal">
      <formula>"Delivered"</formula>
    </cfRule>
  </conditionalFormatting>
  <conditionalFormatting sqref="X5">
    <cfRule type="cellIs" dxfId="4" priority="5" operator="equal">
      <formula>"On Delivery"</formula>
    </cfRule>
    <cfRule type="cellIs" dxfId="3" priority="6" operator="equal">
      <formula>"Delivered"</formula>
    </cfRule>
    <cfRule type="cellIs" dxfId="3" priority="7" operator="equal">
      <formula>"Delieverd"</formula>
    </cfRule>
    <cfRule type="cellIs" dxfId="5" priority="8" operator="equal">
      <formula>"Cancelled"</formula>
    </cfRule>
  </conditionalFormatting>
  <conditionalFormatting sqref="X1:X2 X4 X31:X32 X6:X29 X34:X48 X51:X60 X62:X1048576">
    <cfRule type="cellIs" dxfId="4" priority="22" operator="equal">
      <formula>"On Delivery"</formula>
    </cfRule>
    <cfRule type="cellIs" dxfId="3" priority="23" operator="equal">
      <formula>"Delivered"</formula>
    </cfRule>
    <cfRule type="cellIs" dxfId="3" priority="24" operator="equal">
      <formula>"Delieverd"</formula>
    </cfRule>
    <cfRule type="cellIs" dxfId="5" priority="25" operator="equal">
      <formula>"Cancelled"</formula>
    </cfRule>
  </conditionalFormatting>
  <dataValidations count="15">
    <dataValidation type="list" allowBlank="1" showInputMessage="1" showErrorMessage="1" prompt="Payment Failed By Phonepe" sqref="X12 X19 X21 X35">
      <formula1>"On Delivery,Delivered, Dispatching, Packing,Cancelled"</formula1>
    </dataValidation>
    <dataValidation allowBlank="1" showInputMessage="1" showErrorMessage="1" prompt="(Dry Fruits - 3, Fruit and Nut, Mango)  " sqref="I19"/>
    <dataValidation allowBlank="1" showInputMessage="1" showErrorMessage="1" prompt="(Dry Fruits, Fruit and Nut, Mango) " sqref="I20"/>
    <dataValidation type="list" allowBlank="1" showInputMessage="1" showErrorMessage="1" sqref="X20 X34 X2:X11 X13:X18 X22:X26 X28:X29 X31:X32 X36:X37 X39:X40 X42:X48 X51:X55 X59:X60 X62:X72">
      <formula1>"On Delivery,Delivered, Dispatching, Packing,Cancelled"</formula1>
    </dataValidation>
    <dataValidation type="list" allowBlank="1" showInputMessage="1" showErrorMessage="1" prompt="Payment Cancelled by PayU&#10;" sqref="X27 X38 X56">
      <formula1>"On Delivery,Delivered, Dispatching, Packing,Cancelled"</formula1>
    </dataValidation>
    <dataValidation allowBlank="1" showInputMessage="1" showErrorMessage="1" prompt="(Dry Fruits, Mixed Fruits)" sqref="I37"/>
    <dataValidation type="list" allowBlank="1" showInputMessage="1" showErrorMessage="1" prompt="Payment Cancelled by PhonePe" sqref="X41">
      <formula1>"On Delivery,Delivered, Dispatching, Packing,Cancelled"</formula1>
    </dataValidation>
    <dataValidation allowBlank="1" showInputMessage="1" showErrorMessage="1" prompt="(Dry Fruits)" sqref="I42"/>
    <dataValidation allowBlank="1" showInputMessage="1" showErrorMessage="1" prompt="Kaju Badam" sqref="I43 I47"/>
    <dataValidation allowBlank="1" showInputMessage="1" showErrorMessage="1" prompt="Dry Fruits" sqref="I52"/>
    <dataValidation type="list" allowBlank="1" showErrorMessage="1" prompt="&#10;" sqref="X57">
      <formula1>"On Delivery,Delivered, Dispatching, Packing,Cancelled"</formula1>
    </dataValidation>
    <dataValidation type="list" allowBlank="1" showInputMessage="1" showErrorMessage="1" prompt="Returned" sqref="X58">
      <formula1>"On Delivery,Delivered, Dispatching, Packing,Cancelled"</formula1>
    </dataValidation>
    <dataValidation allowBlank="1" showInputMessage="1" showErrorMessage="1" prompt="(Kesar Pista,Mix Fruit,Mango)" sqref="I65"/>
    <dataValidation type="list" allowBlank="1" showErrorMessage="1" sqref="R2:R15">
      <formula1>"PhonePe,COD,PayU"</formula1>
    </dataValidation>
    <dataValidation type="list" allowBlank="1" showErrorMessage="1" sqref="S2:S72">
      <formula1>"Nandan,India Post,Xpressbees, Others, Shiprocket"</formula1>
    </dataValidation>
  </dataValidations>
  <hyperlinks>
    <hyperlink ref="V25" r:id="rId1" display="4091200018602"/>
    <hyperlink ref="V9" r:id="rId2" display="102800311833"/>
    <hyperlink ref="V8" r:id="rId3" display="14344940287052"/>
    <hyperlink ref="V7" r:id="rId4" display="14344940285903"/>
    <hyperlink ref="V4" r:id="rId5" display="14344940283649"/>
    <hyperlink ref="V31" r:id="rId6" display="14344940407739"/>
    <hyperlink ref="V44" r:id="rId7" display="14344940491693"/>
    <hyperlink ref="V54" r:id="rId8" display="14344940474771"/>
    <hyperlink ref="V59" r:id="rId9" display="14344940504613"/>
    <hyperlink ref="V60" r:id="rId10" display="14344940498771"/>
    <hyperlink ref="V10" r:id="rId11" display="14344940308678"/>
    <hyperlink ref="V11" r:id="rId12" display="14344940310991"/>
    <hyperlink ref="V13" r:id="rId13" display="152489840023591"/>
    <hyperlink ref="V14" r:id="rId14" display="14344940337460"/>
    <hyperlink ref="V15" r:id="rId15" display="14344940343803"/>
    <hyperlink ref="V16" r:id="rId16" display="14344940353228"/>
    <hyperlink ref="V18" r:id="rId17" display="14344940354852"/>
    <hyperlink ref="V23" r:id="rId18" display="14344940377729"/>
    <hyperlink ref="V26" r:id="rId19" display="14344940391035"/>
    <hyperlink ref="V29" r:id="rId20" display="14344940423306"/>
    <hyperlink ref="V32" r:id="rId21" display="14344940410953"/>
    <hyperlink ref="V34" r:id="rId22" display="14344940410912"/>
    <hyperlink ref="V36" r:id="rId23" display="14344940410963"/>
    <hyperlink ref="V39" r:id="rId24" display="14344940432199"/>
    <hyperlink ref="V40" r:id="rId25" display="14344940458270"/>
    <hyperlink ref="V42" r:id="rId26" display="14344940465475"/>
    <hyperlink ref="V45" r:id="rId27" display="14344940465527"/>
    <hyperlink ref="V43" r:id="rId28" display="14344940460768"/>
    <hyperlink ref="V46" r:id="rId29" display="14344940465540"/>
    <hyperlink ref="V47" r:id="rId30" display="14344940465591"/>
    <hyperlink ref="V48" r:id="rId31" display="14344940465635"/>
    <hyperlink ref="V51" r:id="rId32" display="14344940462989"/>
    <hyperlink ref="V52" r:id="rId33" display="14344940468462"/>
    <hyperlink ref="V53" r:id="rId34" display="14344940473714"/>
    <hyperlink ref="V55" r:id="rId35" display="CG066424861IN"/>
    <hyperlink ref="V6" r:id="rId35" display="CG114607592IN"/>
    <hyperlink ref="V58" r:id="rId35" display="CG066424985IN"/>
    <hyperlink ref="V62" r:id="rId36" display="14344940508295"/>
    <hyperlink ref="V64" r:id="rId37" display="14344940516955"/>
    <hyperlink ref="V65" r:id="rId38" display="14344940525319"/>
    <hyperlink ref="I28" r:id="rId39" display="Yogi Kanthika Ayurvedic Pills"/>
    <hyperlink ref="I38" r:id="rId40" display="Shwasmitra Tablet"/>
    <hyperlink ref="I56" r:id="rId41" display="Dabur Chyawanprash"/>
    <hyperlink ref="I57" r:id="rId42" display="Swasamrutham Syrup (200ml)"/>
    <hyperlink ref="V66" r:id="rId43" display="14344940529935"/>
    <hyperlink ref="V2" r:id="rId44" display="14344940262865"/>
    <hyperlink ref="V3" r:id="rId45" display="14345181484576"/>
    <hyperlink ref="V63" r:id="rId35" display="CG066424901IN"/>
  </hyperlinks>
  <pageMargins left="0.7" right="0.7" top="0.75" bottom="0.75" header="0.3" footer="0.3"/>
  <pageSetup paperSize="1" orientation="portrait"/>
  <headerFooter/>
  <ignoredErrors>
    <ignoredError sqref="Q48 Q32 Q29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20"/>
  <sheetViews>
    <sheetView tabSelected="1" zoomScale="130" zoomScaleNormal="130" topLeftCell="T1" workbookViewId="0">
      <pane ySplit="1" topLeftCell="A2" activePane="bottomLeft" state="frozen"/>
      <selection/>
      <selection pane="bottomLeft" activeCell="B3" sqref="B3"/>
    </sheetView>
  </sheetViews>
  <sheetFormatPr defaultColWidth="9" defaultRowHeight="12.75"/>
  <cols>
    <col min="1" max="1" width="10.1428571428571" style="2" customWidth="1"/>
    <col min="2" max="2" width="21" style="3" customWidth="1"/>
    <col min="3" max="3" width="32.2857142857143" style="4" customWidth="1"/>
    <col min="4" max="4" width="15.1428571428571" style="3" customWidth="1"/>
    <col min="5" max="5" width="33.5714285714286" customWidth="1"/>
    <col min="6" max="6" width="27.7142857142857" customWidth="1"/>
    <col min="7" max="7" width="19.4285714285714" customWidth="1"/>
    <col min="8" max="8" width="45.7142857142857" customWidth="1"/>
    <col min="9" max="9" width="19.1428571428571" customWidth="1"/>
    <col min="10" max="10" width="16.5714285714286" customWidth="1"/>
    <col min="11" max="11" width="13.2857142857143" customWidth="1"/>
    <col min="12" max="12" width="8.14285714285714" customWidth="1"/>
    <col min="13" max="13" width="11" customWidth="1"/>
    <col min="14" max="14" width="18.7142857142857" customWidth="1"/>
    <col min="15" max="15" width="15.4285714285714" customWidth="1"/>
    <col min="16" max="16" width="13" customWidth="1"/>
    <col min="17" max="17" width="15.5714285714286" customWidth="1"/>
    <col min="18" max="18" width="21" customWidth="1"/>
    <col min="19" max="19" width="18.2857142857143" customWidth="1"/>
    <col min="20" max="20" width="9.71428571428571" customWidth="1"/>
    <col min="21" max="21" width="15.1428571428571" customWidth="1"/>
    <col min="22" max="22" width="13.2857142857143" customWidth="1"/>
    <col min="23" max="23" width="15.1428571428571" customWidth="1"/>
    <col min="24" max="24" width="13.2857142857143" customWidth="1"/>
    <col min="25" max="25" width="14.7142857142857" customWidth="1"/>
    <col min="26" max="26" width="15.7142857142857" customWidth="1"/>
    <col min="27" max="27" width="15.5714285714286" customWidth="1"/>
    <col min="28" max="28" width="13.7142857142857" customWidth="1"/>
  </cols>
  <sheetData>
    <row r="1" s="1" customFormat="1" ht="13.5" spans="1:37">
      <c r="A1" s="5" t="s">
        <v>14</v>
      </c>
      <c r="B1" s="6" t="s">
        <v>15</v>
      </c>
      <c r="C1" s="7" t="s">
        <v>16</v>
      </c>
      <c r="D1" s="8" t="s">
        <v>17</v>
      </c>
      <c r="E1" s="9" t="s">
        <v>18</v>
      </c>
      <c r="F1" s="9" t="s">
        <v>19</v>
      </c>
      <c r="G1" s="10" t="s">
        <v>280</v>
      </c>
      <c r="H1" s="10" t="s">
        <v>20</v>
      </c>
      <c r="I1" s="10" t="s">
        <v>281</v>
      </c>
      <c r="J1" s="10" t="s">
        <v>21</v>
      </c>
      <c r="K1" s="10" t="s">
        <v>22</v>
      </c>
      <c r="L1" s="6" t="s">
        <v>282</v>
      </c>
      <c r="M1" s="10" t="s">
        <v>283</v>
      </c>
      <c r="N1" s="10" t="s">
        <v>177</v>
      </c>
      <c r="O1" s="10" t="s">
        <v>178</v>
      </c>
      <c r="P1" s="10" t="s">
        <v>179</v>
      </c>
      <c r="Q1" s="10" t="s">
        <v>24</v>
      </c>
      <c r="R1" s="6" t="s">
        <v>25</v>
      </c>
      <c r="S1" s="10" t="s">
        <v>26</v>
      </c>
      <c r="T1" s="10" t="s">
        <v>571</v>
      </c>
      <c r="U1" s="10" t="s">
        <v>3</v>
      </c>
      <c r="V1" s="118" t="s">
        <v>284</v>
      </c>
      <c r="W1" s="119" t="s">
        <v>27</v>
      </c>
      <c r="X1" s="10" t="s">
        <v>28</v>
      </c>
      <c r="Y1" s="10" t="s">
        <v>29</v>
      </c>
      <c r="Z1" s="10" t="s">
        <v>30</v>
      </c>
      <c r="AA1" s="10" t="s">
        <v>180</v>
      </c>
      <c r="AB1" s="10" t="s">
        <v>181</v>
      </c>
      <c r="AC1" s="139"/>
      <c r="AD1" s="139"/>
      <c r="AE1" s="139"/>
      <c r="AF1" s="139"/>
      <c r="AG1" s="139"/>
      <c r="AH1" s="139"/>
      <c r="AI1" s="139"/>
      <c r="AJ1" s="139"/>
      <c r="AK1" s="139"/>
    </row>
    <row r="2" spans="1:28">
      <c r="A2" s="11">
        <v>45353</v>
      </c>
      <c r="B2" s="12" t="s">
        <v>572</v>
      </c>
      <c r="C2" s="13" t="s">
        <v>573</v>
      </c>
      <c r="D2" s="14">
        <v>8448026469</v>
      </c>
      <c r="E2" s="15" t="s">
        <v>574</v>
      </c>
      <c r="F2" s="15" t="s">
        <v>575</v>
      </c>
      <c r="G2" s="16" t="str">
        <f>RIGHT(F2,LEN(F2)-FIND(", ",F2))</f>
        <v> Haryana</v>
      </c>
      <c r="H2" s="17" t="s">
        <v>576</v>
      </c>
      <c r="I2" s="26" t="s">
        <v>577</v>
      </c>
      <c r="J2" s="24">
        <v>3</v>
      </c>
      <c r="K2" s="74">
        <v>85</v>
      </c>
      <c r="L2" s="74">
        <v>80.75</v>
      </c>
      <c r="M2" s="74">
        <f>L2*J2</f>
        <v>242.25</v>
      </c>
      <c r="N2" s="75">
        <v>0</v>
      </c>
      <c r="O2" s="75">
        <v>29</v>
      </c>
      <c r="P2" s="76">
        <v>0</v>
      </c>
      <c r="Q2" s="86">
        <f t="shared" ref="Q2:Q3" si="0">(K2*J2)+N2+O2-(K2*P2%)</f>
        <v>284</v>
      </c>
      <c r="R2" s="14" t="s">
        <v>36</v>
      </c>
      <c r="S2" s="23" t="s">
        <v>187</v>
      </c>
      <c r="T2" s="120" t="s">
        <v>578</v>
      </c>
      <c r="U2" s="74">
        <v>31</v>
      </c>
      <c r="V2" s="74">
        <f>U2+O2</f>
        <v>60</v>
      </c>
      <c r="W2" s="121">
        <v>14344940553729</v>
      </c>
      <c r="X2" s="122">
        <v>45357</v>
      </c>
      <c r="Y2" s="24" t="s">
        <v>39</v>
      </c>
      <c r="Z2" s="76">
        <f t="shared" ref="Z2:Z7" si="1">X2-A2</f>
        <v>4</v>
      </c>
      <c r="AA2" s="76"/>
      <c r="AB2" s="76"/>
    </row>
    <row r="3" spans="1:28">
      <c r="A3" s="11">
        <v>45355</v>
      </c>
      <c r="B3" s="12" t="s">
        <v>579</v>
      </c>
      <c r="C3" s="13" t="s">
        <v>580</v>
      </c>
      <c r="D3" s="14">
        <v>7994919474</v>
      </c>
      <c r="E3" s="15" t="s">
        <v>581</v>
      </c>
      <c r="F3" s="15" t="s">
        <v>582</v>
      </c>
      <c r="G3" s="15" t="str">
        <f>RIGHT(F3,LEN(F3)-FIND(", ",F3))</f>
        <v> Kerala</v>
      </c>
      <c r="H3" s="17" t="s">
        <v>583</v>
      </c>
      <c r="I3" s="26" t="s">
        <v>584</v>
      </c>
      <c r="J3" s="24">
        <v>1</v>
      </c>
      <c r="K3" s="74">
        <v>380</v>
      </c>
      <c r="L3" s="74">
        <v>291.58</v>
      </c>
      <c r="M3" s="74">
        <f t="shared" ref="M3:M41" si="2">L3*J3</f>
        <v>291.58</v>
      </c>
      <c r="N3" s="75">
        <v>0</v>
      </c>
      <c r="O3" s="75">
        <v>29</v>
      </c>
      <c r="P3" s="76">
        <v>0</v>
      </c>
      <c r="Q3" s="74">
        <f t="shared" si="0"/>
        <v>409</v>
      </c>
      <c r="R3" s="23" t="s">
        <v>36</v>
      </c>
      <c r="S3" s="123" t="s">
        <v>187</v>
      </c>
      <c r="T3" s="124" t="s">
        <v>578</v>
      </c>
      <c r="U3" s="74">
        <v>59</v>
      </c>
      <c r="V3" s="74">
        <f t="shared" ref="V3:V4" si="3">U3+O3</f>
        <v>88</v>
      </c>
      <c r="W3" s="121">
        <v>14344940553534</v>
      </c>
      <c r="X3" s="122">
        <v>45363</v>
      </c>
      <c r="Y3" s="90" t="s">
        <v>39</v>
      </c>
      <c r="Z3" s="140">
        <f t="shared" si="1"/>
        <v>8</v>
      </c>
      <c r="AA3" s="76"/>
      <c r="AB3" s="76"/>
    </row>
    <row r="4" spans="1:28">
      <c r="A4" s="11">
        <v>45355</v>
      </c>
      <c r="B4" s="12" t="s">
        <v>585</v>
      </c>
      <c r="C4" s="13" t="s">
        <v>348</v>
      </c>
      <c r="D4" s="14">
        <v>9925771733</v>
      </c>
      <c r="E4" s="15" t="s">
        <v>349</v>
      </c>
      <c r="F4" s="15" t="s">
        <v>350</v>
      </c>
      <c r="G4" s="15" t="str">
        <f t="shared" ref="G4:G24" si="4">RIGHT(F4,LEN(F4)-FIND(", ",F4))</f>
        <v> Gujarat</v>
      </c>
      <c r="H4" s="17" t="s">
        <v>351</v>
      </c>
      <c r="I4" s="26" t="s">
        <v>326</v>
      </c>
      <c r="J4" s="24">
        <v>1</v>
      </c>
      <c r="K4" s="74">
        <v>100</v>
      </c>
      <c r="L4" s="74">
        <v>74.4</v>
      </c>
      <c r="M4" s="74">
        <f t="shared" si="2"/>
        <v>74.4</v>
      </c>
      <c r="N4" s="75">
        <v>0</v>
      </c>
      <c r="O4" s="75">
        <v>29</v>
      </c>
      <c r="P4" s="76">
        <v>0</v>
      </c>
      <c r="Q4" s="74">
        <f t="shared" ref="Q4:Q37" si="5">(K4*J4)+N4+O4-(K4*P4%)</f>
        <v>129</v>
      </c>
      <c r="R4" s="23" t="s">
        <v>36</v>
      </c>
      <c r="S4" s="123" t="s">
        <v>187</v>
      </c>
      <c r="T4" s="124" t="s">
        <v>578</v>
      </c>
      <c r="U4" s="74">
        <v>32</v>
      </c>
      <c r="V4" s="74">
        <f t="shared" si="3"/>
        <v>61</v>
      </c>
      <c r="W4" s="121">
        <v>14344940555851</v>
      </c>
      <c r="X4" s="122">
        <v>45358</v>
      </c>
      <c r="Y4" s="90" t="s">
        <v>39</v>
      </c>
      <c r="Z4" s="76">
        <f t="shared" si="1"/>
        <v>3</v>
      </c>
      <c r="AA4" s="76"/>
      <c r="AB4" s="76"/>
    </row>
    <row r="5" spans="1:28">
      <c r="A5" s="11">
        <v>45355</v>
      </c>
      <c r="B5" s="12" t="s">
        <v>586</v>
      </c>
      <c r="C5" s="13" t="s">
        <v>587</v>
      </c>
      <c r="D5" s="14">
        <v>9594270370</v>
      </c>
      <c r="E5" s="15" t="s">
        <v>588</v>
      </c>
      <c r="F5" s="15" t="s">
        <v>438</v>
      </c>
      <c r="G5" s="15" t="str">
        <f t="shared" si="4"/>
        <v> Maharashtra</v>
      </c>
      <c r="H5" s="17" t="s">
        <v>583</v>
      </c>
      <c r="I5" s="26" t="s">
        <v>584</v>
      </c>
      <c r="J5" s="24">
        <v>1</v>
      </c>
      <c r="K5" s="74">
        <v>380</v>
      </c>
      <c r="L5" s="74">
        <v>291.58</v>
      </c>
      <c r="M5" s="74">
        <f t="shared" si="2"/>
        <v>291.58</v>
      </c>
      <c r="N5" s="75">
        <v>0</v>
      </c>
      <c r="O5" s="75">
        <v>0</v>
      </c>
      <c r="P5" s="76">
        <v>0</v>
      </c>
      <c r="Q5" s="74">
        <f t="shared" si="5"/>
        <v>380</v>
      </c>
      <c r="R5" s="23" t="s">
        <v>192</v>
      </c>
      <c r="S5" s="123" t="s">
        <v>193</v>
      </c>
      <c r="T5" s="124" t="s">
        <v>578</v>
      </c>
      <c r="U5" s="74">
        <v>40</v>
      </c>
      <c r="V5" s="74">
        <f t="shared" ref="V5:V38" si="6">U5+O5+N5</f>
        <v>40</v>
      </c>
      <c r="W5" s="121">
        <v>4091200018609</v>
      </c>
      <c r="X5" s="122">
        <v>45358</v>
      </c>
      <c r="Y5" s="90" t="s">
        <v>39</v>
      </c>
      <c r="Z5" s="76">
        <f t="shared" si="1"/>
        <v>3</v>
      </c>
      <c r="AA5" s="76"/>
      <c r="AB5" s="76"/>
    </row>
    <row r="6" spans="1:28">
      <c r="A6" s="11">
        <v>45355</v>
      </c>
      <c r="B6" s="12" t="s">
        <v>589</v>
      </c>
      <c r="C6" s="13" t="s">
        <v>590</v>
      </c>
      <c r="D6" s="14">
        <v>7790993399</v>
      </c>
      <c r="E6" s="15" t="s">
        <v>591</v>
      </c>
      <c r="F6" s="15" t="s">
        <v>417</v>
      </c>
      <c r="G6" s="15" t="str">
        <f t="shared" si="4"/>
        <v> Karnataka</v>
      </c>
      <c r="H6" s="17" t="s">
        <v>592</v>
      </c>
      <c r="I6" s="26" t="s">
        <v>289</v>
      </c>
      <c r="J6" s="24">
        <v>1</v>
      </c>
      <c r="K6" s="74">
        <v>199</v>
      </c>
      <c r="L6" s="74">
        <v>142.15</v>
      </c>
      <c r="M6" s="74">
        <f t="shared" si="2"/>
        <v>142.15</v>
      </c>
      <c r="N6" s="75">
        <v>0</v>
      </c>
      <c r="O6" s="75">
        <v>0</v>
      </c>
      <c r="P6" s="76">
        <v>0</v>
      </c>
      <c r="Q6" s="74">
        <f t="shared" si="5"/>
        <v>199</v>
      </c>
      <c r="R6" s="23" t="s">
        <v>192</v>
      </c>
      <c r="S6" s="123" t="s">
        <v>193</v>
      </c>
      <c r="T6" s="124" t="s">
        <v>578</v>
      </c>
      <c r="U6" s="74">
        <v>40</v>
      </c>
      <c r="V6" s="74">
        <f t="shared" si="6"/>
        <v>40</v>
      </c>
      <c r="W6" s="121">
        <v>4091200018610</v>
      </c>
      <c r="X6" s="122">
        <v>45358</v>
      </c>
      <c r="Y6" s="90" t="s">
        <v>39</v>
      </c>
      <c r="Z6" s="76">
        <f t="shared" si="1"/>
        <v>3</v>
      </c>
      <c r="AA6" s="76"/>
      <c r="AB6" s="76"/>
    </row>
    <row r="7" spans="1:28">
      <c r="A7" s="11">
        <v>45355</v>
      </c>
      <c r="B7" s="12" t="s">
        <v>593</v>
      </c>
      <c r="C7" s="18" t="s">
        <v>594</v>
      </c>
      <c r="D7" s="14">
        <v>9446378559</v>
      </c>
      <c r="E7" s="15" t="s">
        <v>595</v>
      </c>
      <c r="F7" s="15" t="s">
        <v>596</v>
      </c>
      <c r="G7" s="15" t="str">
        <f t="shared" si="4"/>
        <v> Kerala</v>
      </c>
      <c r="H7" s="19" t="s">
        <v>597</v>
      </c>
      <c r="I7" s="26" t="s">
        <v>294</v>
      </c>
      <c r="J7" s="24">
        <v>1</v>
      </c>
      <c r="K7" s="74">
        <v>110</v>
      </c>
      <c r="L7" s="74">
        <v>87.3</v>
      </c>
      <c r="M7" s="74">
        <f t="shared" si="2"/>
        <v>87.3</v>
      </c>
      <c r="N7" s="75">
        <v>0</v>
      </c>
      <c r="O7" s="75">
        <v>0</v>
      </c>
      <c r="P7" s="76">
        <v>3</v>
      </c>
      <c r="Q7" s="74">
        <f t="shared" si="5"/>
        <v>106.7</v>
      </c>
      <c r="R7" s="23" t="s">
        <v>192</v>
      </c>
      <c r="S7" s="123" t="s">
        <v>598</v>
      </c>
      <c r="T7" s="124" t="s">
        <v>578</v>
      </c>
      <c r="U7" s="74">
        <v>40</v>
      </c>
      <c r="V7" s="74">
        <f t="shared" si="6"/>
        <v>40</v>
      </c>
      <c r="W7" s="121">
        <v>28680710000254</v>
      </c>
      <c r="X7" s="122">
        <v>45379</v>
      </c>
      <c r="Y7" s="90" t="s">
        <v>39</v>
      </c>
      <c r="Z7" s="76">
        <f t="shared" si="1"/>
        <v>24</v>
      </c>
      <c r="AA7" s="76"/>
      <c r="AB7" s="76"/>
    </row>
    <row r="8" spans="1:28">
      <c r="A8" s="11">
        <v>45355</v>
      </c>
      <c r="B8" s="12" t="s">
        <v>599</v>
      </c>
      <c r="C8" s="18" t="s">
        <v>600</v>
      </c>
      <c r="D8" s="14">
        <v>8406908092</v>
      </c>
      <c r="E8" s="15" t="s">
        <v>601</v>
      </c>
      <c r="F8" s="15" t="s">
        <v>602</v>
      </c>
      <c r="G8" s="15" t="str">
        <f t="shared" si="4"/>
        <v> Bihar</v>
      </c>
      <c r="H8" s="19" t="s">
        <v>603</v>
      </c>
      <c r="I8" s="26" t="s">
        <v>356</v>
      </c>
      <c r="J8" s="24">
        <v>2</v>
      </c>
      <c r="K8" s="74">
        <v>130</v>
      </c>
      <c r="L8" s="74">
        <v>98.66</v>
      </c>
      <c r="M8" s="74">
        <f t="shared" si="2"/>
        <v>197.32</v>
      </c>
      <c r="N8" s="75">
        <v>0</v>
      </c>
      <c r="O8" s="75">
        <v>100</v>
      </c>
      <c r="P8" s="76">
        <v>0</v>
      </c>
      <c r="Q8" s="74">
        <f t="shared" si="5"/>
        <v>360</v>
      </c>
      <c r="R8" s="23" t="s">
        <v>36</v>
      </c>
      <c r="S8" s="123" t="s">
        <v>604</v>
      </c>
      <c r="T8" s="124" t="s">
        <v>578</v>
      </c>
      <c r="U8" s="74">
        <v>48</v>
      </c>
      <c r="V8" s="74">
        <f t="shared" si="6"/>
        <v>148</v>
      </c>
      <c r="W8" s="125" t="s">
        <v>605</v>
      </c>
      <c r="X8" s="122">
        <v>45365</v>
      </c>
      <c r="Y8" s="90" t="s">
        <v>39</v>
      </c>
      <c r="Z8" s="76">
        <f t="shared" ref="Z8:Z17" si="7">X8-A8</f>
        <v>10</v>
      </c>
      <c r="AA8" s="76"/>
      <c r="AB8" s="76"/>
    </row>
    <row r="9" spans="1:28">
      <c r="A9" s="11">
        <v>45356</v>
      </c>
      <c r="B9" s="12" t="s">
        <v>606</v>
      </c>
      <c r="C9" s="18" t="s">
        <v>607</v>
      </c>
      <c r="D9" s="14">
        <v>9920064814</v>
      </c>
      <c r="E9" s="15" t="s">
        <v>608</v>
      </c>
      <c r="F9" s="15" t="s">
        <v>355</v>
      </c>
      <c r="G9" s="15" t="str">
        <f t="shared" si="4"/>
        <v> Maharashtra</v>
      </c>
      <c r="H9" s="19" t="s">
        <v>583</v>
      </c>
      <c r="I9" s="26" t="s">
        <v>584</v>
      </c>
      <c r="J9" s="24">
        <v>1</v>
      </c>
      <c r="K9" s="74">
        <v>380</v>
      </c>
      <c r="L9" s="74">
        <v>291.58</v>
      </c>
      <c r="M9" s="74">
        <f t="shared" si="2"/>
        <v>291.58</v>
      </c>
      <c r="N9" s="75">
        <v>0</v>
      </c>
      <c r="O9" s="75">
        <v>29</v>
      </c>
      <c r="P9" s="76">
        <v>0</v>
      </c>
      <c r="Q9" s="74">
        <f t="shared" si="5"/>
        <v>409</v>
      </c>
      <c r="R9" s="23" t="s">
        <v>36</v>
      </c>
      <c r="S9" s="126" t="s">
        <v>187</v>
      </c>
      <c r="T9" s="124" t="s">
        <v>578</v>
      </c>
      <c r="U9" s="74">
        <v>32</v>
      </c>
      <c r="V9" s="74">
        <f t="shared" ref="V9:V22" si="8">U9+O9</f>
        <v>61</v>
      </c>
      <c r="W9" s="127">
        <v>14344940568494</v>
      </c>
      <c r="X9" s="122">
        <v>45360</v>
      </c>
      <c r="Y9" s="40" t="s">
        <v>39</v>
      </c>
      <c r="Z9" s="76">
        <f t="shared" si="7"/>
        <v>4</v>
      </c>
      <c r="AA9" s="76"/>
      <c r="AB9" s="76"/>
    </row>
    <row r="10" spans="1:28">
      <c r="A10" s="11">
        <v>45356</v>
      </c>
      <c r="B10" s="12" t="s">
        <v>609</v>
      </c>
      <c r="C10" s="13" t="s">
        <v>610</v>
      </c>
      <c r="D10" s="14">
        <v>9827169789</v>
      </c>
      <c r="E10" s="15" t="s">
        <v>611</v>
      </c>
      <c r="F10" s="15" t="s">
        <v>612</v>
      </c>
      <c r="G10" s="15" t="str">
        <f t="shared" si="4"/>
        <v> Chhattisgarh</v>
      </c>
      <c r="H10" s="19" t="s">
        <v>583</v>
      </c>
      <c r="I10" s="26" t="s">
        <v>584</v>
      </c>
      <c r="J10" s="24">
        <v>1</v>
      </c>
      <c r="K10" s="74">
        <v>380</v>
      </c>
      <c r="L10" s="74">
        <v>291.58</v>
      </c>
      <c r="M10" s="74">
        <f t="shared" si="2"/>
        <v>291.58</v>
      </c>
      <c r="N10" s="75">
        <v>0</v>
      </c>
      <c r="O10" s="75">
        <v>29</v>
      </c>
      <c r="P10" s="76">
        <v>0</v>
      </c>
      <c r="Q10" s="74">
        <f t="shared" si="5"/>
        <v>409</v>
      </c>
      <c r="R10" s="23" t="s">
        <v>36</v>
      </c>
      <c r="S10" s="126" t="s">
        <v>187</v>
      </c>
      <c r="T10" s="124" t="s">
        <v>578</v>
      </c>
      <c r="U10" s="74">
        <v>50</v>
      </c>
      <c r="V10" s="74">
        <f t="shared" si="8"/>
        <v>79</v>
      </c>
      <c r="W10" s="125">
        <v>14344940568489</v>
      </c>
      <c r="X10" s="122">
        <v>45360</v>
      </c>
      <c r="Y10" s="90" t="s">
        <v>39</v>
      </c>
      <c r="Z10" s="76">
        <f t="shared" si="7"/>
        <v>4</v>
      </c>
      <c r="AA10" s="76"/>
      <c r="AB10" s="76"/>
    </row>
    <row r="11" spans="1:28">
      <c r="A11" s="11">
        <v>45356</v>
      </c>
      <c r="B11" s="12" t="s">
        <v>613</v>
      </c>
      <c r="C11" s="13" t="s">
        <v>614</v>
      </c>
      <c r="D11" s="14">
        <v>9588156272</v>
      </c>
      <c r="E11" s="15" t="s">
        <v>615</v>
      </c>
      <c r="F11" s="15" t="s">
        <v>616</v>
      </c>
      <c r="G11" s="15" t="str">
        <f t="shared" si="4"/>
        <v> Haryana</v>
      </c>
      <c r="H11" s="20" t="s">
        <v>617</v>
      </c>
      <c r="I11" s="26" t="s">
        <v>577</v>
      </c>
      <c r="J11" s="24">
        <v>2</v>
      </c>
      <c r="K11" s="74">
        <v>105</v>
      </c>
      <c r="L11" s="74">
        <v>80</v>
      </c>
      <c r="M11" s="74">
        <f t="shared" si="2"/>
        <v>160</v>
      </c>
      <c r="N11" s="75">
        <v>0</v>
      </c>
      <c r="O11" s="75">
        <v>29</v>
      </c>
      <c r="P11" s="76">
        <v>0</v>
      </c>
      <c r="Q11" s="74">
        <f t="shared" si="5"/>
        <v>239</v>
      </c>
      <c r="R11" s="14" t="s">
        <v>36</v>
      </c>
      <c r="S11" s="126" t="s">
        <v>187</v>
      </c>
      <c r="T11" s="124" t="s">
        <v>578</v>
      </c>
      <c r="U11" s="74">
        <v>50</v>
      </c>
      <c r="V11" s="74">
        <f t="shared" si="8"/>
        <v>79</v>
      </c>
      <c r="W11" s="125">
        <v>14344940572385</v>
      </c>
      <c r="X11" s="122">
        <v>45361</v>
      </c>
      <c r="Y11" s="90" t="s">
        <v>39</v>
      </c>
      <c r="Z11" s="76">
        <f t="shared" si="7"/>
        <v>5</v>
      </c>
      <c r="AA11" s="76"/>
      <c r="AB11" s="76"/>
    </row>
    <row r="12" spans="1:28">
      <c r="A12" s="11">
        <v>45357</v>
      </c>
      <c r="B12" s="12" t="s">
        <v>618</v>
      </c>
      <c r="C12" s="13" t="s">
        <v>619</v>
      </c>
      <c r="D12" s="14">
        <v>9422150696</v>
      </c>
      <c r="E12" s="15" t="s">
        <v>620</v>
      </c>
      <c r="F12" s="15" t="s">
        <v>621</v>
      </c>
      <c r="G12" s="15" t="str">
        <f t="shared" si="4"/>
        <v> Maharashtra</v>
      </c>
      <c r="H12" s="20" t="s">
        <v>622</v>
      </c>
      <c r="I12" s="26" t="s">
        <v>326</v>
      </c>
      <c r="J12" s="24">
        <v>2</v>
      </c>
      <c r="K12" s="74">
        <v>60</v>
      </c>
      <c r="L12" s="74">
        <v>44.64</v>
      </c>
      <c r="M12" s="74">
        <f t="shared" si="2"/>
        <v>89.28</v>
      </c>
      <c r="N12" s="75">
        <v>0</v>
      </c>
      <c r="O12" s="75">
        <v>0</v>
      </c>
      <c r="P12" s="76">
        <v>0</v>
      </c>
      <c r="Q12" s="74">
        <f t="shared" si="5"/>
        <v>120</v>
      </c>
      <c r="R12" s="23" t="s">
        <v>192</v>
      </c>
      <c r="S12" s="126" t="s">
        <v>187</v>
      </c>
      <c r="T12" s="124" t="s">
        <v>578</v>
      </c>
      <c r="U12" s="74">
        <v>32</v>
      </c>
      <c r="V12" s="74">
        <f t="shared" si="8"/>
        <v>32</v>
      </c>
      <c r="W12" s="125">
        <v>14344940582301</v>
      </c>
      <c r="X12" s="122">
        <v>45361</v>
      </c>
      <c r="Y12" s="90" t="s">
        <v>39</v>
      </c>
      <c r="Z12" s="76">
        <f t="shared" si="7"/>
        <v>4</v>
      </c>
      <c r="AA12" s="76"/>
      <c r="AB12" s="76"/>
    </row>
    <row r="13" spans="1:28">
      <c r="A13" s="11">
        <v>45357</v>
      </c>
      <c r="B13" s="12" t="s">
        <v>623</v>
      </c>
      <c r="C13" s="13" t="s">
        <v>624</v>
      </c>
      <c r="D13" s="14">
        <v>9823875090</v>
      </c>
      <c r="E13" s="15" t="s">
        <v>625</v>
      </c>
      <c r="F13" s="21" t="s">
        <v>626</v>
      </c>
      <c r="G13" s="15" t="str">
        <f t="shared" si="4"/>
        <v> Goa</v>
      </c>
      <c r="H13" s="22" t="s">
        <v>592</v>
      </c>
      <c r="I13" s="26" t="s">
        <v>289</v>
      </c>
      <c r="J13" s="24">
        <v>1</v>
      </c>
      <c r="K13" s="74">
        <v>199</v>
      </c>
      <c r="L13" s="74">
        <v>142.15</v>
      </c>
      <c r="M13" s="74">
        <f t="shared" si="2"/>
        <v>142.15</v>
      </c>
      <c r="N13" s="75">
        <v>0</v>
      </c>
      <c r="O13" s="75">
        <v>29</v>
      </c>
      <c r="P13" s="76">
        <v>0</v>
      </c>
      <c r="Q13" s="74">
        <f t="shared" si="5"/>
        <v>228</v>
      </c>
      <c r="R13" s="23" t="s">
        <v>36</v>
      </c>
      <c r="S13" s="123" t="s">
        <v>187</v>
      </c>
      <c r="T13" s="124" t="s">
        <v>578</v>
      </c>
      <c r="U13" s="74">
        <v>32</v>
      </c>
      <c r="V13" s="74">
        <f t="shared" si="8"/>
        <v>61</v>
      </c>
      <c r="W13" s="125">
        <v>14344940584892</v>
      </c>
      <c r="X13" s="122">
        <v>45362</v>
      </c>
      <c r="Y13" s="90" t="s">
        <v>39</v>
      </c>
      <c r="Z13" s="76">
        <f t="shared" si="7"/>
        <v>5</v>
      </c>
      <c r="AA13" s="76"/>
      <c r="AB13" s="76"/>
    </row>
    <row r="14" spans="1:28">
      <c r="A14" s="11">
        <v>45357</v>
      </c>
      <c r="B14" s="23" t="s">
        <v>627</v>
      </c>
      <c r="C14" s="24" t="s">
        <v>628</v>
      </c>
      <c r="D14" s="23">
        <v>8055194933</v>
      </c>
      <c r="E14" s="25" t="s">
        <v>629</v>
      </c>
      <c r="F14" s="24" t="s">
        <v>630</v>
      </c>
      <c r="G14" s="15" t="str">
        <f t="shared" si="4"/>
        <v> Maharashtra</v>
      </c>
      <c r="H14" s="26" t="s">
        <v>341</v>
      </c>
      <c r="I14" s="26" t="s">
        <v>340</v>
      </c>
      <c r="J14" s="24">
        <v>1</v>
      </c>
      <c r="K14" s="74">
        <v>120</v>
      </c>
      <c r="L14" s="74">
        <v>91.07</v>
      </c>
      <c r="M14" s="74">
        <f t="shared" si="2"/>
        <v>91.07</v>
      </c>
      <c r="N14" s="75">
        <v>0</v>
      </c>
      <c r="O14" s="75">
        <v>0</v>
      </c>
      <c r="P14" s="76">
        <v>0</v>
      </c>
      <c r="Q14" s="74">
        <f t="shared" si="5"/>
        <v>120</v>
      </c>
      <c r="R14" s="23" t="s">
        <v>192</v>
      </c>
      <c r="S14" s="123" t="s">
        <v>187</v>
      </c>
      <c r="T14" s="128" t="s">
        <v>578</v>
      </c>
      <c r="U14" s="74">
        <v>32</v>
      </c>
      <c r="V14" s="74">
        <f t="shared" si="8"/>
        <v>32</v>
      </c>
      <c r="W14" s="121">
        <v>14344940592034</v>
      </c>
      <c r="X14" s="122">
        <v>45361</v>
      </c>
      <c r="Y14" s="90" t="s">
        <v>39</v>
      </c>
      <c r="Z14" s="76">
        <f t="shared" si="7"/>
        <v>4</v>
      </c>
      <c r="AA14" s="76"/>
      <c r="AB14" s="76"/>
    </row>
    <row r="15" spans="1:28">
      <c r="A15" s="11">
        <v>45358</v>
      </c>
      <c r="B15" s="12" t="s">
        <v>631</v>
      </c>
      <c r="C15" s="15" t="s">
        <v>632</v>
      </c>
      <c r="D15" s="14">
        <v>8806481206</v>
      </c>
      <c r="E15" s="15" t="s">
        <v>633</v>
      </c>
      <c r="F15" s="15" t="s">
        <v>634</v>
      </c>
      <c r="G15" s="15" t="str">
        <f t="shared" si="4"/>
        <v> Maharashtra</v>
      </c>
      <c r="H15" s="20" t="s">
        <v>635</v>
      </c>
      <c r="I15" s="26" t="s">
        <v>294</v>
      </c>
      <c r="J15" s="24">
        <v>1</v>
      </c>
      <c r="K15" s="74">
        <v>446</v>
      </c>
      <c r="L15" s="74">
        <v>442</v>
      </c>
      <c r="M15" s="74">
        <f t="shared" si="2"/>
        <v>442</v>
      </c>
      <c r="N15" s="75">
        <v>0</v>
      </c>
      <c r="O15" s="75">
        <v>29</v>
      </c>
      <c r="P15" s="76">
        <v>0</v>
      </c>
      <c r="Q15" s="74">
        <f t="shared" si="5"/>
        <v>475</v>
      </c>
      <c r="R15" s="14" t="s">
        <v>36</v>
      </c>
      <c r="S15" s="126" t="s">
        <v>187</v>
      </c>
      <c r="T15" s="128" t="s">
        <v>636</v>
      </c>
      <c r="U15" s="74">
        <v>32</v>
      </c>
      <c r="V15" s="74">
        <f t="shared" si="8"/>
        <v>61</v>
      </c>
      <c r="W15" s="121">
        <v>14344940600903</v>
      </c>
      <c r="X15" s="122">
        <v>45362</v>
      </c>
      <c r="Y15" s="90" t="s">
        <v>39</v>
      </c>
      <c r="Z15" s="76">
        <f t="shared" si="7"/>
        <v>4</v>
      </c>
      <c r="AA15" s="76"/>
      <c r="AB15" s="76"/>
    </row>
    <row r="16" spans="1:28">
      <c r="A16" s="11">
        <v>45358</v>
      </c>
      <c r="B16" s="12" t="s">
        <v>637</v>
      </c>
      <c r="C16" s="13" t="s">
        <v>638</v>
      </c>
      <c r="D16" s="14">
        <v>9582958979</v>
      </c>
      <c r="E16" s="15" t="s">
        <v>639</v>
      </c>
      <c r="F16" s="15" t="s">
        <v>640</v>
      </c>
      <c r="G16" s="15" t="str">
        <f t="shared" si="4"/>
        <v> Bihar</v>
      </c>
      <c r="H16" s="20" t="s">
        <v>641</v>
      </c>
      <c r="I16" s="26" t="s">
        <v>577</v>
      </c>
      <c r="J16" s="24">
        <v>2</v>
      </c>
      <c r="K16" s="74">
        <v>60</v>
      </c>
      <c r="L16" s="74">
        <v>57</v>
      </c>
      <c r="M16" s="74">
        <f t="shared" si="2"/>
        <v>114</v>
      </c>
      <c r="N16" s="75">
        <v>0</v>
      </c>
      <c r="O16" s="75">
        <v>0</v>
      </c>
      <c r="P16" s="76">
        <v>0</v>
      </c>
      <c r="Q16" s="74">
        <f t="shared" si="5"/>
        <v>120</v>
      </c>
      <c r="R16" s="23" t="s">
        <v>192</v>
      </c>
      <c r="S16" s="126" t="s">
        <v>187</v>
      </c>
      <c r="T16" s="128" t="s">
        <v>578</v>
      </c>
      <c r="U16" s="74">
        <v>50</v>
      </c>
      <c r="V16" s="74">
        <f t="shared" si="8"/>
        <v>50</v>
      </c>
      <c r="W16" s="121">
        <v>14344940601129</v>
      </c>
      <c r="X16" s="122">
        <v>45364</v>
      </c>
      <c r="Y16" s="90" t="s">
        <v>39</v>
      </c>
      <c r="Z16" s="76">
        <f t="shared" si="7"/>
        <v>6</v>
      </c>
      <c r="AA16" s="76"/>
      <c r="AB16" s="76"/>
    </row>
    <row r="17" spans="1:28">
      <c r="A17" s="11">
        <v>45360</v>
      </c>
      <c r="B17" s="12" t="s">
        <v>642</v>
      </c>
      <c r="C17" s="13" t="s">
        <v>643</v>
      </c>
      <c r="D17" s="14">
        <v>9831575809</v>
      </c>
      <c r="E17" s="15" t="s">
        <v>644</v>
      </c>
      <c r="F17" s="15" t="s">
        <v>645</v>
      </c>
      <c r="G17" s="15" t="str">
        <f t="shared" si="4"/>
        <v> West Bengal</v>
      </c>
      <c r="H17" s="19" t="s">
        <v>646</v>
      </c>
      <c r="I17" s="26" t="s">
        <v>320</v>
      </c>
      <c r="J17" s="24">
        <v>1</v>
      </c>
      <c r="K17" s="74">
        <v>135</v>
      </c>
      <c r="L17" s="74">
        <v>102.9</v>
      </c>
      <c r="M17" s="74">
        <f t="shared" si="2"/>
        <v>102.9</v>
      </c>
      <c r="N17" s="75">
        <v>0</v>
      </c>
      <c r="O17" s="75">
        <v>0</v>
      </c>
      <c r="P17" s="76">
        <v>0</v>
      </c>
      <c r="Q17" s="74">
        <f t="shared" si="5"/>
        <v>135</v>
      </c>
      <c r="R17" s="23" t="s">
        <v>192</v>
      </c>
      <c r="S17" s="123" t="s">
        <v>187</v>
      </c>
      <c r="T17" s="128" t="s">
        <v>578</v>
      </c>
      <c r="U17" s="74">
        <v>50</v>
      </c>
      <c r="V17" s="74">
        <f t="shared" si="8"/>
        <v>50</v>
      </c>
      <c r="W17" s="121">
        <v>14344940622278</v>
      </c>
      <c r="X17" s="122">
        <v>45365</v>
      </c>
      <c r="Y17" s="90" t="s">
        <v>39</v>
      </c>
      <c r="Z17" s="76">
        <f t="shared" si="7"/>
        <v>5</v>
      </c>
      <c r="AA17" s="76"/>
      <c r="AB17" s="76"/>
    </row>
    <row r="18" spans="1:28">
      <c r="A18" s="11">
        <v>45360</v>
      </c>
      <c r="B18" s="12" t="s">
        <v>647</v>
      </c>
      <c r="C18" s="13" t="s">
        <v>648</v>
      </c>
      <c r="D18" s="14">
        <v>6283648808</v>
      </c>
      <c r="E18" s="15" t="s">
        <v>649</v>
      </c>
      <c r="F18" s="15" t="s">
        <v>650</v>
      </c>
      <c r="G18" s="15" t="str">
        <f t="shared" si="4"/>
        <v> Punjab</v>
      </c>
      <c r="H18" s="19" t="s">
        <v>583</v>
      </c>
      <c r="I18" s="26" t="s">
        <v>584</v>
      </c>
      <c r="J18" s="24">
        <v>1</v>
      </c>
      <c r="K18" s="74">
        <v>380</v>
      </c>
      <c r="L18" s="74">
        <v>291.58</v>
      </c>
      <c r="M18" s="74">
        <f t="shared" si="2"/>
        <v>291.58</v>
      </c>
      <c r="N18" s="75">
        <v>0</v>
      </c>
      <c r="O18" s="75">
        <v>0</v>
      </c>
      <c r="P18" s="76">
        <v>0</v>
      </c>
      <c r="Q18" s="74">
        <f t="shared" si="5"/>
        <v>380</v>
      </c>
      <c r="R18" s="23" t="s">
        <v>192</v>
      </c>
      <c r="S18" s="126" t="s">
        <v>187</v>
      </c>
      <c r="T18" s="128" t="s">
        <v>578</v>
      </c>
      <c r="U18" s="74">
        <v>50</v>
      </c>
      <c r="V18" s="74">
        <f t="shared" si="8"/>
        <v>50</v>
      </c>
      <c r="W18" s="121">
        <v>14344940624061</v>
      </c>
      <c r="X18" s="122">
        <v>45365</v>
      </c>
      <c r="Y18" s="90" t="s">
        <v>39</v>
      </c>
      <c r="Z18" s="76">
        <f t="shared" ref="Z18:Z22" si="9">X18-A18</f>
        <v>5</v>
      </c>
      <c r="AA18" s="76"/>
      <c r="AB18" s="76"/>
    </row>
    <row r="19" spans="1:28">
      <c r="A19" s="11">
        <v>45360</v>
      </c>
      <c r="B19" s="12" t="s">
        <v>651</v>
      </c>
      <c r="C19" s="13" t="s">
        <v>652</v>
      </c>
      <c r="D19" s="14">
        <v>6299445904</v>
      </c>
      <c r="E19" s="15" t="s">
        <v>653</v>
      </c>
      <c r="F19" s="15" t="s">
        <v>654</v>
      </c>
      <c r="G19" s="15" t="str">
        <f t="shared" si="4"/>
        <v> Bihar</v>
      </c>
      <c r="H19" s="19" t="s">
        <v>655</v>
      </c>
      <c r="I19" s="26" t="s">
        <v>289</v>
      </c>
      <c r="J19" s="24">
        <v>1</v>
      </c>
      <c r="K19" s="74">
        <v>85</v>
      </c>
      <c r="L19" s="74">
        <v>60.78</v>
      </c>
      <c r="M19" s="74">
        <f t="shared" si="2"/>
        <v>60.78</v>
      </c>
      <c r="N19" s="75">
        <v>69</v>
      </c>
      <c r="O19" s="75">
        <v>29</v>
      </c>
      <c r="P19" s="76">
        <v>0</v>
      </c>
      <c r="Q19" s="74">
        <f t="shared" si="5"/>
        <v>183</v>
      </c>
      <c r="R19" s="23" t="s">
        <v>36</v>
      </c>
      <c r="S19" s="126" t="s">
        <v>187</v>
      </c>
      <c r="T19" s="128" t="s">
        <v>578</v>
      </c>
      <c r="U19" s="74">
        <v>50</v>
      </c>
      <c r="V19" s="74">
        <f t="shared" si="8"/>
        <v>79</v>
      </c>
      <c r="W19" s="121">
        <v>14344940641503</v>
      </c>
      <c r="X19" s="122">
        <v>45367</v>
      </c>
      <c r="Y19" s="90" t="s">
        <v>39</v>
      </c>
      <c r="Z19" s="76">
        <f t="shared" si="9"/>
        <v>7</v>
      </c>
      <c r="AA19" s="76"/>
      <c r="AB19" s="76"/>
    </row>
    <row r="20" spans="1:28">
      <c r="A20" s="11">
        <v>45360</v>
      </c>
      <c r="B20" s="12" t="s">
        <v>656</v>
      </c>
      <c r="C20" s="13" t="s">
        <v>657</v>
      </c>
      <c r="D20" s="14">
        <v>8684998177</v>
      </c>
      <c r="E20" s="15" t="s">
        <v>658</v>
      </c>
      <c r="F20" s="15" t="s">
        <v>659</v>
      </c>
      <c r="G20" s="15" t="str">
        <f t="shared" si="4"/>
        <v> Haryana</v>
      </c>
      <c r="H20" s="19" t="s">
        <v>660</v>
      </c>
      <c r="I20" s="26" t="s">
        <v>508</v>
      </c>
      <c r="J20" s="24">
        <v>1</v>
      </c>
      <c r="K20" s="74">
        <v>550</v>
      </c>
      <c r="L20" s="74">
        <v>405.31</v>
      </c>
      <c r="M20" s="74">
        <f t="shared" si="2"/>
        <v>405.31</v>
      </c>
      <c r="N20" s="75">
        <v>0</v>
      </c>
      <c r="O20" s="75">
        <v>0</v>
      </c>
      <c r="P20" s="76">
        <v>0</v>
      </c>
      <c r="Q20" s="74">
        <f t="shared" si="5"/>
        <v>550</v>
      </c>
      <c r="R20" s="23" t="s">
        <v>192</v>
      </c>
      <c r="S20" s="126" t="s">
        <v>598</v>
      </c>
      <c r="T20" s="124"/>
      <c r="U20" s="74"/>
      <c r="V20" s="74">
        <f t="shared" si="8"/>
        <v>0</v>
      </c>
      <c r="W20" s="121">
        <v>28680710000070</v>
      </c>
      <c r="X20" s="122">
        <v>45366</v>
      </c>
      <c r="Y20" s="90" t="s">
        <v>39</v>
      </c>
      <c r="Z20" s="76">
        <f t="shared" si="9"/>
        <v>6</v>
      </c>
      <c r="AA20" s="76"/>
      <c r="AB20" s="76"/>
    </row>
    <row r="21" spans="1:28">
      <c r="A21" s="11">
        <v>45360</v>
      </c>
      <c r="B21" s="12" t="s">
        <v>661</v>
      </c>
      <c r="C21" s="13" t="s">
        <v>484</v>
      </c>
      <c r="D21" s="14">
        <v>9437223811</v>
      </c>
      <c r="E21" s="15" t="s">
        <v>485</v>
      </c>
      <c r="F21" s="15" t="s">
        <v>486</v>
      </c>
      <c r="G21" s="15" t="str">
        <f t="shared" si="4"/>
        <v> Orissa</v>
      </c>
      <c r="H21" s="20" t="s">
        <v>662</v>
      </c>
      <c r="I21" s="26" t="s">
        <v>663</v>
      </c>
      <c r="J21" s="24">
        <v>1</v>
      </c>
      <c r="K21" s="74">
        <v>200</v>
      </c>
      <c r="L21" s="74">
        <v>148.81</v>
      </c>
      <c r="M21" s="74">
        <f t="shared" si="2"/>
        <v>148.81</v>
      </c>
      <c r="N21" s="75">
        <v>0</v>
      </c>
      <c r="O21" s="75">
        <v>0</v>
      </c>
      <c r="P21" s="76">
        <v>0</v>
      </c>
      <c r="Q21" s="74">
        <f t="shared" si="5"/>
        <v>200</v>
      </c>
      <c r="R21" s="14" t="s">
        <v>192</v>
      </c>
      <c r="S21" s="126" t="s">
        <v>187</v>
      </c>
      <c r="T21" s="128" t="s">
        <v>578</v>
      </c>
      <c r="U21" s="74">
        <v>50</v>
      </c>
      <c r="V21" s="74">
        <f t="shared" si="8"/>
        <v>50</v>
      </c>
      <c r="W21" s="121">
        <v>14344940643450</v>
      </c>
      <c r="X21" s="122">
        <v>45367</v>
      </c>
      <c r="Y21" s="90" t="s">
        <v>39</v>
      </c>
      <c r="Z21" s="76">
        <f t="shared" si="9"/>
        <v>7</v>
      </c>
      <c r="AA21" s="76"/>
      <c r="AB21" s="76"/>
    </row>
    <row r="22" spans="1:28">
      <c r="A22" s="11">
        <v>45361</v>
      </c>
      <c r="B22" s="12" t="s">
        <v>664</v>
      </c>
      <c r="C22" s="13" t="s">
        <v>665</v>
      </c>
      <c r="D22" s="14">
        <v>7002146652</v>
      </c>
      <c r="E22" s="15" t="s">
        <v>666</v>
      </c>
      <c r="F22" s="15" t="s">
        <v>667</v>
      </c>
      <c r="G22" s="15" t="str">
        <f t="shared" si="4"/>
        <v> Assam</v>
      </c>
      <c r="H22" s="20" t="s">
        <v>668</v>
      </c>
      <c r="I22" s="26" t="s">
        <v>669</v>
      </c>
      <c r="J22" s="24">
        <v>1</v>
      </c>
      <c r="K22" s="74">
        <v>250</v>
      </c>
      <c r="L22" s="74">
        <v>186</v>
      </c>
      <c r="M22" s="74">
        <f t="shared" si="2"/>
        <v>186</v>
      </c>
      <c r="N22" s="75">
        <v>0</v>
      </c>
      <c r="O22" s="75">
        <v>0</v>
      </c>
      <c r="P22" s="76">
        <v>0</v>
      </c>
      <c r="Q22" s="74">
        <f t="shared" si="5"/>
        <v>250</v>
      </c>
      <c r="R22" s="14" t="s">
        <v>192</v>
      </c>
      <c r="S22" s="126" t="s">
        <v>187</v>
      </c>
      <c r="T22" s="128" t="s">
        <v>670</v>
      </c>
      <c r="U22" s="74">
        <v>112</v>
      </c>
      <c r="V22" s="74">
        <f t="shared" si="8"/>
        <v>112</v>
      </c>
      <c r="W22" s="121">
        <v>14344940643542</v>
      </c>
      <c r="X22" s="122">
        <v>45369</v>
      </c>
      <c r="Y22" s="90" t="s">
        <v>39</v>
      </c>
      <c r="Z22" s="76">
        <f t="shared" si="9"/>
        <v>8</v>
      </c>
      <c r="AA22" s="76"/>
      <c r="AB22" s="76"/>
    </row>
    <row r="23" spans="1:28">
      <c r="A23" s="11">
        <v>45361</v>
      </c>
      <c r="B23" s="12" t="s">
        <v>671</v>
      </c>
      <c r="C23" s="13" t="s">
        <v>672</v>
      </c>
      <c r="D23" s="14">
        <v>9467742461</v>
      </c>
      <c r="E23" s="15" t="s">
        <v>673</v>
      </c>
      <c r="F23" s="15" t="s">
        <v>674</v>
      </c>
      <c r="G23" s="15" t="str">
        <f t="shared" si="4"/>
        <v> Haryana</v>
      </c>
      <c r="H23" s="20" t="s">
        <v>675</v>
      </c>
      <c r="I23" s="60" t="s">
        <v>508</v>
      </c>
      <c r="J23" s="77">
        <v>1</v>
      </c>
      <c r="K23" s="78">
        <v>160</v>
      </c>
      <c r="L23" s="78">
        <v>114.27</v>
      </c>
      <c r="M23" s="78">
        <f t="shared" si="2"/>
        <v>114.27</v>
      </c>
      <c r="N23" s="75">
        <v>0</v>
      </c>
      <c r="O23" s="75">
        <v>0</v>
      </c>
      <c r="P23" s="76">
        <v>0</v>
      </c>
      <c r="Q23" s="74">
        <f t="shared" si="5"/>
        <v>160</v>
      </c>
      <c r="R23" s="14" t="s">
        <v>192</v>
      </c>
      <c r="S23" s="123" t="s">
        <v>193</v>
      </c>
      <c r="T23" s="124"/>
      <c r="U23" s="74"/>
      <c r="V23" s="74">
        <f t="shared" si="6"/>
        <v>0</v>
      </c>
      <c r="W23" s="121">
        <v>4091200019392</v>
      </c>
      <c r="X23" s="122"/>
      <c r="Y23" s="90" t="s">
        <v>39</v>
      </c>
      <c r="Z23" s="76"/>
      <c r="AA23" s="76"/>
      <c r="AB23" s="76"/>
    </row>
    <row r="24" spans="1:28">
      <c r="A24" s="27">
        <v>45361</v>
      </c>
      <c r="B24" s="28" t="s">
        <v>676</v>
      </c>
      <c r="C24" s="29" t="s">
        <v>677</v>
      </c>
      <c r="D24" s="30">
        <v>8960328650</v>
      </c>
      <c r="E24" s="31" t="s">
        <v>678</v>
      </c>
      <c r="F24" s="32" t="s">
        <v>679</v>
      </c>
      <c r="G24" s="33" t="str">
        <f t="shared" si="4"/>
        <v> Uttaranchal</v>
      </c>
      <c r="H24" s="34" t="s">
        <v>680</v>
      </c>
      <c r="I24" s="79" t="s">
        <v>577</v>
      </c>
      <c r="J24" s="80">
        <v>2</v>
      </c>
      <c r="K24" s="78">
        <v>60</v>
      </c>
      <c r="L24" s="78">
        <v>44.64</v>
      </c>
      <c r="M24" s="81">
        <f t="shared" si="2"/>
        <v>89.28</v>
      </c>
      <c r="N24" s="82">
        <v>0</v>
      </c>
      <c r="O24" s="83">
        <v>0</v>
      </c>
      <c r="P24" s="77">
        <v>0</v>
      </c>
      <c r="Q24" s="107">
        <f>(((K24*J24)+N24+O24-(K24*P24%))+(K25*J25)+N25+O25-(K25*P25%))</f>
        <v>290</v>
      </c>
      <c r="R24" s="129" t="s">
        <v>192</v>
      </c>
      <c r="S24" s="14" t="s">
        <v>187</v>
      </c>
      <c r="T24" s="14" t="s">
        <v>578</v>
      </c>
      <c r="U24" s="83">
        <v>50</v>
      </c>
      <c r="V24" s="78">
        <f t="shared" si="6"/>
        <v>50</v>
      </c>
      <c r="W24" s="121">
        <v>14344940643591</v>
      </c>
      <c r="X24" s="130">
        <v>45367</v>
      </c>
      <c r="Y24" s="77" t="s">
        <v>39</v>
      </c>
      <c r="Z24" s="93">
        <f t="shared" ref="Z24:Z38" si="10">X24-A24</f>
        <v>6</v>
      </c>
      <c r="AA24" s="117"/>
      <c r="AB24" s="117"/>
    </row>
    <row r="25" spans="1:28">
      <c r="A25" s="35"/>
      <c r="B25" s="36"/>
      <c r="C25" s="37"/>
      <c r="D25" s="38"/>
      <c r="E25" s="39"/>
      <c r="F25" s="40"/>
      <c r="G25" s="40"/>
      <c r="H25" s="34" t="s">
        <v>681</v>
      </c>
      <c r="I25" s="84" t="s">
        <v>577</v>
      </c>
      <c r="J25" s="85">
        <v>1</v>
      </c>
      <c r="K25" s="86">
        <v>170</v>
      </c>
      <c r="L25" s="86">
        <v>126.5</v>
      </c>
      <c r="M25" s="87">
        <f t="shared" si="2"/>
        <v>126.5</v>
      </c>
      <c r="N25" s="88"/>
      <c r="O25" s="89"/>
      <c r="P25" s="90"/>
      <c r="Q25" s="104"/>
      <c r="R25" s="123"/>
      <c r="S25" s="123"/>
      <c r="T25" s="123"/>
      <c r="U25" s="89"/>
      <c r="V25" s="86"/>
      <c r="W25" s="121"/>
      <c r="X25" s="131"/>
      <c r="Y25" s="90"/>
      <c r="Z25" s="94"/>
      <c r="AA25" s="103"/>
      <c r="AB25" s="103"/>
    </row>
    <row r="26" spans="1:28">
      <c r="A26" s="11">
        <v>45361</v>
      </c>
      <c r="B26" s="41" t="s">
        <v>682</v>
      </c>
      <c r="C26" s="42" t="s">
        <v>683</v>
      </c>
      <c r="D26" s="14">
        <v>9408835037</v>
      </c>
      <c r="E26" s="15" t="s">
        <v>684</v>
      </c>
      <c r="F26" s="15" t="s">
        <v>167</v>
      </c>
      <c r="G26" s="15" t="str">
        <f>RIGHT(F26,LEN(F26)-FIND(", ",F26))</f>
        <v> Gujarat</v>
      </c>
      <c r="H26" s="19" t="s">
        <v>685</v>
      </c>
      <c r="I26" s="19" t="s">
        <v>686</v>
      </c>
      <c r="J26" s="24">
        <v>3</v>
      </c>
      <c r="K26" s="86">
        <v>50</v>
      </c>
      <c r="L26" s="86">
        <v>37.83</v>
      </c>
      <c r="M26" s="86">
        <f t="shared" si="2"/>
        <v>113.49</v>
      </c>
      <c r="N26" s="75">
        <v>0</v>
      </c>
      <c r="O26" s="75">
        <v>29</v>
      </c>
      <c r="P26" s="76">
        <v>0</v>
      </c>
      <c r="Q26" s="74">
        <f t="shared" si="5"/>
        <v>179</v>
      </c>
      <c r="R26" s="14" t="s">
        <v>36</v>
      </c>
      <c r="S26" s="126" t="s">
        <v>598</v>
      </c>
      <c r="T26" s="124"/>
      <c r="U26" s="74"/>
      <c r="V26" s="74">
        <f t="shared" si="6"/>
        <v>29</v>
      </c>
      <c r="W26" s="121">
        <v>2868071000033</v>
      </c>
      <c r="X26" s="122"/>
      <c r="Y26" s="40" t="s">
        <v>39</v>
      </c>
      <c r="Z26" s="24"/>
      <c r="AA26" s="76"/>
      <c r="AB26" s="76"/>
    </row>
    <row r="27" spans="1:28">
      <c r="A27" s="11">
        <v>45361</v>
      </c>
      <c r="B27" s="12" t="s">
        <v>687</v>
      </c>
      <c r="C27" s="13" t="s">
        <v>688</v>
      </c>
      <c r="D27" s="14">
        <v>7977554435</v>
      </c>
      <c r="E27" s="15" t="s">
        <v>689</v>
      </c>
      <c r="F27" s="15" t="s">
        <v>438</v>
      </c>
      <c r="G27" s="15" t="str">
        <f t="shared" ref="G27:G31" si="11">RIGHT(F27,LEN(F27)-FIND(", ",F27))</f>
        <v> Maharashtra</v>
      </c>
      <c r="H27" s="19" t="s">
        <v>690</v>
      </c>
      <c r="I27" s="19" t="s">
        <v>387</v>
      </c>
      <c r="J27" s="24">
        <v>1</v>
      </c>
      <c r="K27" s="74">
        <v>225</v>
      </c>
      <c r="L27" s="74">
        <v>165.81</v>
      </c>
      <c r="M27" s="74">
        <f t="shared" si="2"/>
        <v>165.81</v>
      </c>
      <c r="N27" s="75">
        <v>0</v>
      </c>
      <c r="O27" s="75">
        <v>0</v>
      </c>
      <c r="P27" s="76">
        <v>0</v>
      </c>
      <c r="Q27" s="74">
        <f t="shared" si="5"/>
        <v>225</v>
      </c>
      <c r="R27" s="14" t="s">
        <v>192</v>
      </c>
      <c r="S27" s="126" t="s">
        <v>193</v>
      </c>
      <c r="T27" s="124"/>
      <c r="U27" s="74"/>
      <c r="V27" s="74">
        <f t="shared" si="6"/>
        <v>0</v>
      </c>
      <c r="W27" s="121">
        <v>4091200019391</v>
      </c>
      <c r="X27" s="122">
        <v>45363</v>
      </c>
      <c r="Y27" s="90" t="s">
        <v>39</v>
      </c>
      <c r="Z27" s="24">
        <f t="shared" si="10"/>
        <v>2</v>
      </c>
      <c r="AA27" s="76"/>
      <c r="AB27" s="76"/>
    </row>
    <row r="28" spans="1:28">
      <c r="A28" s="11">
        <v>45362</v>
      </c>
      <c r="B28" s="12" t="s">
        <v>691</v>
      </c>
      <c r="C28" s="13" t="s">
        <v>692</v>
      </c>
      <c r="D28" s="14">
        <v>9373924797</v>
      </c>
      <c r="E28" s="15" t="s">
        <v>693</v>
      </c>
      <c r="F28" s="15" t="s">
        <v>694</v>
      </c>
      <c r="G28" s="15" t="str">
        <f t="shared" si="11"/>
        <v> Telagana</v>
      </c>
      <c r="H28" s="19" t="s">
        <v>695</v>
      </c>
      <c r="I28" s="19" t="s">
        <v>387</v>
      </c>
      <c r="J28" s="24">
        <v>1</v>
      </c>
      <c r="K28" s="74">
        <v>65</v>
      </c>
      <c r="L28" s="74">
        <v>52.75</v>
      </c>
      <c r="M28" s="74">
        <f t="shared" si="2"/>
        <v>52.75</v>
      </c>
      <c r="N28" s="75">
        <v>69</v>
      </c>
      <c r="O28" s="75">
        <v>29</v>
      </c>
      <c r="P28" s="76">
        <v>0</v>
      </c>
      <c r="Q28" s="74">
        <f t="shared" si="5"/>
        <v>163</v>
      </c>
      <c r="R28" s="14" t="s">
        <v>36</v>
      </c>
      <c r="S28" s="126" t="s">
        <v>187</v>
      </c>
      <c r="T28" s="128" t="s">
        <v>578</v>
      </c>
      <c r="U28" s="74">
        <v>50</v>
      </c>
      <c r="V28" s="74">
        <f>U28+O28</f>
        <v>79</v>
      </c>
      <c r="W28" s="121">
        <v>14344940631859</v>
      </c>
      <c r="X28" s="122">
        <v>45367</v>
      </c>
      <c r="Y28" s="40" t="s">
        <v>39</v>
      </c>
      <c r="Z28" s="24">
        <f t="shared" si="10"/>
        <v>5</v>
      </c>
      <c r="AA28" s="76"/>
      <c r="AB28" s="76"/>
    </row>
    <row r="29" spans="1:28">
      <c r="A29" s="11">
        <v>45362</v>
      </c>
      <c r="B29" s="12" t="s">
        <v>696</v>
      </c>
      <c r="C29" s="13" t="s">
        <v>697</v>
      </c>
      <c r="D29" s="14">
        <v>7986552015</v>
      </c>
      <c r="E29" s="15" t="s">
        <v>698</v>
      </c>
      <c r="F29" s="15" t="s">
        <v>699</v>
      </c>
      <c r="G29" s="15" t="str">
        <f t="shared" si="11"/>
        <v> Punjab</v>
      </c>
      <c r="H29" s="19" t="s">
        <v>700</v>
      </c>
      <c r="I29" s="91" t="s">
        <v>508</v>
      </c>
      <c r="J29" s="24">
        <v>1</v>
      </c>
      <c r="K29" s="74">
        <v>175</v>
      </c>
      <c r="L29" s="74">
        <v>139.51</v>
      </c>
      <c r="M29" s="74">
        <f t="shared" si="2"/>
        <v>139.51</v>
      </c>
      <c r="N29" s="75">
        <v>0</v>
      </c>
      <c r="O29" s="75">
        <v>0</v>
      </c>
      <c r="P29" s="76">
        <v>0</v>
      </c>
      <c r="Q29" s="74">
        <f t="shared" si="5"/>
        <v>175</v>
      </c>
      <c r="R29" s="14" t="s">
        <v>192</v>
      </c>
      <c r="S29" s="126" t="s">
        <v>187</v>
      </c>
      <c r="T29" s="128" t="s">
        <v>578</v>
      </c>
      <c r="U29" s="74">
        <v>50</v>
      </c>
      <c r="V29" s="74">
        <f t="shared" ref="V29:V30" si="12">U29+O29</f>
        <v>50</v>
      </c>
      <c r="W29" s="121">
        <v>14344940643674</v>
      </c>
      <c r="X29" s="122">
        <v>45366</v>
      </c>
      <c r="Y29" s="40" t="s">
        <v>39</v>
      </c>
      <c r="Z29" s="24">
        <f t="shared" si="10"/>
        <v>4</v>
      </c>
      <c r="AA29" s="76"/>
      <c r="AB29" s="76"/>
    </row>
    <row r="30" spans="1:28">
      <c r="A30" s="11">
        <v>45362</v>
      </c>
      <c r="B30" s="12" t="s">
        <v>701</v>
      </c>
      <c r="C30" s="13" t="s">
        <v>702</v>
      </c>
      <c r="D30" s="14">
        <v>9264728654</v>
      </c>
      <c r="E30" s="15" t="s">
        <v>703</v>
      </c>
      <c r="F30" s="15" t="s">
        <v>704</v>
      </c>
      <c r="G30" s="15" t="str">
        <f t="shared" si="11"/>
        <v> West Bengal</v>
      </c>
      <c r="H30" s="43" t="s">
        <v>705</v>
      </c>
      <c r="I30" s="92" t="s">
        <v>508</v>
      </c>
      <c r="J30" s="77">
        <v>1</v>
      </c>
      <c r="K30" s="78">
        <v>248</v>
      </c>
      <c r="L30" s="78">
        <v>189</v>
      </c>
      <c r="M30" s="78">
        <f t="shared" si="2"/>
        <v>189</v>
      </c>
      <c r="N30" s="75">
        <v>0</v>
      </c>
      <c r="O30" s="75">
        <v>29</v>
      </c>
      <c r="P30" s="76">
        <v>0</v>
      </c>
      <c r="Q30" s="74">
        <f t="shared" si="5"/>
        <v>277</v>
      </c>
      <c r="R30" s="14" t="s">
        <v>36</v>
      </c>
      <c r="S30" s="126" t="s">
        <v>187</v>
      </c>
      <c r="T30" s="128" t="s">
        <v>578</v>
      </c>
      <c r="U30" s="74">
        <v>50</v>
      </c>
      <c r="V30" s="74">
        <f t="shared" si="12"/>
        <v>79</v>
      </c>
      <c r="W30" s="121">
        <v>14344940641543</v>
      </c>
      <c r="X30" s="122">
        <v>45369</v>
      </c>
      <c r="Y30" s="40" t="s">
        <v>39</v>
      </c>
      <c r="Z30" s="24">
        <f t="shared" si="10"/>
        <v>7</v>
      </c>
      <c r="AA30" s="76"/>
      <c r="AB30" s="76"/>
    </row>
    <row r="31" spans="1:28">
      <c r="A31" s="11">
        <v>45362</v>
      </c>
      <c r="B31" s="12" t="s">
        <v>706</v>
      </c>
      <c r="C31" s="13" t="s">
        <v>707</v>
      </c>
      <c r="D31" s="14">
        <v>9851446717</v>
      </c>
      <c r="E31" s="15" t="s">
        <v>708</v>
      </c>
      <c r="F31" s="15" t="s">
        <v>709</v>
      </c>
      <c r="G31" s="31" t="str">
        <f t="shared" si="11"/>
        <v> West Bengal</v>
      </c>
      <c r="H31" s="44" t="s">
        <v>710</v>
      </c>
      <c r="I31" s="44" t="s">
        <v>663</v>
      </c>
      <c r="J31" s="77">
        <v>1</v>
      </c>
      <c r="K31" s="78">
        <v>10</v>
      </c>
      <c r="L31" s="78">
        <v>7.06</v>
      </c>
      <c r="M31" s="81">
        <f t="shared" si="2"/>
        <v>7.06</v>
      </c>
      <c r="N31" s="82">
        <v>0</v>
      </c>
      <c r="O31" s="83">
        <v>0</v>
      </c>
      <c r="P31" s="93">
        <v>0</v>
      </c>
      <c r="Q31" s="83">
        <f>((K31*J31)+N31+O31-(K31*P31%))+((K32*J32)+N32+O32-(K32*P32%))</f>
        <v>100</v>
      </c>
      <c r="R31" s="129" t="s">
        <v>192</v>
      </c>
      <c r="S31" s="46" t="s">
        <v>598</v>
      </c>
      <c r="T31" s="132"/>
      <c r="U31" s="78"/>
      <c r="V31" s="83">
        <f t="shared" si="6"/>
        <v>0</v>
      </c>
      <c r="W31" s="121">
        <v>28680710000055</v>
      </c>
      <c r="X31" s="130">
        <v>45368</v>
      </c>
      <c r="Y31" s="77" t="s">
        <v>39</v>
      </c>
      <c r="Z31" s="93">
        <f t="shared" si="10"/>
        <v>6</v>
      </c>
      <c r="AA31" s="132"/>
      <c r="AB31" s="132"/>
    </row>
    <row r="32" spans="1:28">
      <c r="A32" s="27"/>
      <c r="B32" s="45"/>
      <c r="C32" s="29"/>
      <c r="D32" s="46"/>
      <c r="E32" s="32"/>
      <c r="F32" s="32"/>
      <c r="G32" s="47"/>
      <c r="H32" s="48" t="s">
        <v>711</v>
      </c>
      <c r="I32" s="48" t="s">
        <v>373</v>
      </c>
      <c r="J32" s="90">
        <v>1</v>
      </c>
      <c r="K32" s="86">
        <v>90</v>
      </c>
      <c r="L32" s="86">
        <v>74.25</v>
      </c>
      <c r="M32" s="87">
        <f t="shared" si="2"/>
        <v>74.25</v>
      </c>
      <c r="N32" s="88"/>
      <c r="O32" s="89"/>
      <c r="P32" s="94"/>
      <c r="Q32" s="89"/>
      <c r="R32" s="123"/>
      <c r="S32" s="126"/>
      <c r="T32" s="124"/>
      <c r="U32" s="86"/>
      <c r="V32" s="89"/>
      <c r="W32" s="133"/>
      <c r="X32" s="131"/>
      <c r="Y32" s="90"/>
      <c r="Z32" s="94"/>
      <c r="AA32" s="124"/>
      <c r="AB32" s="124"/>
    </row>
    <row r="33" spans="1:28">
      <c r="A33" s="11">
        <v>45362</v>
      </c>
      <c r="B33" s="12" t="s">
        <v>712</v>
      </c>
      <c r="C33" s="13" t="s">
        <v>713</v>
      </c>
      <c r="D33" s="14">
        <v>8011620003</v>
      </c>
      <c r="E33" s="15" t="s">
        <v>714</v>
      </c>
      <c r="F33" s="15" t="s">
        <v>715</v>
      </c>
      <c r="G33" s="15" t="str">
        <f>RIGHT(F33,LEN(F33)-FIND(", ",F33))</f>
        <v> Assam</v>
      </c>
      <c r="H33" s="49" t="s">
        <v>716</v>
      </c>
      <c r="I33" s="49" t="s">
        <v>289</v>
      </c>
      <c r="J33" s="90">
        <v>1</v>
      </c>
      <c r="K33" s="86">
        <v>120</v>
      </c>
      <c r="L33" s="86">
        <v>84</v>
      </c>
      <c r="M33" s="86">
        <f t="shared" si="2"/>
        <v>84</v>
      </c>
      <c r="N33" s="75">
        <v>0</v>
      </c>
      <c r="O33" s="75">
        <v>29</v>
      </c>
      <c r="P33" s="76">
        <v>0</v>
      </c>
      <c r="Q33" s="74">
        <f t="shared" si="5"/>
        <v>149</v>
      </c>
      <c r="R33" s="14" t="s">
        <v>36</v>
      </c>
      <c r="S33" s="126" t="s">
        <v>187</v>
      </c>
      <c r="T33" s="128" t="s">
        <v>578</v>
      </c>
      <c r="U33" s="74">
        <v>59</v>
      </c>
      <c r="V33" s="74">
        <f t="shared" ref="V33" si="13">U33+O33</f>
        <v>88</v>
      </c>
      <c r="W33" s="121">
        <v>14344940644270</v>
      </c>
      <c r="X33" s="130">
        <v>45369</v>
      </c>
      <c r="Y33" s="40" t="s">
        <v>39</v>
      </c>
      <c r="Z33" s="24">
        <f t="shared" si="10"/>
        <v>7</v>
      </c>
      <c r="AA33" s="76"/>
      <c r="AB33" s="76"/>
    </row>
    <row r="34" spans="1:28">
      <c r="A34" s="11">
        <v>45362</v>
      </c>
      <c r="B34" s="12" t="s">
        <v>717</v>
      </c>
      <c r="C34" s="13" t="s">
        <v>718</v>
      </c>
      <c r="D34" s="14">
        <v>9330333414</v>
      </c>
      <c r="E34" s="15" t="s">
        <v>719</v>
      </c>
      <c r="F34" s="15" t="s">
        <v>417</v>
      </c>
      <c r="G34" s="15" t="str">
        <f t="shared" ref="G34:G38" si="14">RIGHT(F34,LEN(F34)-FIND(", ",F34))</f>
        <v> Karnataka</v>
      </c>
      <c r="H34" s="20" t="s">
        <v>720</v>
      </c>
      <c r="I34" s="20" t="s">
        <v>433</v>
      </c>
      <c r="J34" s="24">
        <v>1</v>
      </c>
      <c r="K34" s="74">
        <v>216</v>
      </c>
      <c r="L34" s="74">
        <v>137.14</v>
      </c>
      <c r="M34" s="74">
        <f t="shared" si="2"/>
        <v>137.14</v>
      </c>
      <c r="N34" s="75">
        <v>0</v>
      </c>
      <c r="O34" s="75">
        <v>40</v>
      </c>
      <c r="P34" s="76">
        <v>0</v>
      </c>
      <c r="Q34" s="74">
        <f t="shared" si="5"/>
        <v>256</v>
      </c>
      <c r="R34" s="14" t="s">
        <v>36</v>
      </c>
      <c r="S34" s="14" t="s">
        <v>598</v>
      </c>
      <c r="T34" s="120"/>
      <c r="U34" s="74"/>
      <c r="V34" s="74">
        <f t="shared" si="6"/>
        <v>40</v>
      </c>
      <c r="W34" s="121">
        <v>28680710000044</v>
      </c>
      <c r="X34" s="122">
        <v>45366</v>
      </c>
      <c r="Y34" s="40" t="s">
        <v>39</v>
      </c>
      <c r="Z34" s="24">
        <f t="shared" si="10"/>
        <v>4</v>
      </c>
      <c r="AA34" s="76"/>
      <c r="AB34" s="76"/>
    </row>
    <row r="35" spans="1:28">
      <c r="A35" s="11">
        <v>45363</v>
      </c>
      <c r="B35" s="12" t="s">
        <v>721</v>
      </c>
      <c r="C35" s="13" t="s">
        <v>722</v>
      </c>
      <c r="D35" s="14">
        <v>8416831281</v>
      </c>
      <c r="E35" s="15" t="s">
        <v>723</v>
      </c>
      <c r="F35" s="15" t="s">
        <v>724</v>
      </c>
      <c r="G35" s="15" t="str">
        <f t="shared" si="14"/>
        <v> Rajasthan</v>
      </c>
      <c r="H35" s="20" t="s">
        <v>725</v>
      </c>
      <c r="I35" s="20" t="s">
        <v>508</v>
      </c>
      <c r="J35" s="24">
        <v>1</v>
      </c>
      <c r="K35" s="74">
        <v>220</v>
      </c>
      <c r="L35" s="74">
        <v>182.23</v>
      </c>
      <c r="M35" s="74">
        <f t="shared" si="2"/>
        <v>182.23</v>
      </c>
      <c r="N35" s="75">
        <v>0</v>
      </c>
      <c r="O35" s="75">
        <v>40</v>
      </c>
      <c r="P35" s="64">
        <v>0</v>
      </c>
      <c r="Q35" s="74">
        <f t="shared" si="5"/>
        <v>260</v>
      </c>
      <c r="R35" s="14" t="s">
        <v>36</v>
      </c>
      <c r="S35" s="126" t="s">
        <v>598</v>
      </c>
      <c r="T35" s="124"/>
      <c r="U35" s="74"/>
      <c r="V35" s="74">
        <f t="shared" si="6"/>
        <v>40</v>
      </c>
      <c r="W35" s="121">
        <v>28680710000140</v>
      </c>
      <c r="X35" s="122">
        <v>45369</v>
      </c>
      <c r="Y35" s="40" t="s">
        <v>39</v>
      </c>
      <c r="Z35" s="24">
        <f t="shared" si="10"/>
        <v>6</v>
      </c>
      <c r="AA35" s="76"/>
      <c r="AB35" s="76"/>
    </row>
    <row r="36" spans="1:28">
      <c r="A36" s="11">
        <v>45363</v>
      </c>
      <c r="B36" s="12" t="s">
        <v>726</v>
      </c>
      <c r="C36" s="13" t="s">
        <v>727</v>
      </c>
      <c r="D36" s="14">
        <v>7997749646</v>
      </c>
      <c r="E36" s="15" t="s">
        <v>728</v>
      </c>
      <c r="F36" s="15" t="s">
        <v>729</v>
      </c>
      <c r="G36" s="15" t="str">
        <f t="shared" si="14"/>
        <v> Andra Pradesh</v>
      </c>
      <c r="H36" s="20" t="s">
        <v>730</v>
      </c>
      <c r="I36" s="20" t="s">
        <v>335</v>
      </c>
      <c r="J36" s="24">
        <v>1</v>
      </c>
      <c r="K36" s="74">
        <v>95</v>
      </c>
      <c r="L36" s="74">
        <v>74.2</v>
      </c>
      <c r="M36" s="74">
        <f t="shared" si="2"/>
        <v>74.2</v>
      </c>
      <c r="N36" s="75">
        <v>69</v>
      </c>
      <c r="O36" s="75">
        <v>40</v>
      </c>
      <c r="P36" s="76">
        <v>0</v>
      </c>
      <c r="Q36" s="74">
        <f t="shared" si="5"/>
        <v>204</v>
      </c>
      <c r="R36" s="14" t="s">
        <v>36</v>
      </c>
      <c r="S36" s="14" t="s">
        <v>598</v>
      </c>
      <c r="T36" s="120"/>
      <c r="U36" s="74"/>
      <c r="V36" s="74">
        <f t="shared" si="6"/>
        <v>109</v>
      </c>
      <c r="W36" s="121">
        <v>28680710000114</v>
      </c>
      <c r="X36" s="122">
        <v>45369</v>
      </c>
      <c r="Y36" s="15" t="s">
        <v>39</v>
      </c>
      <c r="Z36" s="24">
        <f t="shared" si="10"/>
        <v>6</v>
      </c>
      <c r="AA36" s="76"/>
      <c r="AB36" s="76"/>
    </row>
    <row r="37" spans="1:28">
      <c r="A37" s="11">
        <v>45363</v>
      </c>
      <c r="B37" s="12" t="s">
        <v>731</v>
      </c>
      <c r="C37" s="50" t="s">
        <v>732</v>
      </c>
      <c r="D37" s="14">
        <v>9880197928</v>
      </c>
      <c r="E37" s="15" t="s">
        <v>733</v>
      </c>
      <c r="F37" s="15" t="s">
        <v>734</v>
      </c>
      <c r="G37" s="15" t="str">
        <f t="shared" si="14"/>
        <v> Karnataka</v>
      </c>
      <c r="H37" s="20" t="s">
        <v>735</v>
      </c>
      <c r="I37" s="20" t="s">
        <v>335</v>
      </c>
      <c r="J37" s="24">
        <v>2</v>
      </c>
      <c r="K37" s="74">
        <v>120</v>
      </c>
      <c r="L37" s="74">
        <v>89.28</v>
      </c>
      <c r="M37" s="74">
        <f t="shared" si="2"/>
        <v>178.56</v>
      </c>
      <c r="N37" s="75">
        <v>0</v>
      </c>
      <c r="O37" s="75">
        <v>0</v>
      </c>
      <c r="P37" s="76">
        <v>0</v>
      </c>
      <c r="Q37" s="74">
        <f t="shared" si="5"/>
        <v>240</v>
      </c>
      <c r="R37" s="23" t="s">
        <v>192</v>
      </c>
      <c r="S37" s="23" t="s">
        <v>736</v>
      </c>
      <c r="T37" s="120"/>
      <c r="U37" s="74"/>
      <c r="V37" s="74">
        <f t="shared" si="6"/>
        <v>0</v>
      </c>
      <c r="W37" s="121">
        <v>2370973235</v>
      </c>
      <c r="X37" s="122">
        <v>45372</v>
      </c>
      <c r="Y37" s="24" t="s">
        <v>39</v>
      </c>
      <c r="Z37" s="24">
        <f t="shared" si="10"/>
        <v>9</v>
      </c>
      <c r="AA37" s="76"/>
      <c r="AB37" s="76"/>
    </row>
    <row r="38" spans="1:28">
      <c r="A38" s="51">
        <v>45363</v>
      </c>
      <c r="B38" s="28" t="s">
        <v>737</v>
      </c>
      <c r="C38" s="52" t="s">
        <v>738</v>
      </c>
      <c r="D38" s="14">
        <v>9028487093</v>
      </c>
      <c r="E38" s="15" t="s">
        <v>739</v>
      </c>
      <c r="F38" s="53" t="s">
        <v>740</v>
      </c>
      <c r="G38" s="33" t="str">
        <f t="shared" si="14"/>
        <v> Maharashtra</v>
      </c>
      <c r="H38" s="34" t="s">
        <v>725</v>
      </c>
      <c r="I38" s="79" t="s">
        <v>508</v>
      </c>
      <c r="J38" s="95">
        <v>1</v>
      </c>
      <c r="K38" s="96">
        <v>220</v>
      </c>
      <c r="L38" s="97">
        <v>182.23</v>
      </c>
      <c r="M38" s="78">
        <f t="shared" si="2"/>
        <v>182.23</v>
      </c>
      <c r="N38" s="98">
        <v>0</v>
      </c>
      <c r="O38" s="98">
        <v>0</v>
      </c>
      <c r="P38" s="99">
        <v>0</v>
      </c>
      <c r="Q38" s="98">
        <f>SUM(((K38*J38)+N38+O38-(K38*P38%))+((K39*J39)+N39+O39-(K39*P39%))+((K40*J40)+N40+O40-(K40*P40%))+((K41*J41)+N41+O41-(K41*P41%)))</f>
        <v>720</v>
      </c>
      <c r="R38" s="134" t="s">
        <v>192</v>
      </c>
      <c r="S38" s="134" t="s">
        <v>736</v>
      </c>
      <c r="T38" s="99"/>
      <c r="U38" s="98"/>
      <c r="V38" s="98">
        <f t="shared" si="6"/>
        <v>0</v>
      </c>
      <c r="W38" s="121">
        <v>2370973234</v>
      </c>
      <c r="X38" s="135">
        <v>45367</v>
      </c>
      <c r="Y38" s="141" t="s">
        <v>39</v>
      </c>
      <c r="Z38" s="93">
        <f t="shared" si="10"/>
        <v>4</v>
      </c>
      <c r="AA38" s="117"/>
      <c r="AB38" s="117"/>
    </row>
    <row r="39" spans="1:28">
      <c r="A39" s="51"/>
      <c r="B39" s="28"/>
      <c r="C39" s="52"/>
      <c r="D39" s="14"/>
      <c r="E39" s="15"/>
      <c r="F39" s="53"/>
      <c r="G39" s="33"/>
      <c r="H39" s="34" t="s">
        <v>741</v>
      </c>
      <c r="I39" s="100" t="s">
        <v>326</v>
      </c>
      <c r="J39" s="95">
        <v>1</v>
      </c>
      <c r="K39" s="96">
        <v>45</v>
      </c>
      <c r="L39" s="101">
        <v>33.48</v>
      </c>
      <c r="M39" s="96">
        <f t="shared" si="2"/>
        <v>33.48</v>
      </c>
      <c r="N39" s="102"/>
      <c r="O39" s="98"/>
      <c r="P39" s="99"/>
      <c r="Q39" s="98"/>
      <c r="R39" s="134"/>
      <c r="S39" s="134"/>
      <c r="T39" s="99"/>
      <c r="U39" s="98"/>
      <c r="V39" s="98"/>
      <c r="W39" s="121"/>
      <c r="X39" s="135"/>
      <c r="Y39" s="141"/>
      <c r="Z39" s="99"/>
      <c r="AA39" s="97"/>
      <c r="AB39" s="97"/>
    </row>
    <row r="40" spans="1:28">
      <c r="A40" s="51"/>
      <c r="B40" s="28"/>
      <c r="C40" s="52"/>
      <c r="D40" s="14"/>
      <c r="E40" s="15"/>
      <c r="F40" s="53"/>
      <c r="G40" s="33"/>
      <c r="H40" s="34" t="s">
        <v>742</v>
      </c>
      <c r="I40" s="100" t="s">
        <v>669</v>
      </c>
      <c r="J40" s="95">
        <v>1</v>
      </c>
      <c r="K40" s="96">
        <v>195</v>
      </c>
      <c r="L40" s="101">
        <v>145.09</v>
      </c>
      <c r="M40" s="96">
        <f t="shared" si="2"/>
        <v>145.09</v>
      </c>
      <c r="N40" s="102"/>
      <c r="O40" s="98"/>
      <c r="P40" s="99"/>
      <c r="Q40" s="98"/>
      <c r="R40" s="134"/>
      <c r="S40" s="134"/>
      <c r="T40" s="99"/>
      <c r="U40" s="98"/>
      <c r="V40" s="98"/>
      <c r="W40" s="121"/>
      <c r="X40" s="135"/>
      <c r="Y40" s="141"/>
      <c r="Z40" s="99"/>
      <c r="AA40" s="97"/>
      <c r="AB40" s="97"/>
    </row>
    <row r="41" spans="1:28">
      <c r="A41" s="35"/>
      <c r="B41" s="36"/>
      <c r="C41" s="52"/>
      <c r="D41" s="14"/>
      <c r="E41" s="15"/>
      <c r="F41" s="54"/>
      <c r="G41" s="40"/>
      <c r="H41" s="34" t="s">
        <v>743</v>
      </c>
      <c r="I41" s="84" t="s">
        <v>669</v>
      </c>
      <c r="J41" s="90">
        <v>1</v>
      </c>
      <c r="K41" s="86">
        <v>260</v>
      </c>
      <c r="L41" s="103">
        <v>206.35</v>
      </c>
      <c r="M41" s="86">
        <f t="shared" si="2"/>
        <v>206.35</v>
      </c>
      <c r="N41" s="104"/>
      <c r="O41" s="104"/>
      <c r="P41" s="94"/>
      <c r="Q41" s="104"/>
      <c r="R41" s="123"/>
      <c r="S41" s="123"/>
      <c r="T41" s="94"/>
      <c r="U41" s="104"/>
      <c r="V41" s="104"/>
      <c r="W41" s="121"/>
      <c r="X41" s="131"/>
      <c r="Y41" s="142"/>
      <c r="Z41" s="94"/>
      <c r="AA41" s="103"/>
      <c r="AB41" s="103"/>
    </row>
    <row r="42" spans="1:28">
      <c r="A42" s="11">
        <v>45364</v>
      </c>
      <c r="B42" s="12" t="s">
        <v>744</v>
      </c>
      <c r="C42" s="55" t="s">
        <v>745</v>
      </c>
      <c r="D42" s="46">
        <v>9833319660</v>
      </c>
      <c r="E42" s="21" t="s">
        <v>746</v>
      </c>
      <c r="F42" s="32" t="s">
        <v>747</v>
      </c>
      <c r="G42" s="32" t="str">
        <f>RIGHT(F42,LEN(F42)-FIND(", ",F42))</f>
        <v> Goa</v>
      </c>
      <c r="H42" s="20" t="s">
        <v>748</v>
      </c>
      <c r="I42" s="20" t="s">
        <v>686</v>
      </c>
      <c r="J42" s="24">
        <v>2</v>
      </c>
      <c r="K42" s="74">
        <v>75</v>
      </c>
      <c r="L42" s="74">
        <v>50</v>
      </c>
      <c r="M42" s="74">
        <f t="shared" ref="M42:M108" si="15">L42*J42</f>
        <v>100</v>
      </c>
      <c r="N42" s="75">
        <v>0</v>
      </c>
      <c r="O42" s="75">
        <v>40</v>
      </c>
      <c r="P42" s="76">
        <v>0</v>
      </c>
      <c r="Q42" s="74">
        <f t="shared" ref="Q42:Q79" si="16">(K42*J42)+N42+O42-(K42*P42%)</f>
        <v>190</v>
      </c>
      <c r="R42" s="14" t="s">
        <v>36</v>
      </c>
      <c r="S42" s="123" t="s">
        <v>187</v>
      </c>
      <c r="T42" s="128" t="s">
        <v>578</v>
      </c>
      <c r="U42" s="74">
        <v>32</v>
      </c>
      <c r="V42" s="74">
        <f t="shared" ref="V42" si="17">U42+O42</f>
        <v>72</v>
      </c>
      <c r="W42" s="121">
        <v>14344940656556</v>
      </c>
      <c r="X42" s="122">
        <v>45368</v>
      </c>
      <c r="Y42" s="40" t="s">
        <v>39</v>
      </c>
      <c r="Z42" s="76">
        <f>X42-A42</f>
        <v>4</v>
      </c>
      <c r="AA42" s="76"/>
      <c r="AB42" s="76"/>
    </row>
    <row r="43" spans="1:28">
      <c r="A43" s="11">
        <v>45364</v>
      </c>
      <c r="B43" s="12" t="s">
        <v>749</v>
      </c>
      <c r="C43" s="56" t="s">
        <v>750</v>
      </c>
      <c r="D43" s="14">
        <v>9939393310</v>
      </c>
      <c r="E43" s="15" t="s">
        <v>751</v>
      </c>
      <c r="F43" s="15" t="s">
        <v>752</v>
      </c>
      <c r="G43" s="15" t="str">
        <f t="shared" ref="G43:G53" si="18">RIGHT(F43,LEN(F43)-FIND(", ",F43))</f>
        <v> Gujarat</v>
      </c>
      <c r="H43" s="20" t="s">
        <v>753</v>
      </c>
      <c r="I43" s="20" t="s">
        <v>289</v>
      </c>
      <c r="J43" s="24">
        <v>1</v>
      </c>
      <c r="K43" s="74">
        <v>175</v>
      </c>
      <c r="L43" s="74">
        <v>130.2</v>
      </c>
      <c r="M43" s="74">
        <f t="shared" si="15"/>
        <v>130.2</v>
      </c>
      <c r="N43" s="75">
        <v>0</v>
      </c>
      <c r="O43" s="75">
        <v>0</v>
      </c>
      <c r="P43" s="76">
        <v>0</v>
      </c>
      <c r="Q43" s="74">
        <f t="shared" si="16"/>
        <v>175</v>
      </c>
      <c r="R43" s="14" t="s">
        <v>192</v>
      </c>
      <c r="S43" s="126" t="s">
        <v>193</v>
      </c>
      <c r="T43" s="124"/>
      <c r="U43" s="74"/>
      <c r="V43" s="74">
        <f t="shared" ref="V43:V93" si="19">U43+O43+N43</f>
        <v>0</v>
      </c>
      <c r="W43" s="121">
        <v>4091200019452</v>
      </c>
      <c r="X43" s="122"/>
      <c r="Y43" s="90" t="s">
        <v>39</v>
      </c>
      <c r="Z43" s="76"/>
      <c r="AA43" s="76"/>
      <c r="AB43" s="76"/>
    </row>
    <row r="44" spans="1:28">
      <c r="A44" s="11">
        <v>45364</v>
      </c>
      <c r="B44" s="12" t="s">
        <v>754</v>
      </c>
      <c r="C44" s="57" t="s">
        <v>755</v>
      </c>
      <c r="D44" s="14">
        <v>8295481634</v>
      </c>
      <c r="E44" s="15" t="s">
        <v>756</v>
      </c>
      <c r="F44" s="15" t="s">
        <v>757</v>
      </c>
      <c r="G44" s="58" t="str">
        <f t="shared" si="18"/>
        <v> West Bengal</v>
      </c>
      <c r="H44" s="19" t="s">
        <v>758</v>
      </c>
      <c r="I44" s="43" t="s">
        <v>508</v>
      </c>
      <c r="J44" s="77">
        <v>2</v>
      </c>
      <c r="K44" s="78">
        <v>160</v>
      </c>
      <c r="L44" s="78">
        <v>114.29</v>
      </c>
      <c r="M44" s="78">
        <f t="shared" si="15"/>
        <v>228.58</v>
      </c>
      <c r="N44" s="75">
        <v>0</v>
      </c>
      <c r="O44" s="75">
        <v>40</v>
      </c>
      <c r="P44" s="76">
        <v>0</v>
      </c>
      <c r="Q44" s="74">
        <f t="shared" si="16"/>
        <v>360</v>
      </c>
      <c r="R44" s="14" t="s">
        <v>36</v>
      </c>
      <c r="S44" s="126" t="s">
        <v>598</v>
      </c>
      <c r="T44" s="124"/>
      <c r="U44" s="74"/>
      <c r="V44" s="74">
        <f t="shared" si="19"/>
        <v>40</v>
      </c>
      <c r="W44" s="121">
        <v>28680710000103</v>
      </c>
      <c r="X44" s="122">
        <v>45370</v>
      </c>
      <c r="Y44" s="40" t="s">
        <v>39</v>
      </c>
      <c r="Z44" s="76">
        <f t="shared" ref="Z44:Z45" si="20">X44-A44</f>
        <v>6</v>
      </c>
      <c r="AA44" s="76"/>
      <c r="AB44" s="76"/>
    </row>
    <row r="45" spans="1:28">
      <c r="A45" s="27">
        <v>45364</v>
      </c>
      <c r="B45" s="59" t="s">
        <v>759</v>
      </c>
      <c r="C45" s="52" t="s">
        <v>760</v>
      </c>
      <c r="D45" s="46">
        <v>9922056636</v>
      </c>
      <c r="E45" s="15" t="s">
        <v>761</v>
      </c>
      <c r="F45" s="32" t="s">
        <v>740</v>
      </c>
      <c r="G45" s="60" t="str">
        <f t="shared" si="18"/>
        <v> Maharashtra</v>
      </c>
      <c r="H45" s="34" t="s">
        <v>762</v>
      </c>
      <c r="I45" s="79" t="s">
        <v>289</v>
      </c>
      <c r="J45" s="105">
        <v>2</v>
      </c>
      <c r="K45" s="106">
        <v>205</v>
      </c>
      <c r="L45" s="106">
        <v>152.53</v>
      </c>
      <c r="M45" s="106">
        <f t="shared" si="15"/>
        <v>305.06</v>
      </c>
      <c r="N45" s="107">
        <v>0</v>
      </c>
      <c r="O45" s="107">
        <v>0</v>
      </c>
      <c r="P45" s="93">
        <v>0</v>
      </c>
      <c r="Q45" s="107">
        <f>((K45*J45)+N45+O45-(K45*P45%))+((K46*J46)+N46+O46-(K46*P46%))</f>
        <v>550</v>
      </c>
      <c r="R45" s="46" t="s">
        <v>192</v>
      </c>
      <c r="S45" s="14" t="s">
        <v>736</v>
      </c>
      <c r="T45" s="120"/>
      <c r="U45" s="136"/>
      <c r="V45" s="107">
        <f t="shared" si="19"/>
        <v>0</v>
      </c>
      <c r="W45" s="121">
        <v>2370973233</v>
      </c>
      <c r="X45" s="130">
        <v>45365</v>
      </c>
      <c r="Y45" s="60" t="s">
        <v>39</v>
      </c>
      <c r="Z45" s="93">
        <f t="shared" si="20"/>
        <v>1</v>
      </c>
      <c r="AA45" s="117"/>
      <c r="AB45" s="117"/>
    </row>
    <row r="46" spans="1:28">
      <c r="A46" s="35"/>
      <c r="B46" s="28"/>
      <c r="C46" s="61"/>
      <c r="D46" s="62"/>
      <c r="E46" s="32"/>
      <c r="F46" s="33"/>
      <c r="G46" s="63"/>
      <c r="H46" s="34" t="s">
        <v>402</v>
      </c>
      <c r="I46" s="84" t="s">
        <v>402</v>
      </c>
      <c r="J46" s="108">
        <v>1</v>
      </c>
      <c r="K46" s="109">
        <v>140</v>
      </c>
      <c r="L46" s="109">
        <v>115.94</v>
      </c>
      <c r="M46" s="109">
        <f t="shared" si="15"/>
        <v>115.94</v>
      </c>
      <c r="N46" s="104"/>
      <c r="O46" s="104"/>
      <c r="P46" s="94"/>
      <c r="Q46" s="104"/>
      <c r="R46" s="123"/>
      <c r="S46" s="123"/>
      <c r="T46" s="124"/>
      <c r="U46" s="137"/>
      <c r="V46" s="104"/>
      <c r="W46" s="121"/>
      <c r="X46" s="131"/>
      <c r="Y46" s="142"/>
      <c r="Z46" s="94"/>
      <c r="AA46" s="103"/>
      <c r="AB46" s="103"/>
    </row>
    <row r="47" spans="1:28">
      <c r="A47" s="11">
        <v>45364</v>
      </c>
      <c r="B47" s="12" t="s">
        <v>763</v>
      </c>
      <c r="C47" s="50" t="s">
        <v>764</v>
      </c>
      <c r="D47" s="14">
        <v>9346641143</v>
      </c>
      <c r="E47" s="15" t="s">
        <v>765</v>
      </c>
      <c r="F47" s="15" t="s">
        <v>407</v>
      </c>
      <c r="G47" s="15" t="str">
        <f t="shared" si="18"/>
        <v> Telagana</v>
      </c>
      <c r="H47" s="20" t="s">
        <v>766</v>
      </c>
      <c r="I47" s="49" t="s">
        <v>289</v>
      </c>
      <c r="J47" s="90">
        <v>2</v>
      </c>
      <c r="K47" s="86">
        <v>210</v>
      </c>
      <c r="L47" s="86"/>
      <c r="M47" s="86">
        <f t="shared" si="15"/>
        <v>0</v>
      </c>
      <c r="N47" s="75">
        <v>0</v>
      </c>
      <c r="O47" s="75">
        <v>0</v>
      </c>
      <c r="P47" s="76">
        <v>0</v>
      </c>
      <c r="Q47" s="74">
        <f t="shared" si="16"/>
        <v>420</v>
      </c>
      <c r="R47" s="14" t="s">
        <v>192</v>
      </c>
      <c r="S47" s="126" t="s">
        <v>82</v>
      </c>
      <c r="T47" s="124"/>
      <c r="U47" s="74"/>
      <c r="V47" s="74">
        <f t="shared" si="19"/>
        <v>0</v>
      </c>
      <c r="W47" s="121">
        <v>340236908948</v>
      </c>
      <c r="X47" s="122">
        <v>45369</v>
      </c>
      <c r="Y47" s="40" t="s">
        <v>39</v>
      </c>
      <c r="Z47" s="76">
        <f>X47-A47</f>
        <v>5</v>
      </c>
      <c r="AA47" s="76"/>
      <c r="AB47" s="76"/>
    </row>
    <row r="48" spans="1:28">
      <c r="A48" s="11">
        <v>45364</v>
      </c>
      <c r="B48" s="12" t="s">
        <v>767</v>
      </c>
      <c r="C48" s="50" t="s">
        <v>768</v>
      </c>
      <c r="D48" s="14">
        <v>8910366454</v>
      </c>
      <c r="E48" s="15" t="s">
        <v>769</v>
      </c>
      <c r="F48" s="15" t="s">
        <v>645</v>
      </c>
      <c r="G48" s="15" t="str">
        <f t="shared" si="18"/>
        <v> West Bengal</v>
      </c>
      <c r="H48" s="19" t="s">
        <v>770</v>
      </c>
      <c r="I48" s="19" t="s">
        <v>356</v>
      </c>
      <c r="J48" s="24">
        <v>1</v>
      </c>
      <c r="K48" s="74">
        <v>100</v>
      </c>
      <c r="L48" s="74">
        <v>74.4</v>
      </c>
      <c r="M48" s="74">
        <f t="shared" si="15"/>
        <v>74.4</v>
      </c>
      <c r="N48" s="75">
        <v>0</v>
      </c>
      <c r="O48" s="75">
        <v>0</v>
      </c>
      <c r="P48" s="76">
        <v>0</v>
      </c>
      <c r="Q48" s="74">
        <f t="shared" si="16"/>
        <v>100</v>
      </c>
      <c r="R48" s="14" t="s">
        <v>192</v>
      </c>
      <c r="S48" s="126" t="s">
        <v>736</v>
      </c>
      <c r="T48" s="128"/>
      <c r="U48" s="74"/>
      <c r="V48" s="74">
        <f t="shared" si="19"/>
        <v>0</v>
      </c>
      <c r="W48" s="121">
        <v>2374666214</v>
      </c>
      <c r="X48" s="122">
        <v>45372</v>
      </c>
      <c r="Y48" s="40" t="s">
        <v>39</v>
      </c>
      <c r="Z48" s="76">
        <f>X48-A48</f>
        <v>8</v>
      </c>
      <c r="AA48" s="76"/>
      <c r="AB48" s="76"/>
    </row>
    <row r="49" spans="1:28">
      <c r="A49" s="11">
        <v>45364</v>
      </c>
      <c r="B49" s="12" t="s">
        <v>771</v>
      </c>
      <c r="C49" s="50" t="s">
        <v>772</v>
      </c>
      <c r="D49" s="14">
        <v>7898041468</v>
      </c>
      <c r="E49" s="32" t="s">
        <v>773</v>
      </c>
      <c r="F49" s="15" t="s">
        <v>774</v>
      </c>
      <c r="G49" s="15" t="str">
        <f t="shared" si="18"/>
        <v> Chhattisgarh</v>
      </c>
      <c r="H49" s="20" t="s">
        <v>603</v>
      </c>
      <c r="I49" s="20" t="s">
        <v>356</v>
      </c>
      <c r="J49" s="24">
        <v>2</v>
      </c>
      <c r="K49" s="74">
        <v>130</v>
      </c>
      <c r="L49" s="74">
        <v>98.66</v>
      </c>
      <c r="M49" s="74">
        <f t="shared" si="15"/>
        <v>197.32</v>
      </c>
      <c r="N49" s="75">
        <v>0</v>
      </c>
      <c r="O49" s="75">
        <v>40</v>
      </c>
      <c r="P49" s="76">
        <v>0</v>
      </c>
      <c r="Q49" s="74">
        <f t="shared" si="16"/>
        <v>300</v>
      </c>
      <c r="R49" s="14" t="s">
        <v>36</v>
      </c>
      <c r="S49" s="14" t="s">
        <v>598</v>
      </c>
      <c r="T49" s="120"/>
      <c r="U49" s="74"/>
      <c r="V49" s="74">
        <f t="shared" si="19"/>
        <v>40</v>
      </c>
      <c r="W49" s="121">
        <v>2868071000092</v>
      </c>
      <c r="X49" s="122"/>
      <c r="Y49" s="15" t="s">
        <v>39</v>
      </c>
      <c r="Z49" s="76"/>
      <c r="AA49" s="76"/>
      <c r="AB49" s="76"/>
    </row>
    <row r="50" spans="1:28">
      <c r="A50" s="27">
        <v>45365</v>
      </c>
      <c r="B50" s="12" t="s">
        <v>775</v>
      </c>
      <c r="C50" s="50" t="s">
        <v>776</v>
      </c>
      <c r="D50" s="14">
        <v>7020210463</v>
      </c>
      <c r="E50" s="64" t="s">
        <v>777</v>
      </c>
      <c r="F50" s="64" t="s">
        <v>438</v>
      </c>
      <c r="G50" s="15" t="str">
        <f t="shared" si="18"/>
        <v> Maharashtra</v>
      </c>
      <c r="H50" s="65" t="s">
        <v>778</v>
      </c>
      <c r="I50" s="72" t="s">
        <v>335</v>
      </c>
      <c r="J50" s="77">
        <v>1</v>
      </c>
      <c r="K50" s="78">
        <v>145</v>
      </c>
      <c r="L50" s="74">
        <v>106.85</v>
      </c>
      <c r="M50" s="74">
        <f t="shared" si="15"/>
        <v>106.85</v>
      </c>
      <c r="N50" s="75">
        <v>0</v>
      </c>
      <c r="O50" s="74">
        <v>0</v>
      </c>
      <c r="P50" s="76">
        <v>0</v>
      </c>
      <c r="Q50" s="74">
        <f t="shared" si="16"/>
        <v>145</v>
      </c>
      <c r="R50" s="14" t="s">
        <v>192</v>
      </c>
      <c r="S50" s="123" t="s">
        <v>193</v>
      </c>
      <c r="T50" s="124"/>
      <c r="U50" s="74"/>
      <c r="V50" s="74">
        <f t="shared" si="19"/>
        <v>0</v>
      </c>
      <c r="W50" s="121">
        <v>4091200019457</v>
      </c>
      <c r="X50" s="122"/>
      <c r="Y50" s="40" t="s">
        <v>205</v>
      </c>
      <c r="Z50" s="76"/>
      <c r="AA50" s="76"/>
      <c r="AB50" s="76"/>
    </row>
    <row r="51" spans="1:28">
      <c r="A51" s="11">
        <v>45365</v>
      </c>
      <c r="B51" s="12" t="s">
        <v>779</v>
      </c>
      <c r="C51" s="52" t="s">
        <v>780</v>
      </c>
      <c r="D51" s="14">
        <v>9512400009</v>
      </c>
      <c r="E51" s="26" t="s">
        <v>781</v>
      </c>
      <c r="F51" s="15" t="s">
        <v>782</v>
      </c>
      <c r="G51" s="31" t="str">
        <f t="shared" si="18"/>
        <v> Gujarat</v>
      </c>
      <c r="H51" s="44" t="s">
        <v>783</v>
      </c>
      <c r="I51" s="44" t="s">
        <v>373</v>
      </c>
      <c r="J51" s="80">
        <v>1</v>
      </c>
      <c r="K51" s="78">
        <v>90</v>
      </c>
      <c r="L51" s="78">
        <v>74.25</v>
      </c>
      <c r="M51" s="78">
        <f t="shared" si="15"/>
        <v>74.25</v>
      </c>
      <c r="N51" s="83">
        <v>0</v>
      </c>
      <c r="O51" s="107">
        <v>0</v>
      </c>
      <c r="P51" s="77">
        <v>0</v>
      </c>
      <c r="Q51" s="83">
        <f>((K51*J51)+N51+O51-(K51*P51%))+((K52*J52)+N52+O52-(K52*P52%))</f>
        <v>180</v>
      </c>
      <c r="R51" s="46" t="s">
        <v>36</v>
      </c>
      <c r="S51" s="129" t="s">
        <v>598</v>
      </c>
      <c r="T51" s="132"/>
      <c r="U51" s="78"/>
      <c r="V51" s="83">
        <f t="shared" si="19"/>
        <v>0</v>
      </c>
      <c r="W51" s="121">
        <v>28680710000125</v>
      </c>
      <c r="X51" s="130">
        <v>45368</v>
      </c>
      <c r="Y51" s="60" t="s">
        <v>39</v>
      </c>
      <c r="Z51" s="93">
        <f t="shared" ref="Z51" si="21">X51-A51</f>
        <v>3</v>
      </c>
      <c r="AA51" s="117"/>
      <c r="AB51" s="117"/>
    </row>
    <row r="52" spans="1:28">
      <c r="A52" s="11"/>
      <c r="B52" s="12"/>
      <c r="C52" s="52"/>
      <c r="D52" s="14"/>
      <c r="E52" s="26"/>
      <c r="F52" s="15"/>
      <c r="G52" s="40"/>
      <c r="H52" s="66" t="s">
        <v>784</v>
      </c>
      <c r="I52" s="63" t="s">
        <v>373</v>
      </c>
      <c r="J52" s="95">
        <v>1</v>
      </c>
      <c r="K52" s="86">
        <v>90</v>
      </c>
      <c r="L52" s="86">
        <v>74.25</v>
      </c>
      <c r="M52" s="86">
        <f t="shared" si="15"/>
        <v>74.25</v>
      </c>
      <c r="N52" s="89"/>
      <c r="O52" s="104"/>
      <c r="P52" s="90"/>
      <c r="Q52" s="89"/>
      <c r="R52" s="126"/>
      <c r="S52" s="123"/>
      <c r="T52" s="124"/>
      <c r="U52" s="86"/>
      <c r="V52" s="89"/>
      <c r="W52" s="121"/>
      <c r="X52" s="131"/>
      <c r="Y52" s="66"/>
      <c r="Z52" s="94"/>
      <c r="AA52" s="103"/>
      <c r="AB52" s="103"/>
    </row>
    <row r="53" spans="1:28">
      <c r="A53" s="27">
        <v>45365</v>
      </c>
      <c r="B53" s="12" t="s">
        <v>785</v>
      </c>
      <c r="C53" s="52" t="s">
        <v>786</v>
      </c>
      <c r="D53" s="14">
        <v>8888807896</v>
      </c>
      <c r="E53" s="26" t="s">
        <v>787</v>
      </c>
      <c r="F53" s="26" t="s">
        <v>740</v>
      </c>
      <c r="G53" s="60" t="str">
        <f t="shared" si="18"/>
        <v> Maharashtra</v>
      </c>
      <c r="H53" s="67" t="s">
        <v>788</v>
      </c>
      <c r="I53" s="72" t="s">
        <v>686</v>
      </c>
      <c r="J53" s="77">
        <v>8</v>
      </c>
      <c r="K53" s="110">
        <v>75</v>
      </c>
      <c r="L53" s="96">
        <v>50</v>
      </c>
      <c r="M53" s="78">
        <f t="shared" si="15"/>
        <v>400</v>
      </c>
      <c r="N53" s="107">
        <v>0</v>
      </c>
      <c r="O53" s="107">
        <v>40</v>
      </c>
      <c r="P53" s="93">
        <v>0</v>
      </c>
      <c r="Q53" s="107">
        <f>((K53*J53)+N53+O53-(K53*P53%))+((K54*J54)+N54+O54-(K54*P54%))+((K55*J55)+N55+O55-(K55*P55%))</f>
        <v>1255</v>
      </c>
      <c r="R53" s="129" t="s">
        <v>36</v>
      </c>
      <c r="S53" s="129" t="s">
        <v>187</v>
      </c>
      <c r="T53" s="46" t="s">
        <v>636</v>
      </c>
      <c r="U53" s="107">
        <v>56</v>
      </c>
      <c r="V53" s="107">
        <f>U53+N53+O53</f>
        <v>96</v>
      </c>
      <c r="W53" s="121">
        <v>152489840062000</v>
      </c>
      <c r="X53" s="130">
        <v>45369</v>
      </c>
      <c r="Y53" s="143" t="s">
        <v>39</v>
      </c>
      <c r="Z53" s="93">
        <f>X53-A53</f>
        <v>4</v>
      </c>
      <c r="AA53" s="132"/>
      <c r="AB53" s="132"/>
    </row>
    <row r="54" customHeight="1" spans="1:28">
      <c r="A54" s="51"/>
      <c r="B54" s="12"/>
      <c r="C54" s="52"/>
      <c r="D54" s="14"/>
      <c r="E54" s="26"/>
      <c r="F54" s="26"/>
      <c r="G54" s="63"/>
      <c r="H54" s="67" t="s">
        <v>789</v>
      </c>
      <c r="I54" s="111" t="s">
        <v>686</v>
      </c>
      <c r="J54" s="95">
        <v>4</v>
      </c>
      <c r="K54" s="112">
        <v>75</v>
      </c>
      <c r="L54" s="96">
        <v>50</v>
      </c>
      <c r="M54" s="96">
        <f t="shared" si="15"/>
        <v>200</v>
      </c>
      <c r="N54" s="98"/>
      <c r="O54" s="98"/>
      <c r="P54" s="99"/>
      <c r="Q54" s="98"/>
      <c r="R54" s="134"/>
      <c r="S54" s="134"/>
      <c r="T54" s="134"/>
      <c r="U54" s="99"/>
      <c r="V54" s="99"/>
      <c r="W54" s="121"/>
      <c r="X54" s="135"/>
      <c r="Y54" s="141"/>
      <c r="Z54" s="99"/>
      <c r="AA54" s="144"/>
      <c r="AB54" s="144"/>
    </row>
    <row r="55" customHeight="1" spans="1:28">
      <c r="A55" s="35"/>
      <c r="B55" s="12"/>
      <c r="C55" s="52"/>
      <c r="D55" s="14"/>
      <c r="E55" s="26"/>
      <c r="F55" s="26"/>
      <c r="G55" s="66"/>
      <c r="H55" s="67" t="s">
        <v>748</v>
      </c>
      <c r="I55" s="113" t="s">
        <v>686</v>
      </c>
      <c r="J55" s="90">
        <v>7</v>
      </c>
      <c r="K55" s="114">
        <v>45</v>
      </c>
      <c r="L55" s="96">
        <v>50</v>
      </c>
      <c r="M55" s="86">
        <f t="shared" si="15"/>
        <v>350</v>
      </c>
      <c r="N55" s="115"/>
      <c r="O55" s="104"/>
      <c r="P55" s="94"/>
      <c r="Q55" s="104"/>
      <c r="R55" s="123"/>
      <c r="S55" s="123"/>
      <c r="T55" s="123"/>
      <c r="U55" s="94"/>
      <c r="V55" s="94"/>
      <c r="W55" s="121"/>
      <c r="X55" s="131"/>
      <c r="Y55" s="142"/>
      <c r="Z55" s="94"/>
      <c r="AA55" s="124"/>
      <c r="AB55" s="124"/>
    </row>
    <row r="56" spans="1:28">
      <c r="A56" s="68">
        <v>45365</v>
      </c>
      <c r="B56" s="12" t="s">
        <v>790</v>
      </c>
      <c r="C56" s="13" t="s">
        <v>791</v>
      </c>
      <c r="D56" s="14">
        <v>8447677021</v>
      </c>
      <c r="E56" s="26" t="s">
        <v>792</v>
      </c>
      <c r="F56" s="64" t="s">
        <v>793</v>
      </c>
      <c r="G56" s="15" t="str">
        <f t="shared" ref="G56:G64" si="22">RIGHT(F56,LEN(F56)-FIND(", ",F56))</f>
        <v> Uttar Pradesh</v>
      </c>
      <c r="H56" s="65" t="s">
        <v>794</v>
      </c>
      <c r="I56" s="65" t="s">
        <v>795</v>
      </c>
      <c r="J56" s="24">
        <v>2</v>
      </c>
      <c r="K56" s="74">
        <v>90</v>
      </c>
      <c r="L56" s="74">
        <v>61.02</v>
      </c>
      <c r="M56" s="74">
        <f t="shared" ref="M56:M65" si="23">L56*J56</f>
        <v>122.04</v>
      </c>
      <c r="N56" s="75">
        <v>0</v>
      </c>
      <c r="O56" s="74">
        <v>0</v>
      </c>
      <c r="P56" s="76">
        <v>0</v>
      </c>
      <c r="Q56" s="74">
        <f t="shared" ref="Q56:Q63" si="24">(K56*J56)+N56+O56-(K56*P56%)</f>
        <v>180</v>
      </c>
      <c r="R56" s="23" t="s">
        <v>192</v>
      </c>
      <c r="S56" s="23"/>
      <c r="T56" s="120"/>
      <c r="U56" s="74"/>
      <c r="V56" s="74">
        <f t="shared" ref="V56:V63" si="25">U56+O56+N56</f>
        <v>0</v>
      </c>
      <c r="W56" s="23"/>
      <c r="X56" s="138"/>
      <c r="Y56" s="24" t="s">
        <v>205</v>
      </c>
      <c r="Z56" s="145"/>
      <c r="AA56" s="76"/>
      <c r="AB56" s="76"/>
    </row>
    <row r="57" spans="1:28">
      <c r="A57" s="68">
        <v>45366</v>
      </c>
      <c r="B57" s="12" t="s">
        <v>796</v>
      </c>
      <c r="C57" s="13" t="s">
        <v>797</v>
      </c>
      <c r="D57" s="14">
        <v>9921966333</v>
      </c>
      <c r="E57" s="26" t="s">
        <v>798</v>
      </c>
      <c r="F57" s="64" t="s">
        <v>799</v>
      </c>
      <c r="G57" s="15" t="str">
        <f t="shared" si="22"/>
        <v> Maharashtra</v>
      </c>
      <c r="H57" s="65" t="s">
        <v>800</v>
      </c>
      <c r="I57" s="65" t="s">
        <v>801</v>
      </c>
      <c r="J57" s="24">
        <v>1</v>
      </c>
      <c r="K57" s="74">
        <v>150</v>
      </c>
      <c r="L57" s="74">
        <v>105</v>
      </c>
      <c r="M57" s="74">
        <f t="shared" si="23"/>
        <v>105</v>
      </c>
      <c r="N57" s="75">
        <v>0</v>
      </c>
      <c r="O57" s="74">
        <v>40</v>
      </c>
      <c r="P57" s="76">
        <v>0</v>
      </c>
      <c r="Q57" s="74">
        <f t="shared" si="24"/>
        <v>190</v>
      </c>
      <c r="R57" s="23" t="s">
        <v>36</v>
      </c>
      <c r="S57" s="23" t="s">
        <v>187</v>
      </c>
      <c r="T57" s="70" t="s">
        <v>578</v>
      </c>
      <c r="U57" s="74">
        <v>50</v>
      </c>
      <c r="V57" s="74">
        <f t="shared" si="25"/>
        <v>90</v>
      </c>
      <c r="W57" s="121">
        <v>14344940681905</v>
      </c>
      <c r="X57" s="122">
        <v>45370</v>
      </c>
      <c r="Y57" s="15" t="s">
        <v>39</v>
      </c>
      <c r="Z57" s="145">
        <f>X57-A57</f>
        <v>4</v>
      </c>
      <c r="AA57" s="76"/>
      <c r="AB57" s="76"/>
    </row>
    <row r="58" spans="1:28">
      <c r="A58" s="68">
        <v>45366</v>
      </c>
      <c r="B58" s="12" t="s">
        <v>802</v>
      </c>
      <c r="C58" s="13" t="s">
        <v>803</v>
      </c>
      <c r="D58" s="14">
        <v>9831196950</v>
      </c>
      <c r="E58" s="26" t="s">
        <v>804</v>
      </c>
      <c r="F58" s="64" t="s">
        <v>645</v>
      </c>
      <c r="G58" s="15" t="str">
        <f t="shared" si="22"/>
        <v> West Bengal</v>
      </c>
      <c r="H58" s="65" t="s">
        <v>805</v>
      </c>
      <c r="I58" s="65" t="s">
        <v>577</v>
      </c>
      <c r="J58" s="24">
        <v>2</v>
      </c>
      <c r="K58" s="74">
        <v>150</v>
      </c>
      <c r="L58" s="74">
        <v>119.04</v>
      </c>
      <c r="M58" s="74">
        <f t="shared" si="23"/>
        <v>238.08</v>
      </c>
      <c r="N58" s="75">
        <v>0</v>
      </c>
      <c r="O58" s="74">
        <v>0</v>
      </c>
      <c r="P58" s="76">
        <v>0</v>
      </c>
      <c r="Q58" s="74">
        <f t="shared" si="24"/>
        <v>300</v>
      </c>
      <c r="R58" s="23" t="s">
        <v>192</v>
      </c>
      <c r="S58" s="23" t="s">
        <v>736</v>
      </c>
      <c r="T58" s="120"/>
      <c r="U58" s="74"/>
      <c r="V58" s="74">
        <f t="shared" si="25"/>
        <v>0</v>
      </c>
      <c r="W58" s="121">
        <v>2374666211</v>
      </c>
      <c r="X58" s="122">
        <v>45373</v>
      </c>
      <c r="Y58" s="24" t="s">
        <v>39</v>
      </c>
      <c r="Z58" s="145">
        <f>X58-A58</f>
        <v>7</v>
      </c>
      <c r="AA58" s="76"/>
      <c r="AB58" s="76"/>
    </row>
    <row r="59" spans="1:28">
      <c r="A59" s="68">
        <v>45366</v>
      </c>
      <c r="B59" s="41" t="s">
        <v>806</v>
      </c>
      <c r="C59" s="69" t="s">
        <v>217</v>
      </c>
      <c r="D59" s="70">
        <v>7019043834</v>
      </c>
      <c r="E59" s="64" t="s">
        <v>218</v>
      </c>
      <c r="F59" s="64" t="s">
        <v>734</v>
      </c>
      <c r="G59" s="15" t="str">
        <f t="shared" si="22"/>
        <v> Karnataka</v>
      </c>
      <c r="H59" s="65" t="s">
        <v>742</v>
      </c>
      <c r="I59" s="65" t="s">
        <v>669</v>
      </c>
      <c r="J59" s="24">
        <v>4</v>
      </c>
      <c r="K59" s="74">
        <v>195</v>
      </c>
      <c r="L59" s="74">
        <v>145.09</v>
      </c>
      <c r="M59" s="74">
        <f t="shared" si="23"/>
        <v>580.36</v>
      </c>
      <c r="N59" s="75">
        <v>0</v>
      </c>
      <c r="O59" s="74">
        <v>40</v>
      </c>
      <c r="P59" s="76">
        <v>0</v>
      </c>
      <c r="Q59" s="74">
        <f t="shared" si="24"/>
        <v>820</v>
      </c>
      <c r="R59" s="23" t="s">
        <v>36</v>
      </c>
      <c r="S59" s="23" t="s">
        <v>598</v>
      </c>
      <c r="T59" s="120"/>
      <c r="U59" s="74"/>
      <c r="V59" s="74">
        <f t="shared" si="25"/>
        <v>40</v>
      </c>
      <c r="W59" s="121">
        <v>2868071000016</v>
      </c>
      <c r="X59" s="122"/>
      <c r="Y59" s="40" t="s">
        <v>39</v>
      </c>
      <c r="Z59" s="145"/>
      <c r="AA59" s="76"/>
      <c r="AB59" s="76"/>
    </row>
    <row r="60" spans="1:28">
      <c r="A60" s="68">
        <v>45366</v>
      </c>
      <c r="B60" s="12" t="s">
        <v>807</v>
      </c>
      <c r="C60" s="50" t="s">
        <v>808</v>
      </c>
      <c r="D60" s="70">
        <v>8697080787</v>
      </c>
      <c r="E60" s="64" t="s">
        <v>809</v>
      </c>
      <c r="F60" s="64" t="s">
        <v>810</v>
      </c>
      <c r="G60" s="15" t="str">
        <f t="shared" si="22"/>
        <v> West Bengal</v>
      </c>
      <c r="H60" s="71" t="s">
        <v>811</v>
      </c>
      <c r="I60" s="116" t="s">
        <v>289</v>
      </c>
      <c r="J60" s="24">
        <v>1</v>
      </c>
      <c r="K60" s="74">
        <v>130</v>
      </c>
      <c r="L60" s="74">
        <v>96.72</v>
      </c>
      <c r="M60" s="74">
        <f t="shared" si="23"/>
        <v>96.72</v>
      </c>
      <c r="N60" s="75">
        <v>0</v>
      </c>
      <c r="O60" s="74">
        <v>40</v>
      </c>
      <c r="P60" s="76">
        <v>0</v>
      </c>
      <c r="Q60" s="74">
        <f t="shared" si="24"/>
        <v>170</v>
      </c>
      <c r="R60" s="14" t="s">
        <v>36</v>
      </c>
      <c r="S60" s="23" t="s">
        <v>598</v>
      </c>
      <c r="T60" s="120"/>
      <c r="U60" s="74"/>
      <c r="V60" s="74">
        <f t="shared" si="25"/>
        <v>40</v>
      </c>
      <c r="W60" s="121">
        <v>28680710000195</v>
      </c>
      <c r="X60" s="122">
        <v>45373</v>
      </c>
      <c r="Y60" s="40" t="s">
        <v>39</v>
      </c>
      <c r="Z60" s="145">
        <f>X60-A60</f>
        <v>7</v>
      </c>
      <c r="AA60" s="76"/>
      <c r="AB60" s="76"/>
    </row>
    <row r="61" spans="1:28">
      <c r="A61" s="68">
        <v>45367</v>
      </c>
      <c r="B61" s="12" t="s">
        <v>812</v>
      </c>
      <c r="C61" s="50" t="s">
        <v>813</v>
      </c>
      <c r="D61" s="70">
        <v>9810265672</v>
      </c>
      <c r="E61" s="64" t="s">
        <v>814</v>
      </c>
      <c r="F61" s="64" t="s">
        <v>815</v>
      </c>
      <c r="G61" s="15" t="str">
        <f t="shared" si="22"/>
        <v> Delhi</v>
      </c>
      <c r="H61" s="65" t="s">
        <v>388</v>
      </c>
      <c r="I61" s="65" t="s">
        <v>387</v>
      </c>
      <c r="J61" s="24">
        <v>2</v>
      </c>
      <c r="K61" s="74">
        <v>120</v>
      </c>
      <c r="L61" s="74">
        <v>90.8</v>
      </c>
      <c r="M61" s="74">
        <f t="shared" si="23"/>
        <v>181.6</v>
      </c>
      <c r="N61" s="75">
        <v>0</v>
      </c>
      <c r="O61" s="74">
        <v>0</v>
      </c>
      <c r="P61" s="76">
        <v>0</v>
      </c>
      <c r="Q61" s="74">
        <f t="shared" si="24"/>
        <v>240</v>
      </c>
      <c r="R61" s="23" t="s">
        <v>49</v>
      </c>
      <c r="S61" s="23"/>
      <c r="T61" s="120"/>
      <c r="U61" s="74"/>
      <c r="V61" s="74">
        <f t="shared" si="25"/>
        <v>0</v>
      </c>
      <c r="W61" s="133"/>
      <c r="X61" s="122"/>
      <c r="Y61" s="40" t="s">
        <v>205</v>
      </c>
      <c r="Z61" s="145"/>
      <c r="AA61" s="76"/>
      <c r="AB61" s="76"/>
    </row>
    <row r="62" spans="1:28">
      <c r="A62" s="68">
        <v>45367</v>
      </c>
      <c r="B62" s="12" t="s">
        <v>816</v>
      </c>
      <c r="C62" s="50" t="s">
        <v>817</v>
      </c>
      <c r="D62" s="70">
        <v>9797688195</v>
      </c>
      <c r="E62" s="64" t="s">
        <v>818</v>
      </c>
      <c r="F62" s="64" t="s">
        <v>819</v>
      </c>
      <c r="G62" s="15" t="str">
        <f t="shared" si="22"/>
        <v> Meghalaya</v>
      </c>
      <c r="H62" s="65" t="s">
        <v>820</v>
      </c>
      <c r="I62" s="65" t="s">
        <v>577</v>
      </c>
      <c r="J62" s="24">
        <v>3</v>
      </c>
      <c r="K62" s="74">
        <v>435</v>
      </c>
      <c r="L62" s="74">
        <v>333.39</v>
      </c>
      <c r="M62" s="74">
        <f t="shared" si="23"/>
        <v>1000.17</v>
      </c>
      <c r="N62" s="75">
        <v>0</v>
      </c>
      <c r="O62" s="74">
        <v>40</v>
      </c>
      <c r="P62" s="76">
        <v>0</v>
      </c>
      <c r="Q62" s="74">
        <f t="shared" si="24"/>
        <v>1345</v>
      </c>
      <c r="R62" s="14" t="s">
        <v>36</v>
      </c>
      <c r="S62" s="23" t="s">
        <v>598</v>
      </c>
      <c r="T62" s="120"/>
      <c r="U62" s="74"/>
      <c r="V62" s="74">
        <f t="shared" si="25"/>
        <v>40</v>
      </c>
      <c r="W62" s="121">
        <v>28680710000206</v>
      </c>
      <c r="X62" s="122"/>
      <c r="Y62" s="40" t="s">
        <v>298</v>
      </c>
      <c r="Z62" s="145"/>
      <c r="AA62" s="76"/>
      <c r="AB62" s="76"/>
    </row>
    <row r="63" spans="1:28">
      <c r="A63" s="68">
        <v>45367</v>
      </c>
      <c r="B63" s="12" t="s">
        <v>821</v>
      </c>
      <c r="C63" s="13" t="s">
        <v>822</v>
      </c>
      <c r="D63" s="70">
        <v>7989571328</v>
      </c>
      <c r="E63" s="64" t="s">
        <v>823</v>
      </c>
      <c r="F63" s="64" t="s">
        <v>417</v>
      </c>
      <c r="G63" s="15" t="str">
        <f t="shared" si="22"/>
        <v> Karnataka</v>
      </c>
      <c r="H63" s="72" t="s">
        <v>824</v>
      </c>
      <c r="I63" s="72" t="s">
        <v>508</v>
      </c>
      <c r="J63" s="77">
        <v>1</v>
      </c>
      <c r="K63" s="78">
        <v>240</v>
      </c>
      <c r="L63" s="78">
        <v>205.71</v>
      </c>
      <c r="M63" s="78">
        <f t="shared" si="23"/>
        <v>205.71</v>
      </c>
      <c r="N63" s="83">
        <v>0</v>
      </c>
      <c r="O63" s="78">
        <v>40</v>
      </c>
      <c r="P63" s="117">
        <v>0</v>
      </c>
      <c r="Q63" s="78">
        <f t="shared" si="24"/>
        <v>280</v>
      </c>
      <c r="R63" s="14" t="s">
        <v>36</v>
      </c>
      <c r="S63" s="23" t="s">
        <v>598</v>
      </c>
      <c r="T63" s="120"/>
      <c r="U63" s="74"/>
      <c r="V63" s="74">
        <f t="shared" si="25"/>
        <v>40</v>
      </c>
      <c r="W63" s="121">
        <v>28680710000184</v>
      </c>
      <c r="X63" s="122">
        <v>45374</v>
      </c>
      <c r="Y63" s="40" t="s">
        <v>39</v>
      </c>
      <c r="Z63" s="145">
        <f>X63-A63</f>
        <v>7</v>
      </c>
      <c r="AA63" s="76"/>
      <c r="AB63" s="76"/>
    </row>
    <row r="64" customHeight="1" spans="1:28">
      <c r="A64" s="11">
        <v>45367</v>
      </c>
      <c r="B64" s="12" t="s">
        <v>825</v>
      </c>
      <c r="C64" s="52" t="s">
        <v>826</v>
      </c>
      <c r="D64" s="14">
        <v>9845773660</v>
      </c>
      <c r="E64" s="26" t="s">
        <v>827</v>
      </c>
      <c r="F64" s="26" t="s">
        <v>828</v>
      </c>
      <c r="G64" s="60" t="str">
        <f t="shared" si="22"/>
        <v> Karnataka</v>
      </c>
      <c r="H64" s="73" t="s">
        <v>829</v>
      </c>
      <c r="I64" s="72" t="s">
        <v>335</v>
      </c>
      <c r="J64" s="77">
        <v>1</v>
      </c>
      <c r="K64" s="78">
        <v>135</v>
      </c>
      <c r="L64" s="78">
        <v>96.44</v>
      </c>
      <c r="M64" s="78">
        <f t="shared" si="23"/>
        <v>96.44</v>
      </c>
      <c r="N64" s="107">
        <v>0</v>
      </c>
      <c r="O64" s="107">
        <v>0</v>
      </c>
      <c r="P64" s="93">
        <v>0</v>
      </c>
      <c r="Q64" s="107">
        <f>((K64*J64)+N64+O64-(K64*P64%))+((K65*J65)+N65+O65-(K65*P65%))</f>
        <v>605</v>
      </c>
      <c r="R64" s="46" t="s">
        <v>192</v>
      </c>
      <c r="S64" s="129" t="s">
        <v>830</v>
      </c>
      <c r="T64" s="132"/>
      <c r="U64" s="136"/>
      <c r="V64" s="136"/>
      <c r="W64" s="121" t="s">
        <v>831</v>
      </c>
      <c r="X64" s="130">
        <v>45374</v>
      </c>
      <c r="Y64" s="60" t="s">
        <v>39</v>
      </c>
      <c r="Z64" s="146">
        <f t="shared" ref="Z64" si="26">X64-A64</f>
        <v>7</v>
      </c>
      <c r="AA64" s="132"/>
      <c r="AB64" s="132"/>
    </row>
    <row r="65" spans="1:28">
      <c r="A65" s="11"/>
      <c r="B65" s="12"/>
      <c r="C65" s="52"/>
      <c r="D65" s="14"/>
      <c r="E65" s="26"/>
      <c r="F65" s="26"/>
      <c r="G65" s="66"/>
      <c r="H65" s="147" t="s">
        <v>832</v>
      </c>
      <c r="I65" s="113" t="s">
        <v>833</v>
      </c>
      <c r="J65" s="90">
        <v>1</v>
      </c>
      <c r="K65" s="86">
        <v>470</v>
      </c>
      <c r="L65" s="86">
        <v>344.19</v>
      </c>
      <c r="M65" s="86">
        <f t="shared" si="23"/>
        <v>344.19</v>
      </c>
      <c r="N65" s="104"/>
      <c r="O65" s="104"/>
      <c r="P65" s="94"/>
      <c r="Q65" s="104"/>
      <c r="R65" s="126"/>
      <c r="S65" s="123"/>
      <c r="T65" s="124"/>
      <c r="U65" s="137"/>
      <c r="V65" s="137"/>
      <c r="W65" s="121"/>
      <c r="X65" s="131"/>
      <c r="Y65" s="66"/>
      <c r="Z65" s="190"/>
      <c r="AA65" s="124"/>
      <c r="AB65" s="124"/>
    </row>
    <row r="66" spans="1:28">
      <c r="A66" s="68">
        <v>45367</v>
      </c>
      <c r="B66" s="12" t="s">
        <v>834</v>
      </c>
      <c r="C66" s="148" t="s">
        <v>835</v>
      </c>
      <c r="D66" s="14">
        <v>9810495513</v>
      </c>
      <c r="E66" s="149" t="s">
        <v>836</v>
      </c>
      <c r="F66" s="64" t="s">
        <v>815</v>
      </c>
      <c r="G66" s="150" t="str">
        <f>RIGHT(F66,LEN(F66)-FIND(", ",F66))</f>
        <v> Delhi</v>
      </c>
      <c r="H66" s="113" t="s">
        <v>837</v>
      </c>
      <c r="I66" s="66" t="s">
        <v>433</v>
      </c>
      <c r="J66" s="90">
        <v>2</v>
      </c>
      <c r="K66" s="86">
        <v>85</v>
      </c>
      <c r="L66" s="86">
        <v>66.39</v>
      </c>
      <c r="M66" s="86">
        <f t="shared" si="15"/>
        <v>132.78</v>
      </c>
      <c r="N66" s="89">
        <v>0</v>
      </c>
      <c r="O66" s="86">
        <v>0</v>
      </c>
      <c r="P66" s="103">
        <v>0</v>
      </c>
      <c r="Q66" s="86">
        <f t="shared" si="16"/>
        <v>170</v>
      </c>
      <c r="R66" s="14" t="s">
        <v>49</v>
      </c>
      <c r="S66" s="123" t="s">
        <v>193</v>
      </c>
      <c r="T66" s="124"/>
      <c r="U66" s="74"/>
      <c r="V66" s="74">
        <f t="shared" si="19"/>
        <v>0</v>
      </c>
      <c r="W66" s="121">
        <v>4091200019481</v>
      </c>
      <c r="X66" s="122"/>
      <c r="Y66" s="90" t="s">
        <v>205</v>
      </c>
      <c r="Z66" s="76"/>
      <c r="AA66" s="76"/>
      <c r="AB66" s="76"/>
    </row>
    <row r="67" spans="1:28">
      <c r="A67" s="68">
        <v>45367</v>
      </c>
      <c r="B67" s="151" t="s">
        <v>838</v>
      </c>
      <c r="C67" s="50" t="s">
        <v>839</v>
      </c>
      <c r="D67" s="152">
        <v>9726828555</v>
      </c>
      <c r="E67" s="64" t="s">
        <v>223</v>
      </c>
      <c r="F67" s="153" t="s">
        <v>840</v>
      </c>
      <c r="G67" s="150" t="str">
        <f t="shared" ref="G67:G73" si="27">RIGHT(F67,LEN(F67)-FIND(", ",F67))</f>
        <v> Gujarat</v>
      </c>
      <c r="H67" s="65" t="s">
        <v>680</v>
      </c>
      <c r="I67" s="26" t="s">
        <v>577</v>
      </c>
      <c r="J67" s="24">
        <v>3</v>
      </c>
      <c r="K67" s="74">
        <v>60</v>
      </c>
      <c r="L67" s="74">
        <v>44.64</v>
      </c>
      <c r="M67" s="74">
        <f t="shared" si="15"/>
        <v>133.92</v>
      </c>
      <c r="N67" s="75">
        <v>0</v>
      </c>
      <c r="O67" s="74">
        <v>0</v>
      </c>
      <c r="P67" s="76">
        <v>0</v>
      </c>
      <c r="Q67" s="74">
        <f t="shared" si="16"/>
        <v>180</v>
      </c>
      <c r="R67" s="14" t="s">
        <v>192</v>
      </c>
      <c r="S67" s="126" t="s">
        <v>193</v>
      </c>
      <c r="T67" s="124"/>
      <c r="U67" s="74"/>
      <c r="V67" s="74">
        <f t="shared" si="19"/>
        <v>0</v>
      </c>
      <c r="W67" s="121">
        <v>4091200019480</v>
      </c>
      <c r="X67" s="122"/>
      <c r="Y67" s="40" t="s">
        <v>39</v>
      </c>
      <c r="Z67" s="76"/>
      <c r="AA67" s="76"/>
      <c r="AB67" s="76"/>
    </row>
    <row r="68" spans="1:28">
      <c r="A68" s="154">
        <v>45368</v>
      </c>
      <c r="B68" s="155" t="s">
        <v>841</v>
      </c>
      <c r="C68" s="156" t="s">
        <v>842</v>
      </c>
      <c r="D68" s="30">
        <v>9811429545</v>
      </c>
      <c r="E68" s="157" t="s">
        <v>843</v>
      </c>
      <c r="F68" s="158" t="s">
        <v>815</v>
      </c>
      <c r="G68" s="150" t="str">
        <f t="shared" si="27"/>
        <v> Delhi</v>
      </c>
      <c r="H68" s="159" t="s">
        <v>388</v>
      </c>
      <c r="I68" s="60" t="s">
        <v>387</v>
      </c>
      <c r="J68" s="77">
        <v>1</v>
      </c>
      <c r="K68" s="78">
        <v>120</v>
      </c>
      <c r="L68" s="78">
        <v>90.8</v>
      </c>
      <c r="M68" s="78">
        <f t="shared" si="15"/>
        <v>90.8</v>
      </c>
      <c r="N68" s="83">
        <v>0</v>
      </c>
      <c r="O68" s="78">
        <v>0</v>
      </c>
      <c r="P68" s="117">
        <v>0</v>
      </c>
      <c r="Q68" s="78">
        <f t="shared" si="16"/>
        <v>120</v>
      </c>
      <c r="R68" s="46" t="s">
        <v>192</v>
      </c>
      <c r="S68" s="134" t="s">
        <v>193</v>
      </c>
      <c r="T68" s="144"/>
      <c r="U68" s="78"/>
      <c r="V68" s="78">
        <f t="shared" si="19"/>
        <v>0</v>
      </c>
      <c r="W68" s="121">
        <v>4091200079508</v>
      </c>
      <c r="X68" s="130"/>
      <c r="Y68" s="95" t="s">
        <v>205</v>
      </c>
      <c r="Z68" s="76"/>
      <c r="AA68" s="117"/>
      <c r="AB68" s="117"/>
    </row>
    <row r="69" spans="1:28">
      <c r="A69" s="68">
        <v>45368</v>
      </c>
      <c r="B69" s="12" t="s">
        <v>844</v>
      </c>
      <c r="C69" s="13" t="s">
        <v>845</v>
      </c>
      <c r="D69" s="70">
        <v>9812181225</v>
      </c>
      <c r="E69" s="15" t="s">
        <v>846</v>
      </c>
      <c r="F69" s="15" t="s">
        <v>847</v>
      </c>
      <c r="G69" s="150" t="str">
        <f t="shared" si="27"/>
        <v> Haryana</v>
      </c>
      <c r="H69" s="65" t="s">
        <v>304</v>
      </c>
      <c r="I69" s="26" t="s">
        <v>577</v>
      </c>
      <c r="J69" s="24">
        <v>2</v>
      </c>
      <c r="K69" s="74">
        <v>165</v>
      </c>
      <c r="L69" s="74">
        <v>117.85</v>
      </c>
      <c r="M69" s="74">
        <f t="shared" si="15"/>
        <v>235.7</v>
      </c>
      <c r="N69" s="75">
        <v>0</v>
      </c>
      <c r="O69" s="74">
        <v>0</v>
      </c>
      <c r="P69" s="76">
        <v>0</v>
      </c>
      <c r="Q69" s="74">
        <f t="shared" si="16"/>
        <v>330</v>
      </c>
      <c r="R69" s="14" t="s">
        <v>192</v>
      </c>
      <c r="S69" s="14" t="s">
        <v>193</v>
      </c>
      <c r="T69" s="120"/>
      <c r="U69" s="74"/>
      <c r="V69" s="74">
        <f t="shared" si="19"/>
        <v>0</v>
      </c>
      <c r="W69" s="121">
        <v>4097200001950</v>
      </c>
      <c r="X69" s="122"/>
      <c r="Y69" s="15" t="s">
        <v>205</v>
      </c>
      <c r="Z69" s="76"/>
      <c r="AA69" s="76"/>
      <c r="AB69" s="76"/>
    </row>
    <row r="70" spans="1:28">
      <c r="A70" s="68">
        <v>45368</v>
      </c>
      <c r="B70" s="12" t="s">
        <v>848</v>
      </c>
      <c r="C70" s="50" t="s">
        <v>849</v>
      </c>
      <c r="D70" s="14">
        <v>9123220931</v>
      </c>
      <c r="E70" s="26" t="s">
        <v>850</v>
      </c>
      <c r="F70" s="64" t="s">
        <v>851</v>
      </c>
      <c r="G70" s="150" t="str">
        <f t="shared" si="27"/>
        <v> Bihar</v>
      </c>
      <c r="H70" s="71" t="s">
        <v>784</v>
      </c>
      <c r="I70" s="26" t="s">
        <v>373</v>
      </c>
      <c r="J70" s="24">
        <v>2</v>
      </c>
      <c r="K70" s="74">
        <v>90</v>
      </c>
      <c r="L70" s="74">
        <v>74.25</v>
      </c>
      <c r="M70" s="74">
        <f t="shared" si="15"/>
        <v>148.5</v>
      </c>
      <c r="N70" s="75">
        <v>0</v>
      </c>
      <c r="O70" s="74">
        <v>40</v>
      </c>
      <c r="P70" s="76">
        <v>0</v>
      </c>
      <c r="Q70" s="74">
        <f t="shared" si="16"/>
        <v>220</v>
      </c>
      <c r="R70" s="14" t="s">
        <v>36</v>
      </c>
      <c r="S70" s="14" t="s">
        <v>187</v>
      </c>
      <c r="T70" s="70" t="s">
        <v>852</v>
      </c>
      <c r="U70" s="74">
        <v>95</v>
      </c>
      <c r="V70" s="74">
        <f t="shared" si="19"/>
        <v>135</v>
      </c>
      <c r="W70" s="121">
        <v>14344940703579</v>
      </c>
      <c r="X70" s="122">
        <v>45375</v>
      </c>
      <c r="Y70" s="15" t="s">
        <v>39</v>
      </c>
      <c r="Z70" s="76">
        <f>X70-A70</f>
        <v>7</v>
      </c>
      <c r="AA70" s="76"/>
      <c r="AB70" s="76"/>
    </row>
    <row r="71" spans="1:28">
      <c r="A71" s="68">
        <v>45368</v>
      </c>
      <c r="B71" s="14" t="s">
        <v>853</v>
      </c>
      <c r="C71" s="160" t="s">
        <v>854</v>
      </c>
      <c r="D71" s="14">
        <v>8286647866</v>
      </c>
      <c r="E71" s="26" t="s">
        <v>855</v>
      </c>
      <c r="F71" s="64" t="s">
        <v>438</v>
      </c>
      <c r="G71" s="150" t="str">
        <f t="shared" si="27"/>
        <v> Maharashtra</v>
      </c>
      <c r="H71" s="71" t="s">
        <v>856</v>
      </c>
      <c r="I71" s="26" t="s">
        <v>508</v>
      </c>
      <c r="J71" s="24">
        <v>1</v>
      </c>
      <c r="K71" s="74">
        <v>160</v>
      </c>
      <c r="L71" s="74">
        <v>121.43</v>
      </c>
      <c r="M71" s="74">
        <f t="shared" si="15"/>
        <v>121.43</v>
      </c>
      <c r="N71" s="75">
        <v>0</v>
      </c>
      <c r="O71" s="74">
        <v>0</v>
      </c>
      <c r="P71" s="76">
        <v>0</v>
      </c>
      <c r="Q71" s="74">
        <f t="shared" si="16"/>
        <v>160</v>
      </c>
      <c r="R71" s="14" t="s">
        <v>192</v>
      </c>
      <c r="S71" s="14" t="s">
        <v>193</v>
      </c>
      <c r="T71" s="120"/>
      <c r="U71" s="74"/>
      <c r="V71" s="74">
        <f t="shared" si="19"/>
        <v>0</v>
      </c>
      <c r="W71" s="121">
        <v>4097200001951</v>
      </c>
      <c r="X71" s="122"/>
      <c r="Y71" s="15" t="s">
        <v>205</v>
      </c>
      <c r="Z71" s="76"/>
      <c r="AA71" s="76"/>
      <c r="AB71" s="76"/>
    </row>
    <row r="72" spans="1:28">
      <c r="A72" s="68">
        <v>45369</v>
      </c>
      <c r="B72" s="161" t="s">
        <v>857</v>
      </c>
      <c r="C72" s="160" t="s">
        <v>858</v>
      </c>
      <c r="D72" s="14">
        <v>6005042947</v>
      </c>
      <c r="E72" s="26" t="s">
        <v>859</v>
      </c>
      <c r="F72" s="64" t="s">
        <v>860</v>
      </c>
      <c r="G72" s="150" t="str">
        <f t="shared" si="27"/>
        <v> Jammu and Kashmir</v>
      </c>
      <c r="H72" s="72" t="s">
        <v>794</v>
      </c>
      <c r="I72" s="60" t="s">
        <v>795</v>
      </c>
      <c r="J72" s="77">
        <v>2</v>
      </c>
      <c r="K72" s="78">
        <v>90</v>
      </c>
      <c r="L72" s="78">
        <v>61.02</v>
      </c>
      <c r="M72" s="78">
        <f t="shared" si="15"/>
        <v>122.04</v>
      </c>
      <c r="N72" s="75">
        <v>0</v>
      </c>
      <c r="O72" s="74">
        <v>40</v>
      </c>
      <c r="P72" s="76">
        <v>0</v>
      </c>
      <c r="Q72" s="74">
        <f t="shared" si="16"/>
        <v>220</v>
      </c>
      <c r="R72" s="14" t="s">
        <v>36</v>
      </c>
      <c r="S72" s="14" t="s">
        <v>598</v>
      </c>
      <c r="T72" s="120"/>
      <c r="U72" s="74"/>
      <c r="V72" s="74">
        <f t="shared" si="19"/>
        <v>40</v>
      </c>
      <c r="W72" s="121">
        <v>28680710000221</v>
      </c>
      <c r="X72" s="122"/>
      <c r="Y72" s="15" t="s">
        <v>298</v>
      </c>
      <c r="Z72" s="76"/>
      <c r="AA72" s="76"/>
      <c r="AB72" s="76"/>
    </row>
    <row r="73" spans="1:28">
      <c r="A73" s="27">
        <v>45369</v>
      </c>
      <c r="B73" s="162" t="s">
        <v>861</v>
      </c>
      <c r="C73" s="163" t="s">
        <v>862</v>
      </c>
      <c r="D73" s="46">
        <v>9773733315</v>
      </c>
      <c r="E73" s="60" t="s">
        <v>863</v>
      </c>
      <c r="F73" s="60" t="s">
        <v>372</v>
      </c>
      <c r="G73" s="143" t="str">
        <f t="shared" si="27"/>
        <v> Delhi</v>
      </c>
      <c r="H73" s="73" t="s">
        <v>864</v>
      </c>
      <c r="I73" s="44" t="s">
        <v>577</v>
      </c>
      <c r="J73" s="77">
        <v>1</v>
      </c>
      <c r="K73" s="78">
        <v>160</v>
      </c>
      <c r="L73" s="78">
        <v>121.92</v>
      </c>
      <c r="M73" s="81">
        <f t="shared" si="15"/>
        <v>121.92</v>
      </c>
      <c r="N73" s="171">
        <v>0</v>
      </c>
      <c r="O73" s="172">
        <v>40</v>
      </c>
      <c r="P73" s="173">
        <v>0</v>
      </c>
      <c r="Q73" s="172">
        <f>((K73*J73)+N73+O73-(K73*P73%))+((K74*J74)+N74+O74-(K74*P74%))</f>
        <v>520</v>
      </c>
      <c r="R73" s="23" t="s">
        <v>36</v>
      </c>
      <c r="S73" s="23" t="s">
        <v>598</v>
      </c>
      <c r="T73" s="120"/>
      <c r="U73" s="184"/>
      <c r="V73" s="172">
        <f t="shared" si="19"/>
        <v>40</v>
      </c>
      <c r="W73" s="121">
        <v>28680710000232</v>
      </c>
      <c r="X73" s="122">
        <v>45373</v>
      </c>
      <c r="Y73" s="26" t="s">
        <v>39</v>
      </c>
      <c r="Z73" s="93">
        <f>X73-A73</f>
        <v>4</v>
      </c>
      <c r="AA73" s="132"/>
      <c r="AB73" s="132"/>
    </row>
    <row r="74" spans="1:28">
      <c r="A74" s="35"/>
      <c r="B74" s="164"/>
      <c r="C74" s="165"/>
      <c r="D74" s="126"/>
      <c r="E74" s="66"/>
      <c r="F74" s="66"/>
      <c r="G74" s="142"/>
      <c r="H74" s="147" t="s">
        <v>865</v>
      </c>
      <c r="I74" s="170" t="s">
        <v>577</v>
      </c>
      <c r="J74" s="90">
        <v>1</v>
      </c>
      <c r="K74" s="86">
        <v>320</v>
      </c>
      <c r="L74" s="86">
        <v>243.81</v>
      </c>
      <c r="M74" s="87">
        <f t="shared" si="15"/>
        <v>243.81</v>
      </c>
      <c r="N74" s="171"/>
      <c r="O74" s="172"/>
      <c r="P74" s="173"/>
      <c r="Q74" s="172"/>
      <c r="R74" s="23"/>
      <c r="S74" s="23"/>
      <c r="T74" s="120"/>
      <c r="U74" s="184"/>
      <c r="V74" s="172"/>
      <c r="W74" s="121"/>
      <c r="X74" s="122"/>
      <c r="Y74" s="25"/>
      <c r="Z74" s="94"/>
      <c r="AA74" s="124"/>
      <c r="AB74" s="124"/>
    </row>
    <row r="75" spans="1:28">
      <c r="A75" s="68">
        <v>45369</v>
      </c>
      <c r="B75" s="46" t="s">
        <v>866</v>
      </c>
      <c r="C75" s="166" t="s">
        <v>867</v>
      </c>
      <c r="D75" s="14">
        <v>9436231086</v>
      </c>
      <c r="E75" s="26" t="s">
        <v>868</v>
      </c>
      <c r="F75" s="26" t="s">
        <v>469</v>
      </c>
      <c r="G75" s="24" t="str">
        <f>RIGHT(F75,LEN(F75)-FIND(", ",F75))</f>
        <v> Arunachal Pradesh</v>
      </c>
      <c r="H75" s="65" t="s">
        <v>869</v>
      </c>
      <c r="I75" s="66" t="s">
        <v>335</v>
      </c>
      <c r="J75" s="90">
        <v>1</v>
      </c>
      <c r="K75" s="86">
        <v>1399</v>
      </c>
      <c r="L75" s="86">
        <v>759</v>
      </c>
      <c r="M75" s="86">
        <f t="shared" si="15"/>
        <v>759</v>
      </c>
      <c r="N75" s="172">
        <v>0</v>
      </c>
      <c r="O75" s="174">
        <v>40</v>
      </c>
      <c r="P75" s="76">
        <v>0</v>
      </c>
      <c r="Q75" s="74">
        <f t="shared" si="16"/>
        <v>1439</v>
      </c>
      <c r="R75" s="14" t="s">
        <v>36</v>
      </c>
      <c r="S75" s="126" t="s">
        <v>598</v>
      </c>
      <c r="T75" s="124"/>
      <c r="U75" s="74"/>
      <c r="V75" s="74">
        <f t="shared" si="19"/>
        <v>40</v>
      </c>
      <c r="W75" s="121">
        <v>19041549966711</v>
      </c>
      <c r="X75" s="122"/>
      <c r="Y75" s="40" t="s">
        <v>298</v>
      </c>
      <c r="Z75" s="76"/>
      <c r="AA75" s="76"/>
      <c r="AB75" s="76"/>
    </row>
    <row r="76" spans="1:28">
      <c r="A76" s="68">
        <v>45369</v>
      </c>
      <c r="B76" s="161" t="s">
        <v>870</v>
      </c>
      <c r="C76" s="166" t="s">
        <v>871</v>
      </c>
      <c r="D76" s="14">
        <v>9098720907</v>
      </c>
      <c r="E76" s="26" t="s">
        <v>872</v>
      </c>
      <c r="F76" s="26" t="s">
        <v>873</v>
      </c>
      <c r="G76" s="24" t="str">
        <f t="shared" ref="G76:G80" si="28">RIGHT(F76,LEN(F76)-FIND(", ",F76))</f>
        <v> Madya Pradesh</v>
      </c>
      <c r="H76" s="65" t="s">
        <v>784</v>
      </c>
      <c r="I76" s="66" t="s">
        <v>373</v>
      </c>
      <c r="J76" s="90">
        <v>2</v>
      </c>
      <c r="K76" s="86">
        <v>90</v>
      </c>
      <c r="L76" s="86">
        <v>74.25</v>
      </c>
      <c r="M76" s="86">
        <f t="shared" si="15"/>
        <v>148.5</v>
      </c>
      <c r="N76" s="172">
        <v>0</v>
      </c>
      <c r="O76" s="174">
        <v>40</v>
      </c>
      <c r="P76" s="76">
        <v>0</v>
      </c>
      <c r="Q76" s="74">
        <f t="shared" si="16"/>
        <v>220</v>
      </c>
      <c r="R76" s="14" t="s">
        <v>36</v>
      </c>
      <c r="S76" s="126" t="s">
        <v>187</v>
      </c>
      <c r="T76" s="128" t="s">
        <v>578</v>
      </c>
      <c r="U76" s="74">
        <v>95</v>
      </c>
      <c r="V76" s="74">
        <f t="shared" si="19"/>
        <v>135</v>
      </c>
      <c r="W76" s="121">
        <v>14344940717707</v>
      </c>
      <c r="X76" s="122">
        <v>45375</v>
      </c>
      <c r="Y76" s="40" t="s">
        <v>39</v>
      </c>
      <c r="Z76" s="76">
        <f>X76-A76</f>
        <v>6</v>
      </c>
      <c r="AA76" s="76"/>
      <c r="AB76" s="76"/>
    </row>
    <row r="77" spans="1:28">
      <c r="A77" s="68">
        <v>45369</v>
      </c>
      <c r="B77" s="161" t="s">
        <v>874</v>
      </c>
      <c r="C77" s="166" t="s">
        <v>875</v>
      </c>
      <c r="D77" s="14">
        <v>9515269052</v>
      </c>
      <c r="E77" s="26" t="s">
        <v>876</v>
      </c>
      <c r="F77" s="26" t="s">
        <v>407</v>
      </c>
      <c r="G77" s="24" t="str">
        <f t="shared" si="28"/>
        <v> Telagana</v>
      </c>
      <c r="H77" s="65" t="s">
        <v>794</v>
      </c>
      <c r="I77" s="66" t="s">
        <v>795</v>
      </c>
      <c r="J77" s="90">
        <v>2</v>
      </c>
      <c r="K77" s="86">
        <v>90</v>
      </c>
      <c r="L77" s="86">
        <v>61.02</v>
      </c>
      <c r="M77" s="86">
        <f t="shared" si="15"/>
        <v>122.04</v>
      </c>
      <c r="N77" s="172">
        <v>0</v>
      </c>
      <c r="O77" s="174">
        <v>0</v>
      </c>
      <c r="P77" s="76">
        <v>0</v>
      </c>
      <c r="Q77" s="74">
        <f t="shared" si="16"/>
        <v>180</v>
      </c>
      <c r="R77" s="14" t="s">
        <v>192</v>
      </c>
      <c r="S77" s="123" t="s">
        <v>830</v>
      </c>
      <c r="T77" s="124"/>
      <c r="U77" s="74"/>
      <c r="V77" s="74">
        <f t="shared" si="19"/>
        <v>0</v>
      </c>
      <c r="W77" s="121" t="s">
        <v>877</v>
      </c>
      <c r="X77" s="122">
        <v>45378</v>
      </c>
      <c r="Y77" s="40" t="s">
        <v>39</v>
      </c>
      <c r="Z77" s="76">
        <f t="shared" ref="Z77:Z78" si="29">X77-A77</f>
        <v>9</v>
      </c>
      <c r="AA77" s="76"/>
      <c r="AB77" s="76"/>
    </row>
    <row r="78" spans="1:28">
      <c r="A78" s="68">
        <v>45370</v>
      </c>
      <c r="B78" s="161" t="s">
        <v>878</v>
      </c>
      <c r="C78" s="166" t="s">
        <v>879</v>
      </c>
      <c r="D78" s="14">
        <v>7381963370</v>
      </c>
      <c r="E78" s="26" t="s">
        <v>880</v>
      </c>
      <c r="F78" s="26" t="s">
        <v>881</v>
      </c>
      <c r="G78" s="24" t="str">
        <f t="shared" si="28"/>
        <v> Orissa</v>
      </c>
      <c r="H78" s="65" t="s">
        <v>882</v>
      </c>
      <c r="I78" s="66" t="s">
        <v>335</v>
      </c>
      <c r="J78" s="90">
        <v>1</v>
      </c>
      <c r="K78" s="86">
        <v>799</v>
      </c>
      <c r="L78" s="86">
        <v>634.13</v>
      </c>
      <c r="M78" s="86">
        <f t="shared" si="15"/>
        <v>634.13</v>
      </c>
      <c r="N78" s="172">
        <v>0</v>
      </c>
      <c r="O78" s="174">
        <v>40</v>
      </c>
      <c r="P78" s="76">
        <v>0</v>
      </c>
      <c r="Q78" s="74">
        <f t="shared" si="16"/>
        <v>839</v>
      </c>
      <c r="R78" s="14" t="s">
        <v>36</v>
      </c>
      <c r="S78" s="126" t="s">
        <v>598</v>
      </c>
      <c r="T78" s="124"/>
      <c r="U78" s="74"/>
      <c r="V78" s="74">
        <f t="shared" si="19"/>
        <v>40</v>
      </c>
      <c r="W78" s="121">
        <v>28680710000243</v>
      </c>
      <c r="X78" s="122">
        <v>45375</v>
      </c>
      <c r="Y78" s="40" t="s">
        <v>39</v>
      </c>
      <c r="Z78" s="76">
        <f t="shared" si="29"/>
        <v>5</v>
      </c>
      <c r="AA78" s="76"/>
      <c r="AB78" s="76"/>
    </row>
    <row r="79" spans="1:28">
      <c r="A79" s="68">
        <v>45370</v>
      </c>
      <c r="B79" s="161" t="s">
        <v>883</v>
      </c>
      <c r="C79" s="166" t="s">
        <v>884</v>
      </c>
      <c r="D79" s="14">
        <v>7355343200</v>
      </c>
      <c r="E79" s="26" t="s">
        <v>885</v>
      </c>
      <c r="F79" s="26" t="s">
        <v>886</v>
      </c>
      <c r="G79" s="24" t="str">
        <f t="shared" si="28"/>
        <v> Punjab</v>
      </c>
      <c r="H79" s="65" t="s">
        <v>882</v>
      </c>
      <c r="I79" s="66" t="s">
        <v>335</v>
      </c>
      <c r="J79" s="90">
        <v>1</v>
      </c>
      <c r="K79" s="86">
        <v>799</v>
      </c>
      <c r="L79" s="86">
        <v>634.13</v>
      </c>
      <c r="M79" s="86">
        <f t="shared" si="15"/>
        <v>634.13</v>
      </c>
      <c r="N79" s="172">
        <v>0</v>
      </c>
      <c r="O79" s="174">
        <v>40</v>
      </c>
      <c r="P79" s="76">
        <v>0</v>
      </c>
      <c r="Q79" s="74">
        <f t="shared" si="16"/>
        <v>839</v>
      </c>
      <c r="R79" s="14" t="s">
        <v>36</v>
      </c>
      <c r="S79" s="126" t="s">
        <v>187</v>
      </c>
      <c r="T79" s="128" t="s">
        <v>578</v>
      </c>
      <c r="U79" s="74">
        <v>50</v>
      </c>
      <c r="V79" s="74">
        <f t="shared" si="19"/>
        <v>90</v>
      </c>
      <c r="W79" s="121">
        <v>14344940724439</v>
      </c>
      <c r="X79" s="122"/>
      <c r="Y79" s="40" t="s">
        <v>298</v>
      </c>
      <c r="Z79" s="76"/>
      <c r="AA79" s="76"/>
      <c r="AB79" s="76"/>
    </row>
    <row r="80" spans="1:28">
      <c r="A80" s="11">
        <v>45371</v>
      </c>
      <c r="B80" s="161" t="s">
        <v>887</v>
      </c>
      <c r="C80" s="166" t="s">
        <v>888</v>
      </c>
      <c r="D80" s="14">
        <v>8839305023</v>
      </c>
      <c r="E80" s="26" t="s">
        <v>889</v>
      </c>
      <c r="F80" s="26" t="s">
        <v>890</v>
      </c>
      <c r="G80" s="143" t="str">
        <f t="shared" si="28"/>
        <v> Gujarat</v>
      </c>
      <c r="H80" s="73" t="s">
        <v>891</v>
      </c>
      <c r="I80" s="44" t="s">
        <v>669</v>
      </c>
      <c r="J80" s="80">
        <v>1</v>
      </c>
      <c r="K80" s="110">
        <v>320</v>
      </c>
      <c r="L80" s="110">
        <v>238.09</v>
      </c>
      <c r="M80" s="78">
        <f t="shared" si="15"/>
        <v>238.09</v>
      </c>
      <c r="N80" s="175">
        <v>0</v>
      </c>
      <c r="O80" s="107">
        <v>40</v>
      </c>
      <c r="P80" s="176">
        <v>0</v>
      </c>
      <c r="Q80" s="107">
        <f>((K80*J80)+N80+O80-(K80*P80%))+(K81*J81)+N81+O81-(K81*P81%)</f>
        <v>500</v>
      </c>
      <c r="R80" s="46" t="s">
        <v>36</v>
      </c>
      <c r="S80" s="14" t="s">
        <v>187</v>
      </c>
      <c r="T80" s="14" t="s">
        <v>892</v>
      </c>
      <c r="U80" s="107">
        <v>125</v>
      </c>
      <c r="V80" s="107">
        <f t="shared" si="19"/>
        <v>165</v>
      </c>
      <c r="W80" s="121">
        <v>14344940732352</v>
      </c>
      <c r="X80" s="130">
        <v>45375</v>
      </c>
      <c r="Y80" s="60" t="s">
        <v>39</v>
      </c>
      <c r="Z80" s="93">
        <f>X80-A80</f>
        <v>4</v>
      </c>
      <c r="AA80" s="132"/>
      <c r="AB80" s="132"/>
    </row>
    <row r="81" spans="1:28">
      <c r="A81" s="11"/>
      <c r="B81" s="161"/>
      <c r="C81" s="166"/>
      <c r="D81" s="14"/>
      <c r="E81" s="26"/>
      <c r="F81" s="26"/>
      <c r="G81" s="142"/>
      <c r="H81" s="147" t="s">
        <v>893</v>
      </c>
      <c r="I81" s="170" t="s">
        <v>669</v>
      </c>
      <c r="J81" s="85">
        <v>1</v>
      </c>
      <c r="K81" s="114">
        <v>140</v>
      </c>
      <c r="L81" s="114">
        <v>98.87</v>
      </c>
      <c r="M81" s="86">
        <f t="shared" si="15"/>
        <v>98.87</v>
      </c>
      <c r="N81" s="115"/>
      <c r="O81" s="104"/>
      <c r="P81" s="177"/>
      <c r="Q81" s="104"/>
      <c r="R81" s="123"/>
      <c r="S81" s="123"/>
      <c r="T81" s="123"/>
      <c r="U81" s="104"/>
      <c r="V81" s="104"/>
      <c r="W81" s="121"/>
      <c r="X81" s="131"/>
      <c r="Y81" s="142"/>
      <c r="Z81" s="94"/>
      <c r="AA81" s="124"/>
      <c r="AB81" s="124"/>
    </row>
    <row r="82" spans="1:28">
      <c r="A82" s="11">
        <v>45371</v>
      </c>
      <c r="B82" s="161" t="s">
        <v>894</v>
      </c>
      <c r="C82" s="13" t="s">
        <v>895</v>
      </c>
      <c r="D82" s="14">
        <v>9935186699</v>
      </c>
      <c r="E82" s="26" t="s">
        <v>896</v>
      </c>
      <c r="F82" s="26" t="s">
        <v>897</v>
      </c>
      <c r="G82" s="24" t="str">
        <f>RIGHT(F82,LEN(F82)-FIND(", ",F82))</f>
        <v> Uttar Pradesh</v>
      </c>
      <c r="H82" s="65" t="s">
        <v>675</v>
      </c>
      <c r="I82" s="66" t="s">
        <v>508</v>
      </c>
      <c r="J82" s="90">
        <v>4</v>
      </c>
      <c r="K82" s="86">
        <v>160</v>
      </c>
      <c r="L82" s="86">
        <v>114.27</v>
      </c>
      <c r="M82" s="86">
        <f t="shared" si="15"/>
        <v>457.08</v>
      </c>
      <c r="N82" s="75">
        <v>0</v>
      </c>
      <c r="O82" s="74">
        <v>40</v>
      </c>
      <c r="P82" s="76">
        <v>0</v>
      </c>
      <c r="Q82" s="83">
        <f>((K82*J82)+N82+O82-(K82*P82%))+(K83*J83)+N83+O83-(K83*P83%)</f>
        <v>680</v>
      </c>
      <c r="R82" s="14" t="s">
        <v>36</v>
      </c>
      <c r="S82" s="126" t="s">
        <v>187</v>
      </c>
      <c r="T82" s="128" t="s">
        <v>578</v>
      </c>
      <c r="U82" s="74">
        <v>50</v>
      </c>
      <c r="V82" s="74">
        <f t="shared" si="19"/>
        <v>90</v>
      </c>
      <c r="W82" s="185">
        <v>14344940731418</v>
      </c>
      <c r="X82" s="122">
        <v>45374</v>
      </c>
      <c r="Y82" s="66" t="s">
        <v>39</v>
      </c>
      <c r="Z82" s="24">
        <f>X82-A82</f>
        <v>3</v>
      </c>
      <c r="AA82" s="76"/>
      <c r="AB82" s="76"/>
    </row>
    <row r="83" spans="1:28">
      <c r="A83" s="11">
        <v>45371</v>
      </c>
      <c r="B83" s="161" t="s">
        <v>898</v>
      </c>
      <c r="C83" s="13" t="s">
        <v>899</v>
      </c>
      <c r="D83" s="14">
        <v>9971438330</v>
      </c>
      <c r="E83" s="26" t="s">
        <v>900</v>
      </c>
      <c r="F83" s="26" t="s">
        <v>372</v>
      </c>
      <c r="G83" s="24" t="str">
        <f>RIGHT(F83,LEN(F83)-FIND(", ",F83))</f>
        <v> Delhi</v>
      </c>
      <c r="H83" s="65" t="s">
        <v>403</v>
      </c>
      <c r="I83" s="66" t="s">
        <v>402</v>
      </c>
      <c r="J83" s="90">
        <v>0</v>
      </c>
      <c r="K83" s="86">
        <v>0</v>
      </c>
      <c r="L83" s="86">
        <v>0</v>
      </c>
      <c r="M83" s="86">
        <v>0</v>
      </c>
      <c r="N83" s="75">
        <v>0</v>
      </c>
      <c r="O83" s="74">
        <v>0</v>
      </c>
      <c r="P83" s="76">
        <v>0</v>
      </c>
      <c r="Q83" s="83">
        <v>0</v>
      </c>
      <c r="R83" s="14" t="s">
        <v>192</v>
      </c>
      <c r="S83" s="123"/>
      <c r="T83" s="124"/>
      <c r="U83" s="74"/>
      <c r="V83" s="74">
        <f t="shared" si="19"/>
        <v>0</v>
      </c>
      <c r="W83" s="133"/>
      <c r="X83" s="122"/>
      <c r="Y83" s="66" t="s">
        <v>298</v>
      </c>
      <c r="Z83" s="24"/>
      <c r="AA83" s="76"/>
      <c r="AB83" s="76"/>
    </row>
    <row r="84" spans="1:28">
      <c r="A84" s="11">
        <v>45371</v>
      </c>
      <c r="B84" s="161" t="s">
        <v>901</v>
      </c>
      <c r="C84" s="13" t="s">
        <v>902</v>
      </c>
      <c r="D84" s="14">
        <v>9113131007</v>
      </c>
      <c r="E84" s="26" t="s">
        <v>903</v>
      </c>
      <c r="F84" s="26" t="s">
        <v>904</v>
      </c>
      <c r="G84" s="24" t="str">
        <f t="shared" ref="G84:G88" si="30">RIGHT(F84,LEN(F84)-FIND(", ",F84))</f>
        <v> Assam</v>
      </c>
      <c r="H84" s="65" t="s">
        <v>905</v>
      </c>
      <c r="I84" s="66" t="s">
        <v>663</v>
      </c>
      <c r="J84" s="90">
        <v>1</v>
      </c>
      <c r="K84" s="86">
        <v>185</v>
      </c>
      <c r="L84" s="86">
        <v>146.52</v>
      </c>
      <c r="M84" s="86">
        <f t="shared" si="15"/>
        <v>146.52</v>
      </c>
      <c r="N84" s="75">
        <v>0</v>
      </c>
      <c r="O84" s="74">
        <v>0</v>
      </c>
      <c r="P84" s="76">
        <v>0</v>
      </c>
      <c r="Q84" s="83">
        <f t="shared" ref="Q84:Q90" si="31">((K84*J84)+N84+O84-(K84*P84%))+(K85*J85)+N85+O85-(K85*P85%)</f>
        <v>481</v>
      </c>
      <c r="R84" s="14" t="s">
        <v>192</v>
      </c>
      <c r="S84" s="126" t="s">
        <v>187</v>
      </c>
      <c r="T84" s="128" t="s">
        <v>906</v>
      </c>
      <c r="U84" s="74">
        <v>165</v>
      </c>
      <c r="V84" s="74">
        <f t="shared" si="19"/>
        <v>165</v>
      </c>
      <c r="W84" s="121">
        <v>14344940739738</v>
      </c>
      <c r="X84" s="122">
        <v>45380</v>
      </c>
      <c r="Y84" s="66" t="s">
        <v>39</v>
      </c>
      <c r="Z84" s="24">
        <f>X84-A84</f>
        <v>9</v>
      </c>
      <c r="AA84" s="76"/>
      <c r="AB84" s="76"/>
    </row>
    <row r="85" spans="1:28">
      <c r="A85" s="11">
        <v>45372</v>
      </c>
      <c r="B85" s="12" t="s">
        <v>907</v>
      </c>
      <c r="C85" s="13" t="s">
        <v>908</v>
      </c>
      <c r="D85" s="70">
        <v>7000763362</v>
      </c>
      <c r="E85" s="26" t="s">
        <v>909</v>
      </c>
      <c r="F85" s="26" t="s">
        <v>910</v>
      </c>
      <c r="G85" s="24" t="str">
        <f t="shared" si="30"/>
        <v> Arunachal Pradesh</v>
      </c>
      <c r="H85" s="65" t="s">
        <v>911</v>
      </c>
      <c r="I85" s="26" t="s">
        <v>289</v>
      </c>
      <c r="J85" s="24">
        <v>2</v>
      </c>
      <c r="K85" s="86">
        <v>128</v>
      </c>
      <c r="L85" s="86">
        <v>101.58</v>
      </c>
      <c r="M85" s="86">
        <f t="shared" si="15"/>
        <v>203.16</v>
      </c>
      <c r="N85" s="75">
        <v>0</v>
      </c>
      <c r="O85" s="74">
        <v>40</v>
      </c>
      <c r="P85" s="76">
        <v>0</v>
      </c>
      <c r="Q85" s="83">
        <f t="shared" si="31"/>
        <v>480</v>
      </c>
      <c r="R85" s="14" t="s">
        <v>36</v>
      </c>
      <c r="S85" s="123" t="s">
        <v>187</v>
      </c>
      <c r="T85" s="124"/>
      <c r="U85" s="74"/>
      <c r="V85" s="74">
        <f t="shared" si="19"/>
        <v>40</v>
      </c>
      <c r="W85" s="185">
        <v>14344940754520</v>
      </c>
      <c r="X85" s="122">
        <v>45381</v>
      </c>
      <c r="Y85" s="66" t="s">
        <v>39</v>
      </c>
      <c r="Z85" s="24">
        <f>X85-A85</f>
        <v>9</v>
      </c>
      <c r="AA85" s="76"/>
      <c r="AB85" s="76"/>
    </row>
    <row r="86" spans="1:28">
      <c r="A86" s="11">
        <v>45372</v>
      </c>
      <c r="B86" s="12" t="s">
        <v>912</v>
      </c>
      <c r="C86" s="13" t="s">
        <v>913</v>
      </c>
      <c r="D86" s="70">
        <v>8605756785</v>
      </c>
      <c r="E86" s="26" t="s">
        <v>914</v>
      </c>
      <c r="F86" s="26" t="s">
        <v>630</v>
      </c>
      <c r="G86" s="24" t="str">
        <f t="shared" si="30"/>
        <v> Maharashtra</v>
      </c>
      <c r="H86" s="65" t="s">
        <v>730</v>
      </c>
      <c r="I86" s="26" t="s">
        <v>335</v>
      </c>
      <c r="J86" s="24">
        <v>1</v>
      </c>
      <c r="K86" s="86">
        <v>95</v>
      </c>
      <c r="L86" s="86">
        <v>74.2</v>
      </c>
      <c r="M86" s="86">
        <f t="shared" si="15"/>
        <v>74.2</v>
      </c>
      <c r="N86" s="75">
        <v>49</v>
      </c>
      <c r="O86" s="74">
        <v>40</v>
      </c>
      <c r="P86" s="76">
        <v>0</v>
      </c>
      <c r="Q86" s="83">
        <f t="shared" si="31"/>
        <v>984</v>
      </c>
      <c r="R86" s="14" t="s">
        <v>36</v>
      </c>
      <c r="S86" s="126" t="s">
        <v>187</v>
      </c>
      <c r="T86" s="128" t="s">
        <v>578</v>
      </c>
      <c r="U86" s="74">
        <v>32</v>
      </c>
      <c r="V86" s="74">
        <f t="shared" si="19"/>
        <v>121</v>
      </c>
      <c r="W86" s="185">
        <v>14344940745247</v>
      </c>
      <c r="X86" s="122">
        <v>45375</v>
      </c>
      <c r="Y86" s="66" t="s">
        <v>39</v>
      </c>
      <c r="Z86" s="76">
        <f>X86-A86</f>
        <v>3</v>
      </c>
      <c r="AA86" s="76"/>
      <c r="AB86" s="76"/>
    </row>
    <row r="87" spans="1:28">
      <c r="A87" s="11">
        <v>45372</v>
      </c>
      <c r="B87" s="12" t="s">
        <v>915</v>
      </c>
      <c r="C87" s="13" t="s">
        <v>916</v>
      </c>
      <c r="D87" s="70">
        <v>7684821801</v>
      </c>
      <c r="E87" s="26" t="s">
        <v>917</v>
      </c>
      <c r="F87" s="26" t="s">
        <v>918</v>
      </c>
      <c r="G87" s="24" t="str">
        <f t="shared" si="30"/>
        <v> Orissa</v>
      </c>
      <c r="H87" s="159" t="s">
        <v>583</v>
      </c>
      <c r="I87" s="60" t="s">
        <v>584</v>
      </c>
      <c r="J87" s="77">
        <v>2</v>
      </c>
      <c r="K87" s="96">
        <v>380</v>
      </c>
      <c r="L87" s="96">
        <v>291.58</v>
      </c>
      <c r="M87" s="96">
        <f t="shared" si="15"/>
        <v>583.16</v>
      </c>
      <c r="N87" s="75">
        <v>0</v>
      </c>
      <c r="O87" s="74">
        <v>40</v>
      </c>
      <c r="P87" s="76">
        <v>0</v>
      </c>
      <c r="Q87" s="83">
        <f t="shared" si="31"/>
        <v>890</v>
      </c>
      <c r="R87" s="14" t="s">
        <v>36</v>
      </c>
      <c r="S87" s="126" t="s">
        <v>187</v>
      </c>
      <c r="T87" s="128" t="s">
        <v>636</v>
      </c>
      <c r="U87" s="74">
        <v>95</v>
      </c>
      <c r="V87" s="74">
        <f t="shared" si="19"/>
        <v>135</v>
      </c>
      <c r="W87" s="185">
        <v>14344940746008</v>
      </c>
      <c r="X87" s="122"/>
      <c r="Y87" s="66" t="s">
        <v>298</v>
      </c>
      <c r="Z87" s="76"/>
      <c r="AA87" s="76"/>
      <c r="AB87" s="76"/>
    </row>
    <row r="88" spans="1:28">
      <c r="A88" s="167">
        <v>45372</v>
      </c>
      <c r="B88" s="12" t="s">
        <v>919</v>
      </c>
      <c r="C88" s="13" t="s">
        <v>448</v>
      </c>
      <c r="D88" s="14">
        <v>8055541031</v>
      </c>
      <c r="E88" s="26" t="s">
        <v>449</v>
      </c>
      <c r="F88" s="26" t="s">
        <v>350</v>
      </c>
      <c r="G88" s="168" t="str">
        <f t="shared" si="30"/>
        <v> Gujarat</v>
      </c>
      <c r="H88" s="44" t="s">
        <v>920</v>
      </c>
      <c r="I88" s="44" t="s">
        <v>373</v>
      </c>
      <c r="J88" s="80">
        <v>1</v>
      </c>
      <c r="K88" s="110">
        <v>90</v>
      </c>
      <c r="L88" s="110">
        <v>74.25</v>
      </c>
      <c r="M88" s="78">
        <f t="shared" si="15"/>
        <v>74.25</v>
      </c>
      <c r="N88" s="175">
        <v>0</v>
      </c>
      <c r="O88" s="107">
        <v>0</v>
      </c>
      <c r="P88" s="93">
        <v>0</v>
      </c>
      <c r="Q88" s="107">
        <f>((K88*J88)+N88+O88-(K88*P88%))+((K89*J89)+N89+O89-(K89*P89%))</f>
        <v>180</v>
      </c>
      <c r="R88" s="46" t="s">
        <v>192</v>
      </c>
      <c r="S88" s="46" t="s">
        <v>193</v>
      </c>
      <c r="T88" s="132"/>
      <c r="U88" s="136"/>
      <c r="V88" s="107">
        <f t="shared" si="19"/>
        <v>0</v>
      </c>
      <c r="W88" s="121">
        <v>4091200019375</v>
      </c>
      <c r="X88" s="130"/>
      <c r="Y88" s="60" t="s">
        <v>205</v>
      </c>
      <c r="Z88" s="132"/>
      <c r="AA88" s="132"/>
      <c r="AB88" s="132"/>
    </row>
    <row r="89" spans="1:28">
      <c r="A89" s="167"/>
      <c r="B89" s="12"/>
      <c r="C89" s="13"/>
      <c r="D89" s="14"/>
      <c r="E89" s="26"/>
      <c r="F89" s="26"/>
      <c r="G89" s="169"/>
      <c r="H89" s="170" t="s">
        <v>784</v>
      </c>
      <c r="I89" s="170" t="s">
        <v>373</v>
      </c>
      <c r="J89" s="85">
        <v>1</v>
      </c>
      <c r="K89" s="114">
        <v>90</v>
      </c>
      <c r="L89" s="114">
        <v>74.25</v>
      </c>
      <c r="M89" s="86">
        <f t="shared" si="15"/>
        <v>74.25</v>
      </c>
      <c r="N89" s="115"/>
      <c r="O89" s="104"/>
      <c r="P89" s="94"/>
      <c r="Q89" s="104"/>
      <c r="R89" s="123"/>
      <c r="S89" s="123"/>
      <c r="T89" s="124"/>
      <c r="U89" s="137"/>
      <c r="V89" s="104"/>
      <c r="W89" s="121"/>
      <c r="X89" s="131"/>
      <c r="Y89" s="142"/>
      <c r="Z89" s="124"/>
      <c r="AA89" s="124"/>
      <c r="AB89" s="124"/>
    </row>
    <row r="90" spans="1:28">
      <c r="A90" s="11">
        <v>45372</v>
      </c>
      <c r="B90" s="41" t="s">
        <v>921</v>
      </c>
      <c r="C90" s="13" t="s">
        <v>922</v>
      </c>
      <c r="D90" s="14">
        <v>9971514403</v>
      </c>
      <c r="E90" s="26" t="s">
        <v>923</v>
      </c>
      <c r="F90" s="26" t="s">
        <v>815</v>
      </c>
      <c r="G90" s="24" t="str">
        <f>RIGHT(F90,LEN(F90)-FIND(", ",F90))</f>
        <v> Delhi</v>
      </c>
      <c r="H90" s="113" t="s">
        <v>924</v>
      </c>
      <c r="I90" s="63" t="s">
        <v>335</v>
      </c>
      <c r="J90" s="95">
        <v>5</v>
      </c>
      <c r="K90" s="96">
        <v>98</v>
      </c>
      <c r="L90" s="96">
        <v>74.78</v>
      </c>
      <c r="M90" s="96">
        <f t="shared" si="15"/>
        <v>373.9</v>
      </c>
      <c r="N90" s="75">
        <v>0</v>
      </c>
      <c r="O90" s="74">
        <v>0</v>
      </c>
      <c r="P90" s="76">
        <v>0</v>
      </c>
      <c r="Q90" s="83">
        <f t="shared" si="31"/>
        <v>565</v>
      </c>
      <c r="R90" s="14" t="s">
        <v>192</v>
      </c>
      <c r="S90" s="126" t="s">
        <v>193</v>
      </c>
      <c r="T90" s="124"/>
      <c r="U90" s="74"/>
      <c r="V90" s="74">
        <f t="shared" si="19"/>
        <v>0</v>
      </c>
      <c r="W90" s="121">
        <v>4091200019546</v>
      </c>
      <c r="X90" s="122"/>
      <c r="Y90" s="66" t="s">
        <v>39</v>
      </c>
      <c r="Z90" s="76"/>
      <c r="AA90" s="76"/>
      <c r="AB90" s="76"/>
    </row>
    <row r="91" spans="1:28">
      <c r="A91" s="11">
        <v>45373</v>
      </c>
      <c r="B91" s="12" t="s">
        <v>925</v>
      </c>
      <c r="C91" s="13" t="s">
        <v>926</v>
      </c>
      <c r="D91" s="14">
        <v>8861713840</v>
      </c>
      <c r="E91" s="26" t="s">
        <v>927</v>
      </c>
      <c r="F91" s="26" t="s">
        <v>417</v>
      </c>
      <c r="G91" s="143" t="str">
        <f>RIGHT(F91,LEN(F91)-FIND(", ",F91))</f>
        <v> Karnataka</v>
      </c>
      <c r="H91" s="73" t="s">
        <v>928</v>
      </c>
      <c r="I91" s="44" t="s">
        <v>929</v>
      </c>
      <c r="J91" s="77">
        <v>1</v>
      </c>
      <c r="K91" s="178">
        <v>75</v>
      </c>
      <c r="L91" s="78">
        <v>55.3</v>
      </c>
      <c r="M91" s="81">
        <f t="shared" si="15"/>
        <v>55.3</v>
      </c>
      <c r="N91" s="175">
        <v>0</v>
      </c>
      <c r="O91" s="107">
        <v>0</v>
      </c>
      <c r="P91" s="93">
        <v>0</v>
      </c>
      <c r="Q91" s="107">
        <f>((K91*J91)+N91+O91-(K91*P91%))+((K92*J92)+N92+O92-(K92*P92))</f>
        <v>195</v>
      </c>
      <c r="R91" s="46" t="s">
        <v>192</v>
      </c>
      <c r="S91" s="46" t="s">
        <v>193</v>
      </c>
      <c r="T91" s="132"/>
      <c r="U91" s="136"/>
      <c r="V91" s="107">
        <f t="shared" si="19"/>
        <v>0</v>
      </c>
      <c r="W91" s="121">
        <v>4091200019544</v>
      </c>
      <c r="X91" s="130"/>
      <c r="Y91" s="60" t="s">
        <v>205</v>
      </c>
      <c r="Z91" s="132"/>
      <c r="AA91" s="132"/>
      <c r="AB91" s="132"/>
    </row>
    <row r="92" spans="1:28">
      <c r="A92" s="11"/>
      <c r="B92" s="12"/>
      <c r="C92" s="13"/>
      <c r="D92" s="14"/>
      <c r="E92" s="26"/>
      <c r="F92" s="26"/>
      <c r="G92" s="142"/>
      <c r="H92" s="147" t="s">
        <v>930</v>
      </c>
      <c r="I92" s="179" t="s">
        <v>387</v>
      </c>
      <c r="J92" s="95">
        <v>1</v>
      </c>
      <c r="K92" s="180">
        <v>120</v>
      </c>
      <c r="L92" s="96"/>
      <c r="M92" s="181">
        <f t="shared" si="15"/>
        <v>0</v>
      </c>
      <c r="N92" s="115"/>
      <c r="O92" s="104"/>
      <c r="P92" s="94"/>
      <c r="Q92" s="104"/>
      <c r="R92" s="123"/>
      <c r="S92" s="123"/>
      <c r="T92" s="124"/>
      <c r="U92" s="137"/>
      <c r="V92" s="104"/>
      <c r="W92" s="121"/>
      <c r="X92" s="131"/>
      <c r="Y92" s="142"/>
      <c r="Z92" s="124"/>
      <c r="AA92" s="124"/>
      <c r="AB92" s="124"/>
    </row>
    <row r="93" spans="1:28">
      <c r="A93" s="11">
        <v>45373</v>
      </c>
      <c r="B93" s="12" t="s">
        <v>931</v>
      </c>
      <c r="C93" s="13" t="s">
        <v>932</v>
      </c>
      <c r="D93" s="14">
        <v>7007496939</v>
      </c>
      <c r="E93" s="26" t="s">
        <v>933</v>
      </c>
      <c r="F93" s="26" t="s">
        <v>934</v>
      </c>
      <c r="G93" s="143" t="str">
        <f>RIGHT(F93,LEN(F93)-FIND(", ",F93))</f>
        <v> Uttar Pradesh</v>
      </c>
      <c r="H93" s="67" t="s">
        <v>935</v>
      </c>
      <c r="I93" s="44" t="s">
        <v>669</v>
      </c>
      <c r="J93" s="77">
        <v>1</v>
      </c>
      <c r="K93" s="178">
        <v>160</v>
      </c>
      <c r="L93" s="78">
        <v>61.07</v>
      </c>
      <c r="M93" s="81">
        <f t="shared" si="15"/>
        <v>61.07</v>
      </c>
      <c r="N93" s="175">
        <v>0</v>
      </c>
      <c r="O93" s="107">
        <v>0</v>
      </c>
      <c r="P93" s="93">
        <v>0</v>
      </c>
      <c r="Q93" s="107">
        <f>((K93*J93)+N93+O93-(K93*P93%))+((K94*J94)+N93+O93-(K94*P94%))+((K95*J95)+N95+O95-(K95*P95%))</f>
        <v>780</v>
      </c>
      <c r="R93" s="46" t="s">
        <v>192</v>
      </c>
      <c r="S93" s="129"/>
      <c r="T93" s="132"/>
      <c r="U93" s="136"/>
      <c r="V93" s="107">
        <f t="shared" si="19"/>
        <v>0</v>
      </c>
      <c r="W93" s="121" t="s">
        <v>936</v>
      </c>
      <c r="X93" s="130">
        <v>45381</v>
      </c>
      <c r="Y93" s="60" t="s">
        <v>39</v>
      </c>
      <c r="Z93" s="93">
        <f>X93-A93</f>
        <v>8</v>
      </c>
      <c r="AA93" s="132"/>
      <c r="AB93" s="132"/>
    </row>
    <row r="94" spans="1:28">
      <c r="A94" s="11"/>
      <c r="B94" s="12"/>
      <c r="C94" s="13"/>
      <c r="D94" s="14"/>
      <c r="E94" s="26"/>
      <c r="F94" s="26"/>
      <c r="G94" s="141"/>
      <c r="H94" s="67" t="s">
        <v>937</v>
      </c>
      <c r="I94" s="179" t="s">
        <v>669</v>
      </c>
      <c r="J94" s="95">
        <v>1</v>
      </c>
      <c r="K94" s="180">
        <v>310</v>
      </c>
      <c r="L94" s="96">
        <v>230.62</v>
      </c>
      <c r="M94" s="181">
        <f t="shared" si="15"/>
        <v>230.62</v>
      </c>
      <c r="N94" s="102"/>
      <c r="O94" s="98"/>
      <c r="P94" s="99"/>
      <c r="Q94" s="98"/>
      <c r="R94" s="134"/>
      <c r="S94" s="134"/>
      <c r="T94" s="144"/>
      <c r="U94" s="186"/>
      <c r="V94" s="98"/>
      <c r="W94" s="121"/>
      <c r="X94" s="135"/>
      <c r="Y94" s="141"/>
      <c r="Z94" s="99"/>
      <c r="AA94" s="144"/>
      <c r="AB94" s="144"/>
    </row>
    <row r="95" spans="1:28">
      <c r="A95" s="27"/>
      <c r="B95" s="45"/>
      <c r="C95" s="29"/>
      <c r="D95" s="46"/>
      <c r="E95" s="60"/>
      <c r="F95" s="60"/>
      <c r="G95" s="141"/>
      <c r="H95" s="67" t="s">
        <v>938</v>
      </c>
      <c r="I95" s="179" t="s">
        <v>669</v>
      </c>
      <c r="J95" s="95">
        <v>1</v>
      </c>
      <c r="K95" s="180">
        <v>310</v>
      </c>
      <c r="L95" s="86">
        <v>85.88</v>
      </c>
      <c r="M95" s="87">
        <f t="shared" si="15"/>
        <v>85.88</v>
      </c>
      <c r="N95" s="115"/>
      <c r="O95" s="104"/>
      <c r="P95" s="94"/>
      <c r="Q95" s="104"/>
      <c r="R95" s="123"/>
      <c r="S95" s="123"/>
      <c r="T95" s="124"/>
      <c r="U95" s="137"/>
      <c r="V95" s="104"/>
      <c r="W95" s="121"/>
      <c r="X95" s="131"/>
      <c r="Y95" s="142"/>
      <c r="Z95" s="94"/>
      <c r="AA95" s="124"/>
      <c r="AB95" s="124"/>
    </row>
    <row r="96" spans="1:28">
      <c r="A96" s="11">
        <v>45373</v>
      </c>
      <c r="B96" s="12" t="s">
        <v>939</v>
      </c>
      <c r="C96" s="13" t="s">
        <v>940</v>
      </c>
      <c r="D96" s="14">
        <v>7095172336</v>
      </c>
      <c r="E96" s="64" t="s">
        <v>941</v>
      </c>
      <c r="F96" s="64" t="s">
        <v>407</v>
      </c>
      <c r="G96" s="24" t="str">
        <f>RIGHT(F96,LEN(F96)-FIND(", ",F96))</f>
        <v> Telagana</v>
      </c>
      <c r="H96" s="65" t="s">
        <v>942</v>
      </c>
      <c r="I96" s="26" t="s">
        <v>289</v>
      </c>
      <c r="J96" s="24">
        <v>2</v>
      </c>
      <c r="K96" s="74">
        <v>180</v>
      </c>
      <c r="L96" s="86">
        <v>133.9</v>
      </c>
      <c r="M96" s="86">
        <f t="shared" si="15"/>
        <v>267.8</v>
      </c>
      <c r="N96" s="75">
        <v>0</v>
      </c>
      <c r="O96" s="74">
        <v>40</v>
      </c>
      <c r="P96" s="76">
        <v>0</v>
      </c>
      <c r="Q96" s="75">
        <f>((K96*J96)+N96+O96-(K96*P96%))</f>
        <v>400</v>
      </c>
      <c r="R96" s="14" t="s">
        <v>36</v>
      </c>
      <c r="S96" s="123"/>
      <c r="T96" s="124"/>
      <c r="U96" s="74"/>
      <c r="V96" s="74"/>
      <c r="W96" s="121">
        <v>14344940755086</v>
      </c>
      <c r="X96" s="122">
        <v>45376</v>
      </c>
      <c r="Y96" s="15" t="s">
        <v>39</v>
      </c>
      <c r="Z96" s="76">
        <f>X96-A96</f>
        <v>3</v>
      </c>
      <c r="AA96" s="76"/>
      <c r="AB96" s="76"/>
    </row>
    <row r="97" spans="1:28">
      <c r="A97" s="11">
        <v>45373</v>
      </c>
      <c r="B97" s="12" t="s">
        <v>943</v>
      </c>
      <c r="C97" s="13" t="s">
        <v>944</v>
      </c>
      <c r="D97" s="14">
        <v>9247792430</v>
      </c>
      <c r="E97" s="64" t="s">
        <v>945</v>
      </c>
      <c r="F97" s="64" t="s">
        <v>407</v>
      </c>
      <c r="G97" s="24" t="str">
        <f t="shared" ref="G97:G160" si="32">RIGHT(F97,LEN(F97)-FIND(", ",F97))</f>
        <v> Telagana</v>
      </c>
      <c r="H97" s="65" t="s">
        <v>942</v>
      </c>
      <c r="I97" s="26" t="s">
        <v>289</v>
      </c>
      <c r="J97" s="24">
        <v>1</v>
      </c>
      <c r="K97" s="74">
        <v>180</v>
      </c>
      <c r="L97" s="86">
        <v>133.9</v>
      </c>
      <c r="M97" s="86">
        <f t="shared" si="15"/>
        <v>133.9</v>
      </c>
      <c r="N97" s="75">
        <v>0</v>
      </c>
      <c r="O97" s="74">
        <v>40</v>
      </c>
      <c r="P97" s="76">
        <v>0</v>
      </c>
      <c r="Q97" s="75">
        <f t="shared" ref="Q97:Q201" si="33">((K97*J97)+N97+O97-(K97*P97%))</f>
        <v>220</v>
      </c>
      <c r="R97" s="14" t="s">
        <v>36</v>
      </c>
      <c r="S97" s="123"/>
      <c r="T97" s="124"/>
      <c r="U97" s="74"/>
      <c r="V97" s="74"/>
      <c r="W97" s="185">
        <v>14344940754400</v>
      </c>
      <c r="X97" s="122">
        <v>45377</v>
      </c>
      <c r="Y97" s="15" t="s">
        <v>39</v>
      </c>
      <c r="Z97" s="76">
        <f>X97-A97</f>
        <v>4</v>
      </c>
      <c r="AA97" s="76"/>
      <c r="AB97" s="76"/>
    </row>
    <row r="98" spans="1:28">
      <c r="A98" s="11">
        <v>45373</v>
      </c>
      <c r="B98" s="12" t="s">
        <v>946</v>
      </c>
      <c r="C98" s="13" t="s">
        <v>947</v>
      </c>
      <c r="D98" s="14">
        <v>6281691765</v>
      </c>
      <c r="E98" s="64" t="s">
        <v>948</v>
      </c>
      <c r="F98" s="64" t="s">
        <v>407</v>
      </c>
      <c r="G98" s="24" t="str">
        <f t="shared" si="32"/>
        <v> Telagana</v>
      </c>
      <c r="H98" s="65" t="s">
        <v>949</v>
      </c>
      <c r="I98" s="26" t="s">
        <v>294</v>
      </c>
      <c r="J98" s="24">
        <v>1</v>
      </c>
      <c r="K98" s="74">
        <v>713</v>
      </c>
      <c r="L98" s="74">
        <v>549.22</v>
      </c>
      <c r="M98" s="74">
        <f t="shared" si="15"/>
        <v>549.22</v>
      </c>
      <c r="N98" s="75">
        <v>0</v>
      </c>
      <c r="O98" s="74">
        <v>40</v>
      </c>
      <c r="P98" s="76">
        <v>0</v>
      </c>
      <c r="Q98" s="75">
        <f t="shared" si="33"/>
        <v>753</v>
      </c>
      <c r="R98" s="14" t="s">
        <v>36</v>
      </c>
      <c r="S98" s="123" t="s">
        <v>187</v>
      </c>
      <c r="T98" s="124"/>
      <c r="U98" s="74"/>
      <c r="V98" s="74"/>
      <c r="W98" s="185">
        <v>14344940755082</v>
      </c>
      <c r="X98" s="187">
        <v>45378</v>
      </c>
      <c r="Y98" s="15" t="s">
        <v>39</v>
      </c>
      <c r="Z98" s="76">
        <f>X98-A98</f>
        <v>5</v>
      </c>
      <c r="AA98" s="76"/>
      <c r="AB98" s="76"/>
    </row>
    <row r="99" spans="1:28">
      <c r="A99" s="11">
        <v>45373</v>
      </c>
      <c r="B99" s="41" t="s">
        <v>950</v>
      </c>
      <c r="C99" s="69" t="s">
        <v>951</v>
      </c>
      <c r="D99" s="14">
        <v>8008680375</v>
      </c>
      <c r="E99" s="64" t="s">
        <v>952</v>
      </c>
      <c r="F99" s="64" t="s">
        <v>407</v>
      </c>
      <c r="G99" s="24" t="str">
        <f t="shared" si="32"/>
        <v> Telagana</v>
      </c>
      <c r="H99" s="65" t="s">
        <v>953</v>
      </c>
      <c r="I99" s="26" t="s">
        <v>577</v>
      </c>
      <c r="J99" s="24">
        <v>1</v>
      </c>
      <c r="K99" s="74">
        <v>400</v>
      </c>
      <c r="L99" s="74">
        <v>300</v>
      </c>
      <c r="M99" s="74">
        <f t="shared" si="15"/>
        <v>300</v>
      </c>
      <c r="N99" s="75">
        <v>0</v>
      </c>
      <c r="O99" s="74">
        <v>40</v>
      </c>
      <c r="P99" s="76">
        <v>0</v>
      </c>
      <c r="Q99" s="75">
        <f t="shared" si="33"/>
        <v>440</v>
      </c>
      <c r="R99" s="14" t="s">
        <v>36</v>
      </c>
      <c r="S99" s="14" t="s">
        <v>187</v>
      </c>
      <c r="T99" s="128" t="s">
        <v>578</v>
      </c>
      <c r="U99" s="74">
        <v>50</v>
      </c>
      <c r="V99" s="74">
        <f t="shared" ref="V99:V102" si="34">U99+O99+N99</f>
        <v>90</v>
      </c>
      <c r="W99" s="121">
        <v>14344940755937</v>
      </c>
      <c r="X99" s="187"/>
      <c r="Y99" s="15" t="s">
        <v>298</v>
      </c>
      <c r="Z99" s="76"/>
      <c r="AA99" s="76"/>
      <c r="AB99" s="76"/>
    </row>
    <row r="100" spans="1:28">
      <c r="A100" s="11">
        <v>45373</v>
      </c>
      <c r="B100" s="12" t="s">
        <v>954</v>
      </c>
      <c r="C100" s="160" t="s">
        <v>955</v>
      </c>
      <c r="D100" s="14">
        <v>9686271092</v>
      </c>
      <c r="E100" s="64" t="s">
        <v>956</v>
      </c>
      <c r="F100" s="64" t="s">
        <v>417</v>
      </c>
      <c r="G100" s="24" t="str">
        <f t="shared" si="32"/>
        <v> Karnataka</v>
      </c>
      <c r="H100" s="71" t="s">
        <v>725</v>
      </c>
      <c r="I100" s="26" t="s">
        <v>508</v>
      </c>
      <c r="J100" s="24">
        <v>1</v>
      </c>
      <c r="K100" s="74">
        <v>115</v>
      </c>
      <c r="L100" s="74">
        <v>96.25</v>
      </c>
      <c r="M100" s="74">
        <f t="shared" si="15"/>
        <v>96.25</v>
      </c>
      <c r="N100" s="75">
        <v>0</v>
      </c>
      <c r="O100" s="74">
        <v>40</v>
      </c>
      <c r="P100" s="76">
        <v>0</v>
      </c>
      <c r="Q100" s="75">
        <f t="shared" si="33"/>
        <v>155</v>
      </c>
      <c r="R100" s="14" t="s">
        <v>36</v>
      </c>
      <c r="S100" s="14" t="s">
        <v>187</v>
      </c>
      <c r="T100" s="128" t="s">
        <v>578</v>
      </c>
      <c r="U100" s="74">
        <v>50</v>
      </c>
      <c r="V100" s="74">
        <f t="shared" si="34"/>
        <v>90</v>
      </c>
      <c r="W100" s="121">
        <v>14344940762226</v>
      </c>
      <c r="X100" s="187"/>
      <c r="Y100" s="15" t="s">
        <v>205</v>
      </c>
      <c r="Z100" s="76"/>
      <c r="AA100" s="76"/>
      <c r="AB100" s="76"/>
    </row>
    <row r="101" spans="1:28">
      <c r="A101" s="11">
        <v>45373</v>
      </c>
      <c r="B101" s="12" t="s">
        <v>957</v>
      </c>
      <c r="C101" s="50" t="s">
        <v>958</v>
      </c>
      <c r="D101" s="14">
        <v>7878422322</v>
      </c>
      <c r="E101" s="64" t="s">
        <v>959</v>
      </c>
      <c r="F101" s="64" t="s">
        <v>960</v>
      </c>
      <c r="G101" s="24" t="str">
        <f t="shared" si="32"/>
        <v> Rajasthan</v>
      </c>
      <c r="H101" s="65" t="s">
        <v>882</v>
      </c>
      <c r="I101" s="26" t="s">
        <v>335</v>
      </c>
      <c r="J101" s="24">
        <v>1</v>
      </c>
      <c r="K101" s="74">
        <v>799</v>
      </c>
      <c r="L101" s="74">
        <v>634.13</v>
      </c>
      <c r="M101" s="74">
        <f t="shared" si="15"/>
        <v>634.13</v>
      </c>
      <c r="N101" s="75">
        <v>0</v>
      </c>
      <c r="O101" s="74">
        <v>40</v>
      </c>
      <c r="P101" s="76">
        <v>0</v>
      </c>
      <c r="Q101" s="75">
        <f t="shared" si="33"/>
        <v>839</v>
      </c>
      <c r="R101" s="14" t="s">
        <v>36</v>
      </c>
      <c r="S101" s="14" t="s">
        <v>187</v>
      </c>
      <c r="T101" s="128" t="s">
        <v>578</v>
      </c>
      <c r="U101" s="74">
        <v>50</v>
      </c>
      <c r="V101" s="74">
        <f t="shared" si="34"/>
        <v>90</v>
      </c>
      <c r="W101" s="121">
        <v>14344940762277</v>
      </c>
      <c r="X101" s="187">
        <v>45382</v>
      </c>
      <c r="Y101" s="15" t="s">
        <v>39</v>
      </c>
      <c r="Z101" s="76">
        <f>X101-A101</f>
        <v>9</v>
      </c>
      <c r="AA101" s="76"/>
      <c r="AB101" s="76"/>
    </row>
    <row r="102" spans="1:28">
      <c r="A102" s="11">
        <v>45373</v>
      </c>
      <c r="B102" s="161" t="s">
        <v>961</v>
      </c>
      <c r="C102" s="52" t="s">
        <v>962</v>
      </c>
      <c r="D102" s="14">
        <v>7838830533</v>
      </c>
      <c r="E102" s="26" t="s">
        <v>963</v>
      </c>
      <c r="F102" s="64" t="s">
        <v>964</v>
      </c>
      <c r="G102" s="24" t="str">
        <f t="shared" si="32"/>
        <v> Jharkhand</v>
      </c>
      <c r="H102" s="65" t="s">
        <v>924</v>
      </c>
      <c r="I102" s="26" t="s">
        <v>335</v>
      </c>
      <c r="J102" s="24">
        <v>2</v>
      </c>
      <c r="K102" s="74">
        <v>98</v>
      </c>
      <c r="L102" s="74">
        <v>74.78</v>
      </c>
      <c r="M102" s="74">
        <f t="shared" si="15"/>
        <v>149.56</v>
      </c>
      <c r="N102" s="75">
        <v>0</v>
      </c>
      <c r="O102" s="74">
        <v>0</v>
      </c>
      <c r="P102" s="76">
        <v>0</v>
      </c>
      <c r="Q102" s="75">
        <f t="shared" si="33"/>
        <v>196</v>
      </c>
      <c r="R102" s="14" t="s">
        <v>192</v>
      </c>
      <c r="S102" s="126" t="s">
        <v>187</v>
      </c>
      <c r="T102" s="128" t="s">
        <v>906</v>
      </c>
      <c r="U102" s="74">
        <v>140</v>
      </c>
      <c r="V102" s="74">
        <f t="shared" si="34"/>
        <v>140</v>
      </c>
      <c r="W102" s="185">
        <v>14344940762247</v>
      </c>
      <c r="X102" s="187">
        <v>45380</v>
      </c>
      <c r="Y102" s="15" t="s">
        <v>39</v>
      </c>
      <c r="Z102" s="76">
        <f>X102-A102</f>
        <v>7</v>
      </c>
      <c r="AA102" s="76"/>
      <c r="AB102" s="76"/>
    </row>
    <row r="103" spans="1:28">
      <c r="A103" s="11">
        <v>45373</v>
      </c>
      <c r="B103" s="161" t="s">
        <v>965</v>
      </c>
      <c r="C103" s="52" t="s">
        <v>966</v>
      </c>
      <c r="D103" s="14">
        <v>9445045770</v>
      </c>
      <c r="E103" s="26" t="s">
        <v>967</v>
      </c>
      <c r="F103" s="64" t="s">
        <v>968</v>
      </c>
      <c r="G103" s="24" t="str">
        <f t="shared" si="32"/>
        <v> Tamil Nadu</v>
      </c>
      <c r="H103" s="65" t="s">
        <v>942</v>
      </c>
      <c r="I103" s="60" t="s">
        <v>289</v>
      </c>
      <c r="J103" s="77">
        <v>2</v>
      </c>
      <c r="K103" s="78">
        <v>180</v>
      </c>
      <c r="L103" s="78">
        <v>133.9</v>
      </c>
      <c r="M103" s="78">
        <f t="shared" si="15"/>
        <v>267.8</v>
      </c>
      <c r="N103" s="75">
        <v>0</v>
      </c>
      <c r="O103" s="74">
        <v>0</v>
      </c>
      <c r="P103" s="76">
        <v>0</v>
      </c>
      <c r="Q103" s="75">
        <f t="shared" ref="Q103:Q114" si="35">((K103*J103)+N103+O103-(K103*P103%))</f>
        <v>360</v>
      </c>
      <c r="R103" s="14" t="s">
        <v>192</v>
      </c>
      <c r="S103" s="126" t="s">
        <v>830</v>
      </c>
      <c r="T103" s="124"/>
      <c r="U103" s="74"/>
      <c r="V103" s="74"/>
      <c r="W103" s="121" t="s">
        <v>969</v>
      </c>
      <c r="X103" s="187">
        <v>45379</v>
      </c>
      <c r="Y103" s="15" t="s">
        <v>39</v>
      </c>
      <c r="Z103" s="76">
        <f>X103-A103</f>
        <v>6</v>
      </c>
      <c r="AA103" s="76"/>
      <c r="AB103" s="76"/>
    </row>
    <row r="104" spans="1:28">
      <c r="A104" s="11">
        <v>45374</v>
      </c>
      <c r="B104" s="12" t="s">
        <v>970</v>
      </c>
      <c r="C104" s="52" t="s">
        <v>971</v>
      </c>
      <c r="D104" s="14">
        <v>9610051901</v>
      </c>
      <c r="E104" s="26" t="s">
        <v>972</v>
      </c>
      <c r="F104" s="26" t="s">
        <v>724</v>
      </c>
      <c r="G104" s="143" t="str">
        <f t="shared" si="32"/>
        <v> Rajasthan</v>
      </c>
      <c r="H104" s="67" t="s">
        <v>973</v>
      </c>
      <c r="I104" s="44" t="s">
        <v>577</v>
      </c>
      <c r="J104" s="77">
        <v>2</v>
      </c>
      <c r="K104" s="178">
        <v>70</v>
      </c>
      <c r="L104" s="78">
        <v>52.08</v>
      </c>
      <c r="M104" s="81">
        <f t="shared" si="15"/>
        <v>104.16</v>
      </c>
      <c r="N104" s="175">
        <v>0</v>
      </c>
      <c r="O104" s="107">
        <v>0</v>
      </c>
      <c r="P104" s="93">
        <v>0</v>
      </c>
      <c r="Q104" s="107">
        <f>(((K104*J104)+N104+O104-(K104*P104%)))+(((K105*J105)+N105+O105-(K105*P105%)))</f>
        <v>380</v>
      </c>
      <c r="R104" s="46" t="s">
        <v>192</v>
      </c>
      <c r="S104" s="46" t="s">
        <v>193</v>
      </c>
      <c r="T104" s="132"/>
      <c r="U104" s="136"/>
      <c r="V104" s="184"/>
      <c r="W104" s="121">
        <v>4091200019580</v>
      </c>
      <c r="X104" s="188"/>
      <c r="Y104" s="26" t="s">
        <v>205</v>
      </c>
      <c r="Z104" s="120"/>
      <c r="AA104" s="132"/>
      <c r="AB104" s="132"/>
    </row>
    <row r="105" spans="1:28">
      <c r="A105" s="27"/>
      <c r="B105" s="45"/>
      <c r="C105" s="61"/>
      <c r="D105" s="46"/>
      <c r="E105" s="60"/>
      <c r="F105" s="60"/>
      <c r="G105" s="141"/>
      <c r="H105" s="67" t="s">
        <v>974</v>
      </c>
      <c r="I105" s="179" t="s">
        <v>577</v>
      </c>
      <c r="J105" s="90">
        <v>2</v>
      </c>
      <c r="K105" s="182">
        <v>120</v>
      </c>
      <c r="L105" s="86">
        <v>95.24</v>
      </c>
      <c r="M105" s="87">
        <f t="shared" si="15"/>
        <v>190.48</v>
      </c>
      <c r="N105" s="115"/>
      <c r="O105" s="104"/>
      <c r="P105" s="94"/>
      <c r="Q105" s="104"/>
      <c r="R105" s="123"/>
      <c r="S105" s="123"/>
      <c r="T105" s="124"/>
      <c r="U105" s="137"/>
      <c r="V105" s="184"/>
      <c r="W105" s="121"/>
      <c r="X105" s="188"/>
      <c r="Y105" s="26"/>
      <c r="Z105" s="120"/>
      <c r="AA105" s="124"/>
      <c r="AB105" s="124"/>
    </row>
    <row r="106" spans="1:28">
      <c r="A106" s="11">
        <v>45375</v>
      </c>
      <c r="B106" s="161" t="s">
        <v>975</v>
      </c>
      <c r="C106" s="52" t="s">
        <v>976</v>
      </c>
      <c r="D106" s="14">
        <v>9669800897</v>
      </c>
      <c r="E106" s="26" t="s">
        <v>977</v>
      </c>
      <c r="F106" s="64" t="s">
        <v>978</v>
      </c>
      <c r="G106" s="24" t="str">
        <f t="shared" si="32"/>
        <v> Chhattisgarh</v>
      </c>
      <c r="H106" s="65" t="s">
        <v>924</v>
      </c>
      <c r="I106" s="26" t="s">
        <v>335</v>
      </c>
      <c r="J106" s="90">
        <v>2</v>
      </c>
      <c r="K106" s="86">
        <v>98</v>
      </c>
      <c r="L106" s="86">
        <v>74.78</v>
      </c>
      <c r="M106" s="86">
        <f t="shared" si="15"/>
        <v>149.56</v>
      </c>
      <c r="N106" s="75">
        <v>0</v>
      </c>
      <c r="O106" s="74">
        <v>40</v>
      </c>
      <c r="P106" s="76">
        <v>0</v>
      </c>
      <c r="Q106" s="75">
        <f t="shared" si="35"/>
        <v>236</v>
      </c>
      <c r="R106" s="14" t="s">
        <v>36</v>
      </c>
      <c r="S106" s="126" t="s">
        <v>187</v>
      </c>
      <c r="T106" s="128" t="s">
        <v>578</v>
      </c>
      <c r="U106" s="74">
        <v>50</v>
      </c>
      <c r="V106" s="74">
        <f t="shared" ref="V106:V107" si="36">U106+O106+N106</f>
        <v>90</v>
      </c>
      <c r="W106" s="121">
        <v>14344940781289</v>
      </c>
      <c r="X106" s="187">
        <v>45383</v>
      </c>
      <c r="Y106" s="15" t="s">
        <v>39</v>
      </c>
      <c r="Z106" s="76">
        <f>X106-A106</f>
        <v>8</v>
      </c>
      <c r="AA106" s="76"/>
      <c r="AB106" s="76"/>
    </row>
    <row r="107" spans="1:28">
      <c r="A107" s="11">
        <v>45375</v>
      </c>
      <c r="B107" s="161" t="s">
        <v>979</v>
      </c>
      <c r="C107" s="52" t="s">
        <v>980</v>
      </c>
      <c r="D107" s="14">
        <v>9207351090</v>
      </c>
      <c r="E107" s="26" t="s">
        <v>981</v>
      </c>
      <c r="F107" s="64" t="s">
        <v>982</v>
      </c>
      <c r="G107" s="24" t="str">
        <f t="shared" si="32"/>
        <v> Kerala</v>
      </c>
      <c r="H107" s="65" t="s">
        <v>983</v>
      </c>
      <c r="I107" s="26" t="s">
        <v>508</v>
      </c>
      <c r="J107" s="24">
        <v>1</v>
      </c>
      <c r="K107" s="74">
        <v>185</v>
      </c>
      <c r="L107" s="74">
        <v>137.65</v>
      </c>
      <c r="M107" s="74">
        <f t="shared" si="15"/>
        <v>137.65</v>
      </c>
      <c r="N107" s="75">
        <v>0</v>
      </c>
      <c r="O107" s="74">
        <v>0</v>
      </c>
      <c r="P107" s="76">
        <v>0</v>
      </c>
      <c r="Q107" s="75">
        <f t="shared" si="35"/>
        <v>185</v>
      </c>
      <c r="R107" s="14" t="s">
        <v>192</v>
      </c>
      <c r="S107" s="126" t="s">
        <v>187</v>
      </c>
      <c r="T107" s="128" t="s">
        <v>578</v>
      </c>
      <c r="U107" s="74">
        <v>59</v>
      </c>
      <c r="V107" s="74">
        <f t="shared" si="36"/>
        <v>59</v>
      </c>
      <c r="W107" s="185">
        <v>14344940780868</v>
      </c>
      <c r="X107" s="187">
        <v>45383</v>
      </c>
      <c r="Y107" s="15" t="s">
        <v>39</v>
      </c>
      <c r="Z107" s="76">
        <f>X107-A107</f>
        <v>8</v>
      </c>
      <c r="AA107" s="76"/>
      <c r="AB107" s="76"/>
    </row>
    <row r="108" spans="1:28">
      <c r="A108" s="11">
        <v>45375</v>
      </c>
      <c r="B108" s="161" t="s">
        <v>984</v>
      </c>
      <c r="C108" s="52" t="s">
        <v>985</v>
      </c>
      <c r="D108" s="14">
        <v>7738817834</v>
      </c>
      <c r="E108" s="26" t="s">
        <v>986</v>
      </c>
      <c r="F108" s="64" t="s">
        <v>438</v>
      </c>
      <c r="G108" s="24" t="str">
        <f t="shared" si="32"/>
        <v> Maharashtra</v>
      </c>
      <c r="H108" s="65" t="s">
        <v>987</v>
      </c>
      <c r="I108" s="26" t="s">
        <v>508</v>
      </c>
      <c r="J108" s="183">
        <v>1</v>
      </c>
      <c r="K108" s="74">
        <v>100</v>
      </c>
      <c r="L108" s="74">
        <v>74.4</v>
      </c>
      <c r="M108" s="74">
        <f t="shared" si="15"/>
        <v>74.4</v>
      </c>
      <c r="N108" s="75">
        <v>0</v>
      </c>
      <c r="O108" s="74">
        <v>40</v>
      </c>
      <c r="P108" s="76"/>
      <c r="Q108" s="75">
        <f t="shared" si="35"/>
        <v>140</v>
      </c>
      <c r="R108" s="14" t="s">
        <v>36</v>
      </c>
      <c r="S108" s="126" t="s">
        <v>187</v>
      </c>
      <c r="T108" s="124"/>
      <c r="U108" s="74"/>
      <c r="V108" s="74"/>
      <c r="W108" s="189">
        <v>14344940782897</v>
      </c>
      <c r="X108" s="187">
        <v>45381</v>
      </c>
      <c r="Y108" s="15" t="s">
        <v>39</v>
      </c>
      <c r="Z108" s="76">
        <f t="shared" ref="Z108:Z110" si="37">X108-A108</f>
        <v>6</v>
      </c>
      <c r="AA108" s="76"/>
      <c r="AB108" s="76"/>
    </row>
    <row r="109" spans="1:28">
      <c r="A109" s="11">
        <v>45376</v>
      </c>
      <c r="B109" s="12" t="s">
        <v>988</v>
      </c>
      <c r="C109" s="50" t="s">
        <v>989</v>
      </c>
      <c r="D109" s="70">
        <v>7980603144</v>
      </c>
      <c r="E109" s="64" t="s">
        <v>990</v>
      </c>
      <c r="F109" s="64" t="s">
        <v>991</v>
      </c>
      <c r="G109" s="24" t="str">
        <f t="shared" si="32"/>
        <v> West Bengal</v>
      </c>
      <c r="H109" s="65" t="s">
        <v>992</v>
      </c>
      <c r="I109" s="26" t="s">
        <v>929</v>
      </c>
      <c r="J109" s="24">
        <v>1</v>
      </c>
      <c r="K109" s="74">
        <v>60</v>
      </c>
      <c r="L109" s="74">
        <v>44.25</v>
      </c>
      <c r="M109" s="74">
        <f t="shared" ref="M109:M172" si="38">L109*J109</f>
        <v>44.25</v>
      </c>
      <c r="N109" s="75">
        <v>49</v>
      </c>
      <c r="O109" s="74">
        <v>0</v>
      </c>
      <c r="P109" s="76">
        <v>0</v>
      </c>
      <c r="Q109" s="75">
        <f t="shared" si="35"/>
        <v>109</v>
      </c>
      <c r="R109" s="14" t="s">
        <v>192</v>
      </c>
      <c r="S109" s="126" t="s">
        <v>187</v>
      </c>
      <c r="T109" s="128" t="s">
        <v>578</v>
      </c>
      <c r="U109" s="74">
        <v>50</v>
      </c>
      <c r="V109" s="74">
        <f t="shared" ref="V109:V116" si="39">U109+O109+N109</f>
        <v>99</v>
      </c>
      <c r="W109" s="121">
        <v>14344940793679</v>
      </c>
      <c r="X109" s="187">
        <v>45383</v>
      </c>
      <c r="Y109" s="40" t="s">
        <v>39</v>
      </c>
      <c r="Z109" s="76">
        <f t="shared" si="37"/>
        <v>7</v>
      </c>
      <c r="AA109" s="76"/>
      <c r="AB109" s="76"/>
    </row>
    <row r="110" spans="1:28">
      <c r="A110" s="11">
        <v>45376</v>
      </c>
      <c r="B110" s="12" t="s">
        <v>993</v>
      </c>
      <c r="C110" s="50" t="s">
        <v>994</v>
      </c>
      <c r="D110" s="70">
        <v>9417276239</v>
      </c>
      <c r="E110" s="64" t="s">
        <v>995</v>
      </c>
      <c r="F110" s="64" t="s">
        <v>996</v>
      </c>
      <c r="G110" s="24" t="str">
        <f t="shared" si="32"/>
        <v> Punjab</v>
      </c>
      <c r="H110" s="65" t="s">
        <v>997</v>
      </c>
      <c r="I110" s="26" t="s">
        <v>340</v>
      </c>
      <c r="J110" s="24">
        <v>1</v>
      </c>
      <c r="K110" s="74">
        <v>300</v>
      </c>
      <c r="L110" s="74">
        <v>223.21</v>
      </c>
      <c r="M110" s="74">
        <f t="shared" si="38"/>
        <v>223.21</v>
      </c>
      <c r="N110" s="75">
        <v>0</v>
      </c>
      <c r="O110" s="74">
        <v>40</v>
      </c>
      <c r="P110" s="76">
        <v>0</v>
      </c>
      <c r="Q110" s="75">
        <f t="shared" si="35"/>
        <v>340</v>
      </c>
      <c r="R110" s="14" t="s">
        <v>36</v>
      </c>
      <c r="S110" s="126" t="s">
        <v>187</v>
      </c>
      <c r="T110" s="128" t="s">
        <v>578</v>
      </c>
      <c r="U110" s="74">
        <v>50</v>
      </c>
      <c r="V110" s="74">
        <f t="shared" si="39"/>
        <v>90</v>
      </c>
      <c r="W110" s="185">
        <v>14344940780160</v>
      </c>
      <c r="X110" s="187">
        <v>45382</v>
      </c>
      <c r="Y110" s="40" t="s">
        <v>39</v>
      </c>
      <c r="Z110" s="76">
        <f t="shared" si="37"/>
        <v>6</v>
      </c>
      <c r="AA110" s="76"/>
      <c r="AB110" s="76"/>
    </row>
    <row r="111" spans="1:28">
      <c r="A111" s="11">
        <v>45376</v>
      </c>
      <c r="B111" s="12" t="s">
        <v>998</v>
      </c>
      <c r="C111" s="50" t="s">
        <v>999</v>
      </c>
      <c r="D111" s="70">
        <v>7895380270</v>
      </c>
      <c r="E111" s="64" t="s">
        <v>1000</v>
      </c>
      <c r="F111" s="64" t="s">
        <v>381</v>
      </c>
      <c r="G111" s="24" t="str">
        <f t="shared" si="32"/>
        <v> Madya Pradesh</v>
      </c>
      <c r="H111" s="65" t="s">
        <v>882</v>
      </c>
      <c r="I111" s="26" t="s">
        <v>335</v>
      </c>
      <c r="J111" s="24">
        <v>1</v>
      </c>
      <c r="K111" s="74">
        <v>799</v>
      </c>
      <c r="L111" s="74">
        <v>634.13</v>
      </c>
      <c r="M111" s="74">
        <f t="shared" si="38"/>
        <v>634.13</v>
      </c>
      <c r="N111" s="75">
        <v>0</v>
      </c>
      <c r="O111" s="74">
        <v>40</v>
      </c>
      <c r="P111" s="76">
        <v>0</v>
      </c>
      <c r="Q111" s="75">
        <f t="shared" si="35"/>
        <v>839</v>
      </c>
      <c r="R111" s="14" t="s">
        <v>36</v>
      </c>
      <c r="S111" s="126" t="s">
        <v>187</v>
      </c>
      <c r="T111" s="128" t="s">
        <v>578</v>
      </c>
      <c r="U111" s="74">
        <v>50</v>
      </c>
      <c r="V111" s="74">
        <f t="shared" si="39"/>
        <v>90</v>
      </c>
      <c r="W111" s="185">
        <v>14344940780012</v>
      </c>
      <c r="X111" s="187"/>
      <c r="Y111" s="40" t="s">
        <v>205</v>
      </c>
      <c r="Z111" s="76"/>
      <c r="AA111" s="76"/>
      <c r="AB111" s="76"/>
    </row>
    <row r="112" spans="1:28">
      <c r="A112" s="11">
        <v>45376</v>
      </c>
      <c r="B112" s="12" t="s">
        <v>1001</v>
      </c>
      <c r="C112" s="50" t="s">
        <v>1002</v>
      </c>
      <c r="D112" s="70">
        <v>9814756970</v>
      </c>
      <c r="E112" s="64" t="s">
        <v>1003</v>
      </c>
      <c r="F112" s="64" t="s">
        <v>111</v>
      </c>
      <c r="G112" s="24" t="str">
        <f t="shared" si="32"/>
        <v> Punjab</v>
      </c>
      <c r="H112" s="71" t="s">
        <v>820</v>
      </c>
      <c r="I112" s="26" t="s">
        <v>577</v>
      </c>
      <c r="J112" s="24">
        <v>1</v>
      </c>
      <c r="K112" s="74">
        <v>235</v>
      </c>
      <c r="L112" s="74">
        <v>178.39</v>
      </c>
      <c r="M112" s="74">
        <f t="shared" si="38"/>
        <v>178.39</v>
      </c>
      <c r="N112" s="75">
        <v>0</v>
      </c>
      <c r="O112" s="74">
        <v>40</v>
      </c>
      <c r="P112" s="76">
        <v>0</v>
      </c>
      <c r="Q112" s="75">
        <f t="shared" si="35"/>
        <v>275</v>
      </c>
      <c r="R112" s="14" t="s">
        <v>36</v>
      </c>
      <c r="S112" s="126" t="s">
        <v>187</v>
      </c>
      <c r="T112" s="128" t="s">
        <v>578</v>
      </c>
      <c r="U112" s="74">
        <v>50</v>
      </c>
      <c r="V112" s="74">
        <f t="shared" si="39"/>
        <v>90</v>
      </c>
      <c r="W112" s="185">
        <v>14344940779873</v>
      </c>
      <c r="X112" s="187">
        <v>45383</v>
      </c>
      <c r="Y112" s="40" t="s">
        <v>39</v>
      </c>
      <c r="Z112" s="76">
        <f>X112-A112</f>
        <v>7</v>
      </c>
      <c r="AA112" s="76"/>
      <c r="AB112" s="76"/>
    </row>
    <row r="113" spans="1:28">
      <c r="A113" s="11">
        <v>45377</v>
      </c>
      <c r="B113" s="12" t="s">
        <v>1004</v>
      </c>
      <c r="C113" s="50" t="s">
        <v>1005</v>
      </c>
      <c r="D113" s="70">
        <v>9413670070</v>
      </c>
      <c r="E113" s="64" t="s">
        <v>1006</v>
      </c>
      <c r="F113" s="64" t="s">
        <v>724</v>
      </c>
      <c r="G113" s="24" t="str">
        <f t="shared" si="32"/>
        <v> Rajasthan</v>
      </c>
      <c r="H113" s="65" t="s">
        <v>973</v>
      </c>
      <c r="I113" s="26" t="s">
        <v>577</v>
      </c>
      <c r="J113" s="24">
        <v>2</v>
      </c>
      <c r="K113" s="74">
        <v>70</v>
      </c>
      <c r="L113" s="74">
        <v>52.08</v>
      </c>
      <c r="M113" s="74">
        <f t="shared" si="38"/>
        <v>104.16</v>
      </c>
      <c r="N113" s="75">
        <v>0</v>
      </c>
      <c r="O113" s="74">
        <v>0</v>
      </c>
      <c r="P113" s="76">
        <v>0</v>
      </c>
      <c r="Q113" s="75">
        <f t="shared" si="35"/>
        <v>140</v>
      </c>
      <c r="R113" s="14" t="s">
        <v>192</v>
      </c>
      <c r="S113" s="126" t="s">
        <v>187</v>
      </c>
      <c r="T113" s="128" t="s">
        <v>578</v>
      </c>
      <c r="U113" s="74">
        <v>50</v>
      </c>
      <c r="V113" s="74">
        <f t="shared" si="39"/>
        <v>50</v>
      </c>
      <c r="W113" s="185">
        <v>14344940778628</v>
      </c>
      <c r="X113" s="187">
        <v>45381</v>
      </c>
      <c r="Y113" s="40" t="s">
        <v>39</v>
      </c>
      <c r="Z113" s="76">
        <f>X113-A113</f>
        <v>4</v>
      </c>
      <c r="AA113" s="76"/>
      <c r="AB113" s="76"/>
    </row>
    <row r="114" spans="1:28">
      <c r="A114" s="11">
        <v>45377</v>
      </c>
      <c r="B114" s="12" t="s">
        <v>1007</v>
      </c>
      <c r="C114" s="50" t="s">
        <v>1008</v>
      </c>
      <c r="D114" s="70">
        <v>8149649684</v>
      </c>
      <c r="E114" s="64" t="s">
        <v>1009</v>
      </c>
      <c r="F114" s="64" t="s">
        <v>438</v>
      </c>
      <c r="G114" s="24" t="str">
        <f t="shared" si="32"/>
        <v> Maharashtra</v>
      </c>
      <c r="H114" s="71" t="s">
        <v>784</v>
      </c>
      <c r="I114" s="26" t="s">
        <v>373</v>
      </c>
      <c r="J114" s="24">
        <v>2</v>
      </c>
      <c r="K114" s="74">
        <v>90</v>
      </c>
      <c r="L114" s="74">
        <v>74.25</v>
      </c>
      <c r="M114" s="74">
        <f t="shared" si="38"/>
        <v>148.5</v>
      </c>
      <c r="N114" s="75">
        <v>0</v>
      </c>
      <c r="O114" s="74">
        <v>0</v>
      </c>
      <c r="P114" s="76">
        <v>0</v>
      </c>
      <c r="Q114" s="75">
        <f t="shared" si="35"/>
        <v>180</v>
      </c>
      <c r="R114" s="14" t="s">
        <v>192</v>
      </c>
      <c r="S114" s="126" t="s">
        <v>187</v>
      </c>
      <c r="T114" s="128" t="s">
        <v>636</v>
      </c>
      <c r="U114" s="74">
        <v>63</v>
      </c>
      <c r="V114" s="74">
        <f t="shared" si="39"/>
        <v>63</v>
      </c>
      <c r="W114" s="121">
        <v>14344940781854</v>
      </c>
      <c r="X114" s="187">
        <v>45381</v>
      </c>
      <c r="Y114" s="40" t="s">
        <v>39</v>
      </c>
      <c r="Z114" s="76">
        <f t="shared" ref="Z114:Z116" si="40">X114-A114</f>
        <v>4</v>
      </c>
      <c r="AA114" s="76"/>
      <c r="AB114" s="76"/>
    </row>
    <row r="115" spans="1:28">
      <c r="A115" s="11">
        <v>45377</v>
      </c>
      <c r="B115" s="12" t="s">
        <v>1010</v>
      </c>
      <c r="C115" s="50" t="s">
        <v>1011</v>
      </c>
      <c r="D115" s="70">
        <v>6375669355</v>
      </c>
      <c r="E115" s="64" t="s">
        <v>1012</v>
      </c>
      <c r="F115" s="64" t="s">
        <v>1013</v>
      </c>
      <c r="G115" s="24" t="str">
        <f t="shared" si="32"/>
        <v> Rajasthan</v>
      </c>
      <c r="H115" s="65" t="s">
        <v>1014</v>
      </c>
      <c r="I115" s="26" t="s">
        <v>326</v>
      </c>
      <c r="J115" s="24">
        <v>5</v>
      </c>
      <c r="K115" s="74">
        <v>60</v>
      </c>
      <c r="L115" s="74">
        <v>44.65</v>
      </c>
      <c r="M115" s="74">
        <f t="shared" si="38"/>
        <v>223.25</v>
      </c>
      <c r="N115" s="75">
        <v>0</v>
      </c>
      <c r="O115" s="74">
        <v>0</v>
      </c>
      <c r="P115" s="76">
        <v>0</v>
      </c>
      <c r="Q115" s="75">
        <f t="shared" si="33"/>
        <v>300</v>
      </c>
      <c r="R115" s="14" t="s">
        <v>192</v>
      </c>
      <c r="S115" s="126" t="s">
        <v>187</v>
      </c>
      <c r="T115" s="128" t="s">
        <v>578</v>
      </c>
      <c r="U115" s="74">
        <v>50</v>
      </c>
      <c r="V115" s="74">
        <f t="shared" si="39"/>
        <v>50</v>
      </c>
      <c r="W115" s="185">
        <v>14344940784393</v>
      </c>
      <c r="X115" s="187">
        <v>45382</v>
      </c>
      <c r="Y115" s="40" t="s">
        <v>39</v>
      </c>
      <c r="Z115" s="76">
        <f t="shared" si="40"/>
        <v>5</v>
      </c>
      <c r="AA115" s="76"/>
      <c r="AB115" s="76"/>
    </row>
    <row r="116" spans="1:28">
      <c r="A116" s="11">
        <v>45377</v>
      </c>
      <c r="B116" s="12" t="s">
        <v>1015</v>
      </c>
      <c r="C116" s="50" t="s">
        <v>1016</v>
      </c>
      <c r="D116" s="14">
        <v>8146422192</v>
      </c>
      <c r="E116" s="64" t="s">
        <v>1017</v>
      </c>
      <c r="F116" s="64" t="s">
        <v>1018</v>
      </c>
      <c r="G116" s="24" t="str">
        <f t="shared" si="32"/>
        <v> Punjab</v>
      </c>
      <c r="H116" s="65" t="s">
        <v>1019</v>
      </c>
      <c r="I116" s="26" t="s">
        <v>387</v>
      </c>
      <c r="J116" s="24">
        <v>1</v>
      </c>
      <c r="K116" s="74">
        <v>299</v>
      </c>
      <c r="L116" s="74">
        <v>114.29</v>
      </c>
      <c r="M116" s="74">
        <f t="shared" si="38"/>
        <v>114.29</v>
      </c>
      <c r="N116" s="75">
        <v>0</v>
      </c>
      <c r="O116" s="74">
        <v>0</v>
      </c>
      <c r="P116" s="76">
        <v>0</v>
      </c>
      <c r="Q116" s="75">
        <f t="shared" si="33"/>
        <v>299</v>
      </c>
      <c r="R116" s="14" t="s">
        <v>192</v>
      </c>
      <c r="S116" s="126" t="s">
        <v>187</v>
      </c>
      <c r="T116" s="128" t="s">
        <v>906</v>
      </c>
      <c r="U116" s="74">
        <v>140</v>
      </c>
      <c r="V116" s="74">
        <f t="shared" si="39"/>
        <v>140</v>
      </c>
      <c r="W116" s="121">
        <v>14344940786393</v>
      </c>
      <c r="X116" s="187">
        <v>45382</v>
      </c>
      <c r="Y116" s="40" t="s">
        <v>39</v>
      </c>
      <c r="Z116" s="76">
        <f t="shared" si="40"/>
        <v>5</v>
      </c>
      <c r="AA116" s="76"/>
      <c r="AB116" s="76"/>
    </row>
    <row r="117" spans="1:28">
      <c r="A117" s="11">
        <v>45377</v>
      </c>
      <c r="B117" s="12" t="s">
        <v>1020</v>
      </c>
      <c r="C117" s="50" t="s">
        <v>1021</v>
      </c>
      <c r="D117" s="14">
        <v>9409134726</v>
      </c>
      <c r="E117" s="64" t="s">
        <v>1022</v>
      </c>
      <c r="F117" s="64" t="s">
        <v>1023</v>
      </c>
      <c r="G117" s="24" t="str">
        <f t="shared" si="32"/>
        <v> Gujarat</v>
      </c>
      <c r="H117" s="71" t="s">
        <v>784</v>
      </c>
      <c r="I117" s="26" t="s">
        <v>373</v>
      </c>
      <c r="J117" s="24">
        <v>2</v>
      </c>
      <c r="K117" s="74">
        <v>90</v>
      </c>
      <c r="L117" s="74">
        <v>74.25</v>
      </c>
      <c r="M117" s="74">
        <f t="shared" si="38"/>
        <v>148.5</v>
      </c>
      <c r="N117" s="75">
        <v>0</v>
      </c>
      <c r="O117" s="74">
        <v>0</v>
      </c>
      <c r="P117" s="76">
        <v>0</v>
      </c>
      <c r="Q117" s="75">
        <f t="shared" si="33"/>
        <v>180</v>
      </c>
      <c r="R117" s="14" t="s">
        <v>192</v>
      </c>
      <c r="S117" s="126" t="s">
        <v>830</v>
      </c>
      <c r="T117" s="124"/>
      <c r="U117" s="74"/>
      <c r="V117" s="74"/>
      <c r="W117" s="121">
        <v>1338036484</v>
      </c>
      <c r="X117" s="187"/>
      <c r="Y117" s="40" t="s">
        <v>205</v>
      </c>
      <c r="Z117" s="76"/>
      <c r="AA117" s="76"/>
      <c r="AB117" s="76"/>
    </row>
    <row r="118" spans="1:28">
      <c r="A118" s="11">
        <v>45378</v>
      </c>
      <c r="B118" s="12" t="s">
        <v>1024</v>
      </c>
      <c r="C118" s="50" t="s">
        <v>1025</v>
      </c>
      <c r="D118" s="14">
        <v>9811757047</v>
      </c>
      <c r="E118" s="64" t="s">
        <v>1026</v>
      </c>
      <c r="F118" s="64" t="s">
        <v>1027</v>
      </c>
      <c r="G118" s="24" t="str">
        <f t="shared" si="32"/>
        <v> Uttar Pradesh</v>
      </c>
      <c r="H118" s="65" t="s">
        <v>1028</v>
      </c>
      <c r="I118" s="26" t="s">
        <v>577</v>
      </c>
      <c r="J118" s="24">
        <v>1</v>
      </c>
      <c r="K118" s="74">
        <v>270</v>
      </c>
      <c r="L118" s="74">
        <v>214.29</v>
      </c>
      <c r="M118" s="74">
        <f t="shared" si="38"/>
        <v>214.29</v>
      </c>
      <c r="N118" s="75">
        <v>0</v>
      </c>
      <c r="O118" s="74">
        <v>0</v>
      </c>
      <c r="P118" s="76">
        <v>0</v>
      </c>
      <c r="Q118" s="75">
        <f t="shared" si="33"/>
        <v>270</v>
      </c>
      <c r="R118" s="14" t="s">
        <v>192</v>
      </c>
      <c r="S118" s="126" t="s">
        <v>187</v>
      </c>
      <c r="T118" s="128" t="s">
        <v>578</v>
      </c>
      <c r="U118" s="74">
        <v>50</v>
      </c>
      <c r="V118" s="74">
        <f t="shared" ref="V118:V119" si="41">U118+O118+N118</f>
        <v>50</v>
      </c>
      <c r="W118" s="185">
        <v>14344940794208</v>
      </c>
      <c r="X118" s="187">
        <v>45382</v>
      </c>
      <c r="Y118" s="40" t="s">
        <v>39</v>
      </c>
      <c r="Z118" s="76">
        <f>X118-A118</f>
        <v>4</v>
      </c>
      <c r="AA118" s="76"/>
      <c r="AB118" s="76"/>
    </row>
    <row r="119" spans="1:28">
      <c r="A119" s="11">
        <v>45378</v>
      </c>
      <c r="B119" s="12" t="s">
        <v>1029</v>
      </c>
      <c r="C119" s="50" t="s">
        <v>1030</v>
      </c>
      <c r="D119" s="14">
        <v>7358801379</v>
      </c>
      <c r="E119" s="64" t="s">
        <v>1031</v>
      </c>
      <c r="F119" s="64" t="s">
        <v>1032</v>
      </c>
      <c r="G119" s="24" t="str">
        <f t="shared" si="32"/>
        <v> Tamil Nadu</v>
      </c>
      <c r="H119" s="71" t="s">
        <v>824</v>
      </c>
      <c r="I119" s="26" t="s">
        <v>508</v>
      </c>
      <c r="J119" s="24">
        <v>1</v>
      </c>
      <c r="K119" s="74">
        <v>135</v>
      </c>
      <c r="L119" s="74">
        <v>115.72</v>
      </c>
      <c r="M119" s="74">
        <f t="shared" si="38"/>
        <v>115.72</v>
      </c>
      <c r="N119" s="75">
        <v>59</v>
      </c>
      <c r="O119" s="74">
        <v>40</v>
      </c>
      <c r="P119" s="76">
        <v>0</v>
      </c>
      <c r="Q119" s="75">
        <f t="shared" si="33"/>
        <v>234</v>
      </c>
      <c r="R119" s="14" t="s">
        <v>36</v>
      </c>
      <c r="S119" s="126" t="s">
        <v>187</v>
      </c>
      <c r="T119" s="124">
        <v>0.5</v>
      </c>
      <c r="U119" s="74">
        <v>185</v>
      </c>
      <c r="V119" s="74">
        <f t="shared" si="41"/>
        <v>284</v>
      </c>
      <c r="W119" s="185">
        <v>14344940804677</v>
      </c>
      <c r="X119" s="187"/>
      <c r="Y119" s="40" t="s">
        <v>205</v>
      </c>
      <c r="Z119" s="76"/>
      <c r="AA119" s="76"/>
      <c r="AB119" s="76"/>
    </row>
    <row r="120" spans="1:28">
      <c r="A120" s="11">
        <v>45378</v>
      </c>
      <c r="B120" s="12" t="s">
        <v>1033</v>
      </c>
      <c r="C120" s="50" t="s">
        <v>1034</v>
      </c>
      <c r="D120" s="14">
        <v>9689220220</v>
      </c>
      <c r="E120" s="64" t="s">
        <v>1035</v>
      </c>
      <c r="F120" s="64" t="s">
        <v>740</v>
      </c>
      <c r="G120" s="24" t="str">
        <f t="shared" si="32"/>
        <v> Maharashtra</v>
      </c>
      <c r="H120" s="65" t="s">
        <v>1036</v>
      </c>
      <c r="I120" s="26" t="s">
        <v>340</v>
      </c>
      <c r="J120" s="24">
        <v>1</v>
      </c>
      <c r="K120" s="74">
        <v>75</v>
      </c>
      <c r="L120" s="74">
        <v>55.8</v>
      </c>
      <c r="M120" s="74">
        <f t="shared" si="38"/>
        <v>55.8</v>
      </c>
      <c r="N120" s="75">
        <v>59</v>
      </c>
      <c r="O120" s="74">
        <v>0</v>
      </c>
      <c r="P120" s="76">
        <v>0</v>
      </c>
      <c r="Q120" s="75">
        <f t="shared" si="33"/>
        <v>134</v>
      </c>
      <c r="R120" s="14" t="s">
        <v>192</v>
      </c>
      <c r="S120" s="126" t="s">
        <v>830</v>
      </c>
      <c r="T120" s="124"/>
      <c r="U120" s="74"/>
      <c r="V120" s="74"/>
      <c r="W120" s="121">
        <v>1338036589</v>
      </c>
      <c r="X120" s="187"/>
      <c r="Y120" s="40" t="s">
        <v>205</v>
      </c>
      <c r="Z120" s="76"/>
      <c r="AA120" s="76"/>
      <c r="AB120" s="76"/>
    </row>
    <row r="121" spans="1:28">
      <c r="A121" s="11">
        <v>45378</v>
      </c>
      <c r="B121" s="12" t="s">
        <v>1037</v>
      </c>
      <c r="C121" s="50" t="s">
        <v>628</v>
      </c>
      <c r="D121" s="14">
        <v>8055194933</v>
      </c>
      <c r="E121" s="64" t="s">
        <v>629</v>
      </c>
      <c r="F121" s="64" t="s">
        <v>630</v>
      </c>
      <c r="G121" s="24" t="str">
        <f t="shared" si="32"/>
        <v> Maharashtra</v>
      </c>
      <c r="H121" s="65" t="s">
        <v>402</v>
      </c>
      <c r="I121" s="26" t="s">
        <v>402</v>
      </c>
      <c r="J121" s="183">
        <v>1</v>
      </c>
      <c r="K121" s="74">
        <v>340</v>
      </c>
      <c r="L121" s="74">
        <v>170</v>
      </c>
      <c r="M121" s="74">
        <f t="shared" si="38"/>
        <v>170</v>
      </c>
      <c r="N121" s="75">
        <v>0</v>
      </c>
      <c r="O121" s="74">
        <v>0</v>
      </c>
      <c r="P121" s="76">
        <v>0</v>
      </c>
      <c r="Q121" s="75">
        <f t="shared" si="33"/>
        <v>340</v>
      </c>
      <c r="R121" s="14" t="s">
        <v>192</v>
      </c>
      <c r="S121" s="123" t="s">
        <v>736</v>
      </c>
      <c r="T121" s="124"/>
      <c r="U121" s="74"/>
      <c r="V121" s="74"/>
      <c r="W121" s="121">
        <v>2374666193</v>
      </c>
      <c r="X121" s="187"/>
      <c r="Y121" s="40" t="s">
        <v>205</v>
      </c>
      <c r="Z121" s="76"/>
      <c r="AA121" s="76"/>
      <c r="AB121" s="76"/>
    </row>
    <row r="122" spans="1:28">
      <c r="A122" s="11">
        <v>45378</v>
      </c>
      <c r="B122" s="12" t="s">
        <v>1038</v>
      </c>
      <c r="C122" s="50" t="s">
        <v>1039</v>
      </c>
      <c r="D122" s="14">
        <v>8604659220</v>
      </c>
      <c r="E122" s="15" t="s">
        <v>1040</v>
      </c>
      <c r="F122" s="64" t="s">
        <v>524</v>
      </c>
      <c r="G122" s="24" t="str">
        <f t="shared" si="32"/>
        <v> Uttar Pradesh</v>
      </c>
      <c r="H122" s="71" t="s">
        <v>1041</v>
      </c>
      <c r="I122" s="26" t="s">
        <v>508</v>
      </c>
      <c r="J122" s="24">
        <v>2</v>
      </c>
      <c r="K122" s="74">
        <v>130</v>
      </c>
      <c r="L122" s="74">
        <v>103.17</v>
      </c>
      <c r="M122" s="74">
        <f t="shared" si="38"/>
        <v>206.34</v>
      </c>
      <c r="N122" s="75">
        <v>0</v>
      </c>
      <c r="O122" s="74">
        <v>40</v>
      </c>
      <c r="P122" s="76">
        <v>0</v>
      </c>
      <c r="Q122" s="75">
        <f t="shared" si="33"/>
        <v>300</v>
      </c>
      <c r="R122" s="14" t="s">
        <v>36</v>
      </c>
      <c r="S122" s="126" t="s">
        <v>187</v>
      </c>
      <c r="T122" s="128" t="s">
        <v>578</v>
      </c>
      <c r="U122" s="74">
        <v>50</v>
      </c>
      <c r="V122" s="74">
        <f t="shared" ref="V122:V124" si="42">U122+O122+N122</f>
        <v>90</v>
      </c>
      <c r="W122" s="121">
        <v>14344940804679</v>
      </c>
      <c r="X122" s="187"/>
      <c r="Y122" s="40" t="s">
        <v>205</v>
      </c>
      <c r="Z122" s="76"/>
      <c r="AA122" s="76"/>
      <c r="AB122" s="76"/>
    </row>
    <row r="123" spans="1:28">
      <c r="A123" s="11">
        <v>45379</v>
      </c>
      <c r="B123" s="12" t="s">
        <v>1042</v>
      </c>
      <c r="C123" s="50" t="s">
        <v>1043</v>
      </c>
      <c r="D123" s="14">
        <v>9814474449</v>
      </c>
      <c r="E123" s="64" t="s">
        <v>1044</v>
      </c>
      <c r="F123" s="64" t="s">
        <v>111</v>
      </c>
      <c r="G123" s="24" t="str">
        <f t="shared" si="32"/>
        <v> Punjab</v>
      </c>
      <c r="H123" s="65" t="s">
        <v>1045</v>
      </c>
      <c r="I123" s="26" t="s">
        <v>289</v>
      </c>
      <c r="J123" s="24">
        <v>1</v>
      </c>
      <c r="K123" s="74">
        <v>178</v>
      </c>
      <c r="L123" s="74">
        <v>141.27</v>
      </c>
      <c r="M123" s="74">
        <f t="shared" si="38"/>
        <v>141.27</v>
      </c>
      <c r="N123" s="75">
        <v>0</v>
      </c>
      <c r="O123" s="74">
        <v>40</v>
      </c>
      <c r="P123" s="76">
        <v>0</v>
      </c>
      <c r="Q123" s="75">
        <f t="shared" ref="Q123:Q197" si="43">((K123*J123)+N123+O123-(K123*P123%))</f>
        <v>218</v>
      </c>
      <c r="R123" s="14" t="s">
        <v>36</v>
      </c>
      <c r="S123" s="126" t="s">
        <v>187</v>
      </c>
      <c r="T123" s="128" t="s">
        <v>852</v>
      </c>
      <c r="U123" s="74">
        <v>95</v>
      </c>
      <c r="V123" s="74">
        <f t="shared" si="42"/>
        <v>135</v>
      </c>
      <c r="W123" s="185">
        <v>14344940804048</v>
      </c>
      <c r="X123" s="187"/>
      <c r="Y123" s="40" t="s">
        <v>205</v>
      </c>
      <c r="Z123" s="76"/>
      <c r="AA123" s="76"/>
      <c r="AB123" s="76"/>
    </row>
    <row r="124" spans="1:28">
      <c r="A124" s="11">
        <v>45379</v>
      </c>
      <c r="B124" s="12" t="s">
        <v>1046</v>
      </c>
      <c r="C124" s="50" t="s">
        <v>1047</v>
      </c>
      <c r="D124" s="14">
        <v>9765381687</v>
      </c>
      <c r="E124" s="64" t="s">
        <v>1048</v>
      </c>
      <c r="F124" s="64" t="s">
        <v>1049</v>
      </c>
      <c r="G124" s="24" t="str">
        <f t="shared" si="32"/>
        <v> Goa</v>
      </c>
      <c r="H124" s="65" t="s">
        <v>1050</v>
      </c>
      <c r="I124" s="26" t="s">
        <v>669</v>
      </c>
      <c r="J124" s="24">
        <v>1</v>
      </c>
      <c r="K124" s="74">
        <v>210</v>
      </c>
      <c r="L124" s="74">
        <v>148.31</v>
      </c>
      <c r="M124" s="74">
        <f t="shared" si="38"/>
        <v>148.31</v>
      </c>
      <c r="N124" s="75">
        <v>0</v>
      </c>
      <c r="O124" s="74">
        <v>0</v>
      </c>
      <c r="P124" s="76">
        <v>0</v>
      </c>
      <c r="Q124" s="75">
        <f t="shared" ref="Q124:Q140" si="44">((K124*J124)+N124+O124-(K124*P124%))</f>
        <v>210</v>
      </c>
      <c r="R124" s="14" t="s">
        <v>192</v>
      </c>
      <c r="S124" s="126" t="s">
        <v>187</v>
      </c>
      <c r="T124" s="128" t="s">
        <v>852</v>
      </c>
      <c r="U124" s="74">
        <v>63</v>
      </c>
      <c r="V124" s="74">
        <f t="shared" si="42"/>
        <v>63</v>
      </c>
      <c r="W124" s="185">
        <v>14344940804676</v>
      </c>
      <c r="X124" s="187">
        <v>45383</v>
      </c>
      <c r="Y124" s="40" t="s">
        <v>39</v>
      </c>
      <c r="Z124" s="76">
        <f>X124-A124</f>
        <v>4</v>
      </c>
      <c r="AA124" s="76"/>
      <c r="AB124" s="76"/>
    </row>
    <row r="125" spans="1:28">
      <c r="A125" s="11">
        <v>45379</v>
      </c>
      <c r="B125" s="12" t="s">
        <v>1051</v>
      </c>
      <c r="C125" s="50" t="s">
        <v>1052</v>
      </c>
      <c r="D125" s="14">
        <v>9673265000</v>
      </c>
      <c r="E125" s="64" t="s">
        <v>1053</v>
      </c>
      <c r="F125" s="64" t="s">
        <v>724</v>
      </c>
      <c r="G125" s="24" t="str">
        <f t="shared" si="32"/>
        <v> Rajasthan</v>
      </c>
      <c r="H125" s="65" t="s">
        <v>864</v>
      </c>
      <c r="I125" s="26" t="s">
        <v>577</v>
      </c>
      <c r="J125" s="24">
        <v>2</v>
      </c>
      <c r="K125" s="74">
        <v>81</v>
      </c>
      <c r="L125" s="74">
        <v>64.29</v>
      </c>
      <c r="M125" s="74">
        <f t="shared" si="38"/>
        <v>128.58</v>
      </c>
      <c r="N125" s="75">
        <v>0</v>
      </c>
      <c r="O125" s="74">
        <v>0</v>
      </c>
      <c r="P125" s="76">
        <v>0</v>
      </c>
      <c r="Q125" s="75">
        <f t="shared" si="44"/>
        <v>162</v>
      </c>
      <c r="R125" s="14" t="s">
        <v>192</v>
      </c>
      <c r="S125" s="126" t="s">
        <v>736</v>
      </c>
      <c r="T125" s="124"/>
      <c r="U125" s="74"/>
      <c r="V125" s="74"/>
      <c r="W125" s="121">
        <v>2374666194</v>
      </c>
      <c r="X125" s="187"/>
      <c r="Y125" s="40" t="s">
        <v>205</v>
      </c>
      <c r="Z125" s="76"/>
      <c r="AA125" s="76"/>
      <c r="AB125" s="76"/>
    </row>
    <row r="126" spans="1:28">
      <c r="A126" s="11">
        <v>45379</v>
      </c>
      <c r="B126" s="12" t="s">
        <v>1054</v>
      </c>
      <c r="C126" s="50" t="s">
        <v>1055</v>
      </c>
      <c r="D126" s="14">
        <v>8194997709</v>
      </c>
      <c r="E126" s="64" t="s">
        <v>1056</v>
      </c>
      <c r="F126" s="64" t="s">
        <v>1057</v>
      </c>
      <c r="G126" s="24" t="str">
        <f t="shared" si="32"/>
        <v> Punjab</v>
      </c>
      <c r="H126" s="71" t="s">
        <v>1058</v>
      </c>
      <c r="I126" s="26" t="s">
        <v>326</v>
      </c>
      <c r="J126" s="24">
        <v>2</v>
      </c>
      <c r="K126" s="74">
        <v>93</v>
      </c>
      <c r="L126" s="74">
        <v>66.5</v>
      </c>
      <c r="M126" s="74">
        <f t="shared" si="38"/>
        <v>133</v>
      </c>
      <c r="N126" s="75">
        <v>0</v>
      </c>
      <c r="O126" s="74">
        <v>0</v>
      </c>
      <c r="P126" s="76">
        <v>0</v>
      </c>
      <c r="Q126" s="75">
        <f t="shared" si="44"/>
        <v>186</v>
      </c>
      <c r="R126" s="14" t="s">
        <v>192</v>
      </c>
      <c r="S126" s="126" t="s">
        <v>736</v>
      </c>
      <c r="T126" s="124"/>
      <c r="U126" s="74"/>
      <c r="V126" s="74"/>
      <c r="W126" s="185">
        <v>2374666209</v>
      </c>
      <c r="X126" s="187"/>
      <c r="Y126" s="40" t="s">
        <v>205</v>
      </c>
      <c r="Z126" s="76"/>
      <c r="AA126" s="76"/>
      <c r="AB126" s="76"/>
    </row>
    <row r="127" spans="1:28">
      <c r="A127" s="11">
        <v>45379</v>
      </c>
      <c r="B127" s="12" t="s">
        <v>1059</v>
      </c>
      <c r="C127" s="50" t="s">
        <v>1060</v>
      </c>
      <c r="D127" s="14">
        <v>7904218652</v>
      </c>
      <c r="E127" s="64" t="s">
        <v>1061</v>
      </c>
      <c r="F127" s="64" t="s">
        <v>968</v>
      </c>
      <c r="G127" s="24" t="str">
        <f t="shared" si="32"/>
        <v> Tamil Nadu</v>
      </c>
      <c r="H127" s="65" t="s">
        <v>1062</v>
      </c>
      <c r="I127" s="26" t="s">
        <v>320</v>
      </c>
      <c r="J127" s="24">
        <v>1</v>
      </c>
      <c r="K127" s="74">
        <v>300</v>
      </c>
      <c r="L127" s="74">
        <v>214.3</v>
      </c>
      <c r="M127" s="74">
        <f t="shared" si="38"/>
        <v>214.3</v>
      </c>
      <c r="N127" s="75">
        <v>0</v>
      </c>
      <c r="O127" s="74">
        <v>0</v>
      </c>
      <c r="P127" s="76">
        <v>0</v>
      </c>
      <c r="Q127" s="75">
        <f t="shared" si="44"/>
        <v>300</v>
      </c>
      <c r="R127" s="14" t="s">
        <v>192</v>
      </c>
      <c r="S127" s="126" t="s">
        <v>736</v>
      </c>
      <c r="T127" s="124"/>
      <c r="U127" s="74"/>
      <c r="V127" s="74"/>
      <c r="W127" s="121">
        <v>2374666195</v>
      </c>
      <c r="X127" s="187"/>
      <c r="Y127" s="40" t="s">
        <v>205</v>
      </c>
      <c r="Z127" s="76"/>
      <c r="AA127" s="76"/>
      <c r="AB127" s="76"/>
    </row>
    <row r="128" spans="1:28">
      <c r="A128" s="11">
        <v>45379</v>
      </c>
      <c r="B128" s="12" t="s">
        <v>1063</v>
      </c>
      <c r="C128" s="50" t="s">
        <v>1064</v>
      </c>
      <c r="D128" s="14">
        <v>7000419645</v>
      </c>
      <c r="E128" s="64" t="s">
        <v>1065</v>
      </c>
      <c r="F128" s="158" t="s">
        <v>1066</v>
      </c>
      <c r="G128" s="24" t="str">
        <f t="shared" si="32"/>
        <v> Tamil Nadu</v>
      </c>
      <c r="H128" s="65" t="s">
        <v>1067</v>
      </c>
      <c r="I128" s="26" t="s">
        <v>433</v>
      </c>
      <c r="J128" s="24">
        <v>3</v>
      </c>
      <c r="K128" s="74">
        <v>65</v>
      </c>
      <c r="L128" s="74">
        <v>50.77</v>
      </c>
      <c r="M128" s="74">
        <f t="shared" si="38"/>
        <v>152.31</v>
      </c>
      <c r="N128" s="75">
        <v>0</v>
      </c>
      <c r="O128" s="74">
        <v>0</v>
      </c>
      <c r="P128" s="76">
        <v>0</v>
      </c>
      <c r="Q128" s="75">
        <f t="shared" si="44"/>
        <v>195</v>
      </c>
      <c r="R128" s="14" t="s">
        <v>192</v>
      </c>
      <c r="S128" s="126" t="s">
        <v>736</v>
      </c>
      <c r="T128" s="124"/>
      <c r="U128" s="74"/>
      <c r="V128" s="74"/>
      <c r="W128" s="121">
        <v>2374666210</v>
      </c>
      <c r="X128" s="187"/>
      <c r="Y128" s="40" t="s">
        <v>205</v>
      </c>
      <c r="Z128" s="76"/>
      <c r="AA128" s="76"/>
      <c r="AB128" s="76"/>
    </row>
    <row r="129" spans="1:28">
      <c r="A129" s="11">
        <v>45379</v>
      </c>
      <c r="B129" s="12" t="s">
        <v>1068</v>
      </c>
      <c r="C129" s="52" t="s">
        <v>1069</v>
      </c>
      <c r="D129" s="14">
        <v>9648939029</v>
      </c>
      <c r="E129" s="64" t="s">
        <v>1070</v>
      </c>
      <c r="F129" s="64" t="s">
        <v>1071</v>
      </c>
      <c r="G129" s="24" t="str">
        <f t="shared" si="32"/>
        <v> Uttar Pradesh</v>
      </c>
      <c r="H129" s="65" t="s">
        <v>924</v>
      </c>
      <c r="I129" s="26" t="s">
        <v>584</v>
      </c>
      <c r="J129" s="24">
        <v>1</v>
      </c>
      <c r="K129" s="74">
        <v>98</v>
      </c>
      <c r="L129" s="74">
        <v>74.78</v>
      </c>
      <c r="M129" s="74">
        <f t="shared" si="38"/>
        <v>74.78</v>
      </c>
      <c r="N129" s="75">
        <v>59</v>
      </c>
      <c r="O129" s="74">
        <v>0</v>
      </c>
      <c r="P129" s="76">
        <v>0</v>
      </c>
      <c r="Q129" s="75">
        <f t="shared" si="44"/>
        <v>157</v>
      </c>
      <c r="R129" s="14" t="s">
        <v>192</v>
      </c>
      <c r="S129" s="126" t="s">
        <v>187</v>
      </c>
      <c r="T129" s="124"/>
      <c r="U129" s="74"/>
      <c r="V129" s="74"/>
      <c r="W129" s="189">
        <v>14344940813705</v>
      </c>
      <c r="X129" s="187"/>
      <c r="Y129" s="40" t="s">
        <v>205</v>
      </c>
      <c r="Z129" s="76"/>
      <c r="AA129" s="76"/>
      <c r="AB129" s="76"/>
    </row>
    <row r="130" spans="1:28">
      <c r="A130" s="11">
        <v>45379</v>
      </c>
      <c r="B130" s="12" t="s">
        <v>1072</v>
      </c>
      <c r="C130" s="50" t="s">
        <v>1073</v>
      </c>
      <c r="D130" s="14">
        <v>9915403199</v>
      </c>
      <c r="E130" s="64" t="s">
        <v>1074</v>
      </c>
      <c r="F130" s="64" t="s">
        <v>1075</v>
      </c>
      <c r="G130" s="24" t="str">
        <f t="shared" si="32"/>
        <v> Punjab</v>
      </c>
      <c r="H130" s="71" t="s">
        <v>1076</v>
      </c>
      <c r="I130" s="26" t="s">
        <v>577</v>
      </c>
      <c r="J130" s="24">
        <v>2</v>
      </c>
      <c r="K130" s="74">
        <v>160</v>
      </c>
      <c r="L130" s="74">
        <v>119.05</v>
      </c>
      <c r="M130" s="74">
        <f t="shared" si="38"/>
        <v>238.1</v>
      </c>
      <c r="N130" s="75">
        <v>0</v>
      </c>
      <c r="O130" s="74">
        <v>0</v>
      </c>
      <c r="P130" s="76">
        <v>0</v>
      </c>
      <c r="Q130" s="75">
        <f t="shared" si="44"/>
        <v>320</v>
      </c>
      <c r="R130" s="14" t="s">
        <v>192</v>
      </c>
      <c r="S130" s="126" t="s">
        <v>187</v>
      </c>
      <c r="T130" s="124"/>
      <c r="U130" s="74"/>
      <c r="V130" s="74"/>
      <c r="W130" s="185">
        <v>14344940813674</v>
      </c>
      <c r="X130" s="187"/>
      <c r="Y130" s="40" t="s">
        <v>205</v>
      </c>
      <c r="Z130" s="76"/>
      <c r="AA130" s="76"/>
      <c r="AB130" s="76"/>
    </row>
    <row r="131" spans="1:28">
      <c r="A131" s="11">
        <v>45379</v>
      </c>
      <c r="B131" s="12" t="s">
        <v>1077</v>
      </c>
      <c r="C131" s="50" t="s">
        <v>1078</v>
      </c>
      <c r="D131" s="14">
        <v>8299154440</v>
      </c>
      <c r="E131" s="64" t="s">
        <v>1079</v>
      </c>
      <c r="F131" s="64" t="s">
        <v>524</v>
      </c>
      <c r="G131" s="24" t="str">
        <f t="shared" si="32"/>
        <v> Uttar Pradesh</v>
      </c>
      <c r="H131" s="65" t="s">
        <v>1080</v>
      </c>
      <c r="I131" s="26" t="s">
        <v>326</v>
      </c>
      <c r="J131" s="24">
        <v>2</v>
      </c>
      <c r="K131" s="74">
        <v>130</v>
      </c>
      <c r="L131" s="74">
        <v>92.9</v>
      </c>
      <c r="M131" s="74">
        <f t="shared" si="38"/>
        <v>185.8</v>
      </c>
      <c r="N131" s="75">
        <v>0</v>
      </c>
      <c r="O131" s="74">
        <v>0</v>
      </c>
      <c r="P131" s="76">
        <v>0</v>
      </c>
      <c r="Q131" s="75">
        <f t="shared" si="44"/>
        <v>260</v>
      </c>
      <c r="R131" s="14" t="s">
        <v>192</v>
      </c>
      <c r="S131" s="126" t="s">
        <v>187</v>
      </c>
      <c r="T131" s="124"/>
      <c r="U131" s="74"/>
      <c r="V131" s="74"/>
      <c r="W131" s="185">
        <v>14344940813698</v>
      </c>
      <c r="X131" s="187"/>
      <c r="Y131" s="40" t="s">
        <v>205</v>
      </c>
      <c r="Z131" s="76"/>
      <c r="AA131" s="76"/>
      <c r="AB131" s="76"/>
    </row>
    <row r="132" spans="1:28">
      <c r="A132" s="11">
        <v>45379</v>
      </c>
      <c r="B132" s="12" t="s">
        <v>1081</v>
      </c>
      <c r="C132" s="50" t="s">
        <v>1082</v>
      </c>
      <c r="D132" s="14">
        <v>8527429759</v>
      </c>
      <c r="E132" s="64" t="s">
        <v>1083</v>
      </c>
      <c r="F132" s="64" t="s">
        <v>372</v>
      </c>
      <c r="G132" s="24" t="str">
        <f t="shared" si="32"/>
        <v> Delhi</v>
      </c>
      <c r="H132" s="65" t="s">
        <v>1080</v>
      </c>
      <c r="I132" s="26" t="s">
        <v>326</v>
      </c>
      <c r="J132" s="24">
        <v>2</v>
      </c>
      <c r="K132" s="74">
        <v>130</v>
      </c>
      <c r="L132" s="74">
        <v>92.9</v>
      </c>
      <c r="M132" s="74">
        <f t="shared" si="38"/>
        <v>185.8</v>
      </c>
      <c r="N132" s="75">
        <v>0</v>
      </c>
      <c r="O132" s="74">
        <v>40</v>
      </c>
      <c r="P132" s="76">
        <v>0</v>
      </c>
      <c r="Q132" s="75">
        <f t="shared" si="44"/>
        <v>300</v>
      </c>
      <c r="R132" s="14" t="s">
        <v>36</v>
      </c>
      <c r="S132" s="126" t="s">
        <v>187</v>
      </c>
      <c r="T132" s="124"/>
      <c r="U132" s="74"/>
      <c r="V132" s="74"/>
      <c r="W132" s="185">
        <v>14344940808031</v>
      </c>
      <c r="X132" s="187">
        <v>45384</v>
      </c>
      <c r="Y132" s="40" t="s">
        <v>39</v>
      </c>
      <c r="Z132" s="76">
        <f>X132-A132</f>
        <v>5</v>
      </c>
      <c r="AA132" s="76"/>
      <c r="AB132" s="76"/>
    </row>
    <row r="133" spans="1:28">
      <c r="A133" s="11">
        <v>45379</v>
      </c>
      <c r="B133" s="12" t="s">
        <v>1084</v>
      </c>
      <c r="C133" s="50" t="s">
        <v>1085</v>
      </c>
      <c r="D133" s="14">
        <v>7503305601</v>
      </c>
      <c r="E133" s="64" t="s">
        <v>1086</v>
      </c>
      <c r="F133" s="64" t="s">
        <v>815</v>
      </c>
      <c r="G133" s="24" t="str">
        <f t="shared" si="32"/>
        <v> Delhi</v>
      </c>
      <c r="H133" s="65" t="s">
        <v>1087</v>
      </c>
      <c r="I133" s="26" t="s">
        <v>289</v>
      </c>
      <c r="J133" s="24">
        <v>1</v>
      </c>
      <c r="K133" s="74">
        <v>55</v>
      </c>
      <c r="L133" s="74">
        <v>40.92</v>
      </c>
      <c r="M133" s="74">
        <f t="shared" si="38"/>
        <v>40.92</v>
      </c>
      <c r="N133" s="75">
        <v>59</v>
      </c>
      <c r="O133" s="74">
        <v>40</v>
      </c>
      <c r="P133" s="76">
        <v>0</v>
      </c>
      <c r="Q133" s="75">
        <f t="shared" si="44"/>
        <v>154</v>
      </c>
      <c r="R133" s="14" t="s">
        <v>36</v>
      </c>
      <c r="S133" s="126" t="s">
        <v>187</v>
      </c>
      <c r="T133" s="124"/>
      <c r="U133" s="74"/>
      <c r="V133" s="74"/>
      <c r="W133" s="185">
        <v>14344940841128</v>
      </c>
      <c r="X133" s="187"/>
      <c r="Y133" s="40" t="s">
        <v>205</v>
      </c>
      <c r="Z133" s="76"/>
      <c r="AA133" s="76"/>
      <c r="AB133" s="76"/>
    </row>
    <row r="134" spans="1:28">
      <c r="A134" s="11">
        <v>45379</v>
      </c>
      <c r="B134" s="12" t="s">
        <v>1088</v>
      </c>
      <c r="C134" s="50" t="s">
        <v>1089</v>
      </c>
      <c r="D134" s="14">
        <v>9817017677</v>
      </c>
      <c r="E134" s="64" t="s">
        <v>1090</v>
      </c>
      <c r="F134" s="64" t="s">
        <v>1091</v>
      </c>
      <c r="G134" s="24" t="str">
        <f t="shared" si="32"/>
        <v> Haryana</v>
      </c>
      <c r="H134" s="65" t="s">
        <v>1058</v>
      </c>
      <c r="I134" s="26" t="s">
        <v>326</v>
      </c>
      <c r="J134" s="24">
        <v>2</v>
      </c>
      <c r="K134" s="74">
        <v>93</v>
      </c>
      <c r="L134" s="74">
        <v>66.5</v>
      </c>
      <c r="M134" s="74">
        <f t="shared" si="38"/>
        <v>133</v>
      </c>
      <c r="N134" s="75">
        <v>0</v>
      </c>
      <c r="O134" s="74">
        <v>0</v>
      </c>
      <c r="P134" s="76">
        <v>0</v>
      </c>
      <c r="Q134" s="75">
        <f t="shared" si="44"/>
        <v>186</v>
      </c>
      <c r="R134" s="14" t="s">
        <v>192</v>
      </c>
      <c r="S134" s="126" t="s">
        <v>187</v>
      </c>
      <c r="T134" s="124"/>
      <c r="U134" s="74"/>
      <c r="V134" s="74"/>
      <c r="W134" s="189">
        <v>14344940813686</v>
      </c>
      <c r="X134" s="187"/>
      <c r="Y134" s="40" t="s">
        <v>205</v>
      </c>
      <c r="Z134" s="76"/>
      <c r="AA134" s="76"/>
      <c r="AB134" s="76"/>
    </row>
    <row r="135" spans="1:28">
      <c r="A135" s="11">
        <v>45379</v>
      </c>
      <c r="B135" s="12" t="s">
        <v>1092</v>
      </c>
      <c r="C135" s="50" t="s">
        <v>652</v>
      </c>
      <c r="D135" s="14">
        <v>6299445904</v>
      </c>
      <c r="E135" s="64" t="s">
        <v>653</v>
      </c>
      <c r="F135" s="64" t="s">
        <v>654</v>
      </c>
      <c r="G135" s="24" t="str">
        <f t="shared" si="32"/>
        <v> Bihar</v>
      </c>
      <c r="H135" s="71" t="s">
        <v>655</v>
      </c>
      <c r="I135" s="26" t="s">
        <v>289</v>
      </c>
      <c r="J135" s="24">
        <v>2</v>
      </c>
      <c r="K135" s="74">
        <v>85</v>
      </c>
      <c r="L135" s="74">
        <v>60.78</v>
      </c>
      <c r="M135" s="74">
        <f t="shared" si="38"/>
        <v>121.56</v>
      </c>
      <c r="N135" s="75">
        <v>0</v>
      </c>
      <c r="O135" s="74">
        <v>40</v>
      </c>
      <c r="P135" s="76">
        <v>0</v>
      </c>
      <c r="Q135" s="75">
        <f t="shared" si="44"/>
        <v>210</v>
      </c>
      <c r="R135" s="14" t="s">
        <v>36</v>
      </c>
      <c r="S135" s="126" t="s">
        <v>187</v>
      </c>
      <c r="T135" s="124"/>
      <c r="U135" s="74"/>
      <c r="V135" s="74"/>
      <c r="W135" s="121">
        <v>14344940812293</v>
      </c>
      <c r="X135" s="187"/>
      <c r="Y135" s="40" t="s">
        <v>205</v>
      </c>
      <c r="Z135" s="76"/>
      <c r="AA135" s="76"/>
      <c r="AB135" s="76"/>
    </row>
    <row r="136" spans="1:28">
      <c r="A136" s="11">
        <v>45380</v>
      </c>
      <c r="B136" s="12" t="s">
        <v>1093</v>
      </c>
      <c r="C136" s="50" t="s">
        <v>1094</v>
      </c>
      <c r="D136" s="14">
        <v>9170586202</v>
      </c>
      <c r="E136" s="64" t="s">
        <v>1095</v>
      </c>
      <c r="F136" s="64" t="s">
        <v>1096</v>
      </c>
      <c r="G136" s="24" t="str">
        <f t="shared" si="32"/>
        <v> Uttar Pradesh</v>
      </c>
      <c r="H136" s="65" t="s">
        <v>1097</v>
      </c>
      <c r="I136" s="26" t="s">
        <v>577</v>
      </c>
      <c r="J136" s="24">
        <v>1</v>
      </c>
      <c r="K136" s="74">
        <v>225</v>
      </c>
      <c r="L136" s="74">
        <v>160.71</v>
      </c>
      <c r="M136" s="74">
        <f t="shared" si="38"/>
        <v>160.71</v>
      </c>
      <c r="N136" s="75">
        <v>0</v>
      </c>
      <c r="O136" s="74">
        <v>0</v>
      </c>
      <c r="P136" s="76">
        <v>0</v>
      </c>
      <c r="Q136" s="75">
        <f t="shared" si="44"/>
        <v>225</v>
      </c>
      <c r="R136" s="14" t="s">
        <v>192</v>
      </c>
      <c r="S136" s="126" t="s">
        <v>604</v>
      </c>
      <c r="T136" s="124"/>
      <c r="U136" s="74"/>
      <c r="V136" s="74"/>
      <c r="W136" s="121" t="s">
        <v>1098</v>
      </c>
      <c r="X136" s="187"/>
      <c r="Y136" s="40" t="s">
        <v>205</v>
      </c>
      <c r="Z136" s="76"/>
      <c r="AA136" s="76"/>
      <c r="AB136" s="76"/>
    </row>
    <row r="137" spans="1:28">
      <c r="A137" s="11">
        <v>45380</v>
      </c>
      <c r="B137" s="12" t="s">
        <v>1099</v>
      </c>
      <c r="C137" s="50" t="s">
        <v>1100</v>
      </c>
      <c r="D137" s="14">
        <v>8547698583</v>
      </c>
      <c r="E137" s="64" t="s">
        <v>1101</v>
      </c>
      <c r="F137" s="64" t="s">
        <v>1102</v>
      </c>
      <c r="G137" s="24" t="str">
        <f t="shared" si="32"/>
        <v> Kerala</v>
      </c>
      <c r="H137" s="65" t="s">
        <v>1103</v>
      </c>
      <c r="I137" s="26" t="s">
        <v>577</v>
      </c>
      <c r="J137" s="24">
        <v>1</v>
      </c>
      <c r="K137" s="74">
        <v>150</v>
      </c>
      <c r="L137" s="74">
        <v>119.1</v>
      </c>
      <c r="M137" s="74">
        <f t="shared" si="38"/>
        <v>119.1</v>
      </c>
      <c r="N137" s="75">
        <v>0</v>
      </c>
      <c r="O137" s="74">
        <v>0</v>
      </c>
      <c r="P137" s="76">
        <v>0</v>
      </c>
      <c r="Q137" s="75">
        <f t="shared" si="44"/>
        <v>150</v>
      </c>
      <c r="R137" s="14" t="s">
        <v>192</v>
      </c>
      <c r="S137" s="126" t="s">
        <v>187</v>
      </c>
      <c r="T137" s="124"/>
      <c r="U137" s="74"/>
      <c r="V137" s="74"/>
      <c r="W137" s="185">
        <v>14344940813696</v>
      </c>
      <c r="X137" s="187"/>
      <c r="Y137" s="40" t="s">
        <v>205</v>
      </c>
      <c r="Z137" s="76"/>
      <c r="AA137" s="76"/>
      <c r="AB137" s="76"/>
    </row>
    <row r="138" spans="1:28">
      <c r="A138" s="191">
        <v>45380</v>
      </c>
      <c r="B138" s="41" t="s">
        <v>1104</v>
      </c>
      <c r="C138" s="192" t="s">
        <v>1105</v>
      </c>
      <c r="D138" s="193">
        <v>9898002698</v>
      </c>
      <c r="E138" s="69" t="s">
        <v>1106</v>
      </c>
      <c r="F138" s="69" t="s">
        <v>167</v>
      </c>
      <c r="G138" s="24" t="str">
        <f t="shared" si="32"/>
        <v> Gujarat</v>
      </c>
      <c r="H138" s="65" t="s">
        <v>388</v>
      </c>
      <c r="I138" s="200" t="s">
        <v>387</v>
      </c>
      <c r="J138" s="42">
        <v>3</v>
      </c>
      <c r="K138" s="201">
        <v>120</v>
      </c>
      <c r="L138" s="201">
        <v>90.8</v>
      </c>
      <c r="M138" s="201">
        <f t="shared" si="38"/>
        <v>272.4</v>
      </c>
      <c r="N138" s="75">
        <v>0</v>
      </c>
      <c r="O138" s="74">
        <v>40</v>
      </c>
      <c r="P138" s="76">
        <v>0</v>
      </c>
      <c r="Q138" s="75">
        <f t="shared" si="44"/>
        <v>400</v>
      </c>
      <c r="R138" s="14" t="s">
        <v>36</v>
      </c>
      <c r="S138" s="126" t="s">
        <v>187</v>
      </c>
      <c r="T138" s="124"/>
      <c r="U138" s="74"/>
      <c r="V138" s="74"/>
      <c r="W138" s="185">
        <v>14344940814237</v>
      </c>
      <c r="X138" s="187">
        <v>45382</v>
      </c>
      <c r="Y138" s="40" t="s">
        <v>39</v>
      </c>
      <c r="Z138" s="76">
        <f>X138-A138</f>
        <v>2</v>
      </c>
      <c r="AA138" s="76"/>
      <c r="AB138" s="76"/>
    </row>
    <row r="139" spans="1:28">
      <c r="A139" s="191">
        <v>45380</v>
      </c>
      <c r="B139" s="41" t="s">
        <v>1107</v>
      </c>
      <c r="C139" s="192" t="s">
        <v>1108</v>
      </c>
      <c r="D139" s="193">
        <v>9992015825</v>
      </c>
      <c r="E139" s="69" t="s">
        <v>1109</v>
      </c>
      <c r="F139" s="69" t="s">
        <v>1110</v>
      </c>
      <c r="G139" s="24" t="str">
        <f t="shared" si="32"/>
        <v> Haryana</v>
      </c>
      <c r="H139" s="65" t="s">
        <v>973</v>
      </c>
      <c r="I139" s="200" t="s">
        <v>577</v>
      </c>
      <c r="J139" s="42">
        <v>10</v>
      </c>
      <c r="K139" s="201">
        <v>70</v>
      </c>
      <c r="L139" s="201">
        <v>52.08</v>
      </c>
      <c r="M139" s="201">
        <f t="shared" si="38"/>
        <v>520.8</v>
      </c>
      <c r="N139" s="75">
        <v>0</v>
      </c>
      <c r="O139" s="74">
        <v>0</v>
      </c>
      <c r="P139" s="76">
        <v>0</v>
      </c>
      <c r="Q139" s="75">
        <f t="shared" si="44"/>
        <v>700</v>
      </c>
      <c r="R139" s="14" t="s">
        <v>192</v>
      </c>
      <c r="S139" s="126" t="s">
        <v>187</v>
      </c>
      <c r="T139" s="124"/>
      <c r="U139" s="74"/>
      <c r="V139" s="74"/>
      <c r="W139" s="185">
        <v>14344940814574</v>
      </c>
      <c r="X139" s="187"/>
      <c r="Y139" s="40" t="s">
        <v>205</v>
      </c>
      <c r="Z139" s="76"/>
      <c r="AA139" s="76"/>
      <c r="AB139" s="76"/>
    </row>
    <row r="140" spans="1:28">
      <c r="A140" s="191">
        <v>45380</v>
      </c>
      <c r="B140" s="41" t="s">
        <v>1111</v>
      </c>
      <c r="C140" s="192" t="s">
        <v>1112</v>
      </c>
      <c r="D140" s="193">
        <v>9729754534</v>
      </c>
      <c r="E140" s="69" t="s">
        <v>1113</v>
      </c>
      <c r="F140" s="69" t="s">
        <v>674</v>
      </c>
      <c r="G140" s="24" t="str">
        <f t="shared" si="32"/>
        <v> Haryana</v>
      </c>
      <c r="H140" s="65" t="s">
        <v>1114</v>
      </c>
      <c r="I140" s="200" t="s">
        <v>577</v>
      </c>
      <c r="J140" s="42">
        <v>1</v>
      </c>
      <c r="K140" s="201">
        <v>229</v>
      </c>
      <c r="L140" s="201">
        <v>170.38</v>
      </c>
      <c r="M140" s="201">
        <f t="shared" si="38"/>
        <v>170.38</v>
      </c>
      <c r="N140" s="75">
        <v>0</v>
      </c>
      <c r="O140" s="74">
        <v>40</v>
      </c>
      <c r="P140" s="76">
        <v>0</v>
      </c>
      <c r="Q140" s="75">
        <f t="shared" si="44"/>
        <v>269</v>
      </c>
      <c r="R140" s="14" t="s">
        <v>36</v>
      </c>
      <c r="S140" s="126" t="s">
        <v>187</v>
      </c>
      <c r="T140" s="124"/>
      <c r="U140" s="74"/>
      <c r="V140" s="74"/>
      <c r="W140" s="185">
        <v>14344940814594</v>
      </c>
      <c r="X140" s="187"/>
      <c r="Y140" s="40" t="s">
        <v>205</v>
      </c>
      <c r="Z140" s="76"/>
      <c r="AA140" s="76"/>
      <c r="AB140" s="76"/>
    </row>
    <row r="141" spans="1:28">
      <c r="A141" s="191">
        <v>45380</v>
      </c>
      <c r="B141" s="41" t="s">
        <v>1115</v>
      </c>
      <c r="C141" s="192" t="s">
        <v>1116</v>
      </c>
      <c r="D141" s="194">
        <v>9717852719</v>
      </c>
      <c r="E141" s="69" t="s">
        <v>1117</v>
      </c>
      <c r="F141" s="69" t="s">
        <v>345</v>
      </c>
      <c r="G141" s="24" t="str">
        <f t="shared" si="32"/>
        <v> Haryana</v>
      </c>
      <c r="H141" s="65" t="s">
        <v>583</v>
      </c>
      <c r="I141" s="200" t="s">
        <v>584</v>
      </c>
      <c r="J141" s="42">
        <v>1</v>
      </c>
      <c r="K141" s="201">
        <v>380</v>
      </c>
      <c r="L141" s="201">
        <v>291.58</v>
      </c>
      <c r="M141" s="201">
        <f t="shared" si="38"/>
        <v>291.58</v>
      </c>
      <c r="N141" s="202">
        <v>0</v>
      </c>
      <c r="O141" s="74">
        <v>0</v>
      </c>
      <c r="P141" s="76">
        <v>0</v>
      </c>
      <c r="Q141" s="75">
        <f t="shared" si="43"/>
        <v>380</v>
      </c>
      <c r="R141" s="14" t="s">
        <v>192</v>
      </c>
      <c r="S141" s="126" t="s">
        <v>187</v>
      </c>
      <c r="T141" s="124"/>
      <c r="U141" s="74"/>
      <c r="V141" s="74"/>
      <c r="W141" s="185">
        <v>14344940815935</v>
      </c>
      <c r="X141" s="187"/>
      <c r="Y141" s="40" t="s">
        <v>205</v>
      </c>
      <c r="Z141" s="76"/>
      <c r="AA141" s="76"/>
      <c r="AB141" s="76"/>
    </row>
    <row r="142" spans="1:28">
      <c r="A142" s="191">
        <v>45380</v>
      </c>
      <c r="B142" s="41" t="s">
        <v>1118</v>
      </c>
      <c r="C142" s="192" t="s">
        <v>1119</v>
      </c>
      <c r="D142" s="194">
        <v>8341936155</v>
      </c>
      <c r="E142" s="69" t="s">
        <v>1120</v>
      </c>
      <c r="F142" s="69" t="s">
        <v>1121</v>
      </c>
      <c r="G142" s="24" t="str">
        <f t="shared" si="32"/>
        <v> Andra Pradesh</v>
      </c>
      <c r="H142" s="65" t="s">
        <v>1122</v>
      </c>
      <c r="I142" s="200" t="s">
        <v>289</v>
      </c>
      <c r="J142" s="42">
        <v>1</v>
      </c>
      <c r="K142" s="201">
        <v>182</v>
      </c>
      <c r="L142" s="201">
        <v>144.44</v>
      </c>
      <c r="M142" s="201">
        <f t="shared" si="38"/>
        <v>144.44</v>
      </c>
      <c r="N142" s="202">
        <v>0</v>
      </c>
      <c r="O142" s="74">
        <v>40</v>
      </c>
      <c r="P142" s="76">
        <v>0</v>
      </c>
      <c r="Q142" s="75">
        <f t="shared" si="43"/>
        <v>222</v>
      </c>
      <c r="R142" s="14" t="s">
        <v>36</v>
      </c>
      <c r="S142" s="126" t="s">
        <v>187</v>
      </c>
      <c r="T142" s="124"/>
      <c r="U142" s="74"/>
      <c r="V142" s="74"/>
      <c r="W142" s="185">
        <v>14344940819980</v>
      </c>
      <c r="X142" s="187"/>
      <c r="Y142" s="40" t="s">
        <v>1123</v>
      </c>
      <c r="Z142" s="76"/>
      <c r="AA142" s="76"/>
      <c r="AB142" s="76"/>
    </row>
    <row r="143" spans="1:28">
      <c r="A143" s="191">
        <v>45380</v>
      </c>
      <c r="B143" s="41" t="s">
        <v>1124</v>
      </c>
      <c r="C143" s="192" t="s">
        <v>1125</v>
      </c>
      <c r="D143" s="194">
        <v>9368820872</v>
      </c>
      <c r="E143" s="69" t="s">
        <v>1126</v>
      </c>
      <c r="F143" s="69" t="s">
        <v>315</v>
      </c>
      <c r="G143" s="24" t="str">
        <f t="shared" si="32"/>
        <v> Haryana</v>
      </c>
      <c r="H143" s="65" t="s">
        <v>882</v>
      </c>
      <c r="I143" s="200" t="s">
        <v>335</v>
      </c>
      <c r="J143" s="42">
        <v>1</v>
      </c>
      <c r="K143" s="201">
        <v>799</v>
      </c>
      <c r="L143" s="201">
        <v>634.13</v>
      </c>
      <c r="M143" s="201">
        <f t="shared" si="38"/>
        <v>634.13</v>
      </c>
      <c r="N143" s="202">
        <v>0</v>
      </c>
      <c r="O143" s="74">
        <v>40</v>
      </c>
      <c r="P143" s="76">
        <v>0</v>
      </c>
      <c r="Q143" s="75">
        <f t="shared" si="43"/>
        <v>839</v>
      </c>
      <c r="R143" s="14" t="s">
        <v>36</v>
      </c>
      <c r="S143" s="126" t="s">
        <v>598</v>
      </c>
      <c r="T143" s="124"/>
      <c r="U143" s="74"/>
      <c r="V143" s="74"/>
      <c r="W143" s="133">
        <v>28680710000276</v>
      </c>
      <c r="X143" s="187"/>
      <c r="Y143" s="40" t="s">
        <v>1123</v>
      </c>
      <c r="Z143" s="76"/>
      <c r="AA143" s="76"/>
      <c r="AB143" s="76"/>
    </row>
    <row r="144" spans="1:28">
      <c r="A144" s="191">
        <v>45380</v>
      </c>
      <c r="B144" s="41" t="s">
        <v>1127</v>
      </c>
      <c r="C144" s="192" t="s">
        <v>1128</v>
      </c>
      <c r="D144" s="194">
        <v>7889811290</v>
      </c>
      <c r="E144" s="69" t="s">
        <v>1129</v>
      </c>
      <c r="F144" s="69" t="s">
        <v>860</v>
      </c>
      <c r="G144" s="24" t="str">
        <f t="shared" si="32"/>
        <v> Jammu and Kashmir</v>
      </c>
      <c r="H144" s="71" t="s">
        <v>1130</v>
      </c>
      <c r="I144" s="200" t="s">
        <v>1131</v>
      </c>
      <c r="J144" s="42">
        <v>1</v>
      </c>
      <c r="K144" s="201">
        <v>180</v>
      </c>
      <c r="L144" s="201">
        <v>131.8</v>
      </c>
      <c r="M144" s="201">
        <f t="shared" si="38"/>
        <v>131.8</v>
      </c>
      <c r="N144" s="202">
        <v>0</v>
      </c>
      <c r="O144" s="74">
        <v>40</v>
      </c>
      <c r="P144" s="76">
        <v>0</v>
      </c>
      <c r="Q144" s="75">
        <f t="shared" si="43"/>
        <v>220</v>
      </c>
      <c r="R144" s="14" t="s">
        <v>36</v>
      </c>
      <c r="S144" s="126" t="s">
        <v>187</v>
      </c>
      <c r="T144" s="124"/>
      <c r="U144" s="74"/>
      <c r="V144" s="74"/>
      <c r="W144" s="121">
        <v>14344940824046</v>
      </c>
      <c r="X144" s="187"/>
      <c r="Y144" s="40" t="s">
        <v>1132</v>
      </c>
      <c r="Z144" s="76"/>
      <c r="AA144" s="76"/>
      <c r="AB144" s="76"/>
    </row>
    <row r="145" spans="1:28">
      <c r="A145" s="191">
        <v>45380</v>
      </c>
      <c r="B145" s="41" t="s">
        <v>1133</v>
      </c>
      <c r="C145" s="192" t="s">
        <v>1134</v>
      </c>
      <c r="D145" s="194">
        <v>9958254232</v>
      </c>
      <c r="E145" s="69" t="s">
        <v>1135</v>
      </c>
      <c r="F145" s="69" t="s">
        <v>1136</v>
      </c>
      <c r="G145" s="24" t="str">
        <f t="shared" si="32"/>
        <v> Uttar Pradesh</v>
      </c>
      <c r="H145" s="65" t="s">
        <v>1137</v>
      </c>
      <c r="I145" s="200" t="s">
        <v>289</v>
      </c>
      <c r="J145" s="42">
        <v>1</v>
      </c>
      <c r="K145" s="201">
        <v>185</v>
      </c>
      <c r="L145" s="201">
        <v>137.64</v>
      </c>
      <c r="M145" s="201">
        <f t="shared" si="38"/>
        <v>137.64</v>
      </c>
      <c r="N145" s="202">
        <v>0</v>
      </c>
      <c r="O145" s="74">
        <v>40</v>
      </c>
      <c r="P145" s="76">
        <v>0</v>
      </c>
      <c r="Q145" s="75">
        <f t="shared" si="43"/>
        <v>225</v>
      </c>
      <c r="R145" s="14" t="s">
        <v>36</v>
      </c>
      <c r="S145" s="126" t="s">
        <v>187</v>
      </c>
      <c r="T145" s="124"/>
      <c r="U145" s="74"/>
      <c r="V145" s="74"/>
      <c r="W145" s="185">
        <v>14344940824056</v>
      </c>
      <c r="X145" s="187"/>
      <c r="Y145" s="40" t="s">
        <v>1132</v>
      </c>
      <c r="Z145" s="76"/>
      <c r="AA145" s="76"/>
      <c r="AB145" s="76"/>
    </row>
    <row r="146" spans="1:28">
      <c r="A146" s="191">
        <v>45380</v>
      </c>
      <c r="B146" s="41" t="s">
        <v>1138</v>
      </c>
      <c r="C146" s="192" t="s">
        <v>300</v>
      </c>
      <c r="D146" s="194">
        <v>9199809994</v>
      </c>
      <c r="E146" s="69" t="s">
        <v>1139</v>
      </c>
      <c r="F146" s="69" t="s">
        <v>302</v>
      </c>
      <c r="G146" s="24" t="str">
        <f t="shared" si="32"/>
        <v> Bihar</v>
      </c>
      <c r="H146" s="65" t="s">
        <v>304</v>
      </c>
      <c r="I146" s="200" t="s">
        <v>577</v>
      </c>
      <c r="J146" s="42">
        <v>1</v>
      </c>
      <c r="K146" s="201">
        <v>165</v>
      </c>
      <c r="L146" s="201">
        <v>117.85</v>
      </c>
      <c r="M146" s="201">
        <f t="shared" si="38"/>
        <v>117.85</v>
      </c>
      <c r="N146" s="202">
        <v>0</v>
      </c>
      <c r="O146" s="74">
        <v>0</v>
      </c>
      <c r="P146" s="76">
        <v>0</v>
      </c>
      <c r="Q146" s="75">
        <f t="shared" si="43"/>
        <v>165</v>
      </c>
      <c r="R146" s="14" t="s">
        <v>192</v>
      </c>
      <c r="S146" s="126" t="s">
        <v>187</v>
      </c>
      <c r="T146" s="124"/>
      <c r="U146" s="74"/>
      <c r="V146" s="74"/>
      <c r="W146" s="185">
        <v>14344940822920</v>
      </c>
      <c r="X146" s="187"/>
      <c r="Y146" s="40" t="s">
        <v>1123</v>
      </c>
      <c r="Z146" s="76"/>
      <c r="AA146" s="76"/>
      <c r="AB146" s="76"/>
    </row>
    <row r="147" spans="1:28">
      <c r="A147" s="191">
        <v>45380</v>
      </c>
      <c r="B147" s="12" t="s">
        <v>1140</v>
      </c>
      <c r="C147" s="52" t="s">
        <v>1141</v>
      </c>
      <c r="D147" s="14">
        <v>9435079253</v>
      </c>
      <c r="E147" s="64" t="s">
        <v>1142</v>
      </c>
      <c r="F147" s="69" t="s">
        <v>1143</v>
      </c>
      <c r="G147" s="24" t="str">
        <f t="shared" si="32"/>
        <v> Assam</v>
      </c>
      <c r="H147" s="195" t="s">
        <v>705</v>
      </c>
      <c r="I147" s="200" t="s">
        <v>508</v>
      </c>
      <c r="J147" s="42">
        <v>1</v>
      </c>
      <c r="K147" s="201">
        <v>248</v>
      </c>
      <c r="L147" s="201">
        <v>189</v>
      </c>
      <c r="M147" s="201">
        <f t="shared" si="38"/>
        <v>189</v>
      </c>
      <c r="N147" s="202">
        <v>0</v>
      </c>
      <c r="O147" s="74">
        <v>0</v>
      </c>
      <c r="P147" s="76">
        <v>0</v>
      </c>
      <c r="Q147" s="75">
        <f t="shared" si="43"/>
        <v>248</v>
      </c>
      <c r="R147" s="14" t="s">
        <v>192</v>
      </c>
      <c r="S147" s="126" t="s">
        <v>187</v>
      </c>
      <c r="T147" s="124"/>
      <c r="U147" s="74"/>
      <c r="V147" s="74"/>
      <c r="W147" s="185">
        <v>14344940822908</v>
      </c>
      <c r="X147" s="187"/>
      <c r="Y147" s="40" t="s">
        <v>205</v>
      </c>
      <c r="Z147" s="76"/>
      <c r="AA147" s="76"/>
      <c r="AB147" s="76"/>
    </row>
    <row r="148" spans="1:28">
      <c r="A148" s="191">
        <v>45380</v>
      </c>
      <c r="B148" s="41" t="s">
        <v>1144</v>
      </c>
      <c r="C148" s="192" t="s">
        <v>134</v>
      </c>
      <c r="D148" s="194">
        <v>7009245592</v>
      </c>
      <c r="E148" s="69" t="s">
        <v>1145</v>
      </c>
      <c r="F148" s="69" t="s">
        <v>1146</v>
      </c>
      <c r="G148" s="24" t="str">
        <f t="shared" si="32"/>
        <v> Punjab</v>
      </c>
      <c r="H148" s="65" t="s">
        <v>1147</v>
      </c>
      <c r="I148" s="200" t="s">
        <v>326</v>
      </c>
      <c r="J148" s="42">
        <v>5</v>
      </c>
      <c r="K148" s="201">
        <v>30</v>
      </c>
      <c r="L148" s="201">
        <v>21.66</v>
      </c>
      <c r="M148" s="201">
        <f t="shared" si="38"/>
        <v>108.3</v>
      </c>
      <c r="N148" s="202">
        <v>0</v>
      </c>
      <c r="O148" s="74">
        <v>0</v>
      </c>
      <c r="P148" s="76">
        <v>0</v>
      </c>
      <c r="Q148" s="75">
        <f t="shared" si="43"/>
        <v>150</v>
      </c>
      <c r="R148" s="14" t="s">
        <v>192</v>
      </c>
      <c r="S148" s="126" t="s">
        <v>187</v>
      </c>
      <c r="T148" s="124"/>
      <c r="U148" s="74"/>
      <c r="V148" s="74"/>
      <c r="W148" s="185">
        <v>14344940822912</v>
      </c>
      <c r="X148" s="187"/>
      <c r="Y148" s="40" t="s">
        <v>1132</v>
      </c>
      <c r="Z148" s="76"/>
      <c r="AA148" s="76"/>
      <c r="AB148" s="76"/>
    </row>
    <row r="149" spans="1:28">
      <c r="A149" s="191">
        <v>45380</v>
      </c>
      <c r="B149" s="12" t="s">
        <v>1148</v>
      </c>
      <c r="C149" s="52" t="s">
        <v>1149</v>
      </c>
      <c r="D149" s="14">
        <v>8108508550</v>
      </c>
      <c r="E149" s="64" t="s">
        <v>1150</v>
      </c>
      <c r="F149" s="64" t="s">
        <v>1151</v>
      </c>
      <c r="G149" s="24" t="str">
        <f t="shared" si="32"/>
        <v> Maharashtra</v>
      </c>
      <c r="H149" s="71" t="s">
        <v>1152</v>
      </c>
      <c r="I149" s="26" t="s">
        <v>433</v>
      </c>
      <c r="J149" s="24">
        <v>2</v>
      </c>
      <c r="K149" s="74">
        <v>80</v>
      </c>
      <c r="L149" s="74">
        <v>63.49</v>
      </c>
      <c r="M149" s="74">
        <f t="shared" si="38"/>
        <v>126.98</v>
      </c>
      <c r="N149" s="75">
        <v>0</v>
      </c>
      <c r="O149" s="74">
        <v>0</v>
      </c>
      <c r="P149" s="76">
        <v>0</v>
      </c>
      <c r="Q149" s="75">
        <f t="shared" si="43"/>
        <v>160</v>
      </c>
      <c r="R149" s="14" t="s">
        <v>192</v>
      </c>
      <c r="S149" s="126" t="s">
        <v>187</v>
      </c>
      <c r="T149" s="124"/>
      <c r="U149" s="74"/>
      <c r="V149" s="74"/>
      <c r="W149" s="185">
        <v>14344940822913</v>
      </c>
      <c r="X149" s="187"/>
      <c r="Y149" s="40" t="s">
        <v>205</v>
      </c>
      <c r="Z149" s="76"/>
      <c r="AA149" s="76"/>
      <c r="AB149" s="76"/>
    </row>
    <row r="150" spans="1:28">
      <c r="A150" s="191">
        <v>45380</v>
      </c>
      <c r="B150" s="12" t="s">
        <v>1153</v>
      </c>
      <c r="C150" s="52" t="s">
        <v>1154</v>
      </c>
      <c r="D150" s="14">
        <v>8605631705</v>
      </c>
      <c r="E150" s="64" t="s">
        <v>1155</v>
      </c>
      <c r="F150" s="64" t="s">
        <v>1156</v>
      </c>
      <c r="G150" s="24" t="str">
        <f t="shared" si="32"/>
        <v> Maharashtra</v>
      </c>
      <c r="H150" s="65" t="s">
        <v>1157</v>
      </c>
      <c r="I150" s="26" t="s">
        <v>795</v>
      </c>
      <c r="J150" s="24">
        <v>1</v>
      </c>
      <c r="K150" s="74">
        <v>100</v>
      </c>
      <c r="L150" s="74">
        <v>70</v>
      </c>
      <c r="M150" s="74">
        <f t="shared" si="38"/>
        <v>70</v>
      </c>
      <c r="N150" s="75">
        <v>59</v>
      </c>
      <c r="O150" s="74">
        <v>40</v>
      </c>
      <c r="P150" s="76">
        <v>0</v>
      </c>
      <c r="Q150" s="75">
        <f t="shared" ref="Q150:Q195" si="45">((K150*J150)+N150+O150-(K150*P150%))</f>
        <v>199</v>
      </c>
      <c r="R150" s="14" t="s">
        <v>36</v>
      </c>
      <c r="S150" s="126" t="s">
        <v>187</v>
      </c>
      <c r="T150" s="124"/>
      <c r="U150" s="74"/>
      <c r="V150" s="74"/>
      <c r="W150" s="121">
        <v>14344940819047</v>
      </c>
      <c r="X150" s="187"/>
      <c r="Y150" s="40" t="s">
        <v>1123</v>
      </c>
      <c r="Z150" s="76"/>
      <c r="AA150" s="76"/>
      <c r="AB150" s="76"/>
    </row>
    <row r="151" spans="1:28">
      <c r="A151" s="191">
        <v>45380</v>
      </c>
      <c r="B151" s="12" t="s">
        <v>1158</v>
      </c>
      <c r="C151" s="52" t="s">
        <v>1159</v>
      </c>
      <c r="D151" s="23">
        <v>9854281065</v>
      </c>
      <c r="E151" s="64" t="s">
        <v>1160</v>
      </c>
      <c r="F151" s="64" t="s">
        <v>1161</v>
      </c>
      <c r="G151" s="24" t="str">
        <f t="shared" si="32"/>
        <v> Assam</v>
      </c>
      <c r="H151" s="71" t="s">
        <v>668</v>
      </c>
      <c r="I151" s="26" t="s">
        <v>669</v>
      </c>
      <c r="J151" s="24">
        <v>1</v>
      </c>
      <c r="K151" s="74">
        <v>450</v>
      </c>
      <c r="L151" s="74">
        <v>334.82</v>
      </c>
      <c r="M151" s="74">
        <f t="shared" si="38"/>
        <v>334.82</v>
      </c>
      <c r="N151" s="75">
        <v>0</v>
      </c>
      <c r="O151" s="74">
        <v>0</v>
      </c>
      <c r="P151" s="76">
        <v>0</v>
      </c>
      <c r="Q151" s="75">
        <f t="shared" ref="Q151:Q158" si="46">((K151*J151)+N151+O151-(K151*P151%))</f>
        <v>450</v>
      </c>
      <c r="R151" s="14" t="s">
        <v>192</v>
      </c>
      <c r="S151" s="126" t="s">
        <v>187</v>
      </c>
      <c r="T151" s="124"/>
      <c r="U151" s="74"/>
      <c r="V151" s="74"/>
      <c r="W151" s="185">
        <v>14344940822854</v>
      </c>
      <c r="X151" s="187"/>
      <c r="Y151" s="40" t="s">
        <v>205</v>
      </c>
      <c r="Z151" s="76"/>
      <c r="AA151" s="76"/>
      <c r="AB151" s="76"/>
    </row>
    <row r="152" spans="1:28">
      <c r="A152" s="191">
        <v>45380</v>
      </c>
      <c r="B152" s="12" t="s">
        <v>1162</v>
      </c>
      <c r="C152" s="52" t="s">
        <v>1163</v>
      </c>
      <c r="D152" s="14">
        <v>9319102205</v>
      </c>
      <c r="E152" s="64" t="s">
        <v>1164</v>
      </c>
      <c r="F152" s="64" t="s">
        <v>815</v>
      </c>
      <c r="G152" s="24" t="str">
        <f t="shared" si="32"/>
        <v> Delhi</v>
      </c>
      <c r="H152" s="65" t="s">
        <v>1165</v>
      </c>
      <c r="I152" s="26" t="s">
        <v>686</v>
      </c>
      <c r="J152" s="24">
        <v>4</v>
      </c>
      <c r="K152" s="74">
        <v>50</v>
      </c>
      <c r="L152" s="74">
        <v>36.01</v>
      </c>
      <c r="M152" s="74">
        <f t="shared" si="38"/>
        <v>144.04</v>
      </c>
      <c r="N152" s="75">
        <v>0</v>
      </c>
      <c r="O152" s="74">
        <v>40</v>
      </c>
      <c r="P152" s="76">
        <v>0</v>
      </c>
      <c r="Q152" s="75">
        <f t="shared" si="46"/>
        <v>240</v>
      </c>
      <c r="R152" s="14" t="s">
        <v>36</v>
      </c>
      <c r="S152" s="126" t="s">
        <v>187</v>
      </c>
      <c r="T152" s="124"/>
      <c r="U152" s="74"/>
      <c r="V152" s="74"/>
      <c r="W152" s="185">
        <v>14344940824075</v>
      </c>
      <c r="X152" s="187"/>
      <c r="Y152" s="40" t="s">
        <v>205</v>
      </c>
      <c r="Z152" s="76"/>
      <c r="AA152" s="76"/>
      <c r="AB152" s="76"/>
    </row>
    <row r="153" spans="1:28">
      <c r="A153" s="191">
        <v>45381</v>
      </c>
      <c r="B153" s="12" t="s">
        <v>1166</v>
      </c>
      <c r="C153" s="52" t="s">
        <v>1167</v>
      </c>
      <c r="D153" s="14">
        <v>8469559699</v>
      </c>
      <c r="E153" s="64" t="s">
        <v>1168</v>
      </c>
      <c r="F153" s="64" t="s">
        <v>1169</v>
      </c>
      <c r="G153" s="24" t="str">
        <f t="shared" si="32"/>
        <v> Gujarat</v>
      </c>
      <c r="H153" s="65" t="s">
        <v>592</v>
      </c>
      <c r="I153" s="26" t="s">
        <v>289</v>
      </c>
      <c r="J153" s="24">
        <v>1</v>
      </c>
      <c r="K153" s="74">
        <v>199</v>
      </c>
      <c r="L153" s="74">
        <v>142.15</v>
      </c>
      <c r="M153" s="74">
        <f t="shared" si="38"/>
        <v>142.15</v>
      </c>
      <c r="N153" s="75">
        <v>0</v>
      </c>
      <c r="O153" s="74">
        <v>0</v>
      </c>
      <c r="P153" s="76">
        <v>0</v>
      </c>
      <c r="Q153" s="75">
        <f t="shared" si="46"/>
        <v>199</v>
      </c>
      <c r="R153" s="14" t="s">
        <v>192</v>
      </c>
      <c r="S153" s="126" t="s">
        <v>830</v>
      </c>
      <c r="T153" s="124"/>
      <c r="U153" s="74"/>
      <c r="V153" s="74"/>
      <c r="W153" s="133">
        <v>1338036665</v>
      </c>
      <c r="X153" s="187"/>
      <c r="Y153" s="40" t="s">
        <v>205</v>
      </c>
      <c r="Z153" s="76"/>
      <c r="AA153" s="76"/>
      <c r="AB153" s="76"/>
    </row>
    <row r="154" spans="1:28">
      <c r="A154" s="191">
        <v>45381</v>
      </c>
      <c r="B154" s="12" t="s">
        <v>1170</v>
      </c>
      <c r="C154" s="52" t="s">
        <v>1171</v>
      </c>
      <c r="D154" s="14">
        <v>7977566402</v>
      </c>
      <c r="E154" s="64" t="s">
        <v>1172</v>
      </c>
      <c r="F154" s="64" t="s">
        <v>325</v>
      </c>
      <c r="G154" s="24" t="str">
        <f t="shared" si="32"/>
        <v> Maharashtra</v>
      </c>
      <c r="H154" s="65" t="s">
        <v>1147</v>
      </c>
      <c r="I154" s="26" t="s">
        <v>326</v>
      </c>
      <c r="J154" s="24">
        <v>5</v>
      </c>
      <c r="K154" s="74">
        <v>30</v>
      </c>
      <c r="L154" s="74">
        <v>21.66</v>
      </c>
      <c r="M154" s="74">
        <f t="shared" si="38"/>
        <v>108.3</v>
      </c>
      <c r="N154" s="75">
        <v>0</v>
      </c>
      <c r="O154" s="74">
        <v>0</v>
      </c>
      <c r="P154" s="76">
        <v>0</v>
      </c>
      <c r="Q154" s="75">
        <f t="shared" si="46"/>
        <v>150</v>
      </c>
      <c r="R154" s="14" t="s">
        <v>192</v>
      </c>
      <c r="S154" s="126" t="s">
        <v>830</v>
      </c>
      <c r="T154" s="124"/>
      <c r="U154" s="74"/>
      <c r="V154" s="74"/>
      <c r="W154" s="133">
        <v>1338036663</v>
      </c>
      <c r="X154" s="187"/>
      <c r="Y154" s="40" t="s">
        <v>205</v>
      </c>
      <c r="Z154" s="76"/>
      <c r="AA154" s="76"/>
      <c r="AB154" s="76"/>
    </row>
    <row r="155" spans="1:28">
      <c r="A155" s="191">
        <v>45381</v>
      </c>
      <c r="B155" s="12" t="s">
        <v>1173</v>
      </c>
      <c r="C155" s="52" t="s">
        <v>1174</v>
      </c>
      <c r="D155" s="14">
        <v>9871372350</v>
      </c>
      <c r="E155" s="64" t="s">
        <v>1175</v>
      </c>
      <c r="F155" s="64" t="s">
        <v>815</v>
      </c>
      <c r="G155" s="24" t="str">
        <f t="shared" si="32"/>
        <v> Delhi</v>
      </c>
      <c r="H155" s="65" t="s">
        <v>1176</v>
      </c>
      <c r="I155" s="26" t="s">
        <v>577</v>
      </c>
      <c r="J155" s="24">
        <v>2</v>
      </c>
      <c r="K155" s="74">
        <v>176</v>
      </c>
      <c r="L155" s="74">
        <v>124.14</v>
      </c>
      <c r="M155" s="74">
        <f t="shared" si="38"/>
        <v>248.28</v>
      </c>
      <c r="N155" s="75">
        <v>0</v>
      </c>
      <c r="O155" s="74">
        <v>0</v>
      </c>
      <c r="P155" s="76">
        <v>0</v>
      </c>
      <c r="Q155" s="75">
        <f t="shared" si="46"/>
        <v>352</v>
      </c>
      <c r="R155" s="14" t="s">
        <v>192</v>
      </c>
      <c r="S155" s="126" t="s">
        <v>187</v>
      </c>
      <c r="T155" s="124"/>
      <c r="U155" s="74"/>
      <c r="V155" s="74"/>
      <c r="W155" s="185">
        <v>14344940824104</v>
      </c>
      <c r="X155" s="187"/>
      <c r="Y155" s="40" t="s">
        <v>205</v>
      </c>
      <c r="Z155" s="76"/>
      <c r="AA155" s="76"/>
      <c r="AB155" s="76"/>
    </row>
    <row r="156" spans="1:28">
      <c r="A156" s="191">
        <v>45381</v>
      </c>
      <c r="B156" s="12" t="s">
        <v>1177</v>
      </c>
      <c r="C156" s="52" t="s">
        <v>1178</v>
      </c>
      <c r="D156" s="14">
        <v>9829066387</v>
      </c>
      <c r="E156" s="64" t="s">
        <v>1179</v>
      </c>
      <c r="F156" s="64" t="s">
        <v>724</v>
      </c>
      <c r="G156" s="24" t="str">
        <f t="shared" si="32"/>
        <v> Rajasthan</v>
      </c>
      <c r="H156" s="65" t="s">
        <v>1180</v>
      </c>
      <c r="I156" s="26" t="s">
        <v>577</v>
      </c>
      <c r="J156" s="24">
        <v>2</v>
      </c>
      <c r="K156" s="74">
        <v>210</v>
      </c>
      <c r="L156" s="74">
        <v>166.67</v>
      </c>
      <c r="M156" s="74">
        <f t="shared" si="38"/>
        <v>333.34</v>
      </c>
      <c r="N156" s="75">
        <v>0</v>
      </c>
      <c r="O156" s="74">
        <v>0</v>
      </c>
      <c r="P156" s="76">
        <v>0</v>
      </c>
      <c r="Q156" s="75">
        <f t="shared" si="46"/>
        <v>420</v>
      </c>
      <c r="R156" s="14" t="s">
        <v>192</v>
      </c>
      <c r="S156" s="126" t="s">
        <v>187</v>
      </c>
      <c r="T156" s="124"/>
      <c r="U156" s="74"/>
      <c r="V156" s="74"/>
      <c r="W156" s="185">
        <v>14344940824107</v>
      </c>
      <c r="X156" s="187"/>
      <c r="Y156" s="40" t="s">
        <v>205</v>
      </c>
      <c r="Z156" s="76"/>
      <c r="AA156" s="76"/>
      <c r="AB156" s="76"/>
    </row>
    <row r="157" spans="1:28">
      <c r="A157" s="191">
        <v>45381</v>
      </c>
      <c r="B157" s="12" t="s">
        <v>1181</v>
      </c>
      <c r="C157" s="52" t="s">
        <v>1182</v>
      </c>
      <c r="D157" s="14">
        <v>8081001037</v>
      </c>
      <c r="E157" s="64" t="s">
        <v>1183</v>
      </c>
      <c r="F157" s="64" t="s">
        <v>1184</v>
      </c>
      <c r="G157" s="24" t="str">
        <f t="shared" si="32"/>
        <v> Uttar Pradesh</v>
      </c>
      <c r="H157" s="65" t="s">
        <v>1114</v>
      </c>
      <c r="I157" s="26" t="s">
        <v>577</v>
      </c>
      <c r="J157" s="24">
        <v>1</v>
      </c>
      <c r="K157" s="74">
        <v>229</v>
      </c>
      <c r="L157" s="74">
        <v>170.38</v>
      </c>
      <c r="M157" s="74">
        <f t="shared" si="38"/>
        <v>170.38</v>
      </c>
      <c r="N157" s="75">
        <v>0</v>
      </c>
      <c r="O157" s="74">
        <v>40</v>
      </c>
      <c r="P157" s="76">
        <v>0</v>
      </c>
      <c r="Q157" s="75">
        <f t="shared" si="46"/>
        <v>269</v>
      </c>
      <c r="R157" s="14" t="s">
        <v>36</v>
      </c>
      <c r="S157" s="126" t="s">
        <v>187</v>
      </c>
      <c r="T157" s="124"/>
      <c r="U157" s="74"/>
      <c r="V157" s="74"/>
      <c r="W157" s="185">
        <v>14344940824248</v>
      </c>
      <c r="X157" s="187"/>
      <c r="Y157" s="40" t="s">
        <v>205</v>
      </c>
      <c r="Z157" s="76"/>
      <c r="AA157" s="76"/>
      <c r="AB157" s="76"/>
    </row>
    <row r="158" spans="1:28">
      <c r="A158" s="191">
        <v>45381</v>
      </c>
      <c r="B158" s="12" t="s">
        <v>1185</v>
      </c>
      <c r="C158" s="52" t="s">
        <v>1186</v>
      </c>
      <c r="D158" s="14">
        <v>6397155791</v>
      </c>
      <c r="E158" s="64" t="s">
        <v>1187</v>
      </c>
      <c r="F158" s="64" t="s">
        <v>1188</v>
      </c>
      <c r="G158" s="24" t="str">
        <f t="shared" si="32"/>
        <v> Uttar Pradesh</v>
      </c>
      <c r="H158" s="65" t="s">
        <v>1058</v>
      </c>
      <c r="I158" s="26" t="s">
        <v>326</v>
      </c>
      <c r="J158" s="24">
        <v>2</v>
      </c>
      <c r="K158" s="74">
        <v>93</v>
      </c>
      <c r="L158" s="74">
        <v>66.5</v>
      </c>
      <c r="M158" s="74">
        <f t="shared" si="38"/>
        <v>133</v>
      </c>
      <c r="N158" s="75">
        <v>0</v>
      </c>
      <c r="O158" s="74">
        <v>40</v>
      </c>
      <c r="P158" s="76">
        <v>0</v>
      </c>
      <c r="Q158" s="75">
        <f t="shared" si="46"/>
        <v>226</v>
      </c>
      <c r="R158" s="14" t="s">
        <v>36</v>
      </c>
      <c r="S158" s="126" t="s">
        <v>187</v>
      </c>
      <c r="T158" s="124"/>
      <c r="U158" s="74"/>
      <c r="V158" s="74"/>
      <c r="W158" s="185">
        <v>14344940824376</v>
      </c>
      <c r="X158" s="187"/>
      <c r="Y158" s="40" t="s">
        <v>205</v>
      </c>
      <c r="Z158" s="76"/>
      <c r="AA158" s="76"/>
      <c r="AB158" s="76"/>
    </row>
    <row r="159" spans="1:28">
      <c r="A159" s="191">
        <v>45381</v>
      </c>
      <c r="B159" s="12" t="s">
        <v>1189</v>
      </c>
      <c r="C159" s="52" t="s">
        <v>1190</v>
      </c>
      <c r="D159" s="14">
        <v>9629824514</v>
      </c>
      <c r="E159" s="64" t="s">
        <v>1191</v>
      </c>
      <c r="F159" s="64" t="s">
        <v>968</v>
      </c>
      <c r="G159" s="24" t="str">
        <f t="shared" si="32"/>
        <v> Tamil Nadu</v>
      </c>
      <c r="H159" s="65" t="s">
        <v>824</v>
      </c>
      <c r="I159" s="26" t="s">
        <v>508</v>
      </c>
      <c r="J159" s="24">
        <v>1</v>
      </c>
      <c r="K159" s="74">
        <v>330</v>
      </c>
      <c r="L159" s="74">
        <v>282.86</v>
      </c>
      <c r="M159" s="74">
        <f t="shared" si="38"/>
        <v>282.86</v>
      </c>
      <c r="N159" s="75">
        <v>0</v>
      </c>
      <c r="O159" s="74">
        <v>0</v>
      </c>
      <c r="P159" s="76">
        <v>0</v>
      </c>
      <c r="Q159" s="75">
        <f t="shared" ref="Q159:Q165" si="47">((K159*J159)+N159+O159-(K159*P159%))</f>
        <v>330</v>
      </c>
      <c r="R159" s="14" t="s">
        <v>192</v>
      </c>
      <c r="S159" s="126" t="s">
        <v>187</v>
      </c>
      <c r="T159" s="124"/>
      <c r="U159" s="74"/>
      <c r="V159" s="74"/>
      <c r="W159" s="185">
        <v>14344940824292</v>
      </c>
      <c r="X159" s="187"/>
      <c r="Y159" s="40" t="s">
        <v>205</v>
      </c>
      <c r="Z159" s="76"/>
      <c r="AA159" s="76"/>
      <c r="AB159" s="76"/>
    </row>
    <row r="160" spans="1:28">
      <c r="A160" s="191">
        <v>45381</v>
      </c>
      <c r="B160" s="12" t="s">
        <v>1192</v>
      </c>
      <c r="C160" s="52" t="s">
        <v>1193</v>
      </c>
      <c r="D160" s="14">
        <v>9799587436</v>
      </c>
      <c r="E160" s="64" t="s">
        <v>1194</v>
      </c>
      <c r="F160" s="64" t="s">
        <v>1013</v>
      </c>
      <c r="G160" s="24" t="str">
        <f t="shared" si="32"/>
        <v> Rajasthan</v>
      </c>
      <c r="H160" s="71" t="s">
        <v>603</v>
      </c>
      <c r="I160" s="26" t="s">
        <v>356</v>
      </c>
      <c r="J160" s="24">
        <v>1</v>
      </c>
      <c r="K160" s="74">
        <v>130</v>
      </c>
      <c r="L160" s="74">
        <v>98.66</v>
      </c>
      <c r="M160" s="74">
        <f t="shared" si="38"/>
        <v>98.66</v>
      </c>
      <c r="N160" s="75">
        <v>59</v>
      </c>
      <c r="O160" s="74">
        <v>100</v>
      </c>
      <c r="P160" s="76">
        <v>0</v>
      </c>
      <c r="Q160" s="75">
        <f t="shared" si="47"/>
        <v>289</v>
      </c>
      <c r="R160" s="14" t="s">
        <v>36</v>
      </c>
      <c r="S160" s="126" t="s">
        <v>598</v>
      </c>
      <c r="T160" s="124"/>
      <c r="U160" s="74"/>
      <c r="V160" s="74"/>
      <c r="W160" s="121">
        <v>28680710000280</v>
      </c>
      <c r="X160" s="187"/>
      <c r="Y160" s="40" t="s">
        <v>1123</v>
      </c>
      <c r="Z160" s="76"/>
      <c r="AA160" s="76"/>
      <c r="AB160" s="76"/>
    </row>
    <row r="161" spans="1:28">
      <c r="A161" s="191">
        <v>45381</v>
      </c>
      <c r="B161" s="12" t="s">
        <v>1195</v>
      </c>
      <c r="C161" s="52" t="s">
        <v>1196</v>
      </c>
      <c r="D161" s="14">
        <v>9334363901</v>
      </c>
      <c r="E161" s="64" t="s">
        <v>1197</v>
      </c>
      <c r="F161" s="64" t="s">
        <v>1198</v>
      </c>
      <c r="G161" s="25" t="str">
        <f t="shared" ref="G161:G201" si="48">RIGHT(F161,LEN(F161)-FIND(", ",F161))</f>
        <v> Bihar</v>
      </c>
      <c r="H161" s="71" t="s">
        <v>1199</v>
      </c>
      <c r="I161" s="26" t="s">
        <v>335</v>
      </c>
      <c r="J161" s="24">
        <v>1</v>
      </c>
      <c r="K161" s="74">
        <v>390</v>
      </c>
      <c r="L161" s="74">
        <v>243.75</v>
      </c>
      <c r="M161" s="74">
        <f t="shared" si="38"/>
        <v>243.75</v>
      </c>
      <c r="N161" s="75">
        <v>0</v>
      </c>
      <c r="O161" s="74">
        <v>0</v>
      </c>
      <c r="P161" s="76">
        <v>0</v>
      </c>
      <c r="Q161" s="75">
        <f t="shared" si="47"/>
        <v>390</v>
      </c>
      <c r="R161" s="14" t="s">
        <v>192</v>
      </c>
      <c r="S161" s="123"/>
      <c r="T161" s="124"/>
      <c r="U161" s="74"/>
      <c r="V161" s="74"/>
      <c r="W161" s="133"/>
      <c r="X161" s="187"/>
      <c r="Y161" s="40" t="s">
        <v>298</v>
      </c>
      <c r="Z161" s="76"/>
      <c r="AA161" s="76"/>
      <c r="AB161" s="76"/>
    </row>
    <row r="162" spans="1:28">
      <c r="A162" s="191">
        <v>45381</v>
      </c>
      <c r="B162" s="12" t="s">
        <v>1200</v>
      </c>
      <c r="C162" s="52" t="s">
        <v>1201</v>
      </c>
      <c r="D162" s="14">
        <v>8770621854</v>
      </c>
      <c r="E162" s="64" t="s">
        <v>1202</v>
      </c>
      <c r="F162" s="64" t="s">
        <v>1203</v>
      </c>
      <c r="G162" s="25" t="str">
        <f t="shared" si="48"/>
        <v> Chhattisgarh</v>
      </c>
      <c r="H162" s="72" t="s">
        <v>1204</v>
      </c>
      <c r="I162" s="60" t="s">
        <v>289</v>
      </c>
      <c r="J162" s="77">
        <v>1</v>
      </c>
      <c r="K162" s="78">
        <v>160</v>
      </c>
      <c r="L162" s="78">
        <v>114.29</v>
      </c>
      <c r="M162" s="78">
        <f t="shared" si="38"/>
        <v>114.29</v>
      </c>
      <c r="N162" s="75">
        <v>0</v>
      </c>
      <c r="O162" s="74">
        <v>0</v>
      </c>
      <c r="P162" s="76">
        <v>0</v>
      </c>
      <c r="Q162" s="75">
        <f t="shared" si="47"/>
        <v>160</v>
      </c>
      <c r="R162" s="14" t="s">
        <v>192</v>
      </c>
      <c r="S162" s="126" t="s">
        <v>187</v>
      </c>
      <c r="T162" s="124"/>
      <c r="U162" s="74"/>
      <c r="V162" s="74"/>
      <c r="W162" s="185">
        <v>14344940824528</v>
      </c>
      <c r="X162" s="187"/>
      <c r="Y162" s="40" t="s">
        <v>205</v>
      </c>
      <c r="Z162" s="76"/>
      <c r="AA162" s="76"/>
      <c r="AB162" s="76"/>
    </row>
    <row r="163" spans="1:28">
      <c r="A163" s="191">
        <v>45381</v>
      </c>
      <c r="B163" s="12" t="s">
        <v>1205</v>
      </c>
      <c r="C163" s="52" t="s">
        <v>1206</v>
      </c>
      <c r="D163" s="14">
        <v>8918877374</v>
      </c>
      <c r="E163" s="26" t="s">
        <v>1207</v>
      </c>
      <c r="F163" s="26" t="s">
        <v>1208</v>
      </c>
      <c r="G163" s="168" t="str">
        <f t="shared" si="48"/>
        <v> West Bengal</v>
      </c>
      <c r="H163" s="73" t="s">
        <v>1209</v>
      </c>
      <c r="I163" s="44" t="s">
        <v>335</v>
      </c>
      <c r="J163" s="77">
        <v>1</v>
      </c>
      <c r="K163" s="178">
        <v>30</v>
      </c>
      <c r="L163" s="110">
        <v>24</v>
      </c>
      <c r="M163" s="78">
        <f t="shared" si="38"/>
        <v>24</v>
      </c>
      <c r="N163" s="171">
        <v>0</v>
      </c>
      <c r="O163" s="174">
        <v>0</v>
      </c>
      <c r="P163" s="203">
        <v>0</v>
      </c>
      <c r="Q163" s="172">
        <f>(((K163*J163)+N163+O163-(K163*P163%)))+(((K164*J164)+N164+O164-(K164*P164%)))</f>
        <v>179</v>
      </c>
      <c r="R163" s="14" t="s">
        <v>192</v>
      </c>
      <c r="S163" s="23"/>
      <c r="T163" s="132"/>
      <c r="U163" s="78"/>
      <c r="V163" s="78"/>
      <c r="W163" s="133"/>
      <c r="X163" s="206"/>
      <c r="Y163" s="32" t="s">
        <v>298</v>
      </c>
      <c r="Z163" s="117"/>
      <c r="AA163" s="117"/>
      <c r="AB163" s="117"/>
    </row>
    <row r="164" spans="1:28">
      <c r="A164" s="191"/>
      <c r="B164" s="12"/>
      <c r="C164" s="52"/>
      <c r="D164" s="14"/>
      <c r="E164" s="26"/>
      <c r="F164" s="26"/>
      <c r="G164" s="169"/>
      <c r="H164" s="147" t="s">
        <v>1210</v>
      </c>
      <c r="I164" s="170" t="s">
        <v>1131</v>
      </c>
      <c r="J164" s="90">
        <v>1</v>
      </c>
      <c r="K164" s="182">
        <v>149</v>
      </c>
      <c r="L164" s="114">
        <v>118.8</v>
      </c>
      <c r="M164" s="86">
        <f t="shared" si="38"/>
        <v>118.8</v>
      </c>
      <c r="N164" s="171"/>
      <c r="O164" s="174"/>
      <c r="P164" s="203"/>
      <c r="Q164" s="172"/>
      <c r="R164" s="23"/>
      <c r="S164" s="23"/>
      <c r="T164" s="124"/>
      <c r="U164" s="86"/>
      <c r="V164" s="86"/>
      <c r="W164" s="133"/>
      <c r="X164" s="207"/>
      <c r="Y164" s="90"/>
      <c r="Z164" s="103"/>
      <c r="AA164" s="103"/>
      <c r="AB164" s="103"/>
    </row>
    <row r="165" spans="1:28">
      <c r="A165" s="191">
        <v>45381</v>
      </c>
      <c r="B165" s="12" t="s">
        <v>1211</v>
      </c>
      <c r="C165" s="52" t="s">
        <v>1212</v>
      </c>
      <c r="D165" s="14">
        <v>9972759517</v>
      </c>
      <c r="E165" s="26" t="s">
        <v>1213</v>
      </c>
      <c r="F165" s="26" t="s">
        <v>1214</v>
      </c>
      <c r="G165" s="25" t="str">
        <f t="shared" si="48"/>
        <v> Karnataka</v>
      </c>
      <c r="H165" s="111" t="s">
        <v>1215</v>
      </c>
      <c r="I165" s="63" t="s">
        <v>686</v>
      </c>
      <c r="J165" s="95">
        <v>5</v>
      </c>
      <c r="K165" s="96">
        <v>37</v>
      </c>
      <c r="L165" s="96">
        <v>28.22</v>
      </c>
      <c r="M165" s="96">
        <f t="shared" si="38"/>
        <v>141.1</v>
      </c>
      <c r="N165" s="75">
        <v>0</v>
      </c>
      <c r="O165" s="74">
        <v>0</v>
      </c>
      <c r="P165" s="76">
        <v>0</v>
      </c>
      <c r="Q165" s="75">
        <f t="shared" si="47"/>
        <v>185</v>
      </c>
      <c r="R165" s="14" t="s">
        <v>192</v>
      </c>
      <c r="S165" s="14" t="s">
        <v>187</v>
      </c>
      <c r="T165" s="124"/>
      <c r="U165" s="74"/>
      <c r="V165" s="74"/>
      <c r="W165" s="185">
        <v>14344940824596</v>
      </c>
      <c r="X165" s="187"/>
      <c r="Y165" s="40" t="s">
        <v>205</v>
      </c>
      <c r="Z165" s="76"/>
      <c r="AA165" s="76"/>
      <c r="AB165" s="76"/>
    </row>
    <row r="166" spans="1:28">
      <c r="A166" s="191">
        <v>45381</v>
      </c>
      <c r="B166" s="12" t="s">
        <v>1216</v>
      </c>
      <c r="C166" s="52" t="s">
        <v>1217</v>
      </c>
      <c r="D166" s="14">
        <v>9834394078</v>
      </c>
      <c r="E166" s="26" t="s">
        <v>1218</v>
      </c>
      <c r="F166" s="26" t="s">
        <v>1219</v>
      </c>
      <c r="G166" s="168" t="str">
        <f t="shared" si="48"/>
        <v> Telagana</v>
      </c>
      <c r="H166" s="73" t="s">
        <v>1220</v>
      </c>
      <c r="I166" s="44" t="s">
        <v>433</v>
      </c>
      <c r="J166" s="77">
        <v>1</v>
      </c>
      <c r="K166" s="178">
        <v>125</v>
      </c>
      <c r="L166" s="110">
        <v>99.2</v>
      </c>
      <c r="M166" s="78">
        <f t="shared" si="38"/>
        <v>99.2</v>
      </c>
      <c r="N166" s="171">
        <v>0</v>
      </c>
      <c r="O166" s="172">
        <v>40</v>
      </c>
      <c r="P166" s="203">
        <v>0</v>
      </c>
      <c r="Q166" s="172">
        <f>(((K166*J166)+N166+O166-(K166*P166%)))+(((K167*J167)+N167+O167-(K167*P167%)))</f>
        <v>548</v>
      </c>
      <c r="R166" s="14" t="s">
        <v>36</v>
      </c>
      <c r="S166" s="23"/>
      <c r="T166" s="132"/>
      <c r="U166" s="78"/>
      <c r="V166" s="78"/>
      <c r="W166" s="133"/>
      <c r="X166" s="132"/>
      <c r="Y166" s="60" t="s">
        <v>1123</v>
      </c>
      <c r="Z166" s="132"/>
      <c r="AA166" s="132"/>
      <c r="AB166" s="132"/>
    </row>
    <row r="167" spans="1:28">
      <c r="A167" s="191"/>
      <c r="B167" s="12"/>
      <c r="C167" s="52"/>
      <c r="D167" s="14"/>
      <c r="E167" s="26"/>
      <c r="F167" s="26"/>
      <c r="G167" s="169"/>
      <c r="H167" s="147" t="s">
        <v>413</v>
      </c>
      <c r="I167" s="170" t="s">
        <v>294</v>
      </c>
      <c r="J167" s="90">
        <v>1</v>
      </c>
      <c r="K167" s="182">
        <v>383</v>
      </c>
      <c r="L167" s="114">
        <v>330</v>
      </c>
      <c r="M167" s="86">
        <f t="shared" si="38"/>
        <v>330</v>
      </c>
      <c r="N167" s="171"/>
      <c r="O167" s="172"/>
      <c r="P167" s="203"/>
      <c r="Q167" s="172"/>
      <c r="R167" s="23"/>
      <c r="S167" s="23"/>
      <c r="T167" s="124"/>
      <c r="U167" s="86"/>
      <c r="V167" s="86"/>
      <c r="W167" s="133"/>
      <c r="X167" s="124"/>
      <c r="Y167" s="142"/>
      <c r="Z167" s="124"/>
      <c r="AA167" s="124"/>
      <c r="AB167" s="124"/>
    </row>
    <row r="168" spans="1:28">
      <c r="A168" s="191">
        <v>45381</v>
      </c>
      <c r="B168" s="12" t="s">
        <v>1221</v>
      </c>
      <c r="C168" s="52" t="s">
        <v>1222</v>
      </c>
      <c r="D168" s="14">
        <v>9973757677</v>
      </c>
      <c r="E168" s="26" t="s">
        <v>1223</v>
      </c>
      <c r="F168" s="26" t="s">
        <v>1224</v>
      </c>
      <c r="G168" s="25" t="str">
        <f t="shared" si="48"/>
        <v> Bihar</v>
      </c>
      <c r="H168" s="113" t="s">
        <v>1225</v>
      </c>
      <c r="I168" s="66" t="s">
        <v>433</v>
      </c>
      <c r="J168" s="90">
        <v>1</v>
      </c>
      <c r="K168" s="86">
        <v>255</v>
      </c>
      <c r="L168" s="86">
        <v>202.37</v>
      </c>
      <c r="M168" s="86">
        <f t="shared" si="38"/>
        <v>202.37</v>
      </c>
      <c r="N168" s="75">
        <v>0</v>
      </c>
      <c r="O168" s="74">
        <v>0</v>
      </c>
      <c r="P168" s="76">
        <v>0</v>
      </c>
      <c r="Q168" s="75">
        <f t="shared" si="45"/>
        <v>255</v>
      </c>
      <c r="R168" s="14" t="s">
        <v>192</v>
      </c>
      <c r="S168" s="23"/>
      <c r="T168" s="124"/>
      <c r="U168" s="74"/>
      <c r="V168" s="74"/>
      <c r="W168" s="133"/>
      <c r="X168" s="187"/>
      <c r="Y168" s="40" t="s">
        <v>298</v>
      </c>
      <c r="Z168" s="76"/>
      <c r="AA168" s="76"/>
      <c r="AB168" s="76"/>
    </row>
    <row r="169" spans="1:28">
      <c r="A169" s="191">
        <v>45381</v>
      </c>
      <c r="B169" s="12" t="s">
        <v>1226</v>
      </c>
      <c r="C169" s="52" t="s">
        <v>1227</v>
      </c>
      <c r="D169" s="14">
        <v>9348407507</v>
      </c>
      <c r="E169" s="26" t="s">
        <v>1228</v>
      </c>
      <c r="F169" s="26" t="s">
        <v>1071</v>
      </c>
      <c r="G169" s="25" t="str">
        <f t="shared" si="48"/>
        <v> Uttar Pradesh</v>
      </c>
      <c r="H169" s="65" t="s">
        <v>1130</v>
      </c>
      <c r="I169" s="26" t="s">
        <v>1131</v>
      </c>
      <c r="J169" s="24">
        <v>1</v>
      </c>
      <c r="K169" s="74">
        <v>547</v>
      </c>
      <c r="L169" s="74">
        <v>400</v>
      </c>
      <c r="M169" s="74">
        <f t="shared" si="38"/>
        <v>400</v>
      </c>
      <c r="N169" s="75">
        <v>0</v>
      </c>
      <c r="O169" s="74">
        <v>40</v>
      </c>
      <c r="P169" s="76">
        <v>0</v>
      </c>
      <c r="Q169" s="75">
        <f t="shared" si="45"/>
        <v>587</v>
      </c>
      <c r="R169" s="14" t="s">
        <v>36</v>
      </c>
      <c r="S169" s="14" t="s">
        <v>187</v>
      </c>
      <c r="T169" s="124"/>
      <c r="U169" s="74"/>
      <c r="V169" s="74"/>
      <c r="W169" s="208">
        <v>14344940839133</v>
      </c>
      <c r="X169" s="187"/>
      <c r="Y169" s="40" t="s">
        <v>1123</v>
      </c>
      <c r="Z169" s="76"/>
      <c r="AA169" s="76"/>
      <c r="AB169" s="76"/>
    </row>
    <row r="170" spans="1:28">
      <c r="A170" s="191">
        <v>45381</v>
      </c>
      <c r="B170" s="12" t="s">
        <v>1229</v>
      </c>
      <c r="C170" s="52" t="s">
        <v>1230</v>
      </c>
      <c r="D170" s="14">
        <v>9923055256</v>
      </c>
      <c r="E170" s="26" t="s">
        <v>1231</v>
      </c>
      <c r="F170" s="26" t="s">
        <v>1232</v>
      </c>
      <c r="G170" s="25" t="str">
        <f t="shared" si="48"/>
        <v> Maharashtra</v>
      </c>
      <c r="H170" s="72" t="s">
        <v>1180</v>
      </c>
      <c r="I170" s="60" t="s">
        <v>577</v>
      </c>
      <c r="J170" s="77">
        <v>1</v>
      </c>
      <c r="K170" s="78">
        <v>210</v>
      </c>
      <c r="L170" s="78">
        <v>166.67</v>
      </c>
      <c r="M170" s="78">
        <f t="shared" si="38"/>
        <v>166.67</v>
      </c>
      <c r="N170" s="75">
        <v>0</v>
      </c>
      <c r="O170" s="74">
        <v>40</v>
      </c>
      <c r="P170" s="76">
        <v>0</v>
      </c>
      <c r="Q170" s="75">
        <f t="shared" ref="Q170" si="49">((K170*J170)+N170+O170-(K170*P170%))</f>
        <v>250</v>
      </c>
      <c r="R170" s="14" t="s">
        <v>36</v>
      </c>
      <c r="S170" s="14" t="s">
        <v>187</v>
      </c>
      <c r="T170" s="124"/>
      <c r="U170" s="74"/>
      <c r="V170" s="74"/>
      <c r="W170" s="208">
        <v>14344940839177</v>
      </c>
      <c r="X170" s="187"/>
      <c r="Y170" s="40" t="s">
        <v>1123</v>
      </c>
      <c r="Z170" s="76"/>
      <c r="AA170" s="76"/>
      <c r="AB170" s="76"/>
    </row>
    <row r="171" spans="1:28">
      <c r="A171" s="191">
        <v>45381</v>
      </c>
      <c r="B171" s="12" t="s">
        <v>1233</v>
      </c>
      <c r="C171" s="52" t="s">
        <v>1234</v>
      </c>
      <c r="D171" s="14">
        <v>9429910826</v>
      </c>
      <c r="E171" s="26" t="s">
        <v>1235</v>
      </c>
      <c r="F171" s="26" t="s">
        <v>167</v>
      </c>
      <c r="G171" s="168" t="str">
        <f t="shared" si="48"/>
        <v> Gujarat</v>
      </c>
      <c r="H171" s="73" t="s">
        <v>1236</v>
      </c>
      <c r="I171" s="60" t="s">
        <v>686</v>
      </c>
      <c r="J171" s="204">
        <v>4</v>
      </c>
      <c r="K171" s="78">
        <v>95</v>
      </c>
      <c r="L171" s="178">
        <v>64.41</v>
      </c>
      <c r="M171" s="78">
        <f t="shared" si="38"/>
        <v>257.64</v>
      </c>
      <c r="N171" s="171">
        <v>0</v>
      </c>
      <c r="O171" s="172">
        <v>0</v>
      </c>
      <c r="P171" s="203">
        <v>0</v>
      </c>
      <c r="Q171" s="75">
        <f>(((K171*J171)+N171+O171-(K171*P171%)))+(((K172*J172)+N172+O172-(K172*P172%)))</f>
        <v>579</v>
      </c>
      <c r="R171" s="14" t="s">
        <v>192</v>
      </c>
      <c r="S171" s="14" t="s">
        <v>830</v>
      </c>
      <c r="T171" s="132"/>
      <c r="U171" s="78"/>
      <c r="V171" s="78"/>
      <c r="W171" s="125">
        <v>1338036842</v>
      </c>
      <c r="X171" s="206"/>
      <c r="Y171" s="32" t="s">
        <v>1123</v>
      </c>
      <c r="Z171" s="117"/>
      <c r="AA171" s="117"/>
      <c r="AB171" s="117"/>
    </row>
    <row r="172" spans="1:28">
      <c r="A172" s="191"/>
      <c r="B172" s="12"/>
      <c r="C172" s="52"/>
      <c r="D172" s="14"/>
      <c r="E172" s="26"/>
      <c r="F172" s="26"/>
      <c r="G172" s="169"/>
      <c r="H172" s="147" t="s">
        <v>1237</v>
      </c>
      <c r="I172" s="66" t="s">
        <v>508</v>
      </c>
      <c r="J172" s="205">
        <v>1</v>
      </c>
      <c r="K172" s="86">
        <v>199</v>
      </c>
      <c r="L172" s="182">
        <v>142.14</v>
      </c>
      <c r="M172" s="86">
        <f t="shared" si="38"/>
        <v>142.14</v>
      </c>
      <c r="N172" s="171"/>
      <c r="O172" s="172"/>
      <c r="P172" s="203"/>
      <c r="Q172" s="75"/>
      <c r="R172" s="23"/>
      <c r="S172" s="23"/>
      <c r="T172" s="124"/>
      <c r="U172" s="86"/>
      <c r="V172" s="86"/>
      <c r="W172" s="125"/>
      <c r="X172" s="207"/>
      <c r="Y172" s="90"/>
      <c r="Z172" s="103"/>
      <c r="AA172" s="103"/>
      <c r="AB172" s="103"/>
    </row>
    <row r="173" spans="1:28">
      <c r="A173" s="191">
        <v>45381</v>
      </c>
      <c r="B173" s="14" t="s">
        <v>1238</v>
      </c>
      <c r="C173" s="52" t="s">
        <v>1239</v>
      </c>
      <c r="D173" s="14">
        <v>9739213579</v>
      </c>
      <c r="E173" s="26" t="s">
        <v>1240</v>
      </c>
      <c r="F173" s="26" t="s">
        <v>417</v>
      </c>
      <c r="G173" s="25" t="str">
        <f t="shared" si="48"/>
        <v> Karnataka</v>
      </c>
      <c r="H173" s="196" t="s">
        <v>1241</v>
      </c>
      <c r="I173" s="63" t="s">
        <v>320</v>
      </c>
      <c r="J173" s="95">
        <v>1</v>
      </c>
      <c r="K173" s="96">
        <v>599</v>
      </c>
      <c r="L173" s="96">
        <v>445.68</v>
      </c>
      <c r="M173" s="96">
        <f t="shared" ref="M173:M201" si="50">L173*J173</f>
        <v>445.68</v>
      </c>
      <c r="N173" s="75">
        <v>0</v>
      </c>
      <c r="O173" s="74">
        <v>0</v>
      </c>
      <c r="P173" s="76">
        <v>0</v>
      </c>
      <c r="Q173" s="75">
        <f>((K173*J173)+N173+O173-(K173*P173%))</f>
        <v>599</v>
      </c>
      <c r="R173" s="14" t="s">
        <v>192</v>
      </c>
      <c r="S173" s="14" t="s">
        <v>830</v>
      </c>
      <c r="T173" s="124"/>
      <c r="U173" s="74"/>
      <c r="V173" s="74"/>
      <c r="W173" s="125">
        <v>1338036839</v>
      </c>
      <c r="X173" s="187"/>
      <c r="Y173" s="40" t="s">
        <v>1123</v>
      </c>
      <c r="Z173" s="76"/>
      <c r="AA173" s="76"/>
      <c r="AB173" s="76"/>
    </row>
    <row r="174" spans="1:28">
      <c r="A174" s="191">
        <v>45381</v>
      </c>
      <c r="B174" s="12" t="s">
        <v>1242</v>
      </c>
      <c r="C174" s="52" t="s">
        <v>1243</v>
      </c>
      <c r="D174" s="14">
        <v>8917464159</v>
      </c>
      <c r="E174" s="26" t="s">
        <v>1244</v>
      </c>
      <c r="F174" s="26" t="s">
        <v>417</v>
      </c>
      <c r="G174" s="168" t="str">
        <f t="shared" si="48"/>
        <v> Karnataka</v>
      </c>
      <c r="H174" s="197" t="s">
        <v>1245</v>
      </c>
      <c r="I174" s="60" t="s">
        <v>289</v>
      </c>
      <c r="J174" s="204">
        <v>1</v>
      </c>
      <c r="K174" s="78">
        <v>145</v>
      </c>
      <c r="L174" s="178">
        <v>115.08</v>
      </c>
      <c r="M174" s="78">
        <f t="shared" si="50"/>
        <v>115.08</v>
      </c>
      <c r="N174" s="171">
        <v>0</v>
      </c>
      <c r="O174" s="172">
        <v>0</v>
      </c>
      <c r="P174" s="203">
        <v>0</v>
      </c>
      <c r="Q174" s="75">
        <f>(((K174*J174)+N174+O174-(K174*P174%)))+(((K175*J175)+N175+O175-(K175*P175%)))</f>
        <v>185</v>
      </c>
      <c r="R174" s="14" t="s">
        <v>192</v>
      </c>
      <c r="S174" s="14" t="s">
        <v>187</v>
      </c>
      <c r="T174" s="132"/>
      <c r="U174" s="78"/>
      <c r="V174" s="78"/>
      <c r="W174" s="125">
        <v>14344940839121</v>
      </c>
      <c r="X174" s="206"/>
      <c r="Y174" s="32" t="s">
        <v>1123</v>
      </c>
      <c r="Z174" s="117"/>
      <c r="AA174" s="117"/>
      <c r="AB174" s="117"/>
    </row>
    <row r="175" spans="1:28">
      <c r="A175" s="191"/>
      <c r="B175" s="12"/>
      <c r="C175" s="52"/>
      <c r="D175" s="14"/>
      <c r="E175" s="26"/>
      <c r="F175" s="26"/>
      <c r="G175" s="169"/>
      <c r="H175" s="198" t="s">
        <v>1246</v>
      </c>
      <c r="I175" s="66" t="s">
        <v>686</v>
      </c>
      <c r="J175" s="205">
        <v>1</v>
      </c>
      <c r="K175" s="86">
        <v>40</v>
      </c>
      <c r="L175" s="182">
        <v>28.81</v>
      </c>
      <c r="M175" s="86">
        <f t="shared" si="50"/>
        <v>28.81</v>
      </c>
      <c r="N175" s="171"/>
      <c r="O175" s="172"/>
      <c r="P175" s="203"/>
      <c r="Q175" s="75"/>
      <c r="R175" s="23"/>
      <c r="S175" s="23"/>
      <c r="T175" s="124"/>
      <c r="U175" s="86"/>
      <c r="V175" s="86"/>
      <c r="W175" s="125"/>
      <c r="X175" s="207"/>
      <c r="Y175" s="90"/>
      <c r="Z175" s="103"/>
      <c r="AA175" s="103"/>
      <c r="AB175" s="103"/>
    </row>
    <row r="176" spans="1:28">
      <c r="A176" s="191">
        <v>45381</v>
      </c>
      <c r="B176" s="12" t="s">
        <v>1247</v>
      </c>
      <c r="C176" s="52" t="s">
        <v>1248</v>
      </c>
      <c r="D176" s="14">
        <v>8727083084</v>
      </c>
      <c r="E176" s="64" t="s">
        <v>1249</v>
      </c>
      <c r="F176" s="64" t="s">
        <v>1250</v>
      </c>
      <c r="G176" s="24" t="str">
        <f t="shared" si="48"/>
        <v> Punjab</v>
      </c>
      <c r="H176" s="65" t="s">
        <v>1251</v>
      </c>
      <c r="I176" s="66" t="s">
        <v>335</v>
      </c>
      <c r="J176" s="90">
        <v>1</v>
      </c>
      <c r="K176" s="86">
        <v>699</v>
      </c>
      <c r="L176" s="86">
        <v>555.91</v>
      </c>
      <c r="M176" s="86">
        <f t="shared" si="50"/>
        <v>555.91</v>
      </c>
      <c r="N176" s="75">
        <v>0</v>
      </c>
      <c r="O176" s="74">
        <v>40</v>
      </c>
      <c r="P176" s="76">
        <v>0</v>
      </c>
      <c r="Q176" s="75">
        <f t="shared" ref="Q176:Q182" si="51">((K176*J176)+N176+O176-(K176*P176%))</f>
        <v>739</v>
      </c>
      <c r="R176" s="14" t="s">
        <v>36</v>
      </c>
      <c r="S176" s="126" t="s">
        <v>187</v>
      </c>
      <c r="T176" s="124"/>
      <c r="U176" s="74"/>
      <c r="V176" s="74"/>
      <c r="W176" s="189">
        <v>14344940840519</v>
      </c>
      <c r="X176" s="187"/>
      <c r="Y176" s="40" t="s">
        <v>1123</v>
      </c>
      <c r="Z176" s="76"/>
      <c r="AA176" s="76"/>
      <c r="AB176" s="76"/>
    </row>
    <row r="177" spans="1:28">
      <c r="A177" s="191">
        <v>45381</v>
      </c>
      <c r="B177" s="14" t="s">
        <v>1252</v>
      </c>
      <c r="C177" s="52" t="s">
        <v>1253</v>
      </c>
      <c r="D177" s="14">
        <v>8821046348</v>
      </c>
      <c r="E177" s="64" t="s">
        <v>1254</v>
      </c>
      <c r="F177" s="64" t="s">
        <v>740</v>
      </c>
      <c r="G177" s="24" t="str">
        <f t="shared" si="48"/>
        <v> Maharashtra</v>
      </c>
      <c r="H177" s="65" t="s">
        <v>1076</v>
      </c>
      <c r="I177" s="26" t="s">
        <v>577</v>
      </c>
      <c r="J177" s="24">
        <v>1</v>
      </c>
      <c r="K177" s="74">
        <v>160</v>
      </c>
      <c r="L177" s="74">
        <v>119.05</v>
      </c>
      <c r="M177" s="74">
        <f t="shared" si="50"/>
        <v>119.05</v>
      </c>
      <c r="N177" s="75">
        <v>0</v>
      </c>
      <c r="O177" s="74">
        <v>0</v>
      </c>
      <c r="P177" s="76">
        <v>0</v>
      </c>
      <c r="Q177" s="75">
        <f t="shared" si="51"/>
        <v>160</v>
      </c>
      <c r="R177" s="14" t="s">
        <v>192</v>
      </c>
      <c r="S177" s="126" t="s">
        <v>830</v>
      </c>
      <c r="T177" s="124"/>
      <c r="U177" s="74"/>
      <c r="V177" s="74"/>
      <c r="W177" s="125">
        <v>1338036841</v>
      </c>
      <c r="X177" s="187"/>
      <c r="Y177" s="40" t="s">
        <v>1123</v>
      </c>
      <c r="Z177" s="76"/>
      <c r="AA177" s="76"/>
      <c r="AB177" s="76"/>
    </row>
    <row r="178" spans="1:28">
      <c r="A178" s="191">
        <v>45382</v>
      </c>
      <c r="B178" s="12" t="s">
        <v>1255</v>
      </c>
      <c r="C178" s="52" t="s">
        <v>1256</v>
      </c>
      <c r="D178" s="14">
        <v>7259698266</v>
      </c>
      <c r="E178" s="64" t="s">
        <v>1257</v>
      </c>
      <c r="F178" s="64" t="s">
        <v>417</v>
      </c>
      <c r="G178" s="24" t="str">
        <f t="shared" si="48"/>
        <v> Karnataka</v>
      </c>
      <c r="H178" s="71" t="s">
        <v>1258</v>
      </c>
      <c r="I178" s="26" t="s">
        <v>289</v>
      </c>
      <c r="J178" s="24">
        <v>1</v>
      </c>
      <c r="K178" s="74">
        <v>176</v>
      </c>
      <c r="L178" s="74">
        <v>139.67</v>
      </c>
      <c r="M178" s="74">
        <f t="shared" si="50"/>
        <v>139.67</v>
      </c>
      <c r="N178" s="75">
        <v>0</v>
      </c>
      <c r="O178" s="74">
        <v>0</v>
      </c>
      <c r="P178" s="76">
        <v>0</v>
      </c>
      <c r="Q178" s="75">
        <f t="shared" si="51"/>
        <v>176</v>
      </c>
      <c r="R178" s="14" t="s">
        <v>192</v>
      </c>
      <c r="S178" s="126" t="s">
        <v>187</v>
      </c>
      <c r="T178" s="124"/>
      <c r="U178" s="74"/>
      <c r="V178" s="74"/>
      <c r="W178" s="125">
        <v>14344940839089</v>
      </c>
      <c r="X178" s="187"/>
      <c r="Y178" s="40" t="s">
        <v>1123</v>
      </c>
      <c r="Z178" s="76"/>
      <c r="AA178" s="76"/>
      <c r="AB178" s="76"/>
    </row>
    <row r="179" spans="1:28">
      <c r="A179" s="191">
        <v>45382</v>
      </c>
      <c r="B179" s="12" t="s">
        <v>1259</v>
      </c>
      <c r="C179" s="52" t="s">
        <v>1260</v>
      </c>
      <c r="D179" s="14">
        <v>8827354567</v>
      </c>
      <c r="E179" s="64" t="s">
        <v>1261</v>
      </c>
      <c r="F179" s="64" t="s">
        <v>1262</v>
      </c>
      <c r="G179" s="24" t="str">
        <f t="shared" si="48"/>
        <v> Madya Pradesh</v>
      </c>
      <c r="H179" s="65" t="s">
        <v>1263</v>
      </c>
      <c r="I179" s="26" t="s">
        <v>433</v>
      </c>
      <c r="J179" s="24">
        <v>1</v>
      </c>
      <c r="K179" s="74">
        <v>160</v>
      </c>
      <c r="L179" s="74">
        <v>126.98</v>
      </c>
      <c r="M179" s="74">
        <f t="shared" si="50"/>
        <v>126.98</v>
      </c>
      <c r="N179" s="75">
        <v>0</v>
      </c>
      <c r="O179" s="74">
        <v>0</v>
      </c>
      <c r="P179" s="76">
        <v>0</v>
      </c>
      <c r="Q179" s="75">
        <f t="shared" si="51"/>
        <v>160</v>
      </c>
      <c r="R179" s="14" t="s">
        <v>192</v>
      </c>
      <c r="S179" s="126" t="s">
        <v>598</v>
      </c>
      <c r="T179" s="124"/>
      <c r="U179" s="74"/>
      <c r="V179" s="74"/>
      <c r="W179" s="125">
        <v>28680710000291</v>
      </c>
      <c r="X179" s="187"/>
      <c r="Y179" s="40" t="s">
        <v>1123</v>
      </c>
      <c r="Z179" s="76"/>
      <c r="AA179" s="76"/>
      <c r="AB179" s="76"/>
    </row>
    <row r="180" spans="1:28">
      <c r="A180" s="191">
        <v>45382</v>
      </c>
      <c r="B180" s="12" t="s">
        <v>1264</v>
      </c>
      <c r="C180" s="52" t="s">
        <v>1265</v>
      </c>
      <c r="D180" s="14">
        <v>8638941500</v>
      </c>
      <c r="E180" s="64" t="s">
        <v>1266</v>
      </c>
      <c r="F180" s="64" t="s">
        <v>1267</v>
      </c>
      <c r="G180" s="24" t="str">
        <f t="shared" si="48"/>
        <v> Haryana</v>
      </c>
      <c r="H180" s="71" t="s">
        <v>1268</v>
      </c>
      <c r="I180" s="26" t="s">
        <v>433</v>
      </c>
      <c r="J180" s="24">
        <v>3</v>
      </c>
      <c r="K180" s="74">
        <v>100</v>
      </c>
      <c r="L180" s="74">
        <v>79.4</v>
      </c>
      <c r="M180" s="74">
        <f t="shared" si="50"/>
        <v>238.2</v>
      </c>
      <c r="N180" s="75">
        <v>0</v>
      </c>
      <c r="O180" s="74">
        <v>0</v>
      </c>
      <c r="P180" s="76">
        <v>0</v>
      </c>
      <c r="Q180" s="75">
        <f t="shared" si="51"/>
        <v>300</v>
      </c>
      <c r="R180" s="14" t="s">
        <v>192</v>
      </c>
      <c r="S180" s="126" t="s">
        <v>187</v>
      </c>
      <c r="T180" s="124"/>
      <c r="U180" s="74"/>
      <c r="V180" s="74"/>
      <c r="W180" s="208">
        <v>14344940839082</v>
      </c>
      <c r="X180" s="187"/>
      <c r="Y180" s="40" t="s">
        <v>1123</v>
      </c>
      <c r="Z180" s="76"/>
      <c r="AA180" s="76"/>
      <c r="AB180" s="76"/>
    </row>
    <row r="181" spans="1:28">
      <c r="A181" s="191">
        <v>45382</v>
      </c>
      <c r="B181" s="12" t="s">
        <v>1269</v>
      </c>
      <c r="C181" s="52" t="s">
        <v>1270</v>
      </c>
      <c r="D181" s="14">
        <v>9140707002</v>
      </c>
      <c r="E181" s="64" t="s">
        <v>1271</v>
      </c>
      <c r="F181" s="64" t="s">
        <v>1272</v>
      </c>
      <c r="G181" s="24" t="str">
        <f t="shared" si="48"/>
        <v> Uttar Prades</v>
      </c>
      <c r="H181" s="71" t="s">
        <v>705</v>
      </c>
      <c r="I181" s="26" t="s">
        <v>508</v>
      </c>
      <c r="J181" s="24">
        <v>1</v>
      </c>
      <c r="K181" s="74">
        <v>248</v>
      </c>
      <c r="L181" s="74">
        <v>189</v>
      </c>
      <c r="M181" s="74">
        <f t="shared" si="50"/>
        <v>189</v>
      </c>
      <c r="N181" s="75">
        <v>0</v>
      </c>
      <c r="O181" s="74">
        <v>40</v>
      </c>
      <c r="P181" s="76">
        <v>0</v>
      </c>
      <c r="Q181" s="75">
        <f t="shared" si="51"/>
        <v>288</v>
      </c>
      <c r="R181" s="14" t="s">
        <v>36</v>
      </c>
      <c r="S181" s="126" t="s">
        <v>187</v>
      </c>
      <c r="T181" s="124"/>
      <c r="U181" s="74"/>
      <c r="V181" s="74"/>
      <c r="W181" s="208">
        <v>14344940839594</v>
      </c>
      <c r="X181" s="187"/>
      <c r="Y181" s="40" t="s">
        <v>1123</v>
      </c>
      <c r="Z181" s="76"/>
      <c r="AA181" s="76"/>
      <c r="AB181" s="76"/>
    </row>
    <row r="182" spans="1:28">
      <c r="A182" s="191">
        <v>45382</v>
      </c>
      <c r="B182" s="12" t="s">
        <v>1273</v>
      </c>
      <c r="C182" s="52" t="s">
        <v>1274</v>
      </c>
      <c r="D182" s="14">
        <v>9881814984</v>
      </c>
      <c r="E182" s="64" t="s">
        <v>1275</v>
      </c>
      <c r="F182" s="64" t="s">
        <v>740</v>
      </c>
      <c r="G182" s="24" t="str">
        <f t="shared" si="48"/>
        <v> Maharashtra</v>
      </c>
      <c r="H182" s="65" t="s">
        <v>1276</v>
      </c>
      <c r="I182" s="26" t="s">
        <v>577</v>
      </c>
      <c r="J182" s="24">
        <v>1</v>
      </c>
      <c r="K182" s="74">
        <v>90</v>
      </c>
      <c r="L182" s="74">
        <v>64.28</v>
      </c>
      <c r="M182" s="74">
        <f t="shared" si="50"/>
        <v>64.28</v>
      </c>
      <c r="N182" s="75">
        <v>59</v>
      </c>
      <c r="O182" s="74">
        <v>0</v>
      </c>
      <c r="P182" s="76">
        <v>0</v>
      </c>
      <c r="Q182" s="75">
        <f t="shared" si="51"/>
        <v>149</v>
      </c>
      <c r="R182" s="14" t="s">
        <v>192</v>
      </c>
      <c r="S182" s="126" t="s">
        <v>187</v>
      </c>
      <c r="T182" s="124"/>
      <c r="U182" s="74"/>
      <c r="V182" s="74"/>
      <c r="W182" s="121">
        <v>14344940841161</v>
      </c>
      <c r="X182" s="187"/>
      <c r="Y182" s="40" t="s">
        <v>1123</v>
      </c>
      <c r="Z182" s="76"/>
      <c r="AA182" s="76"/>
      <c r="AB182" s="76"/>
    </row>
    <row r="183" spans="1:28">
      <c r="A183" s="191">
        <v>45382</v>
      </c>
      <c r="B183" s="12" t="s">
        <v>1277</v>
      </c>
      <c r="C183" s="52" t="s">
        <v>1274</v>
      </c>
      <c r="D183" s="14">
        <v>9881814984</v>
      </c>
      <c r="E183" s="64" t="s">
        <v>1275</v>
      </c>
      <c r="F183" s="64" t="s">
        <v>740</v>
      </c>
      <c r="G183" s="24" t="str">
        <f t="shared" si="48"/>
        <v> Maharashtra</v>
      </c>
      <c r="H183" s="71" t="s">
        <v>413</v>
      </c>
      <c r="I183" s="26" t="s">
        <v>294</v>
      </c>
      <c r="J183" s="24">
        <v>1</v>
      </c>
      <c r="K183" s="74">
        <v>383</v>
      </c>
      <c r="L183" s="74">
        <v>330</v>
      </c>
      <c r="M183" s="74">
        <f t="shared" si="50"/>
        <v>330</v>
      </c>
      <c r="N183" s="75">
        <v>0</v>
      </c>
      <c r="O183" s="74">
        <v>0</v>
      </c>
      <c r="P183" s="76">
        <v>0</v>
      </c>
      <c r="Q183" s="75">
        <f t="shared" si="45"/>
        <v>383</v>
      </c>
      <c r="R183" s="14" t="s">
        <v>192</v>
      </c>
      <c r="S183" s="126" t="s">
        <v>187</v>
      </c>
      <c r="T183" s="124"/>
      <c r="U183" s="74"/>
      <c r="V183" s="74"/>
      <c r="W183" s="121">
        <v>14344940841161</v>
      </c>
      <c r="X183" s="187"/>
      <c r="Y183" s="40" t="s">
        <v>1123</v>
      </c>
      <c r="Z183" s="76"/>
      <c r="AA183" s="76"/>
      <c r="AB183" s="76"/>
    </row>
    <row r="184" spans="1:28">
      <c r="A184" s="191">
        <v>45382</v>
      </c>
      <c r="B184" s="12" t="s">
        <v>1278</v>
      </c>
      <c r="C184" s="52" t="s">
        <v>1279</v>
      </c>
      <c r="D184" s="14">
        <v>9119506460</v>
      </c>
      <c r="E184" s="64" t="s">
        <v>1280</v>
      </c>
      <c r="F184" s="64" t="s">
        <v>1281</v>
      </c>
      <c r="G184" s="24" t="str">
        <f t="shared" si="48"/>
        <v> Goa</v>
      </c>
      <c r="H184" s="65" t="s">
        <v>1282</v>
      </c>
      <c r="I184" s="26" t="s">
        <v>584</v>
      </c>
      <c r="J184" s="24">
        <v>1</v>
      </c>
      <c r="K184" s="74">
        <v>245</v>
      </c>
      <c r="L184" s="74">
        <v>197</v>
      </c>
      <c r="M184" s="74">
        <f t="shared" si="50"/>
        <v>197</v>
      </c>
      <c r="N184" s="75">
        <v>0</v>
      </c>
      <c r="O184" s="74">
        <v>0</v>
      </c>
      <c r="P184" s="76">
        <v>0</v>
      </c>
      <c r="Q184" s="75">
        <f t="shared" si="45"/>
        <v>245</v>
      </c>
      <c r="R184" s="14" t="s">
        <v>192</v>
      </c>
      <c r="S184" s="126" t="s">
        <v>830</v>
      </c>
      <c r="T184" s="124"/>
      <c r="U184" s="74"/>
      <c r="V184" s="74"/>
      <c r="W184" s="125">
        <v>1338036838</v>
      </c>
      <c r="X184" s="187"/>
      <c r="Y184" s="40" t="s">
        <v>1123</v>
      </c>
      <c r="Z184" s="76"/>
      <c r="AA184" s="76"/>
      <c r="AB184" s="76"/>
    </row>
    <row r="185" spans="1:28">
      <c r="A185" s="191">
        <v>45382</v>
      </c>
      <c r="B185" s="12" t="s">
        <v>1283</v>
      </c>
      <c r="C185" s="52" t="s">
        <v>951</v>
      </c>
      <c r="D185" s="14">
        <v>8008680375</v>
      </c>
      <c r="E185" s="64" t="s">
        <v>407</v>
      </c>
      <c r="F185" s="64" t="s">
        <v>407</v>
      </c>
      <c r="G185" s="24" t="str">
        <f t="shared" si="48"/>
        <v> Telagana</v>
      </c>
      <c r="H185" s="65" t="s">
        <v>953</v>
      </c>
      <c r="I185" s="26" t="s">
        <v>577</v>
      </c>
      <c r="J185" s="24">
        <v>1</v>
      </c>
      <c r="K185" s="74">
        <v>400</v>
      </c>
      <c r="L185" s="74">
        <v>300</v>
      </c>
      <c r="M185" s="74">
        <f t="shared" si="50"/>
        <v>300</v>
      </c>
      <c r="N185" s="75">
        <v>0</v>
      </c>
      <c r="O185" s="74">
        <v>40</v>
      </c>
      <c r="P185" s="76">
        <v>0</v>
      </c>
      <c r="Q185" s="75">
        <f t="shared" si="45"/>
        <v>440</v>
      </c>
      <c r="R185" s="14" t="s">
        <v>36</v>
      </c>
      <c r="S185" s="126" t="s">
        <v>830</v>
      </c>
      <c r="T185" s="124"/>
      <c r="U185" s="74"/>
      <c r="V185" s="74"/>
      <c r="W185" s="209">
        <v>1338036663</v>
      </c>
      <c r="X185" s="187"/>
      <c r="Y185" s="40" t="s">
        <v>1123</v>
      </c>
      <c r="Z185" s="76"/>
      <c r="AA185" s="76"/>
      <c r="AB185" s="76"/>
    </row>
    <row r="186" spans="1:28">
      <c r="A186" s="191">
        <v>45382</v>
      </c>
      <c r="B186" s="12" t="s">
        <v>1284</v>
      </c>
      <c r="C186" s="52" t="s">
        <v>1285</v>
      </c>
      <c r="D186" s="14">
        <v>9919624867</v>
      </c>
      <c r="E186" s="64" t="s">
        <v>1286</v>
      </c>
      <c r="F186" s="64" t="s">
        <v>1287</v>
      </c>
      <c r="G186" s="24" t="str">
        <f t="shared" si="48"/>
        <v> Uttar Pradesh</v>
      </c>
      <c r="H186" s="65" t="s">
        <v>1288</v>
      </c>
      <c r="I186" s="26" t="s">
        <v>577</v>
      </c>
      <c r="J186" s="24">
        <v>1</v>
      </c>
      <c r="K186" s="74">
        <v>396</v>
      </c>
      <c r="L186" s="74">
        <v>0</v>
      </c>
      <c r="M186" s="74">
        <f t="shared" si="50"/>
        <v>0</v>
      </c>
      <c r="N186" s="75">
        <v>0</v>
      </c>
      <c r="O186" s="74">
        <v>100</v>
      </c>
      <c r="P186" s="76">
        <v>0</v>
      </c>
      <c r="Q186" s="75">
        <f t="shared" si="45"/>
        <v>496</v>
      </c>
      <c r="R186" s="14" t="s">
        <v>36</v>
      </c>
      <c r="S186" s="126" t="s">
        <v>598</v>
      </c>
      <c r="T186" s="124"/>
      <c r="U186" s="74"/>
      <c r="V186" s="74"/>
      <c r="W186" s="125">
        <v>28680710000313</v>
      </c>
      <c r="X186" s="187"/>
      <c r="Y186" s="40" t="s">
        <v>1123</v>
      </c>
      <c r="Z186" s="76"/>
      <c r="AA186" s="76"/>
      <c r="AB186" s="76"/>
    </row>
    <row r="187" spans="1:28">
      <c r="A187" s="191">
        <v>45382</v>
      </c>
      <c r="B187" s="12" t="s">
        <v>1289</v>
      </c>
      <c r="C187" s="26" t="s">
        <v>1290</v>
      </c>
      <c r="D187" s="14">
        <v>9465069270</v>
      </c>
      <c r="E187" s="199" t="s">
        <v>1291</v>
      </c>
      <c r="F187" s="64" t="s">
        <v>1292</v>
      </c>
      <c r="G187" s="24" t="str">
        <f t="shared" si="48"/>
        <v> Uttar Pradesh</v>
      </c>
      <c r="H187" s="65" t="s">
        <v>1180</v>
      </c>
      <c r="I187" s="26" t="s">
        <v>577</v>
      </c>
      <c r="J187" s="24">
        <v>2</v>
      </c>
      <c r="K187" s="74">
        <v>210</v>
      </c>
      <c r="L187" s="74">
        <v>166.67</v>
      </c>
      <c r="M187" s="74">
        <f t="shared" si="50"/>
        <v>333.34</v>
      </c>
      <c r="N187" s="75">
        <v>0</v>
      </c>
      <c r="O187" s="74">
        <v>40</v>
      </c>
      <c r="P187" s="76">
        <v>0</v>
      </c>
      <c r="Q187" s="75">
        <f t="shared" si="45"/>
        <v>460</v>
      </c>
      <c r="R187" s="14" t="s">
        <v>36</v>
      </c>
      <c r="S187" s="126" t="s">
        <v>187</v>
      </c>
      <c r="T187" s="124"/>
      <c r="U187" s="74"/>
      <c r="V187" s="74"/>
      <c r="W187" s="121">
        <v>14344940841140</v>
      </c>
      <c r="X187" s="187"/>
      <c r="Y187" s="40" t="s">
        <v>1123</v>
      </c>
      <c r="Z187" s="76"/>
      <c r="AA187" s="76"/>
      <c r="AB187" s="76"/>
    </row>
    <row r="188" spans="1:28">
      <c r="A188" s="191">
        <v>45382</v>
      </c>
      <c r="B188" s="12" t="s">
        <v>1293</v>
      </c>
      <c r="C188" s="52" t="s">
        <v>1294</v>
      </c>
      <c r="D188" s="14">
        <v>9862683709</v>
      </c>
      <c r="E188" s="64" t="s">
        <v>1295</v>
      </c>
      <c r="F188" s="64" t="s">
        <v>1296</v>
      </c>
      <c r="G188" s="24" t="str">
        <f t="shared" si="48"/>
        <v> Tripura</v>
      </c>
      <c r="H188" s="65" t="s">
        <v>1297</v>
      </c>
      <c r="I188" s="26" t="s">
        <v>508</v>
      </c>
      <c r="J188" s="24">
        <v>1</v>
      </c>
      <c r="K188" s="74">
        <v>150</v>
      </c>
      <c r="L188" s="74">
        <v>119.05</v>
      </c>
      <c r="M188" s="74">
        <f t="shared" si="50"/>
        <v>119.05</v>
      </c>
      <c r="N188" s="75">
        <v>0</v>
      </c>
      <c r="O188" s="74">
        <v>0</v>
      </c>
      <c r="P188" s="76">
        <v>0</v>
      </c>
      <c r="Q188" s="75">
        <f t="shared" si="45"/>
        <v>150</v>
      </c>
      <c r="R188" s="14" t="s">
        <v>192</v>
      </c>
      <c r="S188" s="126" t="s">
        <v>187</v>
      </c>
      <c r="T188" s="124"/>
      <c r="U188" s="74"/>
      <c r="V188" s="74"/>
      <c r="W188" s="208">
        <v>14344940839111</v>
      </c>
      <c r="X188" s="187"/>
      <c r="Y188" s="40" t="s">
        <v>1123</v>
      </c>
      <c r="Z188" s="76"/>
      <c r="AA188" s="76"/>
      <c r="AB188" s="76"/>
    </row>
    <row r="189" spans="1:28">
      <c r="A189" s="191">
        <v>45382</v>
      </c>
      <c r="B189" s="12" t="s">
        <v>1298</v>
      </c>
      <c r="C189" s="52" t="s">
        <v>1299</v>
      </c>
      <c r="D189" s="14">
        <v>9859637930</v>
      </c>
      <c r="E189" s="64" t="s">
        <v>1300</v>
      </c>
      <c r="F189" s="64" t="s">
        <v>1301</v>
      </c>
      <c r="G189" s="24" t="str">
        <f t="shared" si="48"/>
        <v> Assam</v>
      </c>
      <c r="H189" s="71" t="s">
        <v>1058</v>
      </c>
      <c r="I189" s="26" t="s">
        <v>326</v>
      </c>
      <c r="J189" s="24">
        <v>1</v>
      </c>
      <c r="K189" s="74">
        <v>93</v>
      </c>
      <c r="L189" s="74">
        <v>66.5</v>
      </c>
      <c r="M189" s="74">
        <f t="shared" si="50"/>
        <v>66.5</v>
      </c>
      <c r="N189" s="75">
        <v>59</v>
      </c>
      <c r="O189" s="74">
        <v>40</v>
      </c>
      <c r="P189" s="76">
        <v>0</v>
      </c>
      <c r="Q189" s="75">
        <f t="shared" si="45"/>
        <v>192</v>
      </c>
      <c r="R189" s="14" t="s">
        <v>36</v>
      </c>
      <c r="S189" s="126" t="s">
        <v>598</v>
      </c>
      <c r="T189" s="124"/>
      <c r="U189" s="74"/>
      <c r="V189" s="74"/>
      <c r="W189" s="125">
        <v>28680710000350</v>
      </c>
      <c r="X189" s="187"/>
      <c r="Y189" s="40" t="s">
        <v>1123</v>
      </c>
      <c r="Z189" s="76"/>
      <c r="AA189" s="76"/>
      <c r="AB189" s="76"/>
    </row>
    <row r="190" spans="1:28">
      <c r="A190" s="191">
        <v>45382</v>
      </c>
      <c r="B190" s="12" t="s">
        <v>1302</v>
      </c>
      <c r="C190" s="52" t="s">
        <v>1303</v>
      </c>
      <c r="D190" s="14">
        <v>9867170521</v>
      </c>
      <c r="E190" s="64" t="s">
        <v>1304</v>
      </c>
      <c r="F190" s="64" t="s">
        <v>438</v>
      </c>
      <c r="G190" s="24" t="str">
        <f t="shared" si="48"/>
        <v> Maharashtra</v>
      </c>
      <c r="H190" s="65" t="s">
        <v>1305</v>
      </c>
      <c r="I190" s="26" t="s">
        <v>326</v>
      </c>
      <c r="J190" s="24">
        <v>2</v>
      </c>
      <c r="K190" s="74">
        <v>120</v>
      </c>
      <c r="L190" s="74">
        <v>91.47</v>
      </c>
      <c r="M190" s="74">
        <f t="shared" si="50"/>
        <v>182.94</v>
      </c>
      <c r="N190" s="75">
        <v>0</v>
      </c>
      <c r="O190" s="74">
        <v>40</v>
      </c>
      <c r="P190" s="76">
        <v>0</v>
      </c>
      <c r="Q190" s="75">
        <f t="shared" si="45"/>
        <v>280</v>
      </c>
      <c r="R190" s="14" t="s">
        <v>36</v>
      </c>
      <c r="S190" s="123"/>
      <c r="T190" s="124"/>
      <c r="U190" s="74"/>
      <c r="V190" s="74"/>
      <c r="W190" s="133"/>
      <c r="X190" s="187"/>
      <c r="Y190" s="40" t="s">
        <v>298</v>
      </c>
      <c r="Z190" s="76"/>
      <c r="AA190" s="76"/>
      <c r="AB190" s="76"/>
    </row>
    <row r="191" spans="1:28">
      <c r="A191" s="191">
        <v>45382</v>
      </c>
      <c r="B191" s="12" t="s">
        <v>1306</v>
      </c>
      <c r="C191" s="52" t="s">
        <v>1307</v>
      </c>
      <c r="D191" s="14">
        <v>9582030041</v>
      </c>
      <c r="E191" s="64" t="s">
        <v>1308</v>
      </c>
      <c r="F191" s="64" t="s">
        <v>968</v>
      </c>
      <c r="G191" s="24" t="str">
        <f t="shared" si="48"/>
        <v> Tamil Nadu</v>
      </c>
      <c r="H191" s="65" t="s">
        <v>1309</v>
      </c>
      <c r="I191" s="26" t="s">
        <v>577</v>
      </c>
      <c r="J191" s="24">
        <v>1</v>
      </c>
      <c r="K191" s="74">
        <v>197</v>
      </c>
      <c r="L191" s="74">
        <v>156.35</v>
      </c>
      <c r="M191" s="74">
        <f t="shared" si="50"/>
        <v>156.35</v>
      </c>
      <c r="N191" s="75">
        <v>0</v>
      </c>
      <c r="O191" s="74">
        <v>0</v>
      </c>
      <c r="P191" s="76">
        <v>0</v>
      </c>
      <c r="Q191" s="75">
        <f t="shared" si="45"/>
        <v>197</v>
      </c>
      <c r="R191" s="14" t="s">
        <v>192</v>
      </c>
      <c r="S191" s="126" t="s">
        <v>187</v>
      </c>
      <c r="T191" s="124"/>
      <c r="U191" s="74"/>
      <c r="V191" s="74"/>
      <c r="W191" s="185">
        <v>14344940839541</v>
      </c>
      <c r="X191" s="187"/>
      <c r="Y191" s="40" t="s">
        <v>1123</v>
      </c>
      <c r="Z191" s="76"/>
      <c r="AA191" s="76"/>
      <c r="AB191" s="76"/>
    </row>
    <row r="192" spans="1:28">
      <c r="A192" s="191">
        <v>45382</v>
      </c>
      <c r="B192" s="12" t="s">
        <v>1310</v>
      </c>
      <c r="C192" s="52" t="s">
        <v>1311</v>
      </c>
      <c r="D192" s="14">
        <v>9773883968</v>
      </c>
      <c r="E192" s="64" t="s">
        <v>1312</v>
      </c>
      <c r="F192" s="64" t="s">
        <v>815</v>
      </c>
      <c r="G192" s="24" t="str">
        <f t="shared" si="48"/>
        <v> Delhi</v>
      </c>
      <c r="H192" s="65" t="s">
        <v>1313</v>
      </c>
      <c r="I192" s="26" t="s">
        <v>577</v>
      </c>
      <c r="J192" s="24">
        <v>1</v>
      </c>
      <c r="K192" s="74">
        <v>160</v>
      </c>
      <c r="L192" s="74">
        <v>119.04</v>
      </c>
      <c r="M192" s="74">
        <f t="shared" si="50"/>
        <v>119.04</v>
      </c>
      <c r="N192" s="75">
        <v>0</v>
      </c>
      <c r="O192" s="74">
        <v>0</v>
      </c>
      <c r="P192" s="76">
        <v>0</v>
      </c>
      <c r="Q192" s="75">
        <f t="shared" si="45"/>
        <v>160</v>
      </c>
      <c r="R192" s="14" t="s">
        <v>192</v>
      </c>
      <c r="S192" s="126" t="s">
        <v>187</v>
      </c>
      <c r="T192" s="124"/>
      <c r="U192" s="74"/>
      <c r="V192" s="74"/>
      <c r="W192" s="185">
        <v>14344940839108</v>
      </c>
      <c r="X192" s="187"/>
      <c r="Y192" s="40" t="s">
        <v>1123</v>
      </c>
      <c r="Z192" s="76"/>
      <c r="AA192" s="76"/>
      <c r="AB192" s="76"/>
    </row>
    <row r="193" spans="1:28">
      <c r="A193" s="191">
        <v>45382</v>
      </c>
      <c r="B193" s="12" t="s">
        <v>1314</v>
      </c>
      <c r="C193" s="52" t="s">
        <v>1315</v>
      </c>
      <c r="D193" s="14">
        <v>8004662335</v>
      </c>
      <c r="E193" s="64" t="s">
        <v>1316</v>
      </c>
      <c r="F193" s="64" t="s">
        <v>1071</v>
      </c>
      <c r="G193" s="24" t="str">
        <f t="shared" si="48"/>
        <v> Uttar Pradesh</v>
      </c>
      <c r="H193" s="65" t="s">
        <v>1199</v>
      </c>
      <c r="I193" s="26" t="s">
        <v>335</v>
      </c>
      <c r="J193" s="24">
        <v>2</v>
      </c>
      <c r="K193" s="74">
        <v>390</v>
      </c>
      <c r="L193" s="74">
        <v>243.75</v>
      </c>
      <c r="M193" s="74">
        <f t="shared" si="50"/>
        <v>487.5</v>
      </c>
      <c r="N193" s="75">
        <v>0</v>
      </c>
      <c r="O193" s="74">
        <v>40</v>
      </c>
      <c r="P193" s="76">
        <v>0</v>
      </c>
      <c r="Q193" s="75">
        <f t="shared" si="45"/>
        <v>820</v>
      </c>
      <c r="R193" s="14" t="s">
        <v>36</v>
      </c>
      <c r="S193" s="126" t="s">
        <v>598</v>
      </c>
      <c r="T193" s="124"/>
      <c r="U193" s="74"/>
      <c r="V193" s="74"/>
      <c r="W193" s="121">
        <v>28680710000302</v>
      </c>
      <c r="X193" s="187"/>
      <c r="Y193" s="40" t="s">
        <v>1123</v>
      </c>
      <c r="Z193" s="76"/>
      <c r="AA193" s="76"/>
      <c r="AB193" s="76"/>
    </row>
    <row r="194" spans="1:28">
      <c r="A194" s="191">
        <v>45382</v>
      </c>
      <c r="B194" s="12" t="s">
        <v>1317</v>
      </c>
      <c r="C194" s="52" t="s">
        <v>1318</v>
      </c>
      <c r="D194" s="14">
        <v>9671739285</v>
      </c>
      <c r="E194" s="64" t="s">
        <v>1319</v>
      </c>
      <c r="F194" s="64" t="s">
        <v>968</v>
      </c>
      <c r="G194" s="24" t="str">
        <f t="shared" si="48"/>
        <v> Tamil Nadu</v>
      </c>
      <c r="H194" s="65" t="s">
        <v>1320</v>
      </c>
      <c r="I194" s="26" t="s">
        <v>577</v>
      </c>
      <c r="J194" s="24">
        <v>1</v>
      </c>
      <c r="K194" s="74">
        <v>110</v>
      </c>
      <c r="L194" s="74">
        <v>85.91</v>
      </c>
      <c r="M194" s="74">
        <f t="shared" si="50"/>
        <v>85.91</v>
      </c>
      <c r="N194" s="75">
        <v>59</v>
      </c>
      <c r="O194" s="74">
        <v>40</v>
      </c>
      <c r="P194" s="76">
        <v>0</v>
      </c>
      <c r="Q194" s="75">
        <f t="shared" si="45"/>
        <v>209</v>
      </c>
      <c r="R194" s="14" t="s">
        <v>36</v>
      </c>
      <c r="S194" s="123"/>
      <c r="T194" s="124"/>
      <c r="U194" s="74"/>
      <c r="V194" s="74"/>
      <c r="W194" s="133"/>
      <c r="X194" s="187"/>
      <c r="Y194" s="40" t="s">
        <v>1132</v>
      </c>
      <c r="Z194" s="76"/>
      <c r="AA194" s="76"/>
      <c r="AB194" s="76"/>
    </row>
    <row r="195" spans="1:28">
      <c r="A195" s="191">
        <v>45382</v>
      </c>
      <c r="B195" s="12" t="s">
        <v>1321</v>
      </c>
      <c r="C195" s="52" t="s">
        <v>1322</v>
      </c>
      <c r="D195" s="14">
        <v>9899258148</v>
      </c>
      <c r="E195" s="64" t="s">
        <v>1323</v>
      </c>
      <c r="F195" s="64" t="s">
        <v>793</v>
      </c>
      <c r="G195" s="24" t="str">
        <f t="shared" si="48"/>
        <v> Uttar Pradesh</v>
      </c>
      <c r="H195" s="65" t="s">
        <v>1324</v>
      </c>
      <c r="I195" s="26" t="s">
        <v>320</v>
      </c>
      <c r="J195" s="24">
        <v>1</v>
      </c>
      <c r="K195" s="74">
        <v>299</v>
      </c>
      <c r="L195" s="74">
        <v>237.3</v>
      </c>
      <c r="M195" s="74">
        <f t="shared" si="50"/>
        <v>237.3</v>
      </c>
      <c r="N195" s="75">
        <v>0</v>
      </c>
      <c r="O195" s="74">
        <v>0</v>
      </c>
      <c r="P195" s="76">
        <v>0</v>
      </c>
      <c r="Q195" s="75">
        <f t="shared" si="45"/>
        <v>299</v>
      </c>
      <c r="R195" s="14" t="s">
        <v>192</v>
      </c>
      <c r="S195" s="123"/>
      <c r="T195" s="124"/>
      <c r="U195" s="74"/>
      <c r="V195" s="74"/>
      <c r="W195" s="133"/>
      <c r="X195" s="187"/>
      <c r="Y195" s="40" t="s">
        <v>298</v>
      </c>
      <c r="Z195" s="76"/>
      <c r="AA195" s="76"/>
      <c r="AB195" s="76"/>
    </row>
    <row r="196" spans="1:28">
      <c r="A196" s="191">
        <v>45382</v>
      </c>
      <c r="B196" s="12" t="s">
        <v>1325</v>
      </c>
      <c r="C196" s="52" t="s">
        <v>1326</v>
      </c>
      <c r="D196" s="14">
        <v>8155925487</v>
      </c>
      <c r="E196" s="64" t="s">
        <v>1327</v>
      </c>
      <c r="F196" s="64" t="s">
        <v>401</v>
      </c>
      <c r="G196" s="24" t="str">
        <f t="shared" si="48"/>
        <v> Gujarat</v>
      </c>
      <c r="H196" s="71" t="s">
        <v>1328</v>
      </c>
      <c r="I196" s="26" t="s">
        <v>320</v>
      </c>
      <c r="J196" s="24">
        <v>1</v>
      </c>
      <c r="K196" s="74">
        <v>449</v>
      </c>
      <c r="L196" s="74">
        <v>334.08</v>
      </c>
      <c r="M196" s="74">
        <f t="shared" si="50"/>
        <v>334.08</v>
      </c>
      <c r="N196" s="75">
        <v>0</v>
      </c>
      <c r="O196" s="74">
        <v>40</v>
      </c>
      <c r="P196" s="76">
        <v>0</v>
      </c>
      <c r="Q196" s="75">
        <f t="shared" si="43"/>
        <v>489</v>
      </c>
      <c r="R196" s="14" t="s">
        <v>36</v>
      </c>
      <c r="S196" s="126" t="s">
        <v>187</v>
      </c>
      <c r="T196" s="124"/>
      <c r="U196" s="74"/>
      <c r="V196" s="74"/>
      <c r="W196" s="121">
        <v>14344940841137</v>
      </c>
      <c r="X196" s="187"/>
      <c r="Y196" s="40" t="s">
        <v>1132</v>
      </c>
      <c r="Z196" s="76"/>
      <c r="AA196" s="76"/>
      <c r="AB196" s="76"/>
    </row>
    <row r="197" spans="1:28">
      <c r="A197" s="191">
        <v>45382</v>
      </c>
      <c r="B197" s="12" t="s">
        <v>1329</v>
      </c>
      <c r="C197" s="52" t="s">
        <v>1330</v>
      </c>
      <c r="D197" s="14">
        <v>8469787143</v>
      </c>
      <c r="E197" s="199" t="s">
        <v>1331</v>
      </c>
      <c r="F197" s="64" t="s">
        <v>1332</v>
      </c>
      <c r="G197" s="24" t="str">
        <f t="shared" si="48"/>
        <v> Gujarat</v>
      </c>
      <c r="H197" s="72" t="s">
        <v>1333</v>
      </c>
      <c r="I197" s="60" t="s">
        <v>289</v>
      </c>
      <c r="J197" s="77">
        <v>1</v>
      </c>
      <c r="K197" s="78">
        <v>235</v>
      </c>
      <c r="L197" s="78">
        <v>186.52</v>
      </c>
      <c r="M197" s="78">
        <f t="shared" si="50"/>
        <v>186.52</v>
      </c>
      <c r="N197" s="75">
        <v>0</v>
      </c>
      <c r="O197" s="74">
        <v>40</v>
      </c>
      <c r="P197" s="76">
        <v>0</v>
      </c>
      <c r="Q197" s="75">
        <f t="shared" si="43"/>
        <v>275</v>
      </c>
      <c r="R197" s="14" t="s">
        <v>36</v>
      </c>
      <c r="S197" s="126" t="s">
        <v>187</v>
      </c>
      <c r="T197" s="124"/>
      <c r="U197" s="74"/>
      <c r="V197" s="74"/>
      <c r="W197" s="189">
        <v>14344940839171</v>
      </c>
      <c r="X197" s="187"/>
      <c r="Y197" s="40" t="s">
        <v>1132</v>
      </c>
      <c r="Z197" s="76"/>
      <c r="AA197" s="76"/>
      <c r="AB197" s="76"/>
    </row>
    <row r="198" spans="1:28">
      <c r="A198" s="210">
        <v>45382</v>
      </c>
      <c r="B198" s="12" t="s">
        <v>1334</v>
      </c>
      <c r="C198" s="52" t="s">
        <v>1335</v>
      </c>
      <c r="D198" s="14">
        <v>7006216833</v>
      </c>
      <c r="E198" s="26" t="s">
        <v>1336</v>
      </c>
      <c r="F198" s="26" t="s">
        <v>1337</v>
      </c>
      <c r="G198" s="143" t="str">
        <f t="shared" si="48"/>
        <v> Jammu and Kashmir</v>
      </c>
      <c r="H198" s="211" t="s">
        <v>1338</v>
      </c>
      <c r="I198" s="60" t="s">
        <v>508</v>
      </c>
      <c r="J198" s="77">
        <v>1</v>
      </c>
      <c r="K198" s="78">
        <v>83</v>
      </c>
      <c r="L198" s="110">
        <v>62.8</v>
      </c>
      <c r="M198" s="78">
        <f t="shared" si="50"/>
        <v>62.8</v>
      </c>
      <c r="N198" s="175">
        <v>0</v>
      </c>
      <c r="O198" s="107">
        <v>40</v>
      </c>
      <c r="P198" s="93">
        <v>0</v>
      </c>
      <c r="Q198" s="107">
        <f>((K198*J198)+N198+O198-(K198*P198%))+((K199*J199)+N199+O199-(K199*P199%))+((K200*J200)+N200+O200-(K200*P200%))</f>
        <v>523</v>
      </c>
      <c r="R198" s="46" t="s">
        <v>36</v>
      </c>
      <c r="S198" s="46" t="s">
        <v>187</v>
      </c>
      <c r="T198" s="132"/>
      <c r="U198" s="136"/>
      <c r="V198" s="78"/>
      <c r="W198" s="133">
        <v>14344940839174</v>
      </c>
      <c r="X198" s="206"/>
      <c r="Y198" s="32" t="s">
        <v>1132</v>
      </c>
      <c r="Z198" s="117"/>
      <c r="AA198" s="117"/>
      <c r="AB198" s="117"/>
    </row>
    <row r="199" spans="1:28">
      <c r="A199" s="212"/>
      <c r="B199" s="12"/>
      <c r="C199" s="52"/>
      <c r="D199" s="14"/>
      <c r="E199" s="26"/>
      <c r="F199" s="26"/>
      <c r="G199" s="141"/>
      <c r="H199" s="213" t="s">
        <v>1339</v>
      </c>
      <c r="I199" s="63" t="s">
        <v>508</v>
      </c>
      <c r="J199" s="95">
        <v>1</v>
      </c>
      <c r="K199" s="96">
        <v>120</v>
      </c>
      <c r="L199" s="112">
        <v>102.04</v>
      </c>
      <c r="M199" s="96">
        <f t="shared" si="50"/>
        <v>102.04</v>
      </c>
      <c r="N199" s="102"/>
      <c r="O199" s="98"/>
      <c r="P199" s="99"/>
      <c r="Q199" s="98"/>
      <c r="R199" s="134"/>
      <c r="S199" s="134"/>
      <c r="T199" s="144"/>
      <c r="U199" s="186"/>
      <c r="V199" s="96"/>
      <c r="W199" s="133"/>
      <c r="X199" s="238"/>
      <c r="Y199" s="95"/>
      <c r="Z199" s="97"/>
      <c r="AA199" s="97"/>
      <c r="AB199" s="97"/>
    </row>
    <row r="200" spans="1:28">
      <c r="A200" s="214"/>
      <c r="B200" s="12"/>
      <c r="C200" s="52"/>
      <c r="D200" s="14"/>
      <c r="E200" s="26"/>
      <c r="F200" s="26"/>
      <c r="G200" s="141"/>
      <c r="H200" s="215" t="s">
        <v>685</v>
      </c>
      <c r="I200" s="66" t="s">
        <v>686</v>
      </c>
      <c r="J200" s="90">
        <v>4</v>
      </c>
      <c r="K200" s="86">
        <v>70</v>
      </c>
      <c r="L200" s="114">
        <v>52.97</v>
      </c>
      <c r="M200" s="86">
        <f t="shared" si="50"/>
        <v>211.88</v>
      </c>
      <c r="N200" s="115"/>
      <c r="O200" s="104"/>
      <c r="P200" s="94"/>
      <c r="Q200" s="104"/>
      <c r="R200" s="123"/>
      <c r="S200" s="123"/>
      <c r="T200" s="124"/>
      <c r="U200" s="137"/>
      <c r="V200" s="86"/>
      <c r="W200" s="133"/>
      <c r="X200" s="207"/>
      <c r="Y200" s="90"/>
      <c r="Z200" s="103"/>
      <c r="AA200" s="103"/>
      <c r="AB200" s="103"/>
    </row>
    <row r="201" spans="1:28">
      <c r="A201" s="191">
        <v>45382</v>
      </c>
      <c r="B201" s="12" t="s">
        <v>1340</v>
      </c>
      <c r="C201" s="52" t="s">
        <v>1341</v>
      </c>
      <c r="D201" s="14">
        <v>9990922880</v>
      </c>
      <c r="E201" s="26" t="s">
        <v>1342</v>
      </c>
      <c r="F201" s="216" t="s">
        <v>1136</v>
      </c>
      <c r="G201" s="24" t="str">
        <f t="shared" si="48"/>
        <v> Uttar Pradesh</v>
      </c>
      <c r="H201" s="217" t="s">
        <v>1241</v>
      </c>
      <c r="I201" s="26" t="s">
        <v>320</v>
      </c>
      <c r="J201" s="24">
        <v>2</v>
      </c>
      <c r="K201" s="74">
        <v>599</v>
      </c>
      <c r="L201" s="74">
        <v>445.68</v>
      </c>
      <c r="M201" s="86">
        <f t="shared" si="50"/>
        <v>891.36</v>
      </c>
      <c r="N201" s="75">
        <v>0</v>
      </c>
      <c r="O201" s="74">
        <v>0</v>
      </c>
      <c r="P201" s="76">
        <v>0</v>
      </c>
      <c r="Q201" s="75">
        <f t="shared" si="33"/>
        <v>1198</v>
      </c>
      <c r="R201" s="14" t="s">
        <v>192</v>
      </c>
      <c r="S201" s="14" t="s">
        <v>830</v>
      </c>
      <c r="T201" s="120"/>
      <c r="U201" s="74"/>
      <c r="V201" s="74"/>
      <c r="W201" s="121">
        <v>1338036841</v>
      </c>
      <c r="X201" s="187"/>
      <c r="Y201" s="15" t="s">
        <v>1132</v>
      </c>
      <c r="Z201" s="76"/>
      <c r="AA201" s="76"/>
      <c r="AB201" s="76"/>
    </row>
    <row r="202" spans="5:7">
      <c r="E202" s="218"/>
      <c r="G202" s="218"/>
    </row>
    <row r="203" spans="7:7">
      <c r="G203" s="218"/>
    </row>
    <row r="205" spans="18:18">
      <c r="R205" s="158" t="s">
        <v>1343</v>
      </c>
    </row>
    <row r="207" spans="3:6">
      <c r="C207" s="219"/>
      <c r="D207" s="1"/>
      <c r="E207" s="1"/>
      <c r="F207" s="1"/>
    </row>
    <row r="208" spans="3:4">
      <c r="C208" s="218"/>
      <c r="D208" s="220"/>
    </row>
    <row r="213" ht="13.5"/>
    <row r="214" ht="15" spans="5:12">
      <c r="E214" s="221" t="s">
        <v>1</v>
      </c>
      <c r="F214" s="222">
        <f>SUM(Q2:Q201)</f>
        <v>59344.7</v>
      </c>
      <c r="G214" s="223"/>
      <c r="J214" s="233" t="s">
        <v>565</v>
      </c>
      <c r="K214" s="234">
        <f>AVERAGE(Q2:Q49)</f>
        <v>266.159523809524</v>
      </c>
      <c r="L214" s="235"/>
    </row>
    <row r="215" ht="15" spans="5:11">
      <c r="E215" s="224" t="s">
        <v>2</v>
      </c>
      <c r="F215" s="225">
        <f>SUM(M2:M201)</f>
        <v>39561.67</v>
      </c>
      <c r="G215" s="223"/>
      <c r="J215" s="236" t="s">
        <v>566</v>
      </c>
      <c r="K215" s="237">
        <f>AVERAGE(Z2:Z201)</f>
        <v>5.71052631578947</v>
      </c>
    </row>
    <row r="216" ht="15" spans="5:7">
      <c r="E216" s="224" t="s">
        <v>569</v>
      </c>
      <c r="F216" s="226">
        <f>SUM(V2:V201)</f>
        <v>5424</v>
      </c>
      <c r="G216" s="223"/>
    </row>
    <row r="217" ht="15" spans="5:7">
      <c r="E217" s="224" t="s">
        <v>570</v>
      </c>
      <c r="F217" s="226">
        <f>F214-F215</f>
        <v>19783.03</v>
      </c>
      <c r="G217" s="223"/>
    </row>
    <row r="218" ht="15.75" spans="5:7">
      <c r="E218" s="227" t="s">
        <v>5</v>
      </c>
      <c r="F218" s="228">
        <f>F217-F216</f>
        <v>14359.03</v>
      </c>
      <c r="G218" s="223"/>
    </row>
    <row r="219" ht="13.5" spans="5:9">
      <c r="E219" s="229"/>
      <c r="F219" s="3"/>
      <c r="G219" s="3"/>
      <c r="H219" s="229"/>
      <c r="I219" s="229"/>
    </row>
    <row r="220" ht="15.75" spans="5:9">
      <c r="E220" s="230" t="s">
        <v>176</v>
      </c>
      <c r="F220" s="231">
        <f>COUNTA(B2:B206)</f>
        <v>177</v>
      </c>
      <c r="G220" s="232"/>
      <c r="H220" s="229"/>
      <c r="I220" s="229"/>
    </row>
  </sheetData>
  <autoFilter ref="A1:AB201">
    <extLst/>
  </autoFilter>
  <mergeCells count="396">
    <mergeCell ref="A24:A25"/>
    <mergeCell ref="A31:A32"/>
    <mergeCell ref="A38:A41"/>
    <mergeCell ref="A45:A46"/>
    <mergeCell ref="A51:A52"/>
    <mergeCell ref="A53:A55"/>
    <mergeCell ref="A64:A65"/>
    <mergeCell ref="A73:A74"/>
    <mergeCell ref="A80:A81"/>
    <mergeCell ref="A88:A89"/>
    <mergeCell ref="A91:A92"/>
    <mergeCell ref="A93:A95"/>
    <mergeCell ref="A104:A105"/>
    <mergeCell ref="A163:A164"/>
    <mergeCell ref="A166:A167"/>
    <mergeCell ref="A171:A172"/>
    <mergeCell ref="A174:A175"/>
    <mergeCell ref="A198:A200"/>
    <mergeCell ref="B24:B25"/>
    <mergeCell ref="B31:B32"/>
    <mergeCell ref="B38:B41"/>
    <mergeCell ref="B45:B46"/>
    <mergeCell ref="B51:B52"/>
    <mergeCell ref="B53:B55"/>
    <mergeCell ref="B64:B65"/>
    <mergeCell ref="B73:B74"/>
    <mergeCell ref="B80:B81"/>
    <mergeCell ref="B88:B89"/>
    <mergeCell ref="B91:B92"/>
    <mergeCell ref="B93:B95"/>
    <mergeCell ref="B104:B105"/>
    <mergeCell ref="B163:B164"/>
    <mergeCell ref="B166:B167"/>
    <mergeCell ref="B171:B172"/>
    <mergeCell ref="B174:B175"/>
    <mergeCell ref="B198:B200"/>
    <mergeCell ref="C24:C25"/>
    <mergeCell ref="C31:C32"/>
    <mergeCell ref="C38:C41"/>
    <mergeCell ref="C45:C46"/>
    <mergeCell ref="C51:C52"/>
    <mergeCell ref="C53:C55"/>
    <mergeCell ref="C64:C65"/>
    <mergeCell ref="C73:C74"/>
    <mergeCell ref="C80:C81"/>
    <mergeCell ref="C88:C89"/>
    <mergeCell ref="C91:C92"/>
    <mergeCell ref="C93:C95"/>
    <mergeCell ref="C104:C105"/>
    <mergeCell ref="C163:C164"/>
    <mergeCell ref="C166:C167"/>
    <mergeCell ref="C171:C172"/>
    <mergeCell ref="C174:C175"/>
    <mergeCell ref="C198:C200"/>
    <mergeCell ref="D24:D25"/>
    <mergeCell ref="D31:D32"/>
    <mergeCell ref="D38:D41"/>
    <mergeCell ref="D45:D46"/>
    <mergeCell ref="D51:D52"/>
    <mergeCell ref="D53:D55"/>
    <mergeCell ref="D64:D65"/>
    <mergeCell ref="D73:D74"/>
    <mergeCell ref="D80:D81"/>
    <mergeCell ref="D88:D89"/>
    <mergeCell ref="D91:D92"/>
    <mergeCell ref="D93:D95"/>
    <mergeCell ref="D104:D105"/>
    <mergeCell ref="D163:D164"/>
    <mergeCell ref="D166:D167"/>
    <mergeCell ref="D171:D172"/>
    <mergeCell ref="D174:D175"/>
    <mergeCell ref="D198:D200"/>
    <mergeCell ref="E24:E25"/>
    <mergeCell ref="E31:E32"/>
    <mergeCell ref="E38:E41"/>
    <mergeCell ref="E45:E46"/>
    <mergeCell ref="E51:E52"/>
    <mergeCell ref="E53:E55"/>
    <mergeCell ref="E64:E65"/>
    <mergeCell ref="E73:E74"/>
    <mergeCell ref="E80:E81"/>
    <mergeCell ref="E88:E89"/>
    <mergeCell ref="E91:E92"/>
    <mergeCell ref="E93:E95"/>
    <mergeCell ref="E104:E105"/>
    <mergeCell ref="E163:E164"/>
    <mergeCell ref="E166:E167"/>
    <mergeCell ref="E171:E172"/>
    <mergeCell ref="E174:E175"/>
    <mergeCell ref="E198:E200"/>
    <mergeCell ref="F24:F25"/>
    <mergeCell ref="F31:F32"/>
    <mergeCell ref="F38:F41"/>
    <mergeCell ref="F45:F46"/>
    <mergeCell ref="F51:F52"/>
    <mergeCell ref="F53:F55"/>
    <mergeCell ref="F64:F65"/>
    <mergeCell ref="F73:F74"/>
    <mergeCell ref="F80:F81"/>
    <mergeCell ref="F88:F89"/>
    <mergeCell ref="F91:F92"/>
    <mergeCell ref="F93:F95"/>
    <mergeCell ref="F104:F105"/>
    <mergeCell ref="F163:F164"/>
    <mergeCell ref="F166:F167"/>
    <mergeCell ref="F171:F172"/>
    <mergeCell ref="F174:F175"/>
    <mergeCell ref="F198:F200"/>
    <mergeCell ref="G24:G25"/>
    <mergeCell ref="G31:G32"/>
    <mergeCell ref="G38:G41"/>
    <mergeCell ref="G45:G46"/>
    <mergeCell ref="G51:G52"/>
    <mergeCell ref="G53:G55"/>
    <mergeCell ref="G64:G65"/>
    <mergeCell ref="G73:G74"/>
    <mergeCell ref="G80:G81"/>
    <mergeCell ref="G88:G89"/>
    <mergeCell ref="G91:G92"/>
    <mergeCell ref="G93:G95"/>
    <mergeCell ref="G104:G105"/>
    <mergeCell ref="G163:G164"/>
    <mergeCell ref="G166:G167"/>
    <mergeCell ref="G171:G172"/>
    <mergeCell ref="G174:G175"/>
    <mergeCell ref="G198:G200"/>
    <mergeCell ref="N24:N25"/>
    <mergeCell ref="N31:N32"/>
    <mergeCell ref="N38:N41"/>
    <mergeCell ref="N45:N46"/>
    <mergeCell ref="N51:N52"/>
    <mergeCell ref="N53:N55"/>
    <mergeCell ref="N64:N65"/>
    <mergeCell ref="N73:N74"/>
    <mergeCell ref="N80:N81"/>
    <mergeCell ref="N88:N89"/>
    <mergeCell ref="N91:N92"/>
    <mergeCell ref="N93:N95"/>
    <mergeCell ref="N104:N105"/>
    <mergeCell ref="N163:N164"/>
    <mergeCell ref="N166:N167"/>
    <mergeCell ref="N171:N172"/>
    <mergeCell ref="N174:N175"/>
    <mergeCell ref="N198:N200"/>
    <mergeCell ref="O24:O25"/>
    <mergeCell ref="O31:O32"/>
    <mergeCell ref="O38:O41"/>
    <mergeCell ref="O45:O46"/>
    <mergeCell ref="O51:O52"/>
    <mergeCell ref="O53:O55"/>
    <mergeCell ref="O64:O65"/>
    <mergeCell ref="O73:O74"/>
    <mergeCell ref="O80:O81"/>
    <mergeCell ref="O88:O89"/>
    <mergeCell ref="O91:O92"/>
    <mergeCell ref="O93:O95"/>
    <mergeCell ref="O104:O105"/>
    <mergeCell ref="O163:O164"/>
    <mergeCell ref="O166:O167"/>
    <mergeCell ref="O171:O172"/>
    <mergeCell ref="O174:O175"/>
    <mergeCell ref="O198:O200"/>
    <mergeCell ref="P24:P25"/>
    <mergeCell ref="P31:P32"/>
    <mergeCell ref="P38:P41"/>
    <mergeCell ref="P45:P46"/>
    <mergeCell ref="P51:P52"/>
    <mergeCell ref="P53:P55"/>
    <mergeCell ref="P64:P65"/>
    <mergeCell ref="P73:P74"/>
    <mergeCell ref="P80:P81"/>
    <mergeCell ref="P88:P89"/>
    <mergeCell ref="P91:P92"/>
    <mergeCell ref="P93:P95"/>
    <mergeCell ref="P104:P105"/>
    <mergeCell ref="P163:P164"/>
    <mergeCell ref="P166:P167"/>
    <mergeCell ref="P171:P172"/>
    <mergeCell ref="P174:P175"/>
    <mergeCell ref="P198:P200"/>
    <mergeCell ref="Q24:Q25"/>
    <mergeCell ref="Q31:Q32"/>
    <mergeCell ref="Q38:Q41"/>
    <mergeCell ref="Q45:Q46"/>
    <mergeCell ref="Q51:Q52"/>
    <mergeCell ref="Q53:Q55"/>
    <mergeCell ref="Q64:Q65"/>
    <mergeCell ref="Q73:Q74"/>
    <mergeCell ref="Q80:Q81"/>
    <mergeCell ref="Q88:Q89"/>
    <mergeCell ref="Q91:Q92"/>
    <mergeCell ref="Q93:Q95"/>
    <mergeCell ref="Q104:Q105"/>
    <mergeCell ref="Q163:Q164"/>
    <mergeCell ref="Q166:Q167"/>
    <mergeCell ref="Q171:Q172"/>
    <mergeCell ref="Q174:Q175"/>
    <mergeCell ref="Q198:Q200"/>
    <mergeCell ref="R24:R25"/>
    <mergeCell ref="R31:R32"/>
    <mergeCell ref="R38:R41"/>
    <mergeCell ref="R45:R46"/>
    <mergeCell ref="R51:R52"/>
    <mergeCell ref="R53:R55"/>
    <mergeCell ref="R64:R65"/>
    <mergeCell ref="R73:R74"/>
    <mergeCell ref="R80:R81"/>
    <mergeCell ref="R88:R89"/>
    <mergeCell ref="R91:R92"/>
    <mergeCell ref="R93:R95"/>
    <mergeCell ref="R104:R105"/>
    <mergeCell ref="R163:R164"/>
    <mergeCell ref="R166:R167"/>
    <mergeCell ref="R171:R172"/>
    <mergeCell ref="R174:R175"/>
    <mergeCell ref="R198:R200"/>
    <mergeCell ref="S24:S25"/>
    <mergeCell ref="S31:S32"/>
    <mergeCell ref="S38:S41"/>
    <mergeCell ref="S45:S46"/>
    <mergeCell ref="S51:S52"/>
    <mergeCell ref="S53:S55"/>
    <mergeCell ref="S64:S65"/>
    <mergeCell ref="S73:S74"/>
    <mergeCell ref="S80:S81"/>
    <mergeCell ref="S88:S89"/>
    <mergeCell ref="S91:S92"/>
    <mergeCell ref="S93:S95"/>
    <mergeCell ref="S104:S105"/>
    <mergeCell ref="S163:S164"/>
    <mergeCell ref="S166:S167"/>
    <mergeCell ref="S171:S172"/>
    <mergeCell ref="S174:S175"/>
    <mergeCell ref="S198:S200"/>
    <mergeCell ref="T24:T25"/>
    <mergeCell ref="T31:T32"/>
    <mergeCell ref="T38:T41"/>
    <mergeCell ref="T45:T46"/>
    <mergeCell ref="T51:T52"/>
    <mergeCell ref="T53:T55"/>
    <mergeCell ref="T64:T65"/>
    <mergeCell ref="T73:T74"/>
    <mergeCell ref="T80:T81"/>
    <mergeCell ref="T88:T89"/>
    <mergeCell ref="T91:T92"/>
    <mergeCell ref="T93:T95"/>
    <mergeCell ref="T104:T105"/>
    <mergeCell ref="T163:T164"/>
    <mergeCell ref="T166:T167"/>
    <mergeCell ref="T171:T172"/>
    <mergeCell ref="T174:T175"/>
    <mergeCell ref="T198:T200"/>
    <mergeCell ref="U24:U25"/>
    <mergeCell ref="U31:U32"/>
    <mergeCell ref="U38:U41"/>
    <mergeCell ref="U45:U46"/>
    <mergeCell ref="U51:U52"/>
    <mergeCell ref="U53:U55"/>
    <mergeCell ref="U64:U65"/>
    <mergeCell ref="U73:U74"/>
    <mergeCell ref="U80:U81"/>
    <mergeCell ref="U88:U89"/>
    <mergeCell ref="U91:U92"/>
    <mergeCell ref="U93:U95"/>
    <mergeCell ref="U104:U105"/>
    <mergeCell ref="U163:U164"/>
    <mergeCell ref="U166:U167"/>
    <mergeCell ref="U171:U172"/>
    <mergeCell ref="U174:U175"/>
    <mergeCell ref="U198:U200"/>
    <mergeCell ref="V24:V25"/>
    <mergeCell ref="V31:V32"/>
    <mergeCell ref="V38:V41"/>
    <mergeCell ref="V45:V46"/>
    <mergeCell ref="V51:V52"/>
    <mergeCell ref="V53:V55"/>
    <mergeCell ref="V64:V65"/>
    <mergeCell ref="V73:V74"/>
    <mergeCell ref="V80:V81"/>
    <mergeCell ref="V88:V89"/>
    <mergeCell ref="V91:V92"/>
    <mergeCell ref="V93:V95"/>
    <mergeCell ref="V104:V105"/>
    <mergeCell ref="V163:V164"/>
    <mergeCell ref="V166:V167"/>
    <mergeCell ref="V171:V172"/>
    <mergeCell ref="V174:V175"/>
    <mergeCell ref="V198:V200"/>
    <mergeCell ref="W24:W25"/>
    <mergeCell ref="W31:W32"/>
    <mergeCell ref="W38:W41"/>
    <mergeCell ref="W45:W46"/>
    <mergeCell ref="W51:W52"/>
    <mergeCell ref="W53:W55"/>
    <mergeCell ref="W64:W65"/>
    <mergeCell ref="W73:W74"/>
    <mergeCell ref="W80:W81"/>
    <mergeCell ref="W88:W89"/>
    <mergeCell ref="W91:W92"/>
    <mergeCell ref="W93:W95"/>
    <mergeCell ref="W104:W105"/>
    <mergeCell ref="W163:W164"/>
    <mergeCell ref="W166:W167"/>
    <mergeCell ref="W171:W172"/>
    <mergeCell ref="W174:W175"/>
    <mergeCell ref="W198:W200"/>
    <mergeCell ref="X24:X25"/>
    <mergeCell ref="X31:X32"/>
    <mergeCell ref="X38:X41"/>
    <mergeCell ref="X45:X46"/>
    <mergeCell ref="X51:X52"/>
    <mergeCell ref="X53:X55"/>
    <mergeCell ref="X64:X65"/>
    <mergeCell ref="X73:X74"/>
    <mergeCell ref="X80:X81"/>
    <mergeCell ref="X88:X89"/>
    <mergeCell ref="X91:X92"/>
    <mergeCell ref="X93:X95"/>
    <mergeCell ref="X104:X105"/>
    <mergeCell ref="X163:X164"/>
    <mergeCell ref="X166:X167"/>
    <mergeCell ref="X171:X172"/>
    <mergeCell ref="X174:X175"/>
    <mergeCell ref="X198:X200"/>
    <mergeCell ref="Y24:Y25"/>
    <mergeCell ref="Y31:Y32"/>
    <mergeCell ref="Y38:Y41"/>
    <mergeCell ref="Y45:Y46"/>
    <mergeCell ref="Y51:Y52"/>
    <mergeCell ref="Y53:Y55"/>
    <mergeCell ref="Y64:Y65"/>
    <mergeCell ref="Y73:Y74"/>
    <mergeCell ref="Y80:Y81"/>
    <mergeCell ref="Y88:Y89"/>
    <mergeCell ref="Y91:Y92"/>
    <mergeCell ref="Y93:Y95"/>
    <mergeCell ref="Y104:Y105"/>
    <mergeCell ref="Y163:Y164"/>
    <mergeCell ref="Y166:Y167"/>
    <mergeCell ref="Y171:Y172"/>
    <mergeCell ref="Y174:Y175"/>
    <mergeCell ref="Y198:Y200"/>
    <mergeCell ref="Z24:Z25"/>
    <mergeCell ref="Z31:Z32"/>
    <mergeCell ref="Z38:Z41"/>
    <mergeCell ref="Z45:Z46"/>
    <mergeCell ref="Z51:Z52"/>
    <mergeCell ref="Z53:Z55"/>
    <mergeCell ref="Z64:Z65"/>
    <mergeCell ref="Z73:Z74"/>
    <mergeCell ref="Z80:Z81"/>
    <mergeCell ref="Z88:Z89"/>
    <mergeCell ref="Z91:Z92"/>
    <mergeCell ref="Z93:Z95"/>
    <mergeCell ref="Z104:Z105"/>
    <mergeCell ref="Z163:Z164"/>
    <mergeCell ref="Z166:Z167"/>
    <mergeCell ref="Z171:Z172"/>
    <mergeCell ref="Z174:Z175"/>
    <mergeCell ref="Z198:Z200"/>
    <mergeCell ref="AA24:AA25"/>
    <mergeCell ref="AA31:AA32"/>
    <mergeCell ref="AA38:AA41"/>
    <mergeCell ref="AA45:AA46"/>
    <mergeCell ref="AA51:AA52"/>
    <mergeCell ref="AA53:AA55"/>
    <mergeCell ref="AA64:AA65"/>
    <mergeCell ref="AA73:AA74"/>
    <mergeCell ref="AA80:AA81"/>
    <mergeCell ref="AA88:AA89"/>
    <mergeCell ref="AA91:AA92"/>
    <mergeCell ref="AA93:AA95"/>
    <mergeCell ref="AA104:AA105"/>
    <mergeCell ref="AA163:AA164"/>
    <mergeCell ref="AA166:AA167"/>
    <mergeCell ref="AA171:AA172"/>
    <mergeCell ref="AA174:AA175"/>
    <mergeCell ref="AA198:AA200"/>
    <mergeCell ref="AB24:AB25"/>
    <mergeCell ref="AB31:AB32"/>
    <mergeCell ref="AB38:AB41"/>
    <mergeCell ref="AB45:AB46"/>
    <mergeCell ref="AB51:AB52"/>
    <mergeCell ref="AB53:AB55"/>
    <mergeCell ref="AB64:AB65"/>
    <mergeCell ref="AB73:AB74"/>
    <mergeCell ref="AB80:AB81"/>
    <mergeCell ref="AB88:AB89"/>
    <mergeCell ref="AB91:AB92"/>
    <mergeCell ref="AB93:AB95"/>
    <mergeCell ref="AB104:AB105"/>
    <mergeCell ref="AB163:AB164"/>
    <mergeCell ref="AB166:AB167"/>
    <mergeCell ref="AB171:AB172"/>
    <mergeCell ref="AB174:AB175"/>
    <mergeCell ref="AB198:AB200"/>
  </mergeCells>
  <conditionalFormatting sqref="Y1">
    <cfRule type="cellIs" dxfId="4" priority="151" operator="equal">
      <formula>"On Delivery"</formula>
    </cfRule>
    <cfRule type="cellIs" dxfId="3" priority="152" operator="equal">
      <formula>"Delivered"</formula>
    </cfRule>
    <cfRule type="cellIs" dxfId="3" priority="153" operator="equal">
      <formula>"Delieverd"</formula>
    </cfRule>
    <cfRule type="cellIs" dxfId="5" priority="154" operator="equal">
      <formula>"Cancelled"</formula>
    </cfRule>
  </conditionalFormatting>
  <conditionalFormatting sqref="Y53">
    <cfRule type="cellIs" dxfId="4" priority="124" operator="equal">
      <formula>"On Delivery"</formula>
    </cfRule>
    <cfRule type="cellIs" dxfId="3" priority="125" operator="equal">
      <formula>"Delivered"</formula>
    </cfRule>
    <cfRule type="cellIs" dxfId="5" priority="126" operator="equal">
      <formula>"Cancelled"</formula>
    </cfRule>
    <cfRule type="cellIs" dxfId="4" priority="123" operator="equal">
      <formula>"Dispatching"</formula>
    </cfRule>
  </conditionalFormatting>
  <conditionalFormatting sqref="Y150">
    <cfRule type="cellIs" dxfId="4" priority="70" operator="equal">
      <formula>"On Delivery"</formula>
    </cfRule>
    <cfRule type="cellIs" dxfId="3" priority="71" operator="equal">
      <formula>"Delivered"</formula>
    </cfRule>
    <cfRule type="cellIs" dxfId="5" priority="72" operator="equal">
      <formula>"Cancelled"</formula>
    </cfRule>
    <cfRule type="cellIs" dxfId="4" priority="69" operator="equal">
      <formula>"Dispatching"</formula>
    </cfRule>
    <cfRule type="containsText" dxfId="6" priority="67" operator="between" text="On Delivery">
      <formula>NOT(ISERROR(SEARCH("On Delivery",Y150)))</formula>
    </cfRule>
    <cfRule type="cellIs" dxfId="7" priority="68" operator="equal">
      <formula>"On Delivery"</formula>
    </cfRule>
  </conditionalFormatting>
  <conditionalFormatting sqref="Y151">
    <cfRule type="cellIs" dxfId="4" priority="46" operator="equal">
      <formula>"On Delivery"</formula>
    </cfRule>
    <cfRule type="cellIs" dxfId="3" priority="47" operator="equal">
      <formula>"Delivered"</formula>
    </cfRule>
    <cfRule type="cellIs" dxfId="5" priority="48" operator="equal">
      <formula>"Cancelled"</formula>
    </cfRule>
    <cfRule type="cellIs" dxfId="4" priority="45" operator="equal">
      <formula>"Dispatching"</formula>
    </cfRule>
    <cfRule type="containsText" dxfId="6" priority="43" operator="between" text="On Delivery">
      <formula>NOT(ISERROR(SEARCH("On Delivery",Y151)))</formula>
    </cfRule>
    <cfRule type="cellIs" dxfId="7" priority="44" operator="equal">
      <formula>"On Delivery"</formula>
    </cfRule>
  </conditionalFormatting>
  <conditionalFormatting sqref="Y47:Y49">
    <cfRule type="cellIs" dxfId="4" priority="136" operator="equal">
      <formula>"On Delivery"</formula>
    </cfRule>
    <cfRule type="cellIs" dxfId="3" priority="137" operator="equal">
      <formula>"Delivered"</formula>
    </cfRule>
    <cfRule type="cellIs" dxfId="5" priority="138" operator="equal">
      <formula>"Cancelled"</formula>
    </cfRule>
    <cfRule type="cellIs" dxfId="4" priority="135" operator="equal">
      <formula>"Dispatching"</formula>
    </cfRule>
  </conditionalFormatting>
  <conditionalFormatting sqref="Y56:Y60">
    <cfRule type="cellIs" dxfId="4" priority="128" operator="equal">
      <formula>"On Delivery"</formula>
    </cfRule>
    <cfRule type="cellIs" dxfId="3" priority="129" operator="equal">
      <formula>"Delivered"</formula>
    </cfRule>
    <cfRule type="cellIs" dxfId="5" priority="130" operator="equal">
      <formula>"Cancelled"</formula>
    </cfRule>
    <cfRule type="cellIs" dxfId="4" priority="127" operator="equal">
      <formula>"Dispatching"</formula>
    </cfRule>
  </conditionalFormatting>
  <conditionalFormatting sqref="Y103:Y104">
    <cfRule type="cellIs" dxfId="4" priority="118" operator="equal">
      <formula>"On Delivery"</formula>
    </cfRule>
    <cfRule type="cellIs" dxfId="3" priority="119" operator="equal">
      <formula>"Delivered"</formula>
    </cfRule>
    <cfRule type="cellIs" dxfId="5" priority="120" operator="equal">
      <formula>"Cancelled"</formula>
    </cfRule>
    <cfRule type="cellIs" dxfId="4" priority="117" operator="equal">
      <formula>"Dispatching"</formula>
    </cfRule>
    <cfRule type="containsText" dxfId="6" priority="115" operator="between" text="On Delivery">
      <formula>NOT(ISERROR(SEARCH("On Delivery",Y103)))</formula>
    </cfRule>
    <cfRule type="cellIs" dxfId="7" priority="116" operator="equal">
      <formula>"On Delivery"</formula>
    </cfRule>
  </conditionalFormatting>
  <conditionalFormatting sqref="Y124:Y127">
    <cfRule type="cellIs" dxfId="4" priority="88" operator="equal">
      <formula>"On Delivery"</formula>
    </cfRule>
    <cfRule type="cellIs" dxfId="3" priority="89" operator="equal">
      <formula>"Delivered"</formula>
    </cfRule>
    <cfRule type="cellIs" dxfId="5" priority="90" operator="equal">
      <formula>"Cancelled"</formula>
    </cfRule>
    <cfRule type="cellIs" dxfId="4" priority="87" operator="equal">
      <formula>"Dispatching"</formula>
    </cfRule>
    <cfRule type="containsText" dxfId="6" priority="85" operator="between" text="On Delivery">
      <formula>NOT(ISERROR(SEARCH("On Delivery",Y124)))</formula>
    </cfRule>
    <cfRule type="cellIs" dxfId="7" priority="86" operator="equal">
      <formula>"On Delivery"</formula>
    </cfRule>
  </conditionalFormatting>
  <conditionalFormatting sqref="Y128:Y141">
    <cfRule type="cellIs" dxfId="4" priority="82" operator="equal">
      <formula>"On Delivery"</formula>
    </cfRule>
    <cfRule type="cellIs" dxfId="3" priority="83" operator="equal">
      <formula>"Delivered"</formula>
    </cfRule>
    <cfRule type="cellIs" dxfId="5" priority="84" operator="equal">
      <formula>"Cancelled"</formula>
    </cfRule>
    <cfRule type="cellIs" dxfId="4" priority="81" operator="equal">
      <formula>"Dispatching"</formula>
    </cfRule>
    <cfRule type="containsText" dxfId="6" priority="79" operator="between" text="On Delivery">
      <formula>NOT(ISERROR(SEARCH("On Delivery",Y128)))</formula>
    </cfRule>
    <cfRule type="cellIs" dxfId="7" priority="80" operator="equal">
      <formula>"On Delivery"</formula>
    </cfRule>
  </conditionalFormatting>
  <conditionalFormatting sqref="Y152:Y157">
    <cfRule type="cellIs" dxfId="4" priority="52" operator="equal">
      <formula>"On Delivery"</formula>
    </cfRule>
    <cfRule type="cellIs" dxfId="3" priority="53" operator="equal">
      <formula>"Delivered"</formula>
    </cfRule>
    <cfRule type="cellIs" dxfId="5" priority="54" operator="equal">
      <formula>"Cancelled"</formula>
    </cfRule>
    <cfRule type="cellIs" dxfId="4" priority="51" operator="equal">
      <formula>"Dispatching"</formula>
    </cfRule>
    <cfRule type="containsText" dxfId="6" priority="49" operator="between" text="On Delivery">
      <formula>NOT(ISERROR(SEARCH("On Delivery",Y152)))</formula>
    </cfRule>
    <cfRule type="cellIs" dxfId="7" priority="50" operator="equal">
      <formula>"On Delivery"</formula>
    </cfRule>
  </conditionalFormatting>
  <conditionalFormatting sqref="Y158:Y160">
    <cfRule type="cellIs" dxfId="4" priority="58" operator="equal">
      <formula>"On Delivery"</formula>
    </cfRule>
    <cfRule type="cellIs" dxfId="3" priority="59" operator="equal">
      <formula>"Delivered"</formula>
    </cfRule>
    <cfRule type="cellIs" dxfId="5" priority="60" operator="equal">
      <formula>"Cancelled"</formula>
    </cfRule>
    <cfRule type="cellIs" dxfId="4" priority="57" operator="equal">
      <formula>"Dispatching"</formula>
    </cfRule>
    <cfRule type="containsText" dxfId="6" priority="55" operator="between" text="On Delivery">
      <formula>NOT(ISERROR(SEARCH("On Delivery",Y158)))</formula>
    </cfRule>
    <cfRule type="cellIs" dxfId="7" priority="56" operator="equal">
      <formula>"On Delivery"</formula>
    </cfRule>
  </conditionalFormatting>
  <conditionalFormatting sqref="Y170:Y171">
    <cfRule type="cellIs" dxfId="4" priority="28" operator="equal">
      <formula>"On Delivery"</formula>
    </cfRule>
    <cfRule type="cellIs" dxfId="3" priority="29" operator="equal">
      <formula>"Delivered"</formula>
    </cfRule>
    <cfRule type="cellIs" dxfId="5" priority="30" operator="equal">
      <formula>"Cancelled"</formula>
    </cfRule>
    <cfRule type="cellIs" dxfId="4" priority="27" operator="equal">
      <formula>"Dispatching"</formula>
    </cfRule>
    <cfRule type="containsText" dxfId="6" priority="25" operator="between" text="On Delivery">
      <formula>NOT(ISERROR(SEARCH("On Delivery",Y170)))</formula>
    </cfRule>
    <cfRule type="cellIs" dxfId="7" priority="26" operator="equal">
      <formula>"On Delivery"</formula>
    </cfRule>
  </conditionalFormatting>
  <conditionalFormatting sqref="Y173:Y174">
    <cfRule type="cellIs" dxfId="4" priority="34" operator="equal">
      <formula>"On Delivery"</formula>
    </cfRule>
    <cfRule type="cellIs" dxfId="3" priority="35" operator="equal">
      <formula>"Delivered"</formula>
    </cfRule>
    <cfRule type="cellIs" dxfId="5" priority="36" operator="equal">
      <formula>"Cancelled"</formula>
    </cfRule>
    <cfRule type="cellIs" dxfId="4" priority="33" operator="equal">
      <formula>"Dispatching"</formula>
    </cfRule>
    <cfRule type="containsText" dxfId="6" priority="31" operator="between" text="On Delivery">
      <formula>NOT(ISERROR(SEARCH("On Delivery",Y173)))</formula>
    </cfRule>
    <cfRule type="cellIs" dxfId="7" priority="32" operator="equal">
      <formula>"On Delivery"</formula>
    </cfRule>
  </conditionalFormatting>
  <conditionalFormatting sqref="Y190:Y195">
    <cfRule type="cellIs" dxfId="4" priority="10" operator="equal">
      <formula>"On Delivery"</formula>
    </cfRule>
    <cfRule type="cellIs" dxfId="3" priority="11" operator="equal">
      <formula>"Delivered"</formula>
    </cfRule>
    <cfRule type="cellIs" dxfId="5" priority="12" operator="equal">
      <formula>"Cancelled"</formula>
    </cfRule>
    <cfRule type="cellIs" dxfId="4" priority="9" operator="equal">
      <formula>"Dispatching"</formula>
    </cfRule>
    <cfRule type="containsText" dxfId="6" priority="7" operator="between" text="On Delivery">
      <formula>NOT(ISERROR(SEARCH("On Delivery",Y190)))</formula>
    </cfRule>
    <cfRule type="cellIs" dxfId="7" priority="8" operator="equal">
      <formula>"On Delivery"</formula>
    </cfRule>
  </conditionalFormatting>
  <conditionalFormatting sqref="Y42:Y45 Y82:Y88 Y90:Y91 Y93 Y96:Y102 Y75:Y80 Y60:Y64 Y2:Y24 Y26:Y31 Y33:Y38 Y198 Y106:Y122 Y146:Y147 Y176:Y181 Y201">
    <cfRule type="cellIs" dxfId="4" priority="148" operator="equal">
      <formula>"On Delivery"</formula>
    </cfRule>
    <cfRule type="cellIs" dxfId="3" priority="149" operator="equal">
      <formula>"Delivered"</formula>
    </cfRule>
    <cfRule type="cellIs" dxfId="5" priority="150" operator="equal">
      <formula>"Cancelled"</formula>
    </cfRule>
    <cfRule type="cellIs" dxfId="4" priority="147" operator="equal">
      <formula>"Dispatching"</formula>
    </cfRule>
  </conditionalFormatting>
  <conditionalFormatting sqref="Y90:Y91 Y93 Y96:Y102 Y66:Y88 Y2:Y64 Y198 Y106:Y122 Y146:Y147 Y176:Y181 Y201">
    <cfRule type="containsText" dxfId="6" priority="121" operator="between" text="On Delivery">
      <formula>NOT(ISERROR(SEARCH("On Delivery",Y2)))</formula>
    </cfRule>
    <cfRule type="cellIs" dxfId="7" priority="122" operator="equal">
      <formula>"On Delivery"</formula>
    </cfRule>
  </conditionalFormatting>
  <conditionalFormatting sqref="Y50:Y51 Y66:Y69">
    <cfRule type="cellIs" dxfId="4" priority="140" operator="equal">
      <formula>"On Delivery"</formula>
    </cfRule>
    <cfRule type="cellIs" dxfId="3" priority="141" operator="equal">
      <formula>"Delivered"</formula>
    </cfRule>
    <cfRule type="cellIs" dxfId="5" priority="142" operator="equal">
      <formula>"Cancelled"</formula>
    </cfRule>
    <cfRule type="cellIs" dxfId="4" priority="139" operator="equal">
      <formula>"Dispatching"</formula>
    </cfRule>
  </conditionalFormatting>
  <conditionalFormatting sqref="Y70:Y73 Y82:Y88">
    <cfRule type="cellIs" dxfId="4" priority="144" operator="equal">
      <formula>"On Delivery"</formula>
    </cfRule>
    <cfRule type="cellIs" dxfId="3" priority="145" operator="equal">
      <formula>"Delivered"</formula>
    </cfRule>
    <cfRule type="cellIs" dxfId="5" priority="146" operator="equal">
      <formula>"Cancelled"</formula>
    </cfRule>
    <cfRule type="cellIs" dxfId="4" priority="143" operator="equal">
      <formula>"Dispatching"</formula>
    </cfRule>
  </conditionalFormatting>
  <conditionalFormatting sqref="Y123 Y142:Y145">
    <cfRule type="cellIs" dxfId="4" priority="112" operator="equal">
      <formula>"On Delivery"</formula>
    </cfRule>
    <cfRule type="cellIs" dxfId="3" priority="113" operator="equal">
      <formula>"Delivered"</formula>
    </cfRule>
    <cfRule type="cellIs" dxfId="5" priority="114" operator="equal">
      <formula>"Cancelled"</formula>
    </cfRule>
    <cfRule type="cellIs" dxfId="4" priority="111" operator="equal">
      <formula>"Dispatching"</formula>
    </cfRule>
    <cfRule type="containsText" dxfId="6" priority="109" operator="between" text="On Delivery">
      <formula>NOT(ISERROR(SEARCH("On Delivery",Y123)))</formula>
    </cfRule>
    <cfRule type="cellIs" dxfId="7" priority="110" operator="equal">
      <formula>"On Delivery"</formula>
    </cfRule>
  </conditionalFormatting>
  <conditionalFormatting sqref="Y148:Y149 Y196:Y197">
    <cfRule type="cellIs" dxfId="4" priority="100" operator="equal">
      <formula>"On Delivery"</formula>
    </cfRule>
    <cfRule type="cellIs" dxfId="3" priority="101" operator="equal">
      <formula>"Delivered"</formula>
    </cfRule>
    <cfRule type="cellIs" dxfId="5" priority="102" operator="equal">
      <formula>"Cancelled"</formula>
    </cfRule>
    <cfRule type="cellIs" dxfId="4" priority="99" operator="equal">
      <formula>"Dispatching"</formula>
    </cfRule>
    <cfRule type="containsText" dxfId="6" priority="97" operator="between" text="On Delivery">
      <formula>NOT(ISERROR(SEARCH("On Delivery",Y148)))</formula>
    </cfRule>
    <cfRule type="cellIs" dxfId="7" priority="98" operator="equal">
      <formula>"On Delivery"</formula>
    </cfRule>
  </conditionalFormatting>
  <conditionalFormatting sqref="Y161:Y163 Y165:Y166">
    <cfRule type="cellIs" dxfId="4" priority="64" operator="equal">
      <formula>"On Delivery"</formula>
    </cfRule>
    <cfRule type="cellIs" dxfId="3" priority="65" operator="equal">
      <formula>"Delivered"</formula>
    </cfRule>
    <cfRule type="cellIs" dxfId="5" priority="66" operator="equal">
      <formula>"Cancelled"</formula>
    </cfRule>
    <cfRule type="cellIs" dxfId="4" priority="63" operator="equal">
      <formula>"Dispatching"</formula>
    </cfRule>
    <cfRule type="containsText" dxfId="6" priority="61" operator="between" text="On Delivery">
      <formula>NOT(ISERROR(SEARCH("On Delivery",Y161)))</formula>
    </cfRule>
    <cfRule type="cellIs" dxfId="7" priority="62" operator="equal">
      <formula>"On Delivery"</formula>
    </cfRule>
  </conditionalFormatting>
  <conditionalFormatting sqref="Y168:Y169 Y182:Y189">
    <cfRule type="cellIs" dxfId="4" priority="76" operator="equal">
      <formula>"On Delivery"</formula>
    </cfRule>
    <cfRule type="cellIs" dxfId="3" priority="77" operator="equal">
      <formula>"Delivered"</formula>
    </cfRule>
    <cfRule type="cellIs" dxfId="5" priority="78" operator="equal">
      <formula>"Cancelled"</formula>
    </cfRule>
    <cfRule type="cellIs" dxfId="4" priority="75" operator="equal">
      <formula>"Dispatching"</formula>
    </cfRule>
    <cfRule type="containsText" dxfId="6" priority="73" operator="between" text="On Delivery">
      <formula>NOT(ISERROR(SEARCH("On Delivery",Y168)))</formula>
    </cfRule>
    <cfRule type="cellIs" dxfId="7" priority="74" operator="equal">
      <formula>"On Delivery"</formula>
    </cfRule>
  </conditionalFormatting>
  <dataValidations count="10">
    <dataValidation type="list" allowBlank="1" showErrorMessage="1" sqref="R53 R93 R201 R2:R24 R26:R31 R33:R38 R42:R45 R47:R51 R56:R64 R66:R73 R75:R80 R82:R88 R90:R91 R96:R104 R106:R163 R165:R166 R168:R171 R173:R174 R176:R198">
      <formula1>"COD, PhonePe, PayU"</formula1>
    </dataValidation>
    <dataValidation type="list" allowBlank="1" showInputMessage="1" showErrorMessage="1" sqref="Y53 Y93 Y162 Y201 Y2:Y24 Y26:Y31 Y33:Y38 Y42:Y45 Y47:Y51 Y56:Y61 Y63:Y64 Y66:Y73 Y76:Y80 Y82:Y88 Y90:Y91 Y96:Y98 Y100:Y104 Y106:Y110 Y112:Y124 Y126:Y160 Y165:Y166 Y169:Y171 Y173:Y174 Y176:Y194 Y196:Y198">
      <formula1>"On Delivery, Delivered, Packing, Dispatching, Cancelled"</formula1>
    </dataValidation>
    <dataValidation type="list" allowBlank="1" showInputMessage="1" showErrorMessage="1" prompt="Returning on 12 April" sqref="Y62">
      <formula1>"On Delivery, Delivered, Packing, Dispatching, Cancelled"</formula1>
    </dataValidation>
    <dataValidation type="list" allowBlank="1" showInputMessage="1" showErrorMessage="1" prompt="Returning on 9 April" sqref="Y75">
      <formula1>"On Delivery, Delivered, Packing, Dispatching, Cancelled"</formula1>
    </dataValidation>
    <dataValidation type="list" allowBlank="1" showInputMessage="1" showErrorMessage="1" sqref="S93 S201 S20:S53 S56:S64 S66:S73 S75:S80 S82:S88 S90:S91 S96:S104 S106:S163 S165:S166 S168:S171 S173:S174 S176:S198">
      <formula1>"Xpressbees, IndiaPost, Others, Nandan,Shiprocket, NA, Delhivery,Trackon"</formula1>
    </dataValidation>
    <dataValidation type="list" allowBlank="1" showInputMessage="1" showErrorMessage="1" prompt="Return" sqref="Y99">
      <formula1>"On Delivery, Delivered, Packing, Dispatching, Cancelled"</formula1>
    </dataValidation>
    <dataValidation type="list" allowBlank="1" showInputMessage="1" showErrorMessage="1" prompt="Customer not available x Customer not available at given address and not reachable over phone" sqref="Y111">
      <formula1>"On Delivery, Delivered, Packing, Dispatching, Cancelled"</formula1>
    </dataValidation>
    <dataValidation type="list" allowBlank="1" showInputMessage="1" showErrorMessage="1" prompt="UNDELIVERED DUE TO ADDRESS NOT FOUND/IN-COMPLET/REQUIRE PHONE NO" sqref="Y125">
      <formula1>"On Delivery, Delivered, Packing, Dispatching, Cancelled"</formula1>
    </dataValidation>
    <dataValidation type="list" allowBlank="1" showInputMessage="1" showErrorMessage="1" prompt="Payment Failed By Phonepe" sqref="Y161 Y168 Y195 Y163:Y164">
      <formula1>"On Delivery, Delivered, Packing, Dispatching, Cancelled"</formula1>
    </dataValidation>
    <dataValidation type="list" allowBlank="1" showInputMessage="1" showErrorMessage="1" sqref="S2:S19">
      <formula1>"Xpressbees, IndiaPost, Others, Nandan,Shiprocket, NA, Delhivery"</formula1>
    </dataValidation>
  </dataValidations>
  <hyperlinks>
    <hyperlink ref="W2" r:id="rId1" display="14344940553729"/>
    <hyperlink ref="W5" r:id="rId2" display="4091200018609"/>
    <hyperlink ref="W3" r:id="rId3" display="14344940553534"/>
    <hyperlink ref="W4" r:id="rId4" display="14344940555851"/>
    <hyperlink ref="H7" r:id="rId5" display="Sri Sri Chyawanprash"/>
    <hyperlink ref="H8" r:id="rId6" display="Nherb Oral Mouth Care Liquid"/>
    <hyperlink ref="W8" r:id="rId7" display="CG066425898IN"/>
    <hyperlink ref="H9" r:id="rId8" display="Breathe Eazy Granules"/>
    <hyperlink ref="H10" r:id="rId8" display="Breathe Eazy Granules"/>
    <hyperlink ref="H11" r:id="rId9" display="Antra Vriddhihar Gutika"/>
    <hyperlink ref="H12" r:id="rId10" display="Srinetra Eye Drops"/>
    <hyperlink ref="H13" r:id="rId11" display="Vasulax Kids Syrup"/>
    <hyperlink ref="W9" r:id="rId12" display="14344940568494"/>
    <hyperlink ref="W10" r:id="rId13" display="14344940568489"/>
    <hyperlink ref="W11" r:id="rId14" display="14344940572385"/>
    <hyperlink ref="W12" r:id="rId15" display="14344940582301"/>
    <hyperlink ref="W13" r:id="rId16" display="14344940584892"/>
    <hyperlink ref="W14" r:id="rId17" display="14344940592034"/>
    <hyperlink ref="H15" r:id="rId18" display="Sonaprash Chyawanprash"/>
    <hyperlink ref="H16" r:id="rId19" display="Triphala Guggulu"/>
    <hyperlink ref="W15" r:id="rId20" display="14344940600903"/>
    <hyperlink ref="W16" r:id="rId21" display="14344940601129"/>
    <hyperlink ref="H17" r:id="rId22" display="Haridra Capsule"/>
    <hyperlink ref="H18" r:id="rId8" display="Breathe Eazy Granules"/>
    <hyperlink ref="H19" r:id="rId23" display="Colicarmin Syrup"/>
    <hyperlink ref="H20" r:id="rId24" display="Bio Oil Skin Care"/>
    <hyperlink ref="W20" r:id="rId25" display="28680710000070"/>
    <hyperlink ref="H21" r:id="rId26" display="Kruminashak Kadha"/>
    <hyperlink ref="H22" r:id="rId27" display="Diabic Care Juice"/>
    <hyperlink ref="H23" r:id="rId28" display="JointAid Oil"/>
    <hyperlink ref="H24" r:id="rId29" display="Hyperstop Tablet"/>
    <hyperlink ref="H25" r:id="rId30" display="Pavanahara Vati"/>
    <hyperlink ref="H26" r:id="rId31" display="Neo Neem Soap"/>
    <hyperlink ref="H27" r:id="rId32" display="Trichup Shampoo"/>
    <hyperlink ref="H28" r:id="rId33" display="Sesa Anti-Hair Fall With Bhringraj &amp; Onion Shampoo"/>
    <hyperlink ref="H29" r:id="rId34" display="Sesa Ayurvedic Hair Oil"/>
    <hyperlink ref="H30" r:id="rId35" display="Dr. Ortho Strong Oil"/>
    <hyperlink ref="H32" r:id="rId36" display="Ragi Malt (Mango)"/>
    <hyperlink ref="H33" r:id="rId37" display="Memodin Syrup"/>
    <hyperlink ref="H34" r:id="rId38" display="Sat-Isabgol"/>
    <hyperlink ref="H35" r:id="rId39" display="Raughan-E-Badam Shireen"/>
    <hyperlink ref="H36" r:id="rId40" display="Moringa Leaf Powder"/>
    <hyperlink ref="H37" r:id="rId41" display="Aj Kesh A1 Powder"/>
    <hyperlink ref="H38" r:id="rId39" display="Raughan-E-Badam Shireen"/>
    <hyperlink ref="H39" r:id="rId42" display="Earcon Drops"/>
    <hyperlink ref="H40" r:id="rId43" display="Hemo G+ Findla Juice"/>
    <hyperlink ref="H41" r:id="rId44" display="Giloy Juice"/>
    <hyperlink ref="H42" r:id="rId45" display="Nityadip Ubtan Soap"/>
    <hyperlink ref="H43" r:id="rId46" display="Brento Syrup"/>
    <hyperlink ref="H44" r:id="rId47" display="Shyamala Oil"/>
    <hyperlink ref="H45" r:id="rId48" display="Raktin Syrup"/>
    <hyperlink ref="H46" r:id="rId49" display="Honey"/>
    <hyperlink ref="H47" r:id="rId50" display="Uricontrol Syrup"/>
    <hyperlink ref="H48" r:id="rId51" display="Gomutra Ark"/>
    <hyperlink ref="H49" r:id="rId6" display="Nherb Oral Mouth Care Liquid"/>
    <hyperlink ref="H50" r:id="rId52" display="Ojasvita Chocolate Powder"/>
    <hyperlink ref="W27" r:id="rId53" display="4091200019391"/>
    <hyperlink ref="W18" r:id="rId54" display="14344940624061"/>
    <hyperlink ref="W17" r:id="rId54" display="14344940622278"/>
    <hyperlink ref="W19" r:id="rId55" display="14344940641503"/>
    <hyperlink ref="W21" r:id="rId56" display="14344940643450"/>
    <hyperlink ref="W24:W25" r:id="rId57" display="14344940643591"/>
    <hyperlink ref="W28" r:id="rId58" display="14344940631859"/>
    <hyperlink ref="W29" r:id="rId59" display="14344940643674"/>
    <hyperlink ref="W33" r:id="rId60" display="14344940644270"/>
    <hyperlink ref="W30" r:id="rId60" display="14344940641543"/>
    <hyperlink ref="W35" r:id="rId61" display="28680710000140"/>
    <hyperlink ref="W31:W32" r:id="rId62" display="28680710000055"/>
    <hyperlink ref="W34" r:id="rId63" display="28680710000044"/>
    <hyperlink ref="W36" r:id="rId64" display="28680710000114"/>
    <hyperlink ref="W45:W46" r:id="rId65" display="2370973233"/>
    <hyperlink ref="W51:W52" r:id="rId66" display="28680710000125"/>
    <hyperlink ref="W51" r:id="rId66" display="28680710000125"/>
    <hyperlink ref="H53" r:id="rId67" display="Nityadip Kesar Soap"/>
    <hyperlink ref="H54" r:id="rId68" display="Nityadip Mruttika Soap"/>
    <hyperlink ref="H55" r:id="rId45" display="Nityadip Ubtan Soap"/>
    <hyperlink ref="H56" r:id="rId69" display="Acnovin Cream"/>
    <hyperlink ref="H57" r:id="rId70" display="Pravek Ayurvedic Tea®"/>
    <hyperlink ref="H58" r:id="rId71" display="Yastimadhu Tablet"/>
    <hyperlink ref="H59" r:id="rId43" display="Hemo G+ Findla Juice"/>
    <hyperlink ref="H60" r:id="rId72" display="Aj Bplex Syrup"/>
    <hyperlink ref="H61" r:id="rId73" display="Neo Neem Shampoo"/>
    <hyperlink ref="H62" r:id="rId74" display="Rasayan Vati"/>
    <hyperlink ref="H63" r:id="rId75" display="Maha Bhringraj Oil"/>
    <hyperlink ref="W7" r:id="rId76" display="28680710000254"/>
    <hyperlink ref="W6" r:id="rId53" display="4091200018610"/>
    <hyperlink ref="H66" r:id="rId77" display="Rasayan Churna"/>
    <hyperlink ref="H67" r:id="rId29" display="Hyperstop Tablet"/>
    <hyperlink ref="H68" r:id="rId73" display="Neo Neem Shampoo"/>
    <hyperlink ref="H69" r:id="rId78" display="Kesh Kanchan Tablet"/>
    <hyperlink ref="H70" r:id="rId79" display="Ragi Malt (Dry Fruits)"/>
    <hyperlink ref="H71" r:id="rId80" display="Ruturaj Hair Oil"/>
    <hyperlink ref="H72" r:id="rId69" display="Acnovin Cream"/>
    <hyperlink ref="H73" r:id="rId81" display="Chandraprabha Vati"/>
    <hyperlink ref="H74" r:id="rId82" display="Virya Shodhan Vati"/>
    <hyperlink ref="H75" r:id="rId83" display="Shilajit Gold Resin"/>
    <hyperlink ref="H76" r:id="rId79" display="Ragi Malt (Dry Fruits)"/>
    <hyperlink ref="H77" r:id="rId69" display="Acnovin Cream"/>
    <hyperlink ref="H78" r:id="rId84" display="Shilajit Himalayan Origin"/>
    <hyperlink ref="H79" r:id="rId84" display="Shilajit Himalayan Origin"/>
    <hyperlink ref="H80" r:id="rId85" display="Arjuna Garcinia Juice"/>
    <hyperlink ref="H81" r:id="rId86" display="Ginger Vinegar"/>
    <hyperlink ref="H82" r:id="rId28" display="JointAid Oil"/>
    <hyperlink ref="H83" r:id="rId87" display="Uttra Khand Madhu Honey"/>
    <hyperlink ref="W26" r:id="rId88" display="2868071000033"/>
    <hyperlink ref="W37" r:id="rId89" display="2370973235"/>
    <hyperlink ref="W38:W41" r:id="rId89" display="2370973234"/>
    <hyperlink ref="W22" r:id="rId90" display="14344940643542"/>
    <hyperlink ref="W42" r:id="rId91" display="14344940656556"/>
    <hyperlink ref="W43" r:id="rId2" display="4091200019452"/>
    <hyperlink ref="W44" r:id="rId92" display="28680710000103"/>
    <hyperlink ref="W47" r:id="rId93" display="340236908948"/>
    <hyperlink ref="W48" r:id="rId65" display="2374666214"/>
    <hyperlink ref="W49" r:id="rId88" display="2868071000092"/>
    <hyperlink ref="W50" r:id="rId53" display="4091200019457"/>
    <hyperlink ref="W53:W55" r:id="rId94" display="152489840062000"/>
    <hyperlink ref="W57" r:id="rId95" display="14344940681905"/>
    <hyperlink ref="W58" r:id="rId96" display="2374666211"/>
    <hyperlink ref="W59" r:id="rId88" display="2868071000016"/>
    <hyperlink ref="W60" r:id="rId97" display="28680710000195"/>
    <hyperlink ref="W62" r:id="rId98" display="28680710000206"/>
    <hyperlink ref="W63" r:id="rId99" display="28680710000184"/>
    <hyperlink ref="W66" r:id="rId100" display="4091200019481"/>
    <hyperlink ref="W67" r:id="rId101" display="4091200019480"/>
    <hyperlink ref="W68" r:id="rId102" display="4091200079508"/>
    <hyperlink ref="W69" r:id="rId103" display="4097200001950"/>
    <hyperlink ref="W70" r:id="rId104" display="14344940703579"/>
    <hyperlink ref="W71" r:id="rId105" display="4097200001951"/>
    <hyperlink ref="W72" r:id="rId106" display="28680710000221"/>
    <hyperlink ref="W73:W74" r:id="rId107" display="28680710000232"/>
    <hyperlink ref="W75" r:id="rId108" display="19041549966711"/>
    <hyperlink ref="W76" r:id="rId109" display="14344940717707"/>
    <hyperlink ref="W77" r:id="rId110" display="A52353917"/>
    <hyperlink ref="W78" r:id="rId111" display="28680710000243"/>
    <hyperlink ref="W79" r:id="rId112" display="14344940724439"/>
    <hyperlink ref="H85" r:id="rId113" display="Arvindasava Syrup"/>
    <hyperlink ref="H86" r:id="rId40" display="Moringa Leaf Powder"/>
    <hyperlink ref="H87" r:id="rId8" display="Breathe Eazy Granules"/>
    <hyperlink ref="H90" r:id="rId114" display="Kabzover"/>
    <hyperlink ref="H91" r:id="rId115" display="Sudanta Gel Toothpaste"/>
    <hyperlink ref="H92" r:id="rId116" display="Maha Bhringraj Shampoo"/>
    <hyperlink ref="H93" r:id="rId117" display="Jamun Ras"/>
    <hyperlink ref="H94" r:id="rId118" display="Shilajit Juice"/>
    <hyperlink ref="H95" r:id="rId119" display="Musli power Juice"/>
    <hyperlink ref="H64" r:id="rId120" display="Cutis Dusting Powder"/>
    <hyperlink ref="H65" r:id="rId121" display="Kesari Gulkand"/>
    <hyperlink ref="W64:W65" r:id="rId122" display="D90849576"/>
    <hyperlink ref="H96" r:id="rId123" display="Medhya Rasayan"/>
    <hyperlink ref="H97" r:id="rId123" display="Medhya Rasayan"/>
    <hyperlink ref="H98" r:id="rId124" display="Kaucha Pak"/>
    <hyperlink ref="H99" r:id="rId125" display="Jambrose Tablet"/>
    <hyperlink ref="H100" r:id="rId39" display="Raughan-E-Badam Shireen"/>
    <hyperlink ref="H101" r:id="rId84" display="Shilajit Himalayan Origin"/>
    <hyperlink ref="H102" r:id="rId114" display="Kabzover"/>
    <hyperlink ref="H103" r:id="rId123" display="Medhya Rasayan"/>
    <hyperlink ref="H104" r:id="rId126" display="Flexijod Joint Care Tablet"/>
    <hyperlink ref="H105" r:id="rId127" display="Shilajitvadi Lauha Vati"/>
    <hyperlink ref="H106" r:id="rId114" display="Kabzover"/>
    <hyperlink ref="H107" r:id="rId128" display="Psoria Oil"/>
    <hyperlink ref="H108" r:id="rId129" display="Grass Oil"/>
    <hyperlink ref="H109" r:id="rId130" display="Sudanta Toothpaste"/>
    <hyperlink ref="H110" r:id="rId131" display="Psorolin B Ointment"/>
    <hyperlink ref="H111" r:id="rId84" display="Shilajit Himalayan Origin"/>
    <hyperlink ref="H112" r:id="rId74" display="Rasayan Vati"/>
    <hyperlink ref="H113" r:id="rId126" display="Flexijod Joint Care Tablet"/>
    <hyperlink ref="H114" r:id="rId79" display="Ragi Malt (Dry Fruits)"/>
    <hyperlink ref="H115" r:id="rId132" display="Ganga Amrit Eye Drops"/>
    <hyperlink ref="H116" r:id="rId133" display="Shyamla Shampoo"/>
    <hyperlink ref="H117" r:id="rId79" display="Ragi Malt (Dry Fruits)"/>
    <hyperlink ref="H118" r:id="rId134" display="Sudarshan Ghanvati"/>
    <hyperlink ref="H119" r:id="rId75" display="Maha Bhringraj Oil"/>
    <hyperlink ref="H120" r:id="rId135" display="Alasi Plast"/>
    <hyperlink ref="H121" r:id="rId136" display="Honey"/>
    <hyperlink ref="H122" r:id="rId137" display="Deodar Oil"/>
    <hyperlink ref="H123" r:id="rId138" display="Vidangasava"/>
    <hyperlink ref="H124" r:id="rId139" display="Kalonji Vinegar"/>
    <hyperlink ref="H125" r:id="rId140" display="Chandraprabha Vati"/>
    <hyperlink ref="H126" r:id="rId141" display="Isotine Eye Drop"/>
    <hyperlink ref="H127" r:id="rId142" display="Simlim Capsule"/>
    <hyperlink ref="H128" r:id="rId143" display="Shankhavali Churna"/>
    <hyperlink ref="H129" r:id="rId114" display="Kabzover"/>
    <hyperlink ref="H130" r:id="rId144" display="Oorja Tablet"/>
    <hyperlink ref="H131" r:id="rId145" display="Isotine Plus Eye Drop"/>
    <hyperlink ref="H132" r:id="rId145" display="Isotine Plus Eye Drop"/>
    <hyperlink ref="H133" r:id="rId146" display="Juritap"/>
    <hyperlink ref="H134" r:id="rId141" display="Isotine Eye Drop"/>
    <hyperlink ref="H135" r:id="rId23" display="Colicarmin Syrup"/>
    <hyperlink ref="H136" r:id="rId147" display="Prostisafe Tablet"/>
    <hyperlink ref="H137" r:id="rId148" display="Shankh Pushpi Tablet"/>
    <hyperlink ref="W80:W81" r:id="rId149" display="14344940732352"/>
    <hyperlink ref="W82" r:id="rId150" display="14344940731418"/>
    <hyperlink ref="W84" r:id="rId151" display="14344940739738"/>
    <hyperlink ref="W86" r:id="rId152" display="14344940745247"/>
    <hyperlink ref="W87" r:id="rId153" display="14344940746008"/>
    <hyperlink ref="W99" r:id="rId154" display="14344940755937"/>
    <hyperlink ref="W100" r:id="rId155" display="14344940762226"/>
    <hyperlink ref="W101" r:id="rId156" display="14344940762277"/>
    <hyperlink ref="W102" r:id="rId157" display="14344940762247"/>
    <hyperlink ref="W106" r:id="rId158" display="14344940781289"/>
    <hyperlink ref="W107" r:id="rId159" display="14344940780868"/>
    <hyperlink ref="W109" r:id="rId160" display="14344940793679"/>
    <hyperlink ref="W110" r:id="rId161" display="14344940780160"/>
    <hyperlink ref="W111" r:id="rId162" display="14344940780012"/>
    <hyperlink ref="W112" r:id="rId163" display="14344940779873"/>
    <hyperlink ref="W113" r:id="rId164" display="14344940778628"/>
    <hyperlink ref="W114" r:id="rId165" display="14344940781854"/>
    <hyperlink ref="W115" r:id="rId166" display="14344940784393"/>
    <hyperlink ref="W116" r:id="rId167" display="14344940786393"/>
    <hyperlink ref="W118" r:id="rId168" display="14344940794208"/>
    <hyperlink ref="W119" r:id="rId169" display="14344940804677"/>
    <hyperlink ref="W122" r:id="rId170" display="14344940804679"/>
    <hyperlink ref="W123" r:id="rId171" display="14344940804048"/>
    <hyperlink ref="W124" r:id="rId172" display="14344940804676"/>
    <hyperlink ref="W132" r:id="rId173" display="14344940808031"/>
    <hyperlink ref="W135" r:id="rId174" display="14344940812293"/>
    <hyperlink ref="W85" r:id="rId175" display="14344940754520"/>
    <hyperlink ref="W88:W89" r:id="rId53" display="4091200019375"/>
    <hyperlink ref="W90" r:id="rId2" display="4091200019546"/>
    <hyperlink ref="W91:W92" r:id="rId2" display="4091200019544"/>
    <hyperlink ref="W93:W95" r:id="rId122" display="D90849609"/>
    <hyperlink ref="W96" r:id="rId176" display="14344940755086"/>
    <hyperlink ref="W97" r:id="rId177" display="14344940754400"/>
    <hyperlink ref="W98" r:id="rId178" display="14344940755082"/>
    <hyperlink ref="W103" r:id="rId122" display="A52456288"/>
    <hyperlink ref="W104:W105" r:id="rId53" display="4091200019580"/>
    <hyperlink ref="W108" r:id="rId179" display="14344940782897"/>
    <hyperlink ref="W117" r:id="rId180" display="1338036484"/>
    <hyperlink ref="W120" r:id="rId180" display="1338036589"/>
    <hyperlink ref="W121" r:id="rId96" display="2374666193"/>
    <hyperlink ref="W127" r:id="rId96" display="2374666195"/>
    <hyperlink ref="W125" r:id="rId96" display="2374666194"/>
    <hyperlink ref="W128" r:id="rId96" display="2374666210"/>
    <hyperlink ref="H138" r:id="rId73" display="Neo Neem Shampoo"/>
    <hyperlink ref="H139" r:id="rId126" display="Flexijod Joint Care Tablet"/>
    <hyperlink ref="H140" r:id="rId181" display="Dimag Paushtik Rasayan Tablet"/>
    <hyperlink ref="H141" r:id="rId8" display="Breathe Eazy Granules"/>
    <hyperlink ref="H142" r:id="rId182" display="Lodhrasava (Madhwasava)"/>
    <hyperlink ref="H143" r:id="rId84" display="Shilajit Himalayan Origin"/>
    <hyperlink ref="H144" r:id="rId183" display="Stretch Nil"/>
    <hyperlink ref="H145" r:id="rId184" display="Ablari Syrup"/>
    <hyperlink ref="H146" r:id="rId78" display="Kesh Kanchan Tablet"/>
    <hyperlink ref="H148" r:id="rId185" display="Netra Sudarshan Ark"/>
    <hyperlink ref="H147" r:id="rId35" display="Dr. Ortho Strong Oil"/>
    <hyperlink ref="H149" r:id="rId186" display="Haritaki Churna"/>
    <hyperlink ref="H150" r:id="rId187" display="Kukurma Cream"/>
    <hyperlink ref="H151" r:id="rId27" display="Diabic Care Juice"/>
    <hyperlink ref="H152" r:id="rId188" display="Kesar Almond Goti"/>
    <hyperlink ref="H153" r:id="rId11" display="Vasulax Kids Syrup"/>
    <hyperlink ref="H154" r:id="rId185" display="Netra Sudarshan Ark"/>
    <hyperlink ref="H155" r:id="rId189" display="Boniheal Tablet"/>
    <hyperlink ref="H156" r:id="rId190" display="Manmath Ras"/>
    <hyperlink ref="H157" r:id="rId181" display="Dimag Paushtik Rasayan Tablet"/>
    <hyperlink ref="H158" r:id="rId141" display="Isotine Eye Drop"/>
    <hyperlink ref="H159" r:id="rId75" display="Maha Bhringraj Oil"/>
    <hyperlink ref="H160" r:id="rId6" display="Nherb Oral Mouth Care Liquid"/>
    <hyperlink ref="H161" r:id="rId191" display="Mushroomex Mushroom Powder"/>
    <hyperlink ref="H162" r:id="rId192" display="Ranger Syrup"/>
    <hyperlink ref="H163" r:id="rId193" display="Multani Mitti"/>
    <hyperlink ref="H164" r:id="rId194" display="Bio Pineapple Oil Control Foaming Face cleaner"/>
    <hyperlink ref="H165" r:id="rId195" display="Raktha Chandan"/>
    <hyperlink ref="H166" r:id="rId196" display="Maha Sudarsan Churna"/>
    <hyperlink ref="H167" r:id="rId197" display="Dabur Chyawanprash"/>
    <hyperlink ref="H168" r:id="rId198" display="Dhatupausthik Churna"/>
    <hyperlink ref="H169" r:id="rId183" display="Stretch Nil"/>
    <hyperlink ref="H170" r:id="rId190" display="Manmath Ras"/>
    <hyperlink ref="H171" r:id="rId199" display="Cutis Soap"/>
    <hyperlink ref="H172" r:id="rId200" display="Cutisora Oil"/>
    <hyperlink ref="H173" r:id="rId201" display="Dia Free Capsule"/>
    <hyperlink ref="H174" r:id="rId202" display="Ashokarishta - Ayurvedic Syrup For Irregular Periods"/>
    <hyperlink ref="H175" r:id="rId203" display="Melas Soap (75 GM)"/>
    <hyperlink ref="W129" r:id="rId204" display="14344940813705"/>
    <hyperlink ref="W130" r:id="rId205" display="14344940813674"/>
    <hyperlink ref="W131" r:id="rId206" display="14344940813698"/>
    <hyperlink ref="W134" r:id="rId207" display="14344940813686"/>
    <hyperlink ref="W137" r:id="rId208" display="14344940813696"/>
    <hyperlink ref="H176" r:id="rId209" display="Roupya Bhasma Sliver"/>
    <hyperlink ref="H177" r:id="rId144" display="Oorja Tablet"/>
    <hyperlink ref="H178" r:id="rId210" display="Khadirarishta"/>
    <hyperlink ref="H179" r:id="rId211" display="Brahma Rasayana"/>
    <hyperlink ref="H180" r:id="rId212" display="Sitopaladi Churna"/>
    <hyperlink ref="H181" r:id="rId35" display="Dr. Ortho Strong Oil"/>
    <hyperlink ref="H182" r:id="rId213" display="Cofco Tablet"/>
    <hyperlink ref="H183" r:id="rId197" display="Dabur Chyawanprash"/>
    <hyperlink ref="H184" r:id="rId214" display="Gond Moringa"/>
    <hyperlink ref="H185" r:id="rId125" display="Jambrose Tablet"/>
    <hyperlink ref="H186" r:id="rId215" display="Makardhwaja Gutika"/>
    <hyperlink ref="E187" r:id="rId216" display="satyveerkumarpals46@gmail.com"/>
    <hyperlink ref="H187" r:id="rId190" display="Manmath Ras"/>
    <hyperlink ref="H188" r:id="rId217" display="Chameli Oil"/>
    <hyperlink ref="H189" r:id="rId141" display="Isotine Eye Drop"/>
    <hyperlink ref="H190" r:id="rId218" display="Bhawsar Khakhra Ark Eye Drops"/>
    <hyperlink ref="H191" r:id="rId219" display="Rajah Prawartini Bati"/>
    <hyperlink ref="H192" r:id="rId220" display="Uryculi Tablet"/>
    <hyperlink ref="H193" r:id="rId191" display="Mushroomex Mushroom Powder"/>
    <hyperlink ref="H194" r:id="rId221" display="Sarpagandha Ghanvati"/>
    <hyperlink ref="H195" r:id="rId222" display="Triphala Capsule"/>
    <hyperlink ref="H196" r:id="rId223" display="Shilajit Gold Capsule"/>
    <hyperlink ref="E197" r:id="rId224" display="bharatloncha101@gmail.com"/>
    <hyperlink ref="H197" r:id="rId225" display="Ashwagandharishta"/>
    <hyperlink ref="H198" r:id="rId226" display="Neo Neem Hair Oil"/>
    <hyperlink ref="H199" r:id="rId227" display="Neo Neem All Purpose Oil"/>
    <hyperlink ref="H200" r:id="rId31" display="Neo Neem Soap"/>
    <hyperlink ref="H201" r:id="rId201" display="Dia Free Capsule"/>
    <hyperlink ref="W145" r:id="rId228" display="14344940824056"/>
    <hyperlink ref="W148" r:id="rId229" display="14344940822912"/>
    <hyperlink ref="W169" r:id="rId230" display="14344940839133"/>
    <hyperlink ref="W170" r:id="rId231" display="14344940839177"/>
    <hyperlink ref="W178" r:id="rId232" display="14344940839089"/>
    <hyperlink ref="W180" r:id="rId233" display="14344940839082"/>
    <hyperlink ref="W181" r:id="rId234" display="14344940839594"/>
    <hyperlink ref="W188" r:id="rId235" display="14344940839111"/>
    <hyperlink ref="W133" r:id="rId236" display="14344940841128"/>
    <hyperlink ref="W136" r:id="rId237" display="CG158701322IN"/>
    <hyperlink ref="W138" r:id="rId238" display="14344940814237"/>
    <hyperlink ref="W139" r:id="rId239" display="14344940814574"/>
    <hyperlink ref="W140" r:id="rId240" display="14344940814594"/>
    <hyperlink ref="W141" r:id="rId241" display="14344940815935"/>
    <hyperlink ref="W142" r:id="rId242" display="14344940819980"/>
    <hyperlink ref="W144" r:id="rId243" display="14344940824046"/>
    <hyperlink ref="W146" r:id="rId244" display="14344940822920"/>
    <hyperlink ref="W147" r:id="rId245" display="14344940822908"/>
    <hyperlink ref="W149" r:id="rId246" display="14344940822913"/>
    <hyperlink ref="W150" r:id="rId247" display="14344940819047"/>
    <hyperlink ref="W151" r:id="rId248" display="14344940822854"/>
    <hyperlink ref="W152" r:id="rId249" display="14344940824075"/>
    <hyperlink ref="W155" r:id="rId250" display="14344940824104"/>
    <hyperlink ref="W156" r:id="rId251" display="14344940824107"/>
    <hyperlink ref="W157" r:id="rId252" display="14344940824248"/>
    <hyperlink ref="W158" r:id="rId253" display="14344940824376"/>
    <hyperlink ref="W159" r:id="rId254" display="14344940824292"/>
    <hyperlink ref="W160" r:id="rId255" display="28680710000280"/>
    <hyperlink ref="W162" r:id="rId256" display="14344940824528"/>
    <hyperlink ref="W165" r:id="rId257" display="14344940824596"/>
    <hyperlink ref="W171:W172" r:id="rId180" display="1338036842"/>
    <hyperlink ref="W173" r:id="rId180" display="1338036839"/>
    <hyperlink ref="W174:W175" r:id="rId258" display="14344940839121"/>
    <hyperlink ref="W176" r:id="rId259" display="14344940840519"/>
    <hyperlink ref="W177" r:id="rId180" display="1338036841"/>
    <hyperlink ref="W179" r:id="rId260" display="28680710000291"/>
    <hyperlink ref="W182" r:id="rId261" display="14344940841161"/>
    <hyperlink ref="W183" r:id="rId261" display="14344940841161"/>
    <hyperlink ref="W184" r:id="rId180" display="1338036838"/>
    <hyperlink ref="W186" r:id="rId262" display="28680710000313"/>
    <hyperlink ref="W187" r:id="rId263" display="14344940841140"/>
    <hyperlink ref="W189" r:id="rId264" display="28680710000350"/>
    <hyperlink ref="W191" r:id="rId265" display="14344940839541"/>
    <hyperlink ref="W192" r:id="rId266" display="14344940839108"/>
    <hyperlink ref="W193" r:id="rId267" display="28680710000302"/>
    <hyperlink ref="W196" r:id="rId268" display="14344940841137"/>
    <hyperlink ref="W197" r:id="rId269" display="14344940839171"/>
    <hyperlink ref="W201" r:id="rId180" display="1338036841"/>
  </hyperlinks>
  <pageMargins left="0.7" right="0.7" top="0.75" bottom="0.75" header="0.3" footer="0.3"/>
  <pageSetup paperSize="1" orientation="portrait"/>
  <headerFooter/>
  <ignoredErrors>
    <ignoredError sqref="V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"/>
  <sheetViews>
    <sheetView workbookViewId="0">
      <selection activeCell="E12" sqref="E12"/>
    </sheetView>
  </sheetViews>
  <sheetFormatPr defaultColWidth="12.5714285714286" defaultRowHeight="15.75" customHeight="1"/>
  <cols>
    <col min="1" max="1" width="11.1428571428571" customWidth="1"/>
    <col min="2" max="2" width="13.4285714285714" customWidth="1"/>
    <col min="3" max="3" width="10.1428571428571" customWidth="1"/>
    <col min="4" max="4" width="11.5714285714286" customWidth="1"/>
    <col min="6" max="6" width="11.4285714285714" customWidth="1"/>
  </cols>
  <sheetData>
    <row r="1" ht="12.75" spans="1:27">
      <c r="A1" s="564" t="s">
        <v>0</v>
      </c>
      <c r="B1" s="564" t="s">
        <v>1</v>
      </c>
      <c r="C1" s="564" t="s">
        <v>2</v>
      </c>
      <c r="D1" s="565" t="s">
        <v>3</v>
      </c>
      <c r="E1" s="564" t="s">
        <v>4</v>
      </c>
      <c r="F1" s="564" t="s">
        <v>5</v>
      </c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  <c r="S1" s="566"/>
      <c r="T1" s="566"/>
      <c r="U1" s="566"/>
      <c r="V1" s="566"/>
      <c r="W1" s="566"/>
      <c r="X1" s="566"/>
      <c r="Y1" s="566"/>
      <c r="Z1" s="566"/>
      <c r="AA1" s="566"/>
    </row>
    <row r="2" customHeight="1" spans="1:6">
      <c r="A2" s="567" t="s">
        <v>6</v>
      </c>
      <c r="B2" s="568">
        <v>916</v>
      </c>
      <c r="C2" s="569">
        <v>550.74</v>
      </c>
      <c r="D2" s="569">
        <v>50</v>
      </c>
      <c r="E2" s="569">
        <v>0</v>
      </c>
      <c r="F2" s="568">
        <f t="shared" ref="F2:F7" si="0">B2-(C2+D2+E2)</f>
        <v>315.26</v>
      </c>
    </row>
    <row r="3" customHeight="1" spans="1:6">
      <c r="A3" s="567" t="s">
        <v>7</v>
      </c>
      <c r="B3" s="568">
        <v>372</v>
      </c>
      <c r="C3" s="569">
        <v>243.54</v>
      </c>
      <c r="D3" s="569">
        <v>50</v>
      </c>
      <c r="E3" s="569">
        <v>0</v>
      </c>
      <c r="F3" s="568">
        <f t="shared" si="0"/>
        <v>78.46</v>
      </c>
    </row>
    <row r="4" customHeight="1" spans="1:6">
      <c r="A4" s="567" t="s">
        <v>8</v>
      </c>
      <c r="B4" s="568">
        <v>2420</v>
      </c>
      <c r="C4" s="569">
        <v>999.44</v>
      </c>
      <c r="D4" s="568">
        <v>50</v>
      </c>
      <c r="E4" s="569">
        <v>0</v>
      </c>
      <c r="F4" s="568">
        <f t="shared" si="0"/>
        <v>1370.56</v>
      </c>
    </row>
    <row r="5" customHeight="1" spans="1:6">
      <c r="A5" s="567" t="s">
        <v>9</v>
      </c>
      <c r="B5" s="568">
        <v>10243</v>
      </c>
      <c r="C5" s="568">
        <v>6533.93</v>
      </c>
      <c r="D5" s="568">
        <v>274</v>
      </c>
      <c r="E5" s="569">
        <v>0</v>
      </c>
      <c r="F5" s="568">
        <f t="shared" si="0"/>
        <v>3435.07</v>
      </c>
    </row>
    <row r="6" customHeight="1" spans="1:6">
      <c r="A6" s="567" t="s">
        <v>10</v>
      </c>
      <c r="B6" s="568">
        <v>1559</v>
      </c>
      <c r="C6" s="568">
        <v>865.09</v>
      </c>
      <c r="D6" s="568">
        <v>191</v>
      </c>
      <c r="E6" s="569">
        <v>0</v>
      </c>
      <c r="F6" s="568">
        <f t="shared" si="0"/>
        <v>502.91</v>
      </c>
    </row>
    <row r="7" customHeight="1" spans="1:6">
      <c r="A7" s="567" t="s">
        <v>11</v>
      </c>
      <c r="B7" s="568">
        <v>1010</v>
      </c>
      <c r="C7" s="568">
        <v>444.58</v>
      </c>
      <c r="D7" s="568">
        <v>100</v>
      </c>
      <c r="E7" s="569">
        <v>0</v>
      </c>
      <c r="F7" s="568">
        <f t="shared" si="0"/>
        <v>465.42</v>
      </c>
    </row>
    <row r="8" customHeight="1" spans="1:6">
      <c r="A8" s="567" t="s">
        <v>12</v>
      </c>
      <c r="B8" s="568"/>
      <c r="C8" s="569"/>
      <c r="D8" s="568"/>
      <c r="E8" s="569"/>
      <c r="F8" s="568"/>
    </row>
    <row r="9" customHeight="1" spans="1:6">
      <c r="A9" s="567" t="s">
        <v>13</v>
      </c>
      <c r="B9" s="568"/>
      <c r="C9" s="569"/>
      <c r="D9" s="568"/>
      <c r="E9" s="569"/>
      <c r="F9" s="568"/>
    </row>
    <row r="10" customHeight="1" spans="2:6">
      <c r="B10" s="570">
        <f>SUM(B2:B8)</f>
        <v>16520</v>
      </c>
      <c r="C10" s="570">
        <f>SUM(C2:C8)</f>
        <v>9637.32</v>
      </c>
      <c r="D10" s="570">
        <f>SUM(D2:D8)</f>
        <v>715</v>
      </c>
      <c r="E10" s="570">
        <f>SUM(E2:E8)</f>
        <v>0</v>
      </c>
      <c r="F10" s="570">
        <f>SUM(F2:F8)</f>
        <v>6167.68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3"/>
  <sheetViews>
    <sheetView workbookViewId="0">
      <pane ySplit="1" topLeftCell="A5" activePane="bottomLeft" state="frozen"/>
      <selection/>
      <selection pane="bottomLeft" activeCell="G32" sqref="G32"/>
    </sheetView>
  </sheetViews>
  <sheetFormatPr defaultColWidth="12.5714285714286" defaultRowHeight="15.75" customHeight="1"/>
  <cols>
    <col min="1" max="1" width="11.4285714285714" customWidth="1"/>
    <col min="2" max="2" width="17.8571428571429" customWidth="1"/>
    <col min="3" max="3" width="27.5714285714286" customWidth="1"/>
    <col min="4" max="4" width="15.5714285714286" customWidth="1"/>
    <col min="5" max="5" width="32.1428571428571" customWidth="1"/>
    <col min="6" max="6" width="22.4285714285714" customWidth="1"/>
    <col min="7" max="7" width="52.4285714285714" customWidth="1"/>
    <col min="8" max="8" width="12" customWidth="1"/>
    <col min="9" max="9" width="14.7142857142857" customWidth="1"/>
    <col min="10" max="10" width="20.8571428571429" customWidth="1"/>
    <col min="11" max="11" width="15.5714285714286" customWidth="1"/>
    <col min="12" max="12" width="18.7142857142857" customWidth="1"/>
    <col min="13" max="13" width="18.2857142857143" customWidth="1"/>
    <col min="14" max="14" width="15.1428571428571" customWidth="1"/>
    <col min="15" max="15" width="16.5714285714286" customWidth="1"/>
    <col min="16" max="16" width="15.5714285714286" customWidth="1"/>
    <col min="17" max="17" width="17" customWidth="1"/>
    <col min="18" max="18" width="15.7142857142857" customWidth="1"/>
  </cols>
  <sheetData>
    <row r="1" ht="13.5" spans="1:29">
      <c r="A1" s="545" t="s">
        <v>14</v>
      </c>
      <c r="B1" s="545" t="s">
        <v>15</v>
      </c>
      <c r="C1" s="545" t="s">
        <v>16</v>
      </c>
      <c r="D1" s="545" t="s">
        <v>17</v>
      </c>
      <c r="E1" s="545" t="s">
        <v>18</v>
      </c>
      <c r="F1" s="545" t="s">
        <v>19</v>
      </c>
      <c r="G1" s="545" t="s">
        <v>20</v>
      </c>
      <c r="H1" s="545" t="s">
        <v>21</v>
      </c>
      <c r="I1" s="545" t="s">
        <v>22</v>
      </c>
      <c r="J1" s="545" t="s">
        <v>23</v>
      </c>
      <c r="K1" s="545" t="s">
        <v>24</v>
      </c>
      <c r="L1" s="545" t="s">
        <v>25</v>
      </c>
      <c r="M1" s="545" t="s">
        <v>26</v>
      </c>
      <c r="N1" s="545" t="s">
        <v>3</v>
      </c>
      <c r="O1" s="545" t="s">
        <v>27</v>
      </c>
      <c r="P1" s="545" t="s">
        <v>28</v>
      </c>
      <c r="Q1" s="545" t="s">
        <v>29</v>
      </c>
      <c r="R1" s="545" t="s">
        <v>30</v>
      </c>
      <c r="S1" s="398"/>
      <c r="T1" s="398"/>
      <c r="U1" s="398"/>
      <c r="V1" s="398"/>
      <c r="W1" s="398"/>
      <c r="X1" s="398"/>
      <c r="Y1" s="398"/>
      <c r="Z1" s="398"/>
      <c r="AA1" s="398"/>
      <c r="AB1" s="398"/>
      <c r="AC1" s="398"/>
    </row>
    <row r="2" ht="12.75" spans="1:18">
      <c r="A2" s="546">
        <v>45109</v>
      </c>
      <c r="B2" s="484" t="s">
        <v>31</v>
      </c>
      <c r="C2" s="484" t="s">
        <v>32</v>
      </c>
      <c r="D2" s="547">
        <v>9638331198</v>
      </c>
      <c r="E2" s="548" t="s">
        <v>33</v>
      </c>
      <c r="F2" s="547" t="s">
        <v>34</v>
      </c>
      <c r="G2" s="549" t="s">
        <v>35</v>
      </c>
      <c r="H2" s="484">
        <v>2</v>
      </c>
      <c r="I2" s="507">
        <v>60</v>
      </c>
      <c r="J2" s="507">
        <v>50</v>
      </c>
      <c r="K2" s="507">
        <v>170</v>
      </c>
      <c r="L2" s="484" t="s">
        <v>36</v>
      </c>
      <c r="M2" s="484" t="s">
        <v>37</v>
      </c>
      <c r="N2" s="507">
        <v>0</v>
      </c>
      <c r="O2" s="484" t="s">
        <v>38</v>
      </c>
      <c r="P2" s="556">
        <v>45111</v>
      </c>
      <c r="Q2" s="484" t="s">
        <v>39</v>
      </c>
      <c r="R2" s="562">
        <f>P2-A2</f>
        <v>2</v>
      </c>
    </row>
    <row r="3" ht="12.75" spans="1:18">
      <c r="A3" s="550">
        <v>45114</v>
      </c>
      <c r="B3" s="486" t="s">
        <v>40</v>
      </c>
      <c r="C3" s="486" t="s">
        <v>41</v>
      </c>
      <c r="D3" s="487">
        <v>9638411445</v>
      </c>
      <c r="E3" s="551" t="s">
        <v>42</v>
      </c>
      <c r="F3" s="487" t="s">
        <v>43</v>
      </c>
      <c r="G3" s="199" t="s">
        <v>44</v>
      </c>
      <c r="H3" s="486">
        <v>2</v>
      </c>
      <c r="I3" s="508">
        <v>600</v>
      </c>
      <c r="J3" s="508">
        <v>0</v>
      </c>
      <c r="K3" s="508">
        <f t="shared" ref="K3:K8" si="0">SUM(I3,J3)</f>
        <v>600</v>
      </c>
      <c r="L3" s="486" t="s">
        <v>36</v>
      </c>
      <c r="M3" s="486" t="s">
        <v>37</v>
      </c>
      <c r="N3" s="508">
        <v>25</v>
      </c>
      <c r="O3" s="486" t="s">
        <v>38</v>
      </c>
      <c r="P3" s="485">
        <v>45117</v>
      </c>
      <c r="Q3" s="486" t="s">
        <v>39</v>
      </c>
      <c r="R3" s="563">
        <f>P3-A3</f>
        <v>3</v>
      </c>
    </row>
    <row r="4" ht="12.75" spans="1:18">
      <c r="A4" s="550">
        <v>45129</v>
      </c>
      <c r="B4" s="486" t="s">
        <v>45</v>
      </c>
      <c r="C4" s="486" t="s">
        <v>46</v>
      </c>
      <c r="D4" s="487">
        <v>7984485203</v>
      </c>
      <c r="E4" s="552" t="str">
        <f>LOWER("DSBHUNATAR@GMAIL.COM")</f>
        <v>dsbhunatar@gmail.com</v>
      </c>
      <c r="F4" s="486" t="s">
        <v>47</v>
      </c>
      <c r="G4" s="199" t="s">
        <v>48</v>
      </c>
      <c r="H4" s="486">
        <v>2</v>
      </c>
      <c r="I4" s="508">
        <v>146</v>
      </c>
      <c r="J4" s="508">
        <v>0</v>
      </c>
      <c r="K4" s="508">
        <f t="shared" si="0"/>
        <v>146</v>
      </c>
      <c r="L4" s="486" t="s">
        <v>49</v>
      </c>
      <c r="M4" s="486" t="s">
        <v>37</v>
      </c>
      <c r="N4" s="508">
        <v>25</v>
      </c>
      <c r="O4" s="486" t="s">
        <v>38</v>
      </c>
      <c r="P4" s="485">
        <v>45132</v>
      </c>
      <c r="Q4" s="486" t="s">
        <v>39</v>
      </c>
      <c r="R4" s="563">
        <f>P4-A4</f>
        <v>3</v>
      </c>
    </row>
    <row r="5" ht="12.75" spans="1:18">
      <c r="A5" s="550">
        <v>45141</v>
      </c>
      <c r="B5" s="486" t="s">
        <v>50</v>
      </c>
      <c r="C5" s="486" t="s">
        <v>51</v>
      </c>
      <c r="D5" s="487">
        <v>8000437915</v>
      </c>
      <c r="E5" s="486" t="s">
        <v>52</v>
      </c>
      <c r="F5" s="486" t="s">
        <v>53</v>
      </c>
      <c r="G5" s="199" t="s">
        <v>54</v>
      </c>
      <c r="H5" s="486">
        <v>2</v>
      </c>
      <c r="I5" s="508">
        <v>202</v>
      </c>
      <c r="J5" s="508">
        <v>0</v>
      </c>
      <c r="K5" s="508">
        <f t="shared" si="0"/>
        <v>202</v>
      </c>
      <c r="L5" s="486" t="s">
        <v>36</v>
      </c>
      <c r="M5" s="486" t="s">
        <v>37</v>
      </c>
      <c r="N5" s="508">
        <v>25</v>
      </c>
      <c r="O5" s="486" t="s">
        <v>38</v>
      </c>
      <c r="P5" s="485">
        <v>45145</v>
      </c>
      <c r="Q5" s="486" t="s">
        <v>39</v>
      </c>
      <c r="R5" s="563">
        <f t="shared" ref="R5:R24" si="1">P5-A5</f>
        <v>4</v>
      </c>
    </row>
    <row r="6" ht="12.75" spans="1:18">
      <c r="A6" s="550">
        <v>45142</v>
      </c>
      <c r="B6" s="486" t="s">
        <v>55</v>
      </c>
      <c r="C6" s="486" t="s">
        <v>56</v>
      </c>
      <c r="D6" s="486">
        <v>8141545971</v>
      </c>
      <c r="E6" s="486" t="s">
        <v>57</v>
      </c>
      <c r="F6" s="486" t="s">
        <v>58</v>
      </c>
      <c r="G6" s="199" t="s">
        <v>59</v>
      </c>
      <c r="H6" s="486">
        <v>1</v>
      </c>
      <c r="I6" s="508">
        <v>140</v>
      </c>
      <c r="J6" s="508">
        <v>30</v>
      </c>
      <c r="K6" s="508">
        <f t="shared" si="0"/>
        <v>170</v>
      </c>
      <c r="L6" s="486" t="s">
        <v>49</v>
      </c>
      <c r="M6" s="486" t="s">
        <v>37</v>
      </c>
      <c r="N6" s="508">
        <v>25</v>
      </c>
      <c r="O6" s="486" t="s">
        <v>38</v>
      </c>
      <c r="P6" s="485">
        <v>45145</v>
      </c>
      <c r="Q6" s="486" t="s">
        <v>39</v>
      </c>
      <c r="R6" s="563">
        <f t="shared" si="1"/>
        <v>3</v>
      </c>
    </row>
    <row r="7" ht="12.75" spans="1:18">
      <c r="A7" s="550">
        <v>45172</v>
      </c>
      <c r="B7" s="486" t="s">
        <v>60</v>
      </c>
      <c r="C7" s="486" t="s">
        <v>61</v>
      </c>
      <c r="D7" s="486">
        <v>7039039039</v>
      </c>
      <c r="E7" s="486" t="s">
        <v>62</v>
      </c>
      <c r="F7" s="486" t="s">
        <v>63</v>
      </c>
      <c r="G7" s="199" t="s">
        <v>64</v>
      </c>
      <c r="H7" s="486">
        <v>1</v>
      </c>
      <c r="I7" s="508">
        <v>1150</v>
      </c>
      <c r="J7" s="508">
        <v>-50</v>
      </c>
      <c r="K7" s="508">
        <f t="shared" si="0"/>
        <v>1100</v>
      </c>
      <c r="L7" s="486" t="s">
        <v>65</v>
      </c>
      <c r="M7" s="486" t="s">
        <v>37</v>
      </c>
      <c r="N7" s="508">
        <v>25</v>
      </c>
      <c r="O7" s="486" t="s">
        <v>38</v>
      </c>
      <c r="P7" s="485">
        <v>45177</v>
      </c>
      <c r="Q7" s="486" t="s">
        <v>39</v>
      </c>
      <c r="R7" s="563">
        <f t="shared" si="1"/>
        <v>5</v>
      </c>
    </row>
    <row r="8" ht="12.75" spans="1:18">
      <c r="A8" s="550">
        <v>45177</v>
      </c>
      <c r="B8" s="486" t="s">
        <v>66</v>
      </c>
      <c r="C8" s="486" t="s">
        <v>67</v>
      </c>
      <c r="D8" s="486">
        <v>9724411998</v>
      </c>
      <c r="E8" s="486" t="s">
        <v>68</v>
      </c>
      <c r="F8" s="486" t="s">
        <v>69</v>
      </c>
      <c r="G8" s="199" t="s">
        <v>64</v>
      </c>
      <c r="H8" s="486">
        <v>1</v>
      </c>
      <c r="I8" s="508">
        <v>1150</v>
      </c>
      <c r="J8" s="508">
        <v>0</v>
      </c>
      <c r="K8" s="508">
        <f t="shared" si="0"/>
        <v>1150</v>
      </c>
      <c r="L8" s="486" t="s">
        <v>49</v>
      </c>
      <c r="M8" s="486" t="s">
        <v>37</v>
      </c>
      <c r="N8" s="508">
        <v>25</v>
      </c>
      <c r="O8" s="486" t="s">
        <v>38</v>
      </c>
      <c r="P8" s="485">
        <v>45182</v>
      </c>
      <c r="Q8" s="486" t="s">
        <v>39</v>
      </c>
      <c r="R8" s="563">
        <f t="shared" si="1"/>
        <v>5</v>
      </c>
    </row>
    <row r="9" ht="12.75" spans="1:18">
      <c r="A9" s="550">
        <v>45196</v>
      </c>
      <c r="B9" s="486" t="s">
        <v>70</v>
      </c>
      <c r="C9" s="486" t="s">
        <v>32</v>
      </c>
      <c r="D9" s="487">
        <v>9638331198</v>
      </c>
      <c r="E9" s="223" t="s">
        <v>33</v>
      </c>
      <c r="F9" s="487" t="s">
        <v>34</v>
      </c>
      <c r="G9" s="199" t="s">
        <v>35</v>
      </c>
      <c r="H9" s="486">
        <v>2</v>
      </c>
      <c r="I9" s="508">
        <v>60</v>
      </c>
      <c r="J9" s="508">
        <v>50</v>
      </c>
      <c r="K9" s="508">
        <v>170</v>
      </c>
      <c r="L9" s="486" t="s">
        <v>36</v>
      </c>
      <c r="M9" s="486" t="s">
        <v>37</v>
      </c>
      <c r="N9" s="508">
        <v>0</v>
      </c>
      <c r="O9" s="486" t="s">
        <v>38</v>
      </c>
      <c r="P9" s="485">
        <v>45198</v>
      </c>
      <c r="Q9" s="486" t="s">
        <v>39</v>
      </c>
      <c r="R9" s="563">
        <f t="shared" si="1"/>
        <v>2</v>
      </c>
    </row>
    <row r="10" ht="12.75" spans="1:18">
      <c r="A10" s="550">
        <v>45211</v>
      </c>
      <c r="B10" s="486" t="s">
        <v>71</v>
      </c>
      <c r="C10" s="486" t="s">
        <v>72</v>
      </c>
      <c r="D10" s="488">
        <v>9428702353</v>
      </c>
      <c r="E10" s="486" t="s">
        <v>73</v>
      </c>
      <c r="F10" s="486" t="s">
        <v>74</v>
      </c>
      <c r="G10" s="199" t="s">
        <v>64</v>
      </c>
      <c r="H10" s="486">
        <v>1</v>
      </c>
      <c r="I10" s="508">
        <v>1150</v>
      </c>
      <c r="J10" s="508">
        <v>0</v>
      </c>
      <c r="K10" s="508">
        <f t="shared" ref="K10:K24" si="2">SUM(I10,J10)</f>
        <v>1150</v>
      </c>
      <c r="L10" s="486" t="s">
        <v>36</v>
      </c>
      <c r="M10" s="199" t="s">
        <v>75</v>
      </c>
      <c r="N10" s="508">
        <v>73</v>
      </c>
      <c r="O10" s="486" t="s">
        <v>76</v>
      </c>
      <c r="P10" s="485">
        <v>45216</v>
      </c>
      <c r="Q10" s="486" t="s">
        <v>39</v>
      </c>
      <c r="R10" s="563">
        <f t="shared" si="1"/>
        <v>5</v>
      </c>
    </row>
    <row r="11" ht="12.75" spans="1:18">
      <c r="A11" s="550">
        <v>45213</v>
      </c>
      <c r="B11" s="486" t="s">
        <v>77</v>
      </c>
      <c r="C11" s="486" t="s">
        <v>78</v>
      </c>
      <c r="D11" s="486">
        <v>8390006469</v>
      </c>
      <c r="E11" s="486" t="s">
        <v>79</v>
      </c>
      <c r="F11" s="486" t="s">
        <v>80</v>
      </c>
      <c r="G11" s="199" t="s">
        <v>81</v>
      </c>
      <c r="H11" s="486">
        <v>1</v>
      </c>
      <c r="I11" s="508">
        <v>83</v>
      </c>
      <c r="J11" s="508">
        <v>50</v>
      </c>
      <c r="K11" s="508">
        <f t="shared" si="2"/>
        <v>133</v>
      </c>
      <c r="L11" s="486" t="s">
        <v>36</v>
      </c>
      <c r="M11" s="199" t="s">
        <v>82</v>
      </c>
      <c r="N11" s="508">
        <v>105</v>
      </c>
      <c r="O11" s="486" t="s">
        <v>83</v>
      </c>
      <c r="P11" s="485">
        <v>45219</v>
      </c>
      <c r="Q11" s="486" t="s">
        <v>39</v>
      </c>
      <c r="R11" s="563">
        <f t="shared" si="1"/>
        <v>6</v>
      </c>
    </row>
    <row r="12" ht="12.75" spans="1:18">
      <c r="A12" s="550">
        <v>45213</v>
      </c>
      <c r="B12" s="486" t="s">
        <v>84</v>
      </c>
      <c r="C12" s="486" t="s">
        <v>85</v>
      </c>
      <c r="D12" s="486">
        <v>9858178714</v>
      </c>
      <c r="E12" s="486" t="s">
        <v>86</v>
      </c>
      <c r="F12" s="486" t="s">
        <v>87</v>
      </c>
      <c r="G12" s="199" t="s">
        <v>88</v>
      </c>
      <c r="H12" s="486">
        <v>2</v>
      </c>
      <c r="I12" s="508">
        <v>384</v>
      </c>
      <c r="J12" s="508">
        <v>0</v>
      </c>
      <c r="K12" s="508">
        <f t="shared" si="2"/>
        <v>384</v>
      </c>
      <c r="L12" s="486" t="s">
        <v>36</v>
      </c>
      <c r="M12" s="199" t="s">
        <v>75</v>
      </c>
      <c r="N12" s="508">
        <v>89</v>
      </c>
      <c r="O12" s="486" t="s">
        <v>89</v>
      </c>
      <c r="P12" s="485">
        <v>45224</v>
      </c>
      <c r="Q12" s="486" t="s">
        <v>39</v>
      </c>
      <c r="R12" s="563">
        <f t="shared" si="1"/>
        <v>11</v>
      </c>
    </row>
    <row r="13" ht="12.75" spans="1:18">
      <c r="A13" s="550">
        <v>45213</v>
      </c>
      <c r="B13" s="486" t="s">
        <v>90</v>
      </c>
      <c r="C13" s="486" t="s">
        <v>91</v>
      </c>
      <c r="D13" s="486">
        <v>8707082256</v>
      </c>
      <c r="E13" s="486" t="s">
        <v>92</v>
      </c>
      <c r="F13" s="486" t="s">
        <v>93</v>
      </c>
      <c r="G13" s="199" t="s">
        <v>94</v>
      </c>
      <c r="H13" s="486">
        <v>3</v>
      </c>
      <c r="I13" s="508">
        <v>360</v>
      </c>
      <c r="J13" s="508">
        <v>0</v>
      </c>
      <c r="K13" s="508">
        <f t="shared" si="2"/>
        <v>360</v>
      </c>
      <c r="L13" s="486" t="s">
        <v>36</v>
      </c>
      <c r="M13" s="199" t="s">
        <v>82</v>
      </c>
      <c r="N13" s="508">
        <v>105</v>
      </c>
      <c r="O13" s="486" t="s">
        <v>95</v>
      </c>
      <c r="P13" s="485">
        <v>45219</v>
      </c>
      <c r="Q13" s="486" t="s">
        <v>39</v>
      </c>
      <c r="R13" s="563">
        <f t="shared" si="1"/>
        <v>6</v>
      </c>
    </row>
    <row r="14" ht="12.75" spans="1:18">
      <c r="A14" s="550">
        <v>45215</v>
      </c>
      <c r="B14" s="486" t="s">
        <v>96</v>
      </c>
      <c r="C14" s="486" t="s">
        <v>97</v>
      </c>
      <c r="D14" s="486">
        <v>9810619668</v>
      </c>
      <c r="E14" s="486" t="s">
        <v>98</v>
      </c>
      <c r="F14" s="486" t="s">
        <v>99</v>
      </c>
      <c r="G14" s="199" t="s">
        <v>100</v>
      </c>
      <c r="H14" s="486">
        <v>2</v>
      </c>
      <c r="I14" s="508">
        <v>1600</v>
      </c>
      <c r="J14" s="508">
        <v>0</v>
      </c>
      <c r="K14" s="508">
        <f t="shared" si="2"/>
        <v>1600</v>
      </c>
      <c r="L14" s="486" t="s">
        <v>49</v>
      </c>
      <c r="M14" s="486" t="s">
        <v>101</v>
      </c>
      <c r="N14" s="508">
        <v>40</v>
      </c>
      <c r="O14" s="486" t="s">
        <v>38</v>
      </c>
      <c r="P14" s="485">
        <v>45220</v>
      </c>
      <c r="Q14" s="486" t="s">
        <v>39</v>
      </c>
      <c r="R14" s="563">
        <f t="shared" si="1"/>
        <v>5</v>
      </c>
    </row>
    <row r="15" ht="12.75" spans="1:18">
      <c r="A15" s="550">
        <v>45217</v>
      </c>
      <c r="B15" s="486" t="s">
        <v>102</v>
      </c>
      <c r="C15" s="486" t="s">
        <v>103</v>
      </c>
      <c r="D15" s="486">
        <v>9638653338</v>
      </c>
      <c r="E15" s="486" t="s">
        <v>104</v>
      </c>
      <c r="F15" s="486" t="s">
        <v>105</v>
      </c>
      <c r="G15" s="486" t="s">
        <v>106</v>
      </c>
      <c r="H15" s="486">
        <v>3</v>
      </c>
      <c r="I15" s="508">
        <v>595</v>
      </c>
      <c r="J15" s="508">
        <v>60</v>
      </c>
      <c r="K15" s="508">
        <f t="shared" si="2"/>
        <v>655</v>
      </c>
      <c r="L15" s="486" t="s">
        <v>36</v>
      </c>
      <c r="M15" s="199" t="s">
        <v>75</v>
      </c>
      <c r="N15" s="508">
        <v>41</v>
      </c>
      <c r="O15" s="486" t="s">
        <v>107</v>
      </c>
      <c r="P15" s="485">
        <v>45221</v>
      </c>
      <c r="Q15" s="486" t="s">
        <v>39</v>
      </c>
      <c r="R15" s="563">
        <f t="shared" si="1"/>
        <v>4</v>
      </c>
    </row>
    <row r="16" ht="12.75" spans="1:18">
      <c r="A16" s="550">
        <v>45220</v>
      </c>
      <c r="B16" s="486" t="s">
        <v>108</v>
      </c>
      <c r="C16" s="486" t="s">
        <v>109</v>
      </c>
      <c r="D16" s="486">
        <v>7278601234</v>
      </c>
      <c r="E16" s="486" t="s">
        <v>110</v>
      </c>
      <c r="F16" s="486" t="s">
        <v>111</v>
      </c>
      <c r="G16" s="486" t="s">
        <v>112</v>
      </c>
      <c r="H16" s="486">
        <v>4</v>
      </c>
      <c r="I16" s="508">
        <v>360</v>
      </c>
      <c r="J16" s="508">
        <v>-50</v>
      </c>
      <c r="K16" s="508">
        <f t="shared" si="2"/>
        <v>310</v>
      </c>
      <c r="L16" s="486" t="s">
        <v>49</v>
      </c>
      <c r="M16" s="199" t="s">
        <v>75</v>
      </c>
      <c r="N16" s="508">
        <v>188</v>
      </c>
      <c r="O16" s="486" t="s">
        <v>113</v>
      </c>
      <c r="P16" s="485">
        <v>45226</v>
      </c>
      <c r="Q16" s="486" t="s">
        <v>39</v>
      </c>
      <c r="R16" s="563">
        <f t="shared" si="1"/>
        <v>6</v>
      </c>
    </row>
    <row r="17" ht="12.75" spans="1:18">
      <c r="A17" s="550">
        <v>45223</v>
      </c>
      <c r="B17" s="486" t="s">
        <v>114</v>
      </c>
      <c r="C17" s="486" t="s">
        <v>115</v>
      </c>
      <c r="D17" s="486">
        <v>8951253891</v>
      </c>
      <c r="E17" s="486" t="s">
        <v>116</v>
      </c>
      <c r="F17" s="486" t="s">
        <v>69</v>
      </c>
      <c r="G17" s="486" t="s">
        <v>117</v>
      </c>
      <c r="H17" s="486">
        <v>2</v>
      </c>
      <c r="I17" s="508">
        <v>130</v>
      </c>
      <c r="J17" s="508">
        <v>100</v>
      </c>
      <c r="K17" s="508">
        <f t="shared" si="2"/>
        <v>230</v>
      </c>
      <c r="L17" s="486" t="s">
        <v>118</v>
      </c>
      <c r="M17" s="199" t="s">
        <v>75</v>
      </c>
      <c r="N17" s="508">
        <v>68</v>
      </c>
      <c r="O17" s="486" t="s">
        <v>119</v>
      </c>
      <c r="P17" s="485">
        <v>45231</v>
      </c>
      <c r="Q17" s="486" t="s">
        <v>39</v>
      </c>
      <c r="R17" s="563">
        <f t="shared" si="1"/>
        <v>8</v>
      </c>
    </row>
    <row r="18" ht="12.75" spans="1:18">
      <c r="A18" s="550">
        <v>45224</v>
      </c>
      <c r="B18" s="486" t="s">
        <v>120</v>
      </c>
      <c r="C18" s="486" t="s">
        <v>121</v>
      </c>
      <c r="D18" s="486">
        <v>7042246526</v>
      </c>
      <c r="E18" s="486" t="s">
        <v>122</v>
      </c>
      <c r="F18" s="486" t="s">
        <v>123</v>
      </c>
      <c r="G18" s="486" t="s">
        <v>124</v>
      </c>
      <c r="H18" s="486">
        <v>1</v>
      </c>
      <c r="I18" s="508">
        <v>1000</v>
      </c>
      <c r="J18" s="508">
        <v>0</v>
      </c>
      <c r="K18" s="508">
        <f t="shared" si="2"/>
        <v>1000</v>
      </c>
      <c r="L18" s="486" t="s">
        <v>49</v>
      </c>
      <c r="M18" s="199" t="s">
        <v>125</v>
      </c>
      <c r="N18" s="508">
        <v>25</v>
      </c>
      <c r="O18" s="486" t="s">
        <v>126</v>
      </c>
      <c r="P18" s="485">
        <v>45230</v>
      </c>
      <c r="Q18" s="486" t="s">
        <v>39</v>
      </c>
      <c r="R18" s="563">
        <f t="shared" si="1"/>
        <v>6</v>
      </c>
    </row>
    <row r="19" ht="12.75" spans="1:18">
      <c r="A19" s="550">
        <v>45227</v>
      </c>
      <c r="B19" s="486" t="s">
        <v>127</v>
      </c>
      <c r="C19" s="486" t="s">
        <v>128</v>
      </c>
      <c r="D19" s="486">
        <v>9824524311</v>
      </c>
      <c r="E19" s="486" t="s">
        <v>129</v>
      </c>
      <c r="F19" s="486" t="s">
        <v>58</v>
      </c>
      <c r="G19" s="486" t="s">
        <v>81</v>
      </c>
      <c r="H19" s="486">
        <v>2</v>
      </c>
      <c r="I19" s="508">
        <v>166</v>
      </c>
      <c r="J19" s="508">
        <v>100</v>
      </c>
      <c r="K19" s="508">
        <f t="shared" si="2"/>
        <v>266</v>
      </c>
      <c r="L19" s="486" t="s">
        <v>49</v>
      </c>
      <c r="M19" s="486" t="s">
        <v>37</v>
      </c>
      <c r="N19" s="508">
        <v>25</v>
      </c>
      <c r="O19" s="486" t="s">
        <v>38</v>
      </c>
      <c r="P19" s="485">
        <v>45231</v>
      </c>
      <c r="Q19" s="486" t="s">
        <v>39</v>
      </c>
      <c r="R19" s="563">
        <f t="shared" si="1"/>
        <v>4</v>
      </c>
    </row>
    <row r="20" ht="12.75" spans="1:18">
      <c r="A20" s="550">
        <v>45227</v>
      </c>
      <c r="B20" s="486" t="s">
        <v>130</v>
      </c>
      <c r="C20" s="486" t="s">
        <v>131</v>
      </c>
      <c r="D20" s="486">
        <v>9810619668</v>
      </c>
      <c r="E20" s="486" t="s">
        <v>98</v>
      </c>
      <c r="F20" s="486" t="s">
        <v>99</v>
      </c>
      <c r="G20" s="223" t="s">
        <v>132</v>
      </c>
      <c r="H20" s="486">
        <v>2</v>
      </c>
      <c r="I20" s="508">
        <v>3800</v>
      </c>
      <c r="J20" s="508">
        <v>0</v>
      </c>
      <c r="K20" s="508">
        <f t="shared" si="2"/>
        <v>3800</v>
      </c>
      <c r="L20" s="486" t="s">
        <v>118</v>
      </c>
      <c r="M20" s="486" t="s">
        <v>101</v>
      </c>
      <c r="N20" s="508">
        <v>40</v>
      </c>
      <c r="O20" s="486" t="s">
        <v>38</v>
      </c>
      <c r="P20" s="485">
        <v>45232</v>
      </c>
      <c r="Q20" s="486" t="s">
        <v>39</v>
      </c>
      <c r="R20" s="563">
        <f t="shared" si="1"/>
        <v>5</v>
      </c>
    </row>
    <row r="21" ht="12.75" spans="1:18">
      <c r="A21" s="550">
        <v>45229</v>
      </c>
      <c r="B21" s="553" t="s">
        <v>133</v>
      </c>
      <c r="C21" s="486" t="s">
        <v>134</v>
      </c>
      <c r="D21" s="486">
        <v>8309951070</v>
      </c>
      <c r="E21" s="486" t="s">
        <v>135</v>
      </c>
      <c r="F21" s="486" t="s">
        <v>136</v>
      </c>
      <c r="G21" s="223" t="s">
        <v>117</v>
      </c>
      <c r="H21" s="486">
        <v>3</v>
      </c>
      <c r="I21" s="508">
        <v>195</v>
      </c>
      <c r="J21" s="508">
        <v>160</v>
      </c>
      <c r="K21" s="508">
        <f t="shared" si="2"/>
        <v>355</v>
      </c>
      <c r="L21" s="486" t="s">
        <v>36</v>
      </c>
      <c r="M21" s="199" t="s">
        <v>75</v>
      </c>
      <c r="N21" s="508">
        <v>89</v>
      </c>
      <c r="O21" s="486" t="s">
        <v>137</v>
      </c>
      <c r="P21" s="485">
        <v>45237</v>
      </c>
      <c r="Q21" s="486" t="s">
        <v>39</v>
      </c>
      <c r="R21" s="563">
        <f t="shared" si="1"/>
        <v>8</v>
      </c>
    </row>
    <row r="22" ht="12.75" spans="1:18">
      <c r="A22" s="550">
        <v>45237</v>
      </c>
      <c r="B22" s="486" t="s">
        <v>138</v>
      </c>
      <c r="C22" s="486" t="s">
        <v>139</v>
      </c>
      <c r="D22" s="486">
        <v>9739170628</v>
      </c>
      <c r="E22" s="486" t="s">
        <v>140</v>
      </c>
      <c r="F22" s="486" t="s">
        <v>69</v>
      </c>
      <c r="G22" s="486" t="s">
        <v>141</v>
      </c>
      <c r="H22" s="486">
        <v>1</v>
      </c>
      <c r="I22" s="508">
        <v>199</v>
      </c>
      <c r="J22" s="508">
        <v>100</v>
      </c>
      <c r="K22" s="508">
        <f t="shared" si="2"/>
        <v>299</v>
      </c>
      <c r="L22" s="486" t="s">
        <v>49</v>
      </c>
      <c r="M22" s="486" t="s">
        <v>37</v>
      </c>
      <c r="N22" s="508">
        <v>25</v>
      </c>
      <c r="O22" s="486" t="s">
        <v>142</v>
      </c>
      <c r="P22" s="485">
        <v>45241</v>
      </c>
      <c r="Q22" s="486" t="s">
        <v>39</v>
      </c>
      <c r="R22" s="563">
        <f t="shared" si="1"/>
        <v>4</v>
      </c>
    </row>
    <row r="23" ht="12.75" spans="1:18">
      <c r="A23" s="550">
        <v>45238</v>
      </c>
      <c r="B23" s="486" t="s">
        <v>143</v>
      </c>
      <c r="C23" s="486" t="s">
        <v>144</v>
      </c>
      <c r="D23" s="486">
        <v>6394767530</v>
      </c>
      <c r="E23" s="486" t="s">
        <v>145</v>
      </c>
      <c r="F23" s="486" t="s">
        <v>146</v>
      </c>
      <c r="G23" s="486" t="s">
        <v>147</v>
      </c>
      <c r="H23" s="486">
        <v>1</v>
      </c>
      <c r="I23" s="508">
        <v>650</v>
      </c>
      <c r="J23" s="508">
        <v>60</v>
      </c>
      <c r="K23" s="508">
        <f t="shared" si="2"/>
        <v>710</v>
      </c>
      <c r="L23" s="486" t="s">
        <v>36</v>
      </c>
      <c r="M23" s="486" t="s">
        <v>75</v>
      </c>
      <c r="N23" s="508">
        <v>86</v>
      </c>
      <c r="O23" s="486" t="s">
        <v>148</v>
      </c>
      <c r="P23" s="490">
        <v>45246</v>
      </c>
      <c r="Q23" s="486" t="s">
        <v>39</v>
      </c>
      <c r="R23" s="563">
        <f t="shared" si="1"/>
        <v>8</v>
      </c>
    </row>
    <row r="24" ht="12.75" spans="1:18">
      <c r="A24" s="550">
        <v>45240</v>
      </c>
      <c r="B24" s="486" t="s">
        <v>149</v>
      </c>
      <c r="C24" s="486" t="s">
        <v>150</v>
      </c>
      <c r="D24" s="486">
        <v>8178291342</v>
      </c>
      <c r="E24" s="486" t="s">
        <v>151</v>
      </c>
      <c r="F24" s="486" t="s">
        <v>152</v>
      </c>
      <c r="G24" s="486" t="s">
        <v>153</v>
      </c>
      <c r="H24" s="486">
        <v>5</v>
      </c>
      <c r="I24" s="508">
        <v>450</v>
      </c>
      <c r="J24" s="508">
        <v>100</v>
      </c>
      <c r="K24" s="508">
        <f t="shared" si="2"/>
        <v>550</v>
      </c>
      <c r="L24" s="486" t="s">
        <v>49</v>
      </c>
      <c r="M24" s="486" t="s">
        <v>75</v>
      </c>
      <c r="N24" s="508">
        <v>80</v>
      </c>
      <c r="O24" s="486" t="s">
        <v>154</v>
      </c>
      <c r="P24" s="490">
        <v>45250</v>
      </c>
      <c r="Q24" s="486" t="s">
        <v>39</v>
      </c>
      <c r="R24" s="563">
        <f t="shared" si="1"/>
        <v>10</v>
      </c>
    </row>
    <row r="25" ht="12.75" spans="1:18">
      <c r="A25" s="550">
        <v>45269</v>
      </c>
      <c r="B25" s="486" t="s">
        <v>155</v>
      </c>
      <c r="C25" s="486" t="s">
        <v>156</v>
      </c>
      <c r="D25" s="486">
        <v>9898326229</v>
      </c>
      <c r="E25" s="486" t="s">
        <v>157</v>
      </c>
      <c r="F25" s="486" t="s">
        <v>158</v>
      </c>
      <c r="G25" s="486" t="s">
        <v>159</v>
      </c>
      <c r="H25" s="486">
        <v>2</v>
      </c>
      <c r="I25" s="508">
        <v>220</v>
      </c>
      <c r="J25" s="508">
        <v>100</v>
      </c>
      <c r="K25" s="508">
        <v>330</v>
      </c>
      <c r="L25" s="486" t="s">
        <v>160</v>
      </c>
      <c r="M25" s="486" t="s">
        <v>37</v>
      </c>
      <c r="N25" s="508">
        <v>60</v>
      </c>
      <c r="O25" s="486" t="s">
        <v>38</v>
      </c>
      <c r="P25" s="490">
        <v>45271</v>
      </c>
      <c r="Q25" s="486" t="s">
        <v>39</v>
      </c>
      <c r="R25" s="513">
        <v>2</v>
      </c>
    </row>
    <row r="26" ht="12.75" spans="1:18">
      <c r="A26" s="550">
        <v>45275</v>
      </c>
      <c r="B26" s="486" t="s">
        <v>161</v>
      </c>
      <c r="C26" s="486" t="s">
        <v>41</v>
      </c>
      <c r="D26" s="487">
        <v>9638411445</v>
      </c>
      <c r="E26" s="488" t="s">
        <v>42</v>
      </c>
      <c r="F26" s="487" t="s">
        <v>43</v>
      </c>
      <c r="G26" s="199" t="s">
        <v>44</v>
      </c>
      <c r="H26" s="486">
        <v>2</v>
      </c>
      <c r="I26" s="508">
        <v>680</v>
      </c>
      <c r="J26" s="508">
        <v>0</v>
      </c>
      <c r="K26" s="508">
        <f>SUM(I26,J26)</f>
        <v>680</v>
      </c>
      <c r="L26" s="486" t="s">
        <v>160</v>
      </c>
      <c r="M26" s="199" t="s">
        <v>162</v>
      </c>
      <c r="N26" s="508">
        <v>40</v>
      </c>
      <c r="O26" s="486" t="s">
        <v>163</v>
      </c>
      <c r="P26" s="485"/>
      <c r="Q26" s="486" t="s">
        <v>39</v>
      </c>
      <c r="R26" s="563" t="s">
        <v>38</v>
      </c>
    </row>
    <row r="27" ht="12.75" spans="1:18">
      <c r="A27" s="550">
        <v>45277</v>
      </c>
      <c r="B27" s="486" t="s">
        <v>164</v>
      </c>
      <c r="C27" s="486" t="s">
        <v>165</v>
      </c>
      <c r="D27" s="486">
        <v>9925558322</v>
      </c>
      <c r="E27" s="64" t="s">
        <v>166</v>
      </c>
      <c r="F27" s="64" t="s">
        <v>167</v>
      </c>
      <c r="G27" s="64" t="s">
        <v>168</v>
      </c>
      <c r="H27" s="76">
        <v>1</v>
      </c>
      <c r="I27" s="76">
        <v>90</v>
      </c>
      <c r="J27" s="76">
        <v>100</v>
      </c>
      <c r="K27" s="508">
        <f>SUM(J27+I27)</f>
        <v>190</v>
      </c>
      <c r="L27" s="64" t="s">
        <v>160</v>
      </c>
      <c r="M27" s="64" t="s">
        <v>82</v>
      </c>
      <c r="N27" s="557">
        <v>0</v>
      </c>
      <c r="O27" s="64" t="s">
        <v>38</v>
      </c>
      <c r="P27" s="76"/>
      <c r="Q27" s="64" t="s">
        <v>39</v>
      </c>
      <c r="R27" s="563" t="s">
        <v>38</v>
      </c>
    </row>
    <row r="28" ht="12.75" spans="1:18">
      <c r="A28" s="534"/>
      <c r="C28" s="527"/>
      <c r="D28" s="527"/>
      <c r="E28" s="527"/>
      <c r="F28" s="527"/>
      <c r="G28" s="527"/>
      <c r="H28" s="527"/>
      <c r="I28" s="531"/>
      <c r="J28" s="531"/>
      <c r="K28" s="531"/>
      <c r="L28" s="527"/>
      <c r="M28" s="538"/>
      <c r="N28" s="531"/>
      <c r="O28" s="527"/>
      <c r="P28" s="534"/>
      <c r="Q28" s="527"/>
      <c r="R28" s="533"/>
    </row>
    <row r="29" ht="12.75" spans="1:18">
      <c r="A29" s="534"/>
      <c r="C29" s="527"/>
      <c r="D29" s="527"/>
      <c r="E29" s="527"/>
      <c r="F29" s="527"/>
      <c r="G29" s="527"/>
      <c r="H29" s="527"/>
      <c r="I29" s="531"/>
      <c r="J29" s="531"/>
      <c r="K29" s="531"/>
      <c r="L29" s="527"/>
      <c r="M29" s="538"/>
      <c r="N29" s="531"/>
      <c r="O29" s="527"/>
      <c r="P29" s="534"/>
      <c r="Q29" s="527"/>
      <c r="R29" s="533"/>
    </row>
    <row r="30" ht="12.75" spans="14:18">
      <c r="N30" s="516"/>
      <c r="R30" s="525"/>
    </row>
    <row r="31" ht="12.75" spans="4:18">
      <c r="D31" s="486" t="s">
        <v>1</v>
      </c>
      <c r="E31" s="486"/>
      <c r="F31" s="544">
        <f>SUM(K2:K27)</f>
        <v>16710</v>
      </c>
      <c r="H31" s="554" t="s">
        <v>169</v>
      </c>
      <c r="I31" s="554" t="s">
        <v>170</v>
      </c>
      <c r="J31" s="554" t="s">
        <v>171</v>
      </c>
      <c r="K31" s="558" t="s">
        <v>172</v>
      </c>
      <c r="L31" s="558" t="s">
        <v>173</v>
      </c>
      <c r="M31" s="558" t="s">
        <v>174</v>
      </c>
      <c r="N31" s="516"/>
      <c r="R31" s="525"/>
    </row>
    <row r="32" ht="12.75" spans="4:18">
      <c r="D32" s="486" t="s">
        <v>2</v>
      </c>
      <c r="E32" s="486"/>
      <c r="F32" s="508">
        <f>SUM(H32,I32,J32,K32,L32,M32)</f>
        <v>9635.72</v>
      </c>
      <c r="H32" s="555">
        <v>550.74</v>
      </c>
      <c r="I32" s="559">
        <f>172.06+71.48</f>
        <v>243.54</v>
      </c>
      <c r="J32" s="560">
        <f>462.05+462.05+75.34</f>
        <v>999.44</v>
      </c>
      <c r="K32" s="555">
        <v>6533</v>
      </c>
      <c r="L32" s="561">
        <v>865</v>
      </c>
      <c r="M32" s="561">
        <v>444</v>
      </c>
      <c r="N32" s="516"/>
      <c r="R32" s="525"/>
    </row>
    <row r="33" ht="12.75" spans="4:18">
      <c r="D33" s="486" t="s">
        <v>175</v>
      </c>
      <c r="E33" s="486"/>
      <c r="F33" s="508">
        <f>SUM(N2:N27)</f>
        <v>1329</v>
      </c>
      <c r="N33" s="516"/>
      <c r="R33" s="525"/>
    </row>
    <row r="34" ht="12.75" spans="4:18">
      <c r="D34" s="486" t="s">
        <v>4</v>
      </c>
      <c r="E34" s="486"/>
      <c r="F34" s="508">
        <f>SUM(J2:J27)</f>
        <v>960</v>
      </c>
      <c r="N34" s="516"/>
      <c r="R34" s="525"/>
    </row>
    <row r="35" ht="12.75" spans="4:18">
      <c r="D35" s="486" t="s">
        <v>5</v>
      </c>
      <c r="E35" s="486"/>
      <c r="F35" s="508">
        <f>SUM((F31+F33+F34)-F32)</f>
        <v>9363.28</v>
      </c>
      <c r="N35" s="516"/>
      <c r="R35" s="525"/>
    </row>
    <row r="36" ht="13.5" spans="14:18">
      <c r="N36" s="516"/>
      <c r="R36" s="525"/>
    </row>
    <row r="37" spans="5:18">
      <c r="E37" s="230" t="s">
        <v>176</v>
      </c>
      <c r="F37" s="505">
        <f>COUNTA(B2:B27)</f>
        <v>26</v>
      </c>
      <c r="N37" s="516"/>
      <c r="R37" s="525"/>
    </row>
    <row r="38" ht="12.75" spans="14:18">
      <c r="N38" s="516"/>
      <c r="R38" s="525"/>
    </row>
    <row r="39" ht="12.75" spans="14:18">
      <c r="N39" s="516"/>
      <c r="R39" s="525"/>
    </row>
    <row r="40" ht="12.75" spans="14:18">
      <c r="N40" s="516"/>
      <c r="R40" s="525"/>
    </row>
    <row r="41" ht="12.75" spans="14:18">
      <c r="N41" s="516"/>
      <c r="R41" s="525"/>
    </row>
    <row r="42" ht="12.75" spans="14:18">
      <c r="N42" s="516"/>
      <c r="R42" s="525"/>
    </row>
    <row r="43" ht="12.75" spans="14:18">
      <c r="N43" s="516"/>
      <c r="R43" s="525"/>
    </row>
    <row r="44" ht="12.75" spans="14:18">
      <c r="N44" s="516"/>
      <c r="R44" s="525"/>
    </row>
    <row r="45" ht="12.75" spans="14:18">
      <c r="N45" s="516"/>
      <c r="R45" s="525"/>
    </row>
    <row r="46" ht="12.75" spans="14:18">
      <c r="N46" s="516"/>
      <c r="R46" s="525"/>
    </row>
    <row r="47" ht="12.75" spans="14:18">
      <c r="N47" s="516"/>
      <c r="R47" s="525"/>
    </row>
    <row r="48" ht="12.75" spans="14:18">
      <c r="N48" s="516"/>
      <c r="R48" s="525"/>
    </row>
    <row r="49" ht="12.75" spans="14:18">
      <c r="N49" s="516"/>
      <c r="R49" s="525"/>
    </row>
    <row r="50" ht="12.75" spans="14:18">
      <c r="N50" s="516"/>
      <c r="R50" s="525"/>
    </row>
    <row r="51" ht="12.75" spans="14:18">
      <c r="N51" s="516"/>
      <c r="R51" s="525"/>
    </row>
    <row r="52" ht="12.75" spans="14:18">
      <c r="N52" s="516"/>
      <c r="R52" s="525"/>
    </row>
    <row r="53" ht="12.75" spans="14:18">
      <c r="N53" s="516"/>
      <c r="R53" s="525"/>
    </row>
    <row r="54" ht="12.75" spans="14:18">
      <c r="N54" s="516"/>
      <c r="R54" s="525"/>
    </row>
    <row r="55" ht="12.75" spans="14:18">
      <c r="N55" s="516"/>
      <c r="R55" s="525"/>
    </row>
    <row r="56" ht="12.75" spans="14:18">
      <c r="N56" s="516"/>
      <c r="R56" s="525"/>
    </row>
    <row r="57" ht="12.75" spans="14:18">
      <c r="N57" s="516"/>
      <c r="R57" s="525"/>
    </row>
    <row r="58" ht="12.75" spans="14:18">
      <c r="N58" s="516"/>
      <c r="R58" s="525"/>
    </row>
    <row r="59" ht="12.75" spans="14:18">
      <c r="N59" s="516"/>
      <c r="R59" s="525"/>
    </row>
    <row r="60" ht="12.75" spans="14:18">
      <c r="N60" s="516"/>
      <c r="R60" s="525"/>
    </row>
    <row r="61" ht="12.75" spans="14:18">
      <c r="N61" s="516"/>
      <c r="R61" s="525"/>
    </row>
    <row r="62" ht="12.75" spans="14:18">
      <c r="N62" s="516"/>
      <c r="R62" s="525"/>
    </row>
    <row r="63" ht="12.75" spans="14:18">
      <c r="N63" s="516"/>
      <c r="R63" s="525"/>
    </row>
    <row r="64" ht="12.75" spans="14:18">
      <c r="N64" s="516"/>
      <c r="R64" s="525"/>
    </row>
    <row r="65" ht="12.75" spans="14:18">
      <c r="N65" s="516"/>
      <c r="R65" s="525"/>
    </row>
    <row r="66" ht="12.75" spans="14:18">
      <c r="N66" s="516"/>
      <c r="R66" s="525"/>
    </row>
    <row r="67" ht="12.75" spans="14:18">
      <c r="N67" s="516"/>
      <c r="R67" s="525"/>
    </row>
    <row r="68" ht="12.75" spans="14:18">
      <c r="N68" s="516"/>
      <c r="R68" s="525"/>
    </row>
    <row r="69" ht="12.75" spans="14:18">
      <c r="N69" s="516"/>
      <c r="R69" s="525"/>
    </row>
    <row r="70" ht="12.75" spans="14:18">
      <c r="N70" s="516"/>
      <c r="R70" s="525"/>
    </row>
    <row r="71" ht="12.75" spans="14:18">
      <c r="N71" s="516"/>
      <c r="R71" s="525"/>
    </row>
    <row r="72" ht="12.75" spans="14:18">
      <c r="N72" s="516"/>
      <c r="R72" s="525"/>
    </row>
    <row r="73" ht="12.75" spans="14:18">
      <c r="N73" s="516"/>
      <c r="R73" s="525"/>
    </row>
    <row r="74" ht="12.75" spans="14:18">
      <c r="N74" s="516"/>
      <c r="R74" s="525"/>
    </row>
    <row r="75" ht="12.75" spans="14:18">
      <c r="N75" s="516"/>
      <c r="R75" s="525"/>
    </row>
    <row r="76" ht="12.75" spans="14:18">
      <c r="N76" s="516"/>
      <c r="R76" s="525"/>
    </row>
    <row r="77" ht="12.75" spans="14:18">
      <c r="N77" s="516"/>
      <c r="R77" s="525"/>
    </row>
    <row r="78" ht="12.75" spans="14:18">
      <c r="N78" s="516"/>
      <c r="R78" s="525"/>
    </row>
    <row r="79" ht="12.75" spans="14:18">
      <c r="N79" s="516"/>
      <c r="R79" s="525"/>
    </row>
    <row r="80" ht="12.75" spans="14:18">
      <c r="N80" s="516"/>
      <c r="R80" s="525"/>
    </row>
    <row r="81" ht="12.75" spans="14:18">
      <c r="N81" s="516"/>
      <c r="R81" s="525"/>
    </row>
    <row r="82" ht="12.75" spans="14:18">
      <c r="N82" s="516"/>
      <c r="R82" s="525"/>
    </row>
    <row r="83" ht="12.75" spans="14:18">
      <c r="N83" s="516"/>
      <c r="R83" s="525"/>
    </row>
    <row r="84" ht="12.75" spans="14:18">
      <c r="N84" s="516"/>
      <c r="R84" s="525"/>
    </row>
    <row r="85" ht="12.75" spans="14:18">
      <c r="N85" s="516"/>
      <c r="R85" s="525"/>
    </row>
    <row r="86" ht="12.75" spans="14:18">
      <c r="N86" s="516"/>
      <c r="R86" s="525"/>
    </row>
    <row r="87" ht="12.75" spans="14:18">
      <c r="N87" s="516"/>
      <c r="R87" s="525"/>
    </row>
    <row r="88" ht="12.75" spans="14:18">
      <c r="N88" s="516"/>
      <c r="R88" s="525"/>
    </row>
    <row r="89" ht="12.75" spans="14:18">
      <c r="N89" s="516"/>
      <c r="R89" s="525"/>
    </row>
    <row r="90" ht="12.75" spans="14:18">
      <c r="N90" s="516"/>
      <c r="R90" s="525"/>
    </row>
    <row r="91" ht="12.75" spans="14:18">
      <c r="N91" s="516"/>
      <c r="R91" s="525"/>
    </row>
    <row r="92" ht="12.75" spans="14:18">
      <c r="N92" s="516"/>
      <c r="R92" s="525"/>
    </row>
    <row r="93" ht="12.75" spans="14:18">
      <c r="N93" s="516"/>
      <c r="R93" s="525"/>
    </row>
    <row r="94" ht="12.75" spans="14:18">
      <c r="N94" s="516"/>
      <c r="R94" s="525"/>
    </row>
    <row r="95" ht="12.75" spans="14:18">
      <c r="N95" s="516"/>
      <c r="R95" s="525"/>
    </row>
    <row r="96" ht="12.75" spans="14:18">
      <c r="N96" s="516"/>
      <c r="R96" s="525"/>
    </row>
    <row r="97" ht="12.75" spans="14:18">
      <c r="N97" s="516"/>
      <c r="R97" s="525"/>
    </row>
    <row r="98" ht="12.75" spans="14:18">
      <c r="N98" s="516"/>
      <c r="R98" s="525"/>
    </row>
    <row r="99" ht="12.75" spans="14:18">
      <c r="N99" s="516"/>
      <c r="R99" s="525"/>
    </row>
    <row r="100" ht="12.75" spans="14:18">
      <c r="N100" s="516"/>
      <c r="R100" s="525"/>
    </row>
    <row r="101" ht="12.75" spans="14:18">
      <c r="N101" s="516"/>
      <c r="R101" s="525"/>
    </row>
    <row r="102" ht="12.75" spans="14:18">
      <c r="N102" s="516"/>
      <c r="R102" s="525"/>
    </row>
    <row r="103" ht="12.75" spans="14:18">
      <c r="N103" s="516"/>
      <c r="R103" s="525"/>
    </row>
    <row r="104" ht="12.75" spans="14:18">
      <c r="N104" s="516"/>
      <c r="R104" s="525"/>
    </row>
    <row r="105" ht="12.75" spans="14:18">
      <c r="N105" s="516"/>
      <c r="R105" s="525"/>
    </row>
    <row r="106" ht="12.75" spans="14:18">
      <c r="N106" s="516"/>
      <c r="R106" s="525"/>
    </row>
    <row r="107" ht="12.75" spans="14:18">
      <c r="N107" s="516"/>
      <c r="R107" s="525"/>
    </row>
    <row r="108" ht="12.75" spans="14:18">
      <c r="N108" s="516"/>
      <c r="R108" s="525"/>
    </row>
    <row r="109" ht="12.75" spans="14:18">
      <c r="N109" s="516"/>
      <c r="R109" s="525"/>
    </row>
    <row r="110" ht="12.75" spans="14:18">
      <c r="N110" s="516"/>
      <c r="R110" s="525"/>
    </row>
    <row r="111" ht="12.75" spans="14:18">
      <c r="N111" s="516"/>
      <c r="R111" s="525"/>
    </row>
    <row r="112" ht="12.75" spans="14:18">
      <c r="N112" s="516"/>
      <c r="R112" s="525"/>
    </row>
    <row r="113" ht="12.75" spans="14:18">
      <c r="N113" s="516"/>
      <c r="R113" s="525"/>
    </row>
    <row r="114" ht="12.75" spans="14:18">
      <c r="N114" s="516"/>
      <c r="R114" s="525"/>
    </row>
    <row r="115" ht="12.75" spans="14:18">
      <c r="N115" s="516"/>
      <c r="R115" s="525"/>
    </row>
    <row r="116" ht="12.75" spans="14:18">
      <c r="N116" s="516"/>
      <c r="R116" s="525"/>
    </row>
    <row r="117" ht="12.75" spans="14:18">
      <c r="N117" s="516"/>
      <c r="R117" s="525"/>
    </row>
    <row r="118" ht="12.75" spans="14:18">
      <c r="N118" s="516"/>
      <c r="R118" s="525"/>
    </row>
    <row r="119" ht="12.75" spans="14:18">
      <c r="N119" s="516"/>
      <c r="R119" s="525"/>
    </row>
    <row r="120" ht="12.75" spans="14:18">
      <c r="N120" s="516"/>
      <c r="R120" s="525"/>
    </row>
    <row r="121" ht="12.75" spans="14:18">
      <c r="N121" s="516"/>
      <c r="R121" s="525"/>
    </row>
    <row r="122" ht="12.75" spans="14:18">
      <c r="N122" s="516"/>
      <c r="R122" s="525"/>
    </row>
    <row r="123" ht="12.75" spans="14:18">
      <c r="N123" s="516"/>
      <c r="R123" s="525"/>
    </row>
    <row r="124" ht="12.75" spans="14:18">
      <c r="N124" s="516"/>
      <c r="R124" s="525"/>
    </row>
    <row r="125" ht="12.75" spans="14:18">
      <c r="N125" s="516"/>
      <c r="R125" s="525"/>
    </row>
    <row r="126" ht="12.75" spans="14:18">
      <c r="N126" s="516"/>
      <c r="R126" s="525"/>
    </row>
    <row r="127" ht="12.75" spans="14:18">
      <c r="N127" s="516"/>
      <c r="R127" s="525"/>
    </row>
    <row r="128" ht="12.75" spans="14:18">
      <c r="N128" s="516"/>
      <c r="R128" s="525"/>
    </row>
    <row r="129" ht="12.75" spans="14:18">
      <c r="N129" s="516"/>
      <c r="R129" s="525"/>
    </row>
    <row r="130" ht="12.75" spans="14:18">
      <c r="N130" s="516"/>
      <c r="R130" s="525"/>
    </row>
    <row r="131" ht="12.75" spans="14:18">
      <c r="N131" s="516"/>
      <c r="R131" s="525"/>
    </row>
    <row r="132" ht="12.75" spans="14:18">
      <c r="N132" s="516"/>
      <c r="R132" s="525"/>
    </row>
    <row r="133" ht="12.75" spans="14:18">
      <c r="N133" s="516"/>
      <c r="R133" s="525"/>
    </row>
    <row r="134" ht="12.75" spans="14:18">
      <c r="N134" s="516"/>
      <c r="R134" s="525"/>
    </row>
    <row r="135" ht="12.75" spans="14:18">
      <c r="N135" s="516"/>
      <c r="R135" s="525"/>
    </row>
    <row r="136" ht="12.75" spans="14:18">
      <c r="N136" s="516"/>
      <c r="R136" s="525"/>
    </row>
    <row r="137" ht="12.75" spans="14:18">
      <c r="N137" s="516"/>
      <c r="R137" s="525"/>
    </row>
    <row r="138" ht="12.75" spans="14:18">
      <c r="N138" s="516"/>
      <c r="R138" s="525"/>
    </row>
    <row r="139" ht="12.75" spans="14:18">
      <c r="N139" s="516"/>
      <c r="R139" s="525"/>
    </row>
    <row r="140" ht="12.75" spans="14:18">
      <c r="N140" s="516"/>
      <c r="R140" s="525"/>
    </row>
    <row r="141" ht="12.75" spans="14:18">
      <c r="N141" s="516"/>
      <c r="R141" s="525"/>
    </row>
    <row r="142" ht="12.75" spans="14:18">
      <c r="N142" s="516"/>
      <c r="R142" s="525"/>
    </row>
    <row r="143" ht="12.75" spans="14:18">
      <c r="N143" s="516"/>
      <c r="R143" s="525"/>
    </row>
    <row r="144" ht="12.75" spans="14:18">
      <c r="N144" s="516"/>
      <c r="R144" s="525"/>
    </row>
    <row r="145" ht="12.75" spans="14:18">
      <c r="N145" s="516"/>
      <c r="R145" s="525"/>
    </row>
    <row r="146" ht="12.75" spans="14:18">
      <c r="N146" s="516"/>
      <c r="R146" s="525"/>
    </row>
    <row r="147" ht="12.75" spans="14:18">
      <c r="N147" s="516"/>
      <c r="R147" s="525"/>
    </row>
    <row r="148" ht="12.75" spans="14:18">
      <c r="N148" s="516"/>
      <c r="R148" s="525"/>
    </row>
    <row r="149" ht="12.75" spans="14:18">
      <c r="N149" s="516"/>
      <c r="R149" s="525"/>
    </row>
    <row r="150" ht="12.75" spans="14:18">
      <c r="N150" s="516"/>
      <c r="R150" s="525"/>
    </row>
    <row r="151" ht="12.75" spans="14:18">
      <c r="N151" s="516"/>
      <c r="R151" s="525"/>
    </row>
    <row r="152" ht="12.75" spans="14:18">
      <c r="N152" s="516"/>
      <c r="R152" s="525"/>
    </row>
    <row r="153" ht="12.75" spans="14:18">
      <c r="N153" s="516"/>
      <c r="R153" s="525"/>
    </row>
    <row r="154" ht="12.75" spans="14:18">
      <c r="N154" s="516"/>
      <c r="R154" s="525"/>
    </row>
    <row r="155" ht="12.75" spans="14:18">
      <c r="N155" s="516"/>
      <c r="R155" s="525"/>
    </row>
    <row r="156" ht="12.75" spans="14:18">
      <c r="N156" s="516"/>
      <c r="R156" s="525"/>
    </row>
    <row r="157" ht="12.75" spans="14:18">
      <c r="N157" s="516"/>
      <c r="R157" s="525"/>
    </row>
    <row r="158" ht="12.75" spans="14:18">
      <c r="N158" s="516"/>
      <c r="R158" s="525"/>
    </row>
    <row r="159" ht="12.75" spans="14:18">
      <c r="N159" s="516"/>
      <c r="R159" s="525"/>
    </row>
    <row r="160" ht="12.75" spans="14:18">
      <c r="N160" s="516"/>
      <c r="R160" s="525"/>
    </row>
    <row r="161" ht="12.75" spans="14:18">
      <c r="N161" s="516"/>
      <c r="R161" s="525"/>
    </row>
    <row r="162" ht="12.75" spans="14:18">
      <c r="N162" s="516"/>
      <c r="R162" s="525"/>
    </row>
    <row r="163" ht="12.75" spans="14:18">
      <c r="N163" s="516"/>
      <c r="R163" s="525"/>
    </row>
    <row r="164" ht="12.75" spans="14:18">
      <c r="N164" s="516"/>
      <c r="R164" s="525"/>
    </row>
    <row r="165" ht="12.75" spans="14:18">
      <c r="N165" s="516"/>
      <c r="R165" s="525"/>
    </row>
    <row r="166" ht="12.75" spans="14:18">
      <c r="N166" s="516"/>
      <c r="R166" s="525"/>
    </row>
    <row r="167" ht="12.75" spans="14:18">
      <c r="N167" s="516"/>
      <c r="R167" s="525"/>
    </row>
    <row r="168" ht="12.75" spans="14:18">
      <c r="N168" s="516"/>
      <c r="R168" s="525"/>
    </row>
    <row r="169" ht="12.75" spans="14:18">
      <c r="N169" s="516"/>
      <c r="R169" s="525"/>
    </row>
    <row r="170" ht="12.75" spans="14:18">
      <c r="N170" s="516"/>
      <c r="R170" s="525"/>
    </row>
    <row r="171" ht="12.75" spans="14:18">
      <c r="N171" s="516"/>
      <c r="R171" s="525"/>
    </row>
    <row r="172" ht="12.75" spans="14:18">
      <c r="N172" s="516"/>
      <c r="R172" s="525"/>
    </row>
    <row r="173" ht="12.75" spans="14:18">
      <c r="N173" s="516"/>
      <c r="R173" s="525"/>
    </row>
    <row r="174" ht="12.75" spans="14:18">
      <c r="N174" s="516"/>
      <c r="R174" s="525"/>
    </row>
    <row r="175" ht="12.75" spans="14:18">
      <c r="N175" s="516"/>
      <c r="R175" s="525"/>
    </row>
    <row r="176" ht="12.75" spans="14:18">
      <c r="N176" s="516"/>
      <c r="R176" s="525"/>
    </row>
    <row r="177" ht="12.75" spans="14:18">
      <c r="N177" s="516"/>
      <c r="R177" s="525"/>
    </row>
    <row r="178" ht="12.75" spans="14:18">
      <c r="N178" s="516"/>
      <c r="R178" s="525"/>
    </row>
    <row r="179" ht="12.75" spans="14:18">
      <c r="N179" s="516"/>
      <c r="R179" s="525"/>
    </row>
    <row r="180" ht="12.75" spans="14:18">
      <c r="N180" s="516"/>
      <c r="R180" s="525"/>
    </row>
    <row r="181" ht="12.75" spans="14:18">
      <c r="N181" s="516"/>
      <c r="R181" s="525"/>
    </row>
    <row r="182" ht="12.75" spans="14:18">
      <c r="N182" s="516"/>
      <c r="R182" s="525"/>
    </row>
    <row r="183" ht="12.75" spans="14:18">
      <c r="N183" s="516"/>
      <c r="R183" s="525"/>
    </row>
    <row r="184" ht="12.75" spans="14:18">
      <c r="N184" s="516"/>
      <c r="R184" s="525"/>
    </row>
    <row r="185" ht="12.75" spans="14:18">
      <c r="N185" s="516"/>
      <c r="R185" s="525"/>
    </row>
    <row r="186" ht="12.75" spans="14:18">
      <c r="N186" s="516"/>
      <c r="R186" s="525"/>
    </row>
    <row r="187" ht="12.75" spans="14:18">
      <c r="N187" s="516"/>
      <c r="R187" s="525"/>
    </row>
    <row r="188" ht="12.75" spans="14:18">
      <c r="N188" s="516"/>
      <c r="R188" s="525"/>
    </row>
    <row r="189" ht="12.75" spans="14:18">
      <c r="N189" s="516"/>
      <c r="R189" s="525"/>
    </row>
    <row r="190" ht="12.75" spans="14:18">
      <c r="N190" s="516"/>
      <c r="R190" s="525"/>
    </row>
    <row r="191" ht="12.75" spans="14:18">
      <c r="N191" s="516"/>
      <c r="R191" s="525"/>
    </row>
    <row r="192" ht="12.75" spans="14:18">
      <c r="N192" s="516"/>
      <c r="R192" s="525"/>
    </row>
    <row r="193" ht="12.75" spans="14:18">
      <c r="N193" s="516"/>
      <c r="R193" s="525"/>
    </row>
    <row r="194" ht="12.75" spans="14:18">
      <c r="N194" s="516"/>
      <c r="R194" s="525"/>
    </row>
    <row r="195" ht="12.75" spans="14:18">
      <c r="N195" s="516"/>
      <c r="R195" s="525"/>
    </row>
    <row r="196" ht="12.75" spans="14:18">
      <c r="N196" s="516"/>
      <c r="R196" s="525"/>
    </row>
    <row r="197" ht="12.75" spans="14:18">
      <c r="N197" s="516"/>
      <c r="R197" s="525"/>
    </row>
    <row r="198" ht="12.75" spans="14:18">
      <c r="N198" s="516"/>
      <c r="R198" s="525"/>
    </row>
    <row r="199" ht="12.75" spans="14:18">
      <c r="N199" s="516"/>
      <c r="R199" s="525"/>
    </row>
    <row r="200" ht="12.75" spans="14:18">
      <c r="N200" s="516"/>
      <c r="R200" s="525"/>
    </row>
    <row r="201" ht="12.75" spans="14:18">
      <c r="N201" s="516"/>
      <c r="R201" s="525"/>
    </row>
    <row r="202" ht="12.75" spans="14:18">
      <c r="N202" s="516"/>
      <c r="R202" s="525"/>
    </row>
    <row r="203" ht="12.75" spans="14:18">
      <c r="N203" s="516"/>
      <c r="R203" s="525"/>
    </row>
    <row r="204" ht="12.75" spans="14:18">
      <c r="N204" s="516"/>
      <c r="R204" s="525"/>
    </row>
    <row r="205" ht="12.75" spans="14:18">
      <c r="N205" s="516"/>
      <c r="R205" s="525"/>
    </row>
    <row r="206" ht="12.75" spans="14:18">
      <c r="N206" s="516"/>
      <c r="R206" s="525"/>
    </row>
    <row r="207" ht="12.75" spans="14:18">
      <c r="N207" s="516"/>
      <c r="R207" s="525"/>
    </row>
    <row r="208" ht="12.75" spans="14:18">
      <c r="N208" s="516"/>
      <c r="R208" s="525"/>
    </row>
    <row r="209" ht="12.75" spans="14:18">
      <c r="N209" s="516"/>
      <c r="R209" s="525"/>
    </row>
    <row r="210" ht="12.75" spans="14:18">
      <c r="N210" s="516"/>
      <c r="R210" s="525"/>
    </row>
    <row r="211" ht="12.75" spans="14:18">
      <c r="N211" s="516"/>
      <c r="R211" s="525"/>
    </row>
    <row r="212" ht="12.75" spans="14:18">
      <c r="N212" s="516"/>
      <c r="R212" s="525"/>
    </row>
    <row r="213" ht="12.75" spans="14:18">
      <c r="N213" s="516"/>
      <c r="R213" s="525"/>
    </row>
    <row r="214" ht="12.75" spans="14:18">
      <c r="N214" s="516"/>
      <c r="R214" s="525"/>
    </row>
    <row r="215" ht="12.75" spans="14:18">
      <c r="N215" s="516"/>
      <c r="R215" s="525"/>
    </row>
    <row r="216" ht="12.75" spans="14:18">
      <c r="N216" s="516"/>
      <c r="R216" s="525"/>
    </row>
    <row r="217" ht="12.75" spans="14:18">
      <c r="N217" s="516"/>
      <c r="R217" s="525"/>
    </row>
    <row r="218" ht="12.75" spans="14:18">
      <c r="N218" s="516"/>
      <c r="R218" s="525"/>
    </row>
    <row r="219" ht="12.75" spans="14:18">
      <c r="N219" s="516"/>
      <c r="R219" s="525"/>
    </row>
    <row r="220" ht="12.75" spans="14:18">
      <c r="N220" s="516"/>
      <c r="R220" s="525"/>
    </row>
    <row r="221" ht="12.75" spans="14:18">
      <c r="N221" s="516"/>
      <c r="R221" s="525"/>
    </row>
    <row r="222" ht="12.75" spans="14:18">
      <c r="N222" s="516"/>
      <c r="R222" s="525"/>
    </row>
    <row r="223" ht="12.75" spans="14:18">
      <c r="N223" s="516"/>
      <c r="R223" s="525"/>
    </row>
    <row r="224" ht="12.75" spans="14:18">
      <c r="N224" s="516"/>
      <c r="R224" s="525"/>
    </row>
    <row r="225" ht="12.75" spans="14:18">
      <c r="N225" s="516"/>
      <c r="R225" s="525"/>
    </row>
    <row r="226" ht="12.75" spans="14:18">
      <c r="N226" s="516"/>
      <c r="R226" s="525"/>
    </row>
    <row r="227" ht="12.75" spans="14:18">
      <c r="N227" s="516"/>
      <c r="R227" s="525"/>
    </row>
    <row r="228" ht="12.75" spans="14:18">
      <c r="N228" s="516"/>
      <c r="R228" s="525"/>
    </row>
    <row r="229" ht="12.75" spans="14:18">
      <c r="N229" s="516"/>
      <c r="R229" s="525"/>
    </row>
    <row r="230" ht="12.75" spans="14:18">
      <c r="N230" s="516"/>
      <c r="R230" s="525"/>
    </row>
    <row r="231" ht="12.75" spans="14:18">
      <c r="N231" s="516"/>
      <c r="R231" s="525"/>
    </row>
    <row r="232" ht="12.75" spans="14:18">
      <c r="N232" s="516"/>
      <c r="R232" s="525"/>
    </row>
    <row r="233" ht="12.75" spans="14:18">
      <c r="N233" s="516"/>
      <c r="R233" s="525"/>
    </row>
    <row r="234" ht="12.75" spans="14:18">
      <c r="N234" s="516"/>
      <c r="R234" s="525"/>
    </row>
    <row r="235" ht="12.75" spans="14:18">
      <c r="N235" s="516"/>
      <c r="R235" s="525"/>
    </row>
    <row r="236" ht="12.75" spans="14:18">
      <c r="N236" s="516"/>
      <c r="R236" s="525"/>
    </row>
    <row r="237" ht="12.75" spans="14:18">
      <c r="N237" s="516"/>
      <c r="R237" s="525"/>
    </row>
    <row r="238" ht="12.75" spans="14:18">
      <c r="N238" s="516"/>
      <c r="R238" s="525"/>
    </row>
    <row r="239" ht="12.75" spans="14:18">
      <c r="N239" s="516"/>
      <c r="R239" s="525"/>
    </row>
    <row r="240" ht="12.75" spans="14:18">
      <c r="N240" s="516"/>
      <c r="R240" s="525"/>
    </row>
    <row r="241" ht="12.75" spans="14:18">
      <c r="N241" s="516"/>
      <c r="R241" s="525"/>
    </row>
    <row r="242" ht="12.75" spans="14:18">
      <c r="N242" s="516"/>
      <c r="R242" s="525"/>
    </row>
    <row r="243" ht="12.75" spans="14:18">
      <c r="N243" s="516"/>
      <c r="R243" s="525"/>
    </row>
    <row r="244" ht="12.75" spans="14:18">
      <c r="N244" s="516"/>
      <c r="R244" s="525"/>
    </row>
    <row r="245" ht="12.75" spans="14:18">
      <c r="N245" s="516"/>
      <c r="R245" s="525"/>
    </row>
    <row r="246" ht="12.75" spans="14:18">
      <c r="N246" s="516"/>
      <c r="R246" s="525"/>
    </row>
    <row r="247" ht="12.75" spans="14:18">
      <c r="N247" s="516"/>
      <c r="R247" s="525"/>
    </row>
    <row r="248" ht="12.75" spans="14:18">
      <c r="N248" s="516"/>
      <c r="R248" s="525"/>
    </row>
    <row r="249" ht="12.75" spans="14:18">
      <c r="N249" s="516"/>
      <c r="R249" s="525"/>
    </row>
    <row r="250" ht="12.75" spans="14:18">
      <c r="N250" s="516"/>
      <c r="R250" s="525"/>
    </row>
    <row r="251" ht="12.75" spans="14:18">
      <c r="N251" s="516"/>
      <c r="R251" s="525"/>
    </row>
    <row r="252" ht="12.75" spans="14:18">
      <c r="N252" s="516"/>
      <c r="R252" s="525"/>
    </row>
    <row r="253" ht="12.75" spans="14:18">
      <c r="N253" s="516"/>
      <c r="R253" s="525"/>
    </row>
    <row r="254" ht="12.75" spans="14:18">
      <c r="N254" s="516"/>
      <c r="R254" s="525"/>
    </row>
    <row r="255" ht="12.75" spans="14:18">
      <c r="N255" s="516"/>
      <c r="R255" s="525"/>
    </row>
    <row r="256" ht="12.75" spans="14:18">
      <c r="N256" s="516"/>
      <c r="R256" s="525"/>
    </row>
    <row r="257" ht="12.75" spans="14:18">
      <c r="N257" s="516"/>
      <c r="R257" s="525"/>
    </row>
    <row r="258" ht="12.75" spans="14:18">
      <c r="N258" s="516"/>
      <c r="R258" s="525"/>
    </row>
    <row r="259" ht="12.75" spans="14:18">
      <c r="N259" s="516"/>
      <c r="R259" s="525"/>
    </row>
    <row r="260" ht="12.75" spans="14:18">
      <c r="N260" s="516"/>
      <c r="R260" s="525"/>
    </row>
    <row r="261" ht="12.75" spans="14:18">
      <c r="N261" s="516"/>
      <c r="R261" s="525"/>
    </row>
    <row r="262" ht="12.75" spans="14:18">
      <c r="N262" s="516"/>
      <c r="R262" s="525"/>
    </row>
    <row r="263" ht="12.75" spans="14:18">
      <c r="N263" s="516"/>
      <c r="R263" s="525"/>
    </row>
    <row r="264" ht="12.75" spans="14:18">
      <c r="N264" s="516"/>
      <c r="R264" s="525"/>
    </row>
    <row r="265" ht="12.75" spans="14:18">
      <c r="N265" s="516"/>
      <c r="R265" s="525"/>
    </row>
    <row r="266" ht="12.75" spans="14:18">
      <c r="N266" s="516"/>
      <c r="R266" s="525"/>
    </row>
    <row r="267" ht="12.75" spans="14:18">
      <c r="N267" s="516"/>
      <c r="R267" s="525"/>
    </row>
    <row r="268" ht="12.75" spans="14:18">
      <c r="N268" s="516"/>
      <c r="R268" s="525"/>
    </row>
    <row r="269" ht="12.75" spans="14:18">
      <c r="N269" s="516"/>
      <c r="R269" s="525"/>
    </row>
    <row r="270" ht="12.75" spans="14:18">
      <c r="N270" s="516"/>
      <c r="R270" s="525"/>
    </row>
    <row r="271" ht="12.75" spans="14:18">
      <c r="N271" s="516"/>
      <c r="R271" s="525"/>
    </row>
    <row r="272" ht="12.75" spans="14:18">
      <c r="N272" s="516"/>
      <c r="R272" s="525"/>
    </row>
    <row r="273" ht="12.75" spans="14:18">
      <c r="N273" s="516"/>
      <c r="R273" s="525"/>
    </row>
    <row r="274" ht="12.75" spans="14:18">
      <c r="N274" s="516"/>
      <c r="R274" s="525"/>
    </row>
    <row r="275" ht="12.75" spans="14:18">
      <c r="N275" s="516"/>
      <c r="R275" s="525"/>
    </row>
    <row r="276" ht="12.75" spans="14:18">
      <c r="N276" s="516"/>
      <c r="R276" s="525"/>
    </row>
    <row r="277" ht="12.75" spans="14:18">
      <c r="N277" s="516"/>
      <c r="R277" s="525"/>
    </row>
    <row r="278" ht="12.75" spans="14:18">
      <c r="N278" s="516"/>
      <c r="R278" s="525"/>
    </row>
    <row r="279" ht="12.75" spans="14:18">
      <c r="N279" s="516"/>
      <c r="R279" s="525"/>
    </row>
    <row r="280" ht="12.75" spans="14:18">
      <c r="N280" s="516"/>
      <c r="R280" s="525"/>
    </row>
    <row r="281" ht="12.75" spans="14:18">
      <c r="N281" s="516"/>
      <c r="R281" s="525"/>
    </row>
    <row r="282" ht="12.75" spans="14:18">
      <c r="N282" s="516"/>
      <c r="R282" s="525"/>
    </row>
    <row r="283" ht="12.75" spans="14:18">
      <c r="N283" s="516"/>
      <c r="R283" s="525"/>
    </row>
    <row r="284" ht="12.75" spans="14:18">
      <c r="N284" s="516"/>
      <c r="R284" s="525"/>
    </row>
    <row r="285" ht="12.75" spans="14:18">
      <c r="N285" s="516"/>
      <c r="R285" s="525"/>
    </row>
    <row r="286" ht="12.75" spans="14:18">
      <c r="N286" s="516"/>
      <c r="R286" s="525"/>
    </row>
    <row r="287" ht="12.75" spans="14:18">
      <c r="N287" s="516"/>
      <c r="R287" s="525"/>
    </row>
    <row r="288" ht="12.75" spans="14:18">
      <c r="N288" s="516"/>
      <c r="R288" s="525"/>
    </row>
    <row r="289" ht="12.75" spans="14:18">
      <c r="N289" s="516"/>
      <c r="R289" s="525"/>
    </row>
    <row r="290" ht="12.75" spans="14:18">
      <c r="N290" s="516"/>
      <c r="R290" s="525"/>
    </row>
    <row r="291" ht="12.75" spans="14:18">
      <c r="N291" s="516"/>
      <c r="R291" s="525"/>
    </row>
    <row r="292" ht="12.75" spans="14:18">
      <c r="N292" s="516"/>
      <c r="R292" s="525"/>
    </row>
    <row r="293" ht="12.75" spans="14:18">
      <c r="N293" s="516"/>
      <c r="R293" s="525"/>
    </row>
    <row r="294" ht="12.75" spans="14:18">
      <c r="N294" s="516"/>
      <c r="R294" s="525"/>
    </row>
    <row r="295" ht="12.75" spans="14:18">
      <c r="N295" s="516"/>
      <c r="R295" s="525"/>
    </row>
    <row r="296" ht="12.75" spans="14:18">
      <c r="N296" s="516"/>
      <c r="R296" s="525"/>
    </row>
    <row r="297" ht="12.75" spans="14:18">
      <c r="N297" s="516"/>
      <c r="R297" s="525"/>
    </row>
    <row r="298" ht="12.75" spans="14:18">
      <c r="N298" s="516"/>
      <c r="R298" s="525"/>
    </row>
    <row r="299" ht="12.75" spans="14:18">
      <c r="N299" s="516"/>
      <c r="R299" s="525"/>
    </row>
    <row r="300" ht="12.75" spans="14:18">
      <c r="N300" s="516"/>
      <c r="R300" s="525"/>
    </row>
    <row r="301" ht="12.75" spans="14:18">
      <c r="N301" s="516"/>
      <c r="R301" s="525"/>
    </row>
    <row r="302" ht="12.75" spans="14:18">
      <c r="N302" s="516"/>
      <c r="R302" s="525"/>
    </row>
    <row r="303" ht="12.75" spans="14:18">
      <c r="N303" s="516"/>
      <c r="R303" s="525"/>
    </row>
    <row r="304" ht="12.75" spans="14:18">
      <c r="N304" s="516"/>
      <c r="R304" s="525"/>
    </row>
    <row r="305" ht="12.75" spans="14:18">
      <c r="N305" s="516"/>
      <c r="R305" s="525"/>
    </row>
    <row r="306" ht="12.75" spans="14:18">
      <c r="N306" s="516"/>
      <c r="R306" s="525"/>
    </row>
    <row r="307" ht="12.75" spans="14:18">
      <c r="N307" s="516"/>
      <c r="R307" s="525"/>
    </row>
    <row r="308" ht="12.75" spans="14:18">
      <c r="N308" s="516"/>
      <c r="R308" s="525"/>
    </row>
    <row r="309" ht="12.75" spans="14:18">
      <c r="N309" s="516"/>
      <c r="R309" s="525"/>
    </row>
    <row r="310" ht="12.75" spans="14:18">
      <c r="N310" s="516"/>
      <c r="R310" s="525"/>
    </row>
    <row r="311" ht="12.75" spans="14:18">
      <c r="N311" s="516"/>
      <c r="R311" s="525"/>
    </row>
    <row r="312" ht="12.75" spans="14:18">
      <c r="N312" s="516"/>
      <c r="R312" s="525"/>
    </row>
    <row r="313" ht="12.75" spans="14:18">
      <c r="N313" s="516"/>
      <c r="R313" s="525"/>
    </row>
    <row r="314" ht="12.75" spans="14:18">
      <c r="N314" s="516"/>
      <c r="R314" s="525"/>
    </row>
    <row r="315" ht="12.75" spans="14:18">
      <c r="N315" s="516"/>
      <c r="R315" s="525"/>
    </row>
    <row r="316" ht="12.75" spans="14:18">
      <c r="N316" s="516"/>
      <c r="R316" s="525"/>
    </row>
    <row r="317" ht="12.75" spans="14:18">
      <c r="N317" s="516"/>
      <c r="R317" s="525"/>
    </row>
    <row r="318" ht="12.75" spans="14:18">
      <c r="N318" s="516"/>
      <c r="R318" s="525"/>
    </row>
    <row r="319" ht="12.75" spans="14:18">
      <c r="N319" s="516"/>
      <c r="R319" s="525"/>
    </row>
    <row r="320" ht="12.75" spans="14:18">
      <c r="N320" s="516"/>
      <c r="R320" s="525"/>
    </row>
    <row r="321" ht="12.75" spans="14:18">
      <c r="N321" s="516"/>
      <c r="R321" s="525"/>
    </row>
    <row r="322" ht="12.75" spans="14:18">
      <c r="N322" s="516"/>
      <c r="R322" s="525"/>
    </row>
    <row r="323" ht="12.75" spans="14:18">
      <c r="N323" s="516"/>
      <c r="R323" s="525"/>
    </row>
    <row r="324" ht="12.75" spans="14:18">
      <c r="N324" s="516"/>
      <c r="R324" s="525"/>
    </row>
    <row r="325" ht="12.75" spans="14:18">
      <c r="N325" s="516"/>
      <c r="R325" s="525"/>
    </row>
    <row r="326" ht="12.75" spans="14:18">
      <c r="N326" s="516"/>
      <c r="R326" s="525"/>
    </row>
    <row r="327" ht="12.75" spans="14:18">
      <c r="N327" s="516"/>
      <c r="R327" s="525"/>
    </row>
    <row r="328" ht="12.75" spans="14:18">
      <c r="N328" s="516"/>
      <c r="R328" s="525"/>
    </row>
    <row r="329" ht="12.75" spans="14:18">
      <c r="N329" s="516"/>
      <c r="R329" s="525"/>
    </row>
    <row r="330" ht="12.75" spans="14:18">
      <c r="N330" s="516"/>
      <c r="R330" s="525"/>
    </row>
    <row r="331" ht="12.75" spans="14:18">
      <c r="N331" s="516"/>
      <c r="R331" s="525"/>
    </row>
    <row r="332" ht="12.75" spans="14:18">
      <c r="N332" s="516"/>
      <c r="R332" s="525"/>
    </row>
    <row r="333" ht="12.75" spans="14:18">
      <c r="N333" s="516"/>
      <c r="R333" s="525"/>
    </row>
    <row r="334" ht="12.75" spans="14:18">
      <c r="N334" s="516"/>
      <c r="R334" s="525"/>
    </row>
    <row r="335" ht="12.75" spans="14:18">
      <c r="N335" s="516"/>
      <c r="R335" s="525"/>
    </row>
    <row r="336" ht="12.75" spans="14:18">
      <c r="N336" s="516"/>
      <c r="R336" s="525"/>
    </row>
    <row r="337" ht="12.75" spans="14:18">
      <c r="N337" s="516"/>
      <c r="R337" s="525"/>
    </row>
    <row r="338" ht="12.75" spans="14:18">
      <c r="N338" s="516"/>
      <c r="R338" s="525"/>
    </row>
    <row r="339" ht="12.75" spans="14:18">
      <c r="N339" s="516"/>
      <c r="R339" s="525"/>
    </row>
    <row r="340" ht="12.75" spans="14:18">
      <c r="N340" s="516"/>
      <c r="R340" s="525"/>
    </row>
    <row r="341" ht="12.75" spans="14:18">
      <c r="N341" s="516"/>
      <c r="R341" s="525"/>
    </row>
    <row r="342" ht="12.75" spans="14:18">
      <c r="N342" s="516"/>
      <c r="R342" s="525"/>
    </row>
    <row r="343" ht="12.75" spans="14:18">
      <c r="N343" s="516"/>
      <c r="R343" s="525"/>
    </row>
    <row r="344" ht="12.75" spans="14:18">
      <c r="N344" s="516"/>
      <c r="R344" s="525"/>
    </row>
    <row r="345" ht="12.75" spans="14:18">
      <c r="N345" s="516"/>
      <c r="R345" s="525"/>
    </row>
    <row r="346" ht="12.75" spans="14:18">
      <c r="N346" s="516"/>
      <c r="R346" s="525"/>
    </row>
    <row r="347" ht="12.75" spans="14:18">
      <c r="N347" s="516"/>
      <c r="R347" s="525"/>
    </row>
    <row r="348" ht="12.75" spans="14:18">
      <c r="N348" s="516"/>
      <c r="R348" s="525"/>
    </row>
    <row r="349" ht="12.75" spans="14:18">
      <c r="N349" s="516"/>
      <c r="R349" s="525"/>
    </row>
    <row r="350" ht="12.75" spans="14:18">
      <c r="N350" s="516"/>
      <c r="R350" s="525"/>
    </row>
    <row r="351" ht="12.75" spans="14:18">
      <c r="N351" s="516"/>
      <c r="R351" s="525"/>
    </row>
    <row r="352" ht="12.75" spans="14:18">
      <c r="N352" s="516"/>
      <c r="R352" s="525"/>
    </row>
    <row r="353" ht="12.75" spans="14:18">
      <c r="N353" s="516"/>
      <c r="R353" s="525"/>
    </row>
    <row r="354" ht="12.75" spans="14:18">
      <c r="N354" s="516"/>
      <c r="R354" s="525"/>
    </row>
    <row r="355" ht="12.75" spans="14:18">
      <c r="N355" s="516"/>
      <c r="R355" s="525"/>
    </row>
    <row r="356" ht="12.75" spans="14:18">
      <c r="N356" s="516"/>
      <c r="R356" s="525"/>
    </row>
    <row r="357" ht="12.75" spans="14:18">
      <c r="N357" s="516"/>
      <c r="R357" s="525"/>
    </row>
    <row r="358" ht="12.75" spans="14:18">
      <c r="N358" s="516"/>
      <c r="R358" s="525"/>
    </row>
    <row r="359" ht="12.75" spans="14:18">
      <c r="N359" s="516"/>
      <c r="R359" s="525"/>
    </row>
    <row r="360" ht="12.75" spans="14:18">
      <c r="N360" s="516"/>
      <c r="R360" s="525"/>
    </row>
    <row r="361" ht="12.75" spans="14:18">
      <c r="N361" s="516"/>
      <c r="R361" s="525"/>
    </row>
    <row r="362" ht="12.75" spans="14:18">
      <c r="N362" s="516"/>
      <c r="R362" s="525"/>
    </row>
    <row r="363" ht="12.75" spans="14:18">
      <c r="N363" s="516"/>
      <c r="R363" s="525"/>
    </row>
    <row r="364" ht="12.75" spans="14:18">
      <c r="N364" s="516"/>
      <c r="R364" s="525"/>
    </row>
    <row r="365" ht="12.75" spans="14:18">
      <c r="N365" s="516"/>
      <c r="R365" s="525"/>
    </row>
    <row r="366" ht="12.75" spans="14:18">
      <c r="N366" s="516"/>
      <c r="R366" s="525"/>
    </row>
    <row r="367" ht="12.75" spans="14:18">
      <c r="N367" s="516"/>
      <c r="R367" s="525"/>
    </row>
    <row r="368" ht="12.75" spans="14:18">
      <c r="N368" s="516"/>
      <c r="R368" s="525"/>
    </row>
    <row r="369" ht="12.75" spans="14:18">
      <c r="N369" s="516"/>
      <c r="R369" s="525"/>
    </row>
    <row r="370" ht="12.75" spans="14:18">
      <c r="N370" s="516"/>
      <c r="R370" s="525"/>
    </row>
    <row r="371" ht="12.75" spans="14:18">
      <c r="N371" s="516"/>
      <c r="R371" s="525"/>
    </row>
    <row r="372" ht="12.75" spans="14:18">
      <c r="N372" s="516"/>
      <c r="R372" s="525"/>
    </row>
    <row r="373" ht="12.75" spans="14:18">
      <c r="N373" s="516"/>
      <c r="R373" s="525"/>
    </row>
    <row r="374" ht="12.75" spans="14:18">
      <c r="N374" s="516"/>
      <c r="R374" s="525"/>
    </row>
    <row r="375" ht="12.75" spans="14:18">
      <c r="N375" s="516"/>
      <c r="R375" s="525"/>
    </row>
    <row r="376" ht="12.75" spans="14:18">
      <c r="N376" s="516"/>
      <c r="R376" s="525"/>
    </row>
    <row r="377" ht="12.75" spans="14:18">
      <c r="N377" s="516"/>
      <c r="R377" s="525"/>
    </row>
    <row r="378" ht="12.75" spans="14:18">
      <c r="N378" s="516"/>
      <c r="R378" s="525"/>
    </row>
    <row r="379" ht="12.75" spans="14:18">
      <c r="N379" s="516"/>
      <c r="R379" s="525"/>
    </row>
    <row r="380" ht="12.75" spans="14:18">
      <c r="N380" s="516"/>
      <c r="R380" s="525"/>
    </row>
    <row r="381" ht="12.75" spans="14:18">
      <c r="N381" s="516"/>
      <c r="R381" s="525"/>
    </row>
    <row r="382" ht="12.75" spans="14:18">
      <c r="N382" s="516"/>
      <c r="R382" s="525"/>
    </row>
    <row r="383" ht="12.75" spans="14:18">
      <c r="N383" s="516"/>
      <c r="R383" s="525"/>
    </row>
    <row r="384" ht="12.75" spans="14:18">
      <c r="N384" s="516"/>
      <c r="R384" s="525"/>
    </row>
    <row r="385" ht="12.75" spans="14:18">
      <c r="N385" s="516"/>
      <c r="R385" s="525"/>
    </row>
    <row r="386" ht="12.75" spans="14:18">
      <c r="N386" s="516"/>
      <c r="R386" s="525"/>
    </row>
    <row r="387" ht="12.75" spans="14:18">
      <c r="N387" s="516"/>
      <c r="R387" s="525"/>
    </row>
    <row r="388" ht="12.75" spans="14:18">
      <c r="N388" s="516"/>
      <c r="R388" s="525"/>
    </row>
    <row r="389" ht="12.75" spans="14:18">
      <c r="N389" s="516"/>
      <c r="R389" s="525"/>
    </row>
    <row r="390" ht="12.75" spans="14:18">
      <c r="N390" s="516"/>
      <c r="R390" s="525"/>
    </row>
    <row r="391" ht="12.75" spans="14:18">
      <c r="N391" s="516"/>
      <c r="R391" s="525"/>
    </row>
    <row r="392" ht="12.75" spans="14:18">
      <c r="N392" s="516"/>
      <c r="R392" s="525"/>
    </row>
    <row r="393" ht="12.75" spans="14:18">
      <c r="N393" s="516"/>
      <c r="R393" s="525"/>
    </row>
    <row r="394" ht="12.75" spans="14:18">
      <c r="N394" s="516"/>
      <c r="R394" s="525"/>
    </row>
    <row r="395" ht="12.75" spans="14:18">
      <c r="N395" s="516"/>
      <c r="R395" s="525"/>
    </row>
    <row r="396" ht="12.75" spans="14:18">
      <c r="N396" s="516"/>
      <c r="R396" s="525"/>
    </row>
    <row r="397" ht="12.75" spans="14:18">
      <c r="N397" s="516"/>
      <c r="R397" s="525"/>
    </row>
    <row r="398" ht="12.75" spans="14:18">
      <c r="N398" s="516"/>
      <c r="R398" s="525"/>
    </row>
    <row r="399" ht="12.75" spans="14:18">
      <c r="N399" s="516"/>
      <c r="R399" s="525"/>
    </row>
    <row r="400" ht="12.75" spans="14:18">
      <c r="N400" s="516"/>
      <c r="R400" s="525"/>
    </row>
    <row r="401" ht="12.75" spans="14:18">
      <c r="N401" s="516"/>
      <c r="R401" s="525"/>
    </row>
    <row r="402" ht="12.75" spans="14:18">
      <c r="N402" s="516"/>
      <c r="R402" s="525"/>
    </row>
    <row r="403" ht="12.75" spans="14:18">
      <c r="N403" s="516"/>
      <c r="R403" s="525"/>
    </row>
    <row r="404" ht="12.75" spans="14:18">
      <c r="N404" s="516"/>
      <c r="R404" s="525"/>
    </row>
    <row r="405" ht="12.75" spans="14:18">
      <c r="N405" s="516"/>
      <c r="R405" s="525"/>
    </row>
    <row r="406" ht="12.75" spans="14:18">
      <c r="N406" s="516"/>
      <c r="R406" s="525"/>
    </row>
    <row r="407" ht="12.75" spans="14:18">
      <c r="N407" s="516"/>
      <c r="R407" s="525"/>
    </row>
    <row r="408" ht="12.75" spans="14:18">
      <c r="N408" s="516"/>
      <c r="R408" s="525"/>
    </row>
    <row r="409" ht="12.75" spans="14:18">
      <c r="N409" s="516"/>
      <c r="R409" s="525"/>
    </row>
    <row r="410" ht="12.75" spans="14:18">
      <c r="N410" s="516"/>
      <c r="R410" s="525"/>
    </row>
    <row r="411" ht="12.75" spans="14:18">
      <c r="N411" s="516"/>
      <c r="R411" s="525"/>
    </row>
    <row r="412" ht="12.75" spans="14:18">
      <c r="N412" s="516"/>
      <c r="R412" s="525"/>
    </row>
    <row r="413" ht="12.75" spans="14:18">
      <c r="N413" s="516"/>
      <c r="R413" s="525"/>
    </row>
    <row r="414" ht="12.75" spans="14:18">
      <c r="N414" s="516"/>
      <c r="R414" s="525"/>
    </row>
    <row r="415" ht="12.75" spans="14:18">
      <c r="N415" s="516"/>
      <c r="R415" s="525"/>
    </row>
    <row r="416" ht="12.75" spans="14:18">
      <c r="N416" s="516"/>
      <c r="R416" s="525"/>
    </row>
    <row r="417" ht="12.75" spans="14:18">
      <c r="N417" s="516"/>
      <c r="R417" s="525"/>
    </row>
    <row r="418" ht="12.75" spans="14:18">
      <c r="N418" s="516"/>
      <c r="R418" s="525"/>
    </row>
    <row r="419" ht="12.75" spans="14:18">
      <c r="N419" s="516"/>
      <c r="R419" s="525"/>
    </row>
    <row r="420" ht="12.75" spans="14:18">
      <c r="N420" s="516"/>
      <c r="R420" s="525"/>
    </row>
    <row r="421" ht="12.75" spans="14:18">
      <c r="N421" s="516"/>
      <c r="R421" s="525"/>
    </row>
    <row r="422" ht="12.75" spans="14:18">
      <c r="N422" s="516"/>
      <c r="R422" s="525"/>
    </row>
    <row r="423" ht="12.75" spans="14:18">
      <c r="N423" s="516"/>
      <c r="R423" s="525"/>
    </row>
    <row r="424" ht="12.75" spans="14:18">
      <c r="N424" s="516"/>
      <c r="R424" s="525"/>
    </row>
    <row r="425" ht="12.75" spans="14:18">
      <c r="N425" s="516"/>
      <c r="R425" s="525"/>
    </row>
    <row r="426" ht="12.75" spans="14:18">
      <c r="N426" s="516"/>
      <c r="R426" s="525"/>
    </row>
    <row r="427" ht="12.75" spans="14:18">
      <c r="N427" s="516"/>
      <c r="R427" s="525"/>
    </row>
    <row r="428" ht="12.75" spans="14:18">
      <c r="N428" s="516"/>
      <c r="R428" s="525"/>
    </row>
    <row r="429" ht="12.75" spans="14:18">
      <c r="N429" s="516"/>
      <c r="R429" s="525"/>
    </row>
    <row r="430" ht="12.75" spans="14:18">
      <c r="N430" s="516"/>
      <c r="R430" s="525"/>
    </row>
    <row r="431" ht="12.75" spans="14:18">
      <c r="N431" s="516"/>
      <c r="R431" s="525"/>
    </row>
    <row r="432" ht="12.75" spans="14:18">
      <c r="N432" s="516"/>
      <c r="R432" s="525"/>
    </row>
    <row r="433" ht="12.75" spans="14:18">
      <c r="N433" s="516"/>
      <c r="R433" s="525"/>
    </row>
    <row r="434" ht="12.75" spans="14:18">
      <c r="N434" s="516"/>
      <c r="R434" s="525"/>
    </row>
    <row r="435" ht="12.75" spans="14:18">
      <c r="N435" s="516"/>
      <c r="R435" s="525"/>
    </row>
    <row r="436" ht="12.75" spans="14:18">
      <c r="N436" s="516"/>
      <c r="R436" s="525"/>
    </row>
    <row r="437" ht="12.75" spans="14:18">
      <c r="N437" s="516"/>
      <c r="R437" s="525"/>
    </row>
    <row r="438" ht="12.75" spans="14:18">
      <c r="N438" s="516"/>
      <c r="R438" s="525"/>
    </row>
    <row r="439" ht="12.75" spans="14:18">
      <c r="N439" s="516"/>
      <c r="R439" s="525"/>
    </row>
    <row r="440" ht="12.75" spans="14:18">
      <c r="N440" s="516"/>
      <c r="R440" s="525"/>
    </row>
    <row r="441" ht="12.75" spans="14:18">
      <c r="N441" s="516"/>
      <c r="R441" s="525"/>
    </row>
    <row r="442" ht="12.75" spans="14:18">
      <c r="N442" s="516"/>
      <c r="R442" s="525"/>
    </row>
    <row r="443" ht="12.75" spans="14:18">
      <c r="N443" s="516"/>
      <c r="R443" s="525"/>
    </row>
    <row r="444" ht="12.75" spans="14:18">
      <c r="N444" s="516"/>
      <c r="R444" s="525"/>
    </row>
    <row r="445" ht="12.75" spans="14:18">
      <c r="N445" s="516"/>
      <c r="R445" s="525"/>
    </row>
    <row r="446" ht="12.75" spans="14:18">
      <c r="N446" s="516"/>
      <c r="R446" s="525"/>
    </row>
    <row r="447" ht="12.75" spans="14:18">
      <c r="N447" s="516"/>
      <c r="R447" s="525"/>
    </row>
    <row r="448" ht="12.75" spans="14:18">
      <c r="N448" s="516"/>
      <c r="R448" s="525"/>
    </row>
    <row r="449" ht="12.75" spans="14:18">
      <c r="N449" s="516"/>
      <c r="R449" s="525"/>
    </row>
    <row r="450" ht="12.75" spans="14:18">
      <c r="N450" s="516"/>
      <c r="R450" s="525"/>
    </row>
    <row r="451" ht="12.75" spans="14:18">
      <c r="N451" s="516"/>
      <c r="R451" s="525"/>
    </row>
    <row r="452" ht="12.75" spans="14:18">
      <c r="N452" s="516"/>
      <c r="R452" s="525"/>
    </row>
    <row r="453" ht="12.75" spans="14:18">
      <c r="N453" s="516"/>
      <c r="R453" s="525"/>
    </row>
    <row r="454" ht="12.75" spans="14:18">
      <c r="N454" s="516"/>
      <c r="R454" s="525"/>
    </row>
    <row r="455" ht="12.75" spans="14:18">
      <c r="N455" s="516"/>
      <c r="R455" s="525"/>
    </row>
    <row r="456" ht="12.75" spans="14:18">
      <c r="N456" s="516"/>
      <c r="R456" s="525"/>
    </row>
    <row r="457" ht="12.75" spans="14:18">
      <c r="N457" s="516"/>
      <c r="R457" s="525"/>
    </row>
    <row r="458" ht="12.75" spans="14:18">
      <c r="N458" s="516"/>
      <c r="R458" s="525"/>
    </row>
    <row r="459" ht="12.75" spans="14:18">
      <c r="N459" s="516"/>
      <c r="R459" s="525"/>
    </row>
    <row r="460" ht="12.75" spans="14:18">
      <c r="N460" s="516"/>
      <c r="R460" s="525"/>
    </row>
    <row r="461" ht="12.75" spans="14:18">
      <c r="N461" s="516"/>
      <c r="R461" s="525"/>
    </row>
    <row r="462" ht="12.75" spans="14:18">
      <c r="N462" s="516"/>
      <c r="R462" s="525"/>
    </row>
    <row r="463" ht="12.75" spans="14:18">
      <c r="N463" s="516"/>
      <c r="R463" s="525"/>
    </row>
    <row r="464" ht="12.75" spans="14:18">
      <c r="N464" s="516"/>
      <c r="R464" s="525"/>
    </row>
    <row r="465" ht="12.75" spans="14:18">
      <c r="N465" s="516"/>
      <c r="R465" s="525"/>
    </row>
    <row r="466" ht="12.75" spans="14:18">
      <c r="N466" s="516"/>
      <c r="R466" s="525"/>
    </row>
    <row r="467" ht="12.75" spans="14:18">
      <c r="N467" s="516"/>
      <c r="R467" s="525"/>
    </row>
    <row r="468" ht="12.75" spans="14:18">
      <c r="N468" s="516"/>
      <c r="R468" s="525"/>
    </row>
    <row r="469" ht="12.75" spans="14:18">
      <c r="N469" s="516"/>
      <c r="R469" s="525"/>
    </row>
    <row r="470" ht="12.75" spans="14:18">
      <c r="N470" s="516"/>
      <c r="R470" s="525"/>
    </row>
    <row r="471" ht="12.75" spans="14:18">
      <c r="N471" s="516"/>
      <c r="R471" s="525"/>
    </row>
    <row r="472" ht="12.75" spans="14:18">
      <c r="N472" s="516"/>
      <c r="R472" s="525"/>
    </row>
    <row r="473" ht="12.75" spans="14:18">
      <c r="N473" s="516"/>
      <c r="R473" s="525"/>
    </row>
    <row r="474" ht="12.75" spans="14:18">
      <c r="N474" s="516"/>
      <c r="R474" s="525"/>
    </row>
    <row r="475" ht="12.75" spans="14:18">
      <c r="N475" s="516"/>
      <c r="R475" s="525"/>
    </row>
    <row r="476" ht="12.75" spans="14:18">
      <c r="N476" s="516"/>
      <c r="R476" s="525"/>
    </row>
    <row r="477" ht="12.75" spans="14:18">
      <c r="N477" s="516"/>
      <c r="R477" s="525"/>
    </row>
    <row r="478" ht="12.75" spans="14:18">
      <c r="N478" s="516"/>
      <c r="R478" s="525"/>
    </row>
    <row r="479" ht="12.75" spans="14:18">
      <c r="N479" s="516"/>
      <c r="R479" s="525"/>
    </row>
    <row r="480" ht="12.75" spans="14:18">
      <c r="N480" s="516"/>
      <c r="R480" s="525"/>
    </row>
    <row r="481" ht="12.75" spans="14:18">
      <c r="N481" s="516"/>
      <c r="R481" s="525"/>
    </row>
    <row r="482" ht="12.75" spans="14:18">
      <c r="N482" s="516"/>
      <c r="R482" s="525"/>
    </row>
    <row r="483" ht="12.75" spans="14:18">
      <c r="N483" s="516"/>
      <c r="R483" s="525"/>
    </row>
    <row r="484" ht="12.75" spans="14:18">
      <c r="N484" s="516"/>
      <c r="R484" s="525"/>
    </row>
    <row r="485" ht="12.75" spans="14:18">
      <c r="N485" s="516"/>
      <c r="R485" s="525"/>
    </row>
    <row r="486" ht="12.75" spans="14:18">
      <c r="N486" s="516"/>
      <c r="R486" s="525"/>
    </row>
    <row r="487" ht="12.75" spans="14:18">
      <c r="N487" s="516"/>
      <c r="R487" s="525"/>
    </row>
    <row r="488" ht="12.75" spans="14:18">
      <c r="N488" s="516"/>
      <c r="R488" s="525"/>
    </row>
    <row r="489" ht="12.75" spans="14:18">
      <c r="N489" s="516"/>
      <c r="R489" s="525"/>
    </row>
    <row r="490" ht="12.75" spans="14:18">
      <c r="N490" s="516"/>
      <c r="R490" s="525"/>
    </row>
    <row r="491" ht="12.75" spans="14:18">
      <c r="N491" s="516"/>
      <c r="R491" s="525"/>
    </row>
    <row r="492" ht="12.75" spans="14:18">
      <c r="N492" s="516"/>
      <c r="R492" s="525"/>
    </row>
    <row r="493" ht="12.75" spans="14:18">
      <c r="N493" s="516"/>
      <c r="R493" s="525"/>
    </row>
    <row r="494" ht="12.75" spans="14:18">
      <c r="N494" s="516"/>
      <c r="R494" s="525"/>
    </row>
    <row r="495" ht="12.75" spans="14:18">
      <c r="N495" s="516"/>
      <c r="R495" s="525"/>
    </row>
    <row r="496" ht="12.75" spans="14:18">
      <c r="N496" s="516"/>
      <c r="R496" s="525"/>
    </row>
    <row r="497" ht="12.75" spans="14:18">
      <c r="N497" s="516"/>
      <c r="R497" s="525"/>
    </row>
    <row r="498" ht="12.75" spans="14:18">
      <c r="N498" s="516"/>
      <c r="R498" s="525"/>
    </row>
    <row r="499" ht="12.75" spans="14:18">
      <c r="N499" s="516"/>
      <c r="R499" s="525"/>
    </row>
    <row r="500" ht="12.75" spans="14:18">
      <c r="N500" s="516"/>
      <c r="R500" s="525"/>
    </row>
    <row r="501" ht="12.75" spans="14:18">
      <c r="N501" s="516"/>
      <c r="R501" s="525"/>
    </row>
    <row r="502" ht="12.75" spans="14:18">
      <c r="N502" s="516"/>
      <c r="R502" s="525"/>
    </row>
    <row r="503" ht="12.75" spans="14:18">
      <c r="N503" s="516"/>
      <c r="R503" s="525"/>
    </row>
    <row r="504" ht="12.75" spans="14:18">
      <c r="N504" s="516"/>
      <c r="R504" s="525"/>
    </row>
    <row r="505" ht="12.75" spans="14:18">
      <c r="N505" s="516"/>
      <c r="R505" s="525"/>
    </row>
    <row r="506" ht="12.75" spans="14:18">
      <c r="N506" s="516"/>
      <c r="R506" s="525"/>
    </row>
    <row r="507" ht="12.75" spans="14:18">
      <c r="N507" s="516"/>
      <c r="R507" s="525"/>
    </row>
    <row r="508" ht="12.75" spans="14:18">
      <c r="N508" s="516"/>
      <c r="R508" s="525"/>
    </row>
    <row r="509" ht="12.75" spans="14:18">
      <c r="N509" s="516"/>
      <c r="R509" s="525"/>
    </row>
    <row r="510" ht="12.75" spans="14:18">
      <c r="N510" s="516"/>
      <c r="R510" s="525"/>
    </row>
    <row r="511" ht="12.75" spans="14:18">
      <c r="N511" s="516"/>
      <c r="R511" s="525"/>
    </row>
    <row r="512" ht="12.75" spans="14:18">
      <c r="N512" s="516"/>
      <c r="R512" s="525"/>
    </row>
    <row r="513" ht="12.75" spans="14:18">
      <c r="N513" s="516"/>
      <c r="R513" s="525"/>
    </row>
    <row r="514" ht="12.75" spans="14:18">
      <c r="N514" s="516"/>
      <c r="R514" s="525"/>
    </row>
    <row r="515" ht="12.75" spans="14:18">
      <c r="N515" s="516"/>
      <c r="R515" s="525"/>
    </row>
    <row r="516" ht="12.75" spans="14:18">
      <c r="N516" s="516"/>
      <c r="R516" s="525"/>
    </row>
    <row r="517" ht="12.75" spans="14:18">
      <c r="N517" s="516"/>
      <c r="R517" s="525"/>
    </row>
    <row r="518" ht="12.75" spans="14:18">
      <c r="N518" s="516"/>
      <c r="R518" s="525"/>
    </row>
    <row r="519" ht="12.75" spans="14:18">
      <c r="N519" s="516"/>
      <c r="R519" s="525"/>
    </row>
    <row r="520" ht="12.75" spans="14:18">
      <c r="N520" s="516"/>
      <c r="R520" s="525"/>
    </row>
    <row r="521" ht="12.75" spans="14:18">
      <c r="N521" s="516"/>
      <c r="R521" s="525"/>
    </row>
    <row r="522" ht="12.75" spans="14:18">
      <c r="N522" s="516"/>
      <c r="R522" s="525"/>
    </row>
    <row r="523" ht="12.75" spans="14:18">
      <c r="N523" s="516"/>
      <c r="R523" s="525"/>
    </row>
    <row r="524" ht="12.75" spans="14:18">
      <c r="N524" s="516"/>
      <c r="R524" s="525"/>
    </row>
    <row r="525" ht="12.75" spans="14:18">
      <c r="N525" s="516"/>
      <c r="R525" s="525"/>
    </row>
    <row r="526" ht="12.75" spans="14:18">
      <c r="N526" s="516"/>
      <c r="R526" s="525"/>
    </row>
    <row r="527" ht="12.75" spans="14:18">
      <c r="N527" s="516"/>
      <c r="R527" s="525"/>
    </row>
    <row r="528" ht="12.75" spans="14:18">
      <c r="N528" s="516"/>
      <c r="R528" s="525"/>
    </row>
    <row r="529" ht="12.75" spans="14:18">
      <c r="N529" s="516"/>
      <c r="R529" s="525"/>
    </row>
    <row r="530" ht="12.75" spans="14:18">
      <c r="N530" s="516"/>
      <c r="R530" s="525"/>
    </row>
    <row r="531" ht="12.75" spans="14:18">
      <c r="N531" s="516"/>
      <c r="R531" s="525"/>
    </row>
    <row r="532" ht="12.75" spans="14:18">
      <c r="N532" s="516"/>
      <c r="R532" s="525"/>
    </row>
    <row r="533" ht="12.75" spans="14:18">
      <c r="N533" s="516"/>
      <c r="R533" s="525"/>
    </row>
    <row r="534" ht="12.75" spans="14:18">
      <c r="N534" s="516"/>
      <c r="R534" s="525"/>
    </row>
    <row r="535" ht="12.75" spans="14:18">
      <c r="N535" s="516"/>
      <c r="R535" s="525"/>
    </row>
    <row r="536" ht="12.75" spans="14:18">
      <c r="N536" s="516"/>
      <c r="R536" s="525"/>
    </row>
    <row r="537" ht="12.75" spans="14:18">
      <c r="N537" s="516"/>
      <c r="R537" s="525"/>
    </row>
    <row r="538" ht="12.75" spans="14:18">
      <c r="N538" s="516"/>
      <c r="R538" s="525"/>
    </row>
    <row r="539" ht="12.75" spans="14:18">
      <c r="N539" s="516"/>
      <c r="R539" s="525"/>
    </row>
    <row r="540" ht="12.75" spans="14:18">
      <c r="N540" s="516"/>
      <c r="R540" s="525"/>
    </row>
    <row r="541" ht="12.75" spans="14:18">
      <c r="N541" s="516"/>
      <c r="R541" s="525"/>
    </row>
    <row r="542" ht="12.75" spans="14:18">
      <c r="N542" s="516"/>
      <c r="R542" s="525"/>
    </row>
    <row r="543" ht="12.75" spans="14:18">
      <c r="N543" s="516"/>
      <c r="R543" s="525"/>
    </row>
    <row r="544" ht="12.75" spans="14:18">
      <c r="N544" s="516"/>
      <c r="R544" s="525"/>
    </row>
    <row r="545" ht="12.75" spans="14:18">
      <c r="N545" s="516"/>
      <c r="R545" s="525"/>
    </row>
    <row r="546" ht="12.75" spans="14:18">
      <c r="N546" s="516"/>
      <c r="R546" s="525"/>
    </row>
    <row r="547" ht="12.75" spans="14:18">
      <c r="N547" s="516"/>
      <c r="R547" s="525"/>
    </row>
    <row r="548" ht="12.75" spans="14:18">
      <c r="N548" s="516"/>
      <c r="R548" s="525"/>
    </row>
    <row r="549" ht="12.75" spans="14:18">
      <c r="N549" s="516"/>
      <c r="R549" s="525"/>
    </row>
    <row r="550" ht="12.75" spans="14:18">
      <c r="N550" s="516"/>
      <c r="R550" s="525"/>
    </row>
    <row r="551" ht="12.75" spans="14:18">
      <c r="N551" s="516"/>
      <c r="R551" s="525"/>
    </row>
    <row r="552" ht="12.75" spans="14:18">
      <c r="N552" s="516"/>
      <c r="R552" s="525"/>
    </row>
    <row r="553" ht="12.75" spans="14:18">
      <c r="N553" s="516"/>
      <c r="R553" s="525"/>
    </row>
    <row r="554" ht="12.75" spans="14:18">
      <c r="N554" s="516"/>
      <c r="R554" s="525"/>
    </row>
    <row r="555" ht="12.75" spans="14:18">
      <c r="N555" s="516"/>
      <c r="R555" s="525"/>
    </row>
    <row r="556" ht="12.75" spans="14:18">
      <c r="N556" s="516"/>
      <c r="R556" s="525"/>
    </row>
    <row r="557" ht="12.75" spans="14:18">
      <c r="N557" s="516"/>
      <c r="R557" s="525"/>
    </row>
    <row r="558" ht="12.75" spans="14:18">
      <c r="N558" s="516"/>
      <c r="R558" s="525"/>
    </row>
    <row r="559" ht="12.75" spans="14:18">
      <c r="N559" s="516"/>
      <c r="R559" s="525"/>
    </row>
    <row r="560" ht="12.75" spans="14:18">
      <c r="N560" s="516"/>
      <c r="R560" s="525"/>
    </row>
    <row r="561" ht="12.75" spans="14:18">
      <c r="N561" s="516"/>
      <c r="R561" s="525"/>
    </row>
    <row r="562" ht="12.75" spans="14:18">
      <c r="N562" s="516"/>
      <c r="R562" s="525"/>
    </row>
    <row r="563" ht="12.75" spans="14:18">
      <c r="N563" s="516"/>
      <c r="R563" s="525"/>
    </row>
    <row r="564" ht="12.75" spans="14:18">
      <c r="N564" s="516"/>
      <c r="R564" s="525"/>
    </row>
    <row r="565" ht="12.75" spans="14:18">
      <c r="N565" s="516"/>
      <c r="R565" s="525"/>
    </row>
    <row r="566" ht="12.75" spans="14:18">
      <c r="N566" s="516"/>
      <c r="R566" s="525"/>
    </row>
    <row r="567" ht="12.75" spans="14:18">
      <c r="N567" s="516"/>
      <c r="R567" s="525"/>
    </row>
    <row r="568" ht="12.75" spans="14:18">
      <c r="N568" s="516"/>
      <c r="R568" s="525"/>
    </row>
    <row r="569" ht="12.75" spans="14:18">
      <c r="N569" s="516"/>
      <c r="R569" s="525"/>
    </row>
    <row r="570" ht="12.75" spans="14:18">
      <c r="N570" s="516"/>
      <c r="R570" s="525"/>
    </row>
    <row r="571" ht="12.75" spans="14:18">
      <c r="N571" s="516"/>
      <c r="R571" s="525"/>
    </row>
    <row r="572" ht="12.75" spans="14:18">
      <c r="N572" s="516"/>
      <c r="R572" s="525"/>
    </row>
    <row r="573" ht="12.75" spans="14:18">
      <c r="N573" s="516"/>
      <c r="R573" s="525"/>
    </row>
    <row r="574" ht="12.75" spans="14:18">
      <c r="N574" s="516"/>
      <c r="R574" s="525"/>
    </row>
    <row r="575" ht="12.75" spans="14:18">
      <c r="N575" s="516"/>
      <c r="R575" s="525"/>
    </row>
    <row r="576" ht="12.75" spans="14:18">
      <c r="N576" s="516"/>
      <c r="R576" s="525"/>
    </row>
    <row r="577" ht="12.75" spans="14:18">
      <c r="N577" s="516"/>
      <c r="R577" s="525"/>
    </row>
    <row r="578" ht="12.75" spans="14:18">
      <c r="N578" s="516"/>
      <c r="R578" s="525"/>
    </row>
    <row r="579" ht="12.75" spans="14:18">
      <c r="N579" s="516"/>
      <c r="R579" s="525"/>
    </row>
    <row r="580" ht="12.75" spans="14:18">
      <c r="N580" s="516"/>
      <c r="R580" s="525"/>
    </row>
    <row r="581" ht="12.75" spans="14:18">
      <c r="N581" s="516"/>
      <c r="R581" s="525"/>
    </row>
    <row r="582" ht="12.75" spans="14:18">
      <c r="N582" s="516"/>
      <c r="R582" s="525"/>
    </row>
    <row r="583" ht="12.75" spans="14:18">
      <c r="N583" s="516"/>
      <c r="R583" s="525"/>
    </row>
    <row r="584" ht="12.75" spans="14:18">
      <c r="N584" s="516"/>
      <c r="R584" s="525"/>
    </row>
    <row r="585" ht="12.75" spans="14:18">
      <c r="N585" s="516"/>
      <c r="R585" s="525"/>
    </row>
    <row r="586" ht="12.75" spans="14:18">
      <c r="N586" s="516"/>
      <c r="R586" s="525"/>
    </row>
    <row r="587" ht="12.75" spans="14:18">
      <c r="N587" s="516"/>
      <c r="R587" s="525"/>
    </row>
    <row r="588" ht="12.75" spans="14:18">
      <c r="N588" s="516"/>
      <c r="R588" s="525"/>
    </row>
    <row r="589" ht="12.75" spans="14:18">
      <c r="N589" s="516"/>
      <c r="R589" s="525"/>
    </row>
    <row r="590" ht="12.75" spans="14:18">
      <c r="N590" s="516"/>
      <c r="R590" s="525"/>
    </row>
    <row r="591" ht="12.75" spans="14:18">
      <c r="N591" s="516"/>
      <c r="R591" s="525"/>
    </row>
    <row r="592" ht="12.75" spans="14:18">
      <c r="N592" s="516"/>
      <c r="R592" s="525"/>
    </row>
    <row r="593" ht="12.75" spans="14:18">
      <c r="N593" s="516"/>
      <c r="R593" s="525"/>
    </row>
    <row r="594" ht="12.75" spans="14:18">
      <c r="N594" s="516"/>
      <c r="R594" s="525"/>
    </row>
    <row r="595" ht="12.75" spans="14:18">
      <c r="N595" s="516"/>
      <c r="R595" s="525"/>
    </row>
    <row r="596" ht="12.75" spans="14:18">
      <c r="N596" s="516"/>
      <c r="R596" s="525"/>
    </row>
    <row r="597" ht="12.75" spans="14:18">
      <c r="N597" s="516"/>
      <c r="R597" s="525"/>
    </row>
    <row r="598" ht="12.75" spans="14:18">
      <c r="N598" s="516"/>
      <c r="R598" s="525"/>
    </row>
    <row r="599" ht="12.75" spans="14:18">
      <c r="N599" s="516"/>
      <c r="R599" s="525"/>
    </row>
    <row r="600" ht="12.75" spans="14:18">
      <c r="N600" s="516"/>
      <c r="R600" s="525"/>
    </row>
    <row r="601" ht="12.75" spans="14:18">
      <c r="N601" s="516"/>
      <c r="R601" s="525"/>
    </row>
    <row r="602" ht="12.75" spans="14:18">
      <c r="N602" s="516"/>
      <c r="R602" s="525"/>
    </row>
    <row r="603" ht="12.75" spans="14:18">
      <c r="N603" s="516"/>
      <c r="R603" s="525"/>
    </row>
    <row r="604" ht="12.75" spans="14:18">
      <c r="N604" s="516"/>
      <c r="R604" s="525"/>
    </row>
    <row r="605" ht="12.75" spans="14:18">
      <c r="N605" s="516"/>
      <c r="R605" s="525"/>
    </row>
    <row r="606" ht="12.75" spans="14:18">
      <c r="N606" s="516"/>
      <c r="R606" s="525"/>
    </row>
    <row r="607" ht="12.75" spans="14:18">
      <c r="N607" s="516"/>
      <c r="R607" s="525"/>
    </row>
    <row r="608" ht="12.75" spans="14:18">
      <c r="N608" s="516"/>
      <c r="R608" s="525"/>
    </row>
    <row r="609" ht="12.75" spans="14:18">
      <c r="N609" s="516"/>
      <c r="R609" s="525"/>
    </row>
    <row r="610" ht="12.75" spans="14:18">
      <c r="N610" s="516"/>
      <c r="R610" s="525"/>
    </row>
    <row r="611" ht="12.75" spans="14:18">
      <c r="N611" s="516"/>
      <c r="R611" s="525"/>
    </row>
    <row r="612" ht="12.75" spans="14:18">
      <c r="N612" s="516"/>
      <c r="R612" s="525"/>
    </row>
    <row r="613" ht="12.75" spans="14:18">
      <c r="N613" s="516"/>
      <c r="R613" s="525"/>
    </row>
    <row r="614" ht="12.75" spans="14:18">
      <c r="N614" s="516"/>
      <c r="R614" s="525"/>
    </row>
    <row r="615" ht="12.75" spans="14:18">
      <c r="N615" s="516"/>
      <c r="R615" s="525"/>
    </row>
    <row r="616" ht="12.75" spans="14:18">
      <c r="N616" s="516"/>
      <c r="R616" s="525"/>
    </row>
    <row r="617" ht="12.75" spans="14:18">
      <c r="N617" s="516"/>
      <c r="R617" s="525"/>
    </row>
    <row r="618" ht="12.75" spans="14:18">
      <c r="N618" s="516"/>
      <c r="R618" s="525"/>
    </row>
    <row r="619" ht="12.75" spans="14:18">
      <c r="N619" s="516"/>
      <c r="R619" s="525"/>
    </row>
    <row r="620" ht="12.75" spans="14:18">
      <c r="N620" s="516"/>
      <c r="R620" s="525"/>
    </row>
    <row r="621" ht="12.75" spans="14:18">
      <c r="N621" s="516"/>
      <c r="R621" s="525"/>
    </row>
    <row r="622" ht="12.75" spans="14:18">
      <c r="N622" s="516"/>
      <c r="R622" s="525"/>
    </row>
    <row r="623" ht="12.75" spans="14:18">
      <c r="N623" s="516"/>
      <c r="R623" s="525"/>
    </row>
    <row r="624" ht="12.75" spans="14:18">
      <c r="N624" s="516"/>
      <c r="R624" s="525"/>
    </row>
    <row r="625" ht="12.75" spans="14:18">
      <c r="N625" s="516"/>
      <c r="R625" s="525"/>
    </row>
    <row r="626" ht="12.75" spans="14:18">
      <c r="N626" s="516"/>
      <c r="R626" s="525"/>
    </row>
    <row r="627" ht="12.75" spans="14:18">
      <c r="N627" s="516"/>
      <c r="R627" s="525"/>
    </row>
    <row r="628" ht="12.75" spans="14:18">
      <c r="N628" s="516"/>
      <c r="R628" s="525"/>
    </row>
    <row r="629" ht="12.75" spans="14:18">
      <c r="N629" s="516"/>
      <c r="R629" s="525"/>
    </row>
    <row r="630" ht="12.75" spans="14:18">
      <c r="N630" s="516"/>
      <c r="R630" s="525"/>
    </row>
    <row r="631" ht="12.75" spans="14:18">
      <c r="N631" s="516"/>
      <c r="R631" s="525"/>
    </row>
    <row r="632" ht="12.75" spans="14:18">
      <c r="N632" s="516"/>
      <c r="R632" s="525"/>
    </row>
    <row r="633" ht="12.75" spans="14:18">
      <c r="N633" s="516"/>
      <c r="R633" s="525"/>
    </row>
    <row r="634" ht="12.75" spans="14:18">
      <c r="N634" s="516"/>
      <c r="R634" s="525"/>
    </row>
    <row r="635" ht="12.75" spans="14:18">
      <c r="N635" s="516"/>
      <c r="R635" s="525"/>
    </row>
    <row r="636" ht="12.75" spans="14:18">
      <c r="N636" s="516"/>
      <c r="R636" s="525"/>
    </row>
    <row r="637" ht="12.75" spans="14:18">
      <c r="N637" s="516"/>
      <c r="R637" s="525"/>
    </row>
    <row r="638" ht="12.75" spans="14:18">
      <c r="N638" s="516"/>
      <c r="R638" s="525"/>
    </row>
    <row r="639" ht="12.75" spans="14:18">
      <c r="N639" s="516"/>
      <c r="R639" s="525"/>
    </row>
    <row r="640" ht="12.75" spans="14:18">
      <c r="N640" s="516"/>
      <c r="R640" s="525"/>
    </row>
    <row r="641" ht="12.75" spans="14:18">
      <c r="N641" s="516"/>
      <c r="R641" s="525"/>
    </row>
    <row r="642" ht="12.75" spans="14:18">
      <c r="N642" s="516"/>
      <c r="R642" s="525"/>
    </row>
    <row r="643" ht="12.75" spans="14:18">
      <c r="N643" s="516"/>
      <c r="R643" s="525"/>
    </row>
    <row r="644" ht="12.75" spans="14:18">
      <c r="N644" s="516"/>
      <c r="R644" s="525"/>
    </row>
    <row r="645" ht="12.75" spans="14:18">
      <c r="N645" s="516"/>
      <c r="R645" s="525"/>
    </row>
    <row r="646" ht="12.75" spans="14:18">
      <c r="N646" s="516"/>
      <c r="R646" s="525"/>
    </row>
    <row r="647" ht="12.75" spans="14:18">
      <c r="N647" s="516"/>
      <c r="R647" s="525"/>
    </row>
    <row r="648" ht="12.75" spans="14:18">
      <c r="N648" s="516"/>
      <c r="R648" s="525"/>
    </row>
    <row r="649" ht="12.75" spans="14:18">
      <c r="N649" s="516"/>
      <c r="R649" s="525"/>
    </row>
    <row r="650" ht="12.75" spans="14:18">
      <c r="N650" s="516"/>
      <c r="R650" s="525"/>
    </row>
    <row r="651" ht="12.75" spans="14:18">
      <c r="N651" s="516"/>
      <c r="R651" s="525"/>
    </row>
    <row r="652" ht="12.75" spans="14:18">
      <c r="N652" s="516"/>
      <c r="R652" s="525"/>
    </row>
    <row r="653" ht="12.75" spans="14:18">
      <c r="N653" s="516"/>
      <c r="R653" s="525"/>
    </row>
    <row r="654" ht="12.75" spans="14:18">
      <c r="N654" s="516"/>
      <c r="R654" s="525"/>
    </row>
    <row r="655" ht="12.75" spans="14:18">
      <c r="N655" s="516"/>
      <c r="R655" s="525"/>
    </row>
    <row r="656" ht="12.75" spans="14:18">
      <c r="N656" s="516"/>
      <c r="R656" s="525"/>
    </row>
    <row r="657" ht="12.75" spans="14:18">
      <c r="N657" s="516"/>
      <c r="R657" s="525"/>
    </row>
    <row r="658" ht="12.75" spans="14:18">
      <c r="N658" s="516"/>
      <c r="R658" s="525"/>
    </row>
    <row r="659" ht="12.75" spans="14:18">
      <c r="N659" s="516"/>
      <c r="R659" s="525"/>
    </row>
    <row r="660" ht="12.75" spans="14:18">
      <c r="N660" s="516"/>
      <c r="R660" s="525"/>
    </row>
    <row r="661" ht="12.75" spans="14:18">
      <c r="N661" s="516"/>
      <c r="R661" s="525"/>
    </row>
    <row r="662" ht="12.75" spans="14:18">
      <c r="N662" s="516"/>
      <c r="R662" s="525"/>
    </row>
    <row r="663" ht="12.75" spans="14:18">
      <c r="N663" s="516"/>
      <c r="R663" s="525"/>
    </row>
    <row r="664" ht="12.75" spans="14:18">
      <c r="N664" s="516"/>
      <c r="R664" s="525"/>
    </row>
    <row r="665" ht="12.75" spans="14:18">
      <c r="N665" s="516"/>
      <c r="R665" s="525"/>
    </row>
    <row r="666" ht="12.75" spans="14:18">
      <c r="N666" s="516"/>
      <c r="R666" s="525"/>
    </row>
    <row r="667" ht="12.75" spans="14:18">
      <c r="N667" s="516"/>
      <c r="R667" s="525"/>
    </row>
    <row r="668" ht="12.75" spans="14:18">
      <c r="N668" s="516"/>
      <c r="R668" s="525"/>
    </row>
    <row r="669" ht="12.75" spans="14:18">
      <c r="N669" s="516"/>
      <c r="R669" s="525"/>
    </row>
    <row r="670" ht="12.75" spans="14:18">
      <c r="N670" s="516"/>
      <c r="R670" s="525"/>
    </row>
    <row r="671" ht="12.75" spans="14:18">
      <c r="N671" s="516"/>
      <c r="R671" s="525"/>
    </row>
    <row r="672" ht="12.75" spans="14:18">
      <c r="N672" s="516"/>
      <c r="R672" s="525"/>
    </row>
    <row r="673" ht="12.75" spans="14:18">
      <c r="N673" s="516"/>
      <c r="R673" s="525"/>
    </row>
    <row r="674" ht="12.75" spans="14:18">
      <c r="N674" s="516"/>
      <c r="R674" s="525"/>
    </row>
    <row r="675" ht="12.75" spans="14:18">
      <c r="N675" s="516"/>
      <c r="R675" s="525"/>
    </row>
    <row r="676" ht="12.75" spans="14:18">
      <c r="N676" s="516"/>
      <c r="R676" s="525"/>
    </row>
    <row r="677" ht="12.75" spans="14:18">
      <c r="N677" s="516"/>
      <c r="R677" s="525"/>
    </row>
    <row r="678" ht="12.75" spans="14:18">
      <c r="N678" s="516"/>
      <c r="R678" s="525"/>
    </row>
    <row r="679" ht="12.75" spans="14:18">
      <c r="N679" s="516"/>
      <c r="R679" s="525"/>
    </row>
    <row r="680" ht="12.75" spans="14:18">
      <c r="N680" s="516"/>
      <c r="R680" s="525"/>
    </row>
    <row r="681" ht="12.75" spans="14:18">
      <c r="N681" s="516"/>
      <c r="R681" s="525"/>
    </row>
    <row r="682" ht="12.75" spans="14:18">
      <c r="N682" s="516"/>
      <c r="R682" s="525"/>
    </row>
    <row r="683" ht="12.75" spans="14:18">
      <c r="N683" s="516"/>
      <c r="R683" s="525"/>
    </row>
    <row r="684" ht="12.75" spans="14:18">
      <c r="N684" s="516"/>
      <c r="R684" s="525"/>
    </row>
    <row r="685" ht="12.75" spans="14:18">
      <c r="N685" s="516"/>
      <c r="R685" s="525"/>
    </row>
    <row r="686" ht="12.75" spans="14:18">
      <c r="N686" s="516"/>
      <c r="R686" s="525"/>
    </row>
    <row r="687" ht="12.75" spans="14:18">
      <c r="N687" s="516"/>
      <c r="R687" s="525"/>
    </row>
    <row r="688" ht="12.75" spans="14:18">
      <c r="N688" s="516"/>
      <c r="R688" s="525"/>
    </row>
    <row r="689" ht="12.75" spans="14:18">
      <c r="N689" s="516"/>
      <c r="R689" s="525"/>
    </row>
    <row r="690" ht="12.75" spans="14:18">
      <c r="N690" s="516"/>
      <c r="R690" s="525"/>
    </row>
    <row r="691" ht="12.75" spans="14:18">
      <c r="N691" s="516"/>
      <c r="R691" s="525"/>
    </row>
    <row r="692" ht="12.75" spans="14:18">
      <c r="N692" s="516"/>
      <c r="R692" s="525"/>
    </row>
    <row r="693" ht="12.75" spans="14:18">
      <c r="N693" s="516"/>
      <c r="R693" s="525"/>
    </row>
    <row r="694" ht="12.75" spans="14:18">
      <c r="N694" s="516"/>
      <c r="R694" s="525"/>
    </row>
    <row r="695" ht="12.75" spans="14:18">
      <c r="N695" s="516"/>
      <c r="R695" s="525"/>
    </row>
    <row r="696" ht="12.75" spans="14:18">
      <c r="N696" s="516"/>
      <c r="R696" s="525"/>
    </row>
    <row r="697" ht="12.75" spans="14:18">
      <c r="N697" s="516"/>
      <c r="R697" s="525"/>
    </row>
    <row r="698" ht="12.75" spans="14:18">
      <c r="N698" s="516"/>
      <c r="R698" s="525"/>
    </row>
    <row r="699" ht="12.75" spans="14:18">
      <c r="N699" s="516"/>
      <c r="R699" s="525"/>
    </row>
    <row r="700" ht="12.75" spans="14:18">
      <c r="N700" s="516"/>
      <c r="R700" s="525"/>
    </row>
    <row r="701" ht="12.75" spans="14:18">
      <c r="N701" s="516"/>
      <c r="R701" s="525"/>
    </row>
    <row r="702" ht="12.75" spans="14:18">
      <c r="N702" s="516"/>
      <c r="R702" s="525"/>
    </row>
    <row r="703" ht="12.75" spans="14:18">
      <c r="N703" s="516"/>
      <c r="R703" s="525"/>
    </row>
    <row r="704" ht="12.75" spans="14:18">
      <c r="N704" s="516"/>
      <c r="R704" s="525"/>
    </row>
    <row r="705" ht="12.75" spans="14:18">
      <c r="N705" s="516"/>
      <c r="R705" s="525"/>
    </row>
    <row r="706" ht="12.75" spans="14:18">
      <c r="N706" s="516"/>
      <c r="R706" s="525"/>
    </row>
    <row r="707" ht="12.75" spans="14:18">
      <c r="N707" s="516"/>
      <c r="R707" s="525"/>
    </row>
    <row r="708" ht="12.75" spans="14:18">
      <c r="N708" s="516"/>
      <c r="R708" s="525"/>
    </row>
    <row r="709" ht="12.75" spans="14:18">
      <c r="N709" s="516"/>
      <c r="R709" s="525"/>
    </row>
    <row r="710" ht="12.75" spans="14:18">
      <c r="N710" s="516"/>
      <c r="R710" s="525"/>
    </row>
    <row r="711" ht="12.75" spans="14:18">
      <c r="N711" s="516"/>
      <c r="R711" s="525"/>
    </row>
    <row r="712" ht="12.75" spans="14:18">
      <c r="N712" s="516"/>
      <c r="R712" s="525"/>
    </row>
    <row r="713" ht="12.75" spans="14:18">
      <c r="N713" s="516"/>
      <c r="R713" s="525"/>
    </row>
    <row r="714" ht="12.75" spans="14:18">
      <c r="N714" s="516"/>
      <c r="R714" s="525"/>
    </row>
    <row r="715" ht="12.75" spans="14:18">
      <c r="N715" s="516"/>
      <c r="R715" s="525"/>
    </row>
    <row r="716" ht="12.75" spans="14:18">
      <c r="N716" s="516"/>
      <c r="R716" s="525"/>
    </row>
    <row r="717" ht="12.75" spans="14:18">
      <c r="N717" s="516"/>
      <c r="R717" s="525"/>
    </row>
    <row r="718" ht="12.75" spans="14:18">
      <c r="N718" s="516"/>
      <c r="R718" s="525"/>
    </row>
    <row r="719" ht="12.75" spans="14:18">
      <c r="N719" s="516"/>
      <c r="R719" s="525"/>
    </row>
    <row r="720" ht="12.75" spans="14:18">
      <c r="N720" s="516"/>
      <c r="R720" s="525"/>
    </row>
    <row r="721" ht="12.75" spans="14:18">
      <c r="N721" s="516"/>
      <c r="R721" s="525"/>
    </row>
    <row r="722" ht="12.75" spans="14:18">
      <c r="N722" s="516"/>
      <c r="R722" s="525"/>
    </row>
    <row r="723" ht="12.75" spans="14:18">
      <c r="N723" s="516"/>
      <c r="R723" s="525"/>
    </row>
    <row r="724" ht="12.75" spans="14:18">
      <c r="N724" s="516"/>
      <c r="R724" s="525"/>
    </row>
    <row r="725" ht="12.75" spans="14:18">
      <c r="N725" s="516"/>
      <c r="R725" s="525"/>
    </row>
    <row r="726" ht="12.75" spans="14:18">
      <c r="N726" s="516"/>
      <c r="R726" s="525"/>
    </row>
    <row r="727" ht="12.75" spans="14:18">
      <c r="N727" s="516"/>
      <c r="R727" s="525"/>
    </row>
    <row r="728" ht="12.75" spans="14:18">
      <c r="N728" s="516"/>
      <c r="R728" s="525"/>
    </row>
    <row r="729" ht="12.75" spans="14:18">
      <c r="N729" s="516"/>
      <c r="R729" s="525"/>
    </row>
    <row r="730" ht="12.75" spans="14:18">
      <c r="N730" s="516"/>
      <c r="R730" s="525"/>
    </row>
    <row r="731" ht="12.75" spans="14:18">
      <c r="N731" s="516"/>
      <c r="R731" s="525"/>
    </row>
    <row r="732" ht="12.75" spans="14:18">
      <c r="N732" s="516"/>
      <c r="R732" s="525"/>
    </row>
    <row r="733" ht="12.75" spans="14:18">
      <c r="N733" s="516"/>
      <c r="R733" s="525"/>
    </row>
    <row r="734" ht="12.75" spans="14:18">
      <c r="N734" s="516"/>
      <c r="R734" s="525"/>
    </row>
    <row r="735" ht="12.75" spans="14:18">
      <c r="N735" s="516"/>
      <c r="R735" s="525"/>
    </row>
    <row r="736" ht="12.75" spans="14:18">
      <c r="N736" s="516"/>
      <c r="R736" s="525"/>
    </row>
    <row r="737" ht="12.75" spans="14:18">
      <c r="N737" s="516"/>
      <c r="R737" s="525"/>
    </row>
    <row r="738" ht="12.75" spans="14:18">
      <c r="N738" s="516"/>
      <c r="R738" s="525"/>
    </row>
    <row r="739" ht="12.75" spans="14:18">
      <c r="N739" s="516"/>
      <c r="R739" s="525"/>
    </row>
    <row r="740" ht="12.75" spans="14:18">
      <c r="N740" s="516"/>
      <c r="R740" s="525"/>
    </row>
    <row r="741" ht="12.75" spans="14:18">
      <c r="N741" s="516"/>
      <c r="R741" s="525"/>
    </row>
    <row r="742" ht="12.75" spans="14:18">
      <c r="N742" s="516"/>
      <c r="R742" s="525"/>
    </row>
    <row r="743" ht="12.75" spans="14:18">
      <c r="N743" s="516"/>
      <c r="R743" s="525"/>
    </row>
    <row r="744" ht="12.75" spans="14:18">
      <c r="N744" s="516"/>
      <c r="R744" s="525"/>
    </row>
    <row r="745" ht="12.75" spans="14:18">
      <c r="N745" s="516"/>
      <c r="R745" s="525"/>
    </row>
    <row r="746" ht="12.75" spans="14:18">
      <c r="N746" s="516"/>
      <c r="R746" s="525"/>
    </row>
    <row r="747" ht="12.75" spans="14:18">
      <c r="N747" s="516"/>
      <c r="R747" s="525"/>
    </row>
    <row r="748" ht="12.75" spans="14:18">
      <c r="N748" s="516"/>
      <c r="R748" s="525"/>
    </row>
    <row r="749" ht="12.75" spans="14:18">
      <c r="N749" s="516"/>
      <c r="R749" s="525"/>
    </row>
    <row r="750" ht="12.75" spans="14:18">
      <c r="N750" s="516"/>
      <c r="R750" s="525"/>
    </row>
    <row r="751" ht="12.75" spans="14:18">
      <c r="N751" s="516"/>
      <c r="R751" s="525"/>
    </row>
    <row r="752" ht="12.75" spans="14:18">
      <c r="N752" s="516"/>
      <c r="R752" s="525"/>
    </row>
    <row r="753" ht="12.75" spans="14:18">
      <c r="N753" s="516"/>
      <c r="R753" s="525"/>
    </row>
    <row r="754" ht="12.75" spans="14:18">
      <c r="N754" s="516"/>
      <c r="R754" s="525"/>
    </row>
    <row r="755" ht="12.75" spans="14:18">
      <c r="N755" s="516"/>
      <c r="R755" s="525"/>
    </row>
    <row r="756" ht="12.75" spans="14:18">
      <c r="N756" s="516"/>
      <c r="R756" s="525"/>
    </row>
    <row r="757" ht="12.75" spans="14:18">
      <c r="N757" s="516"/>
      <c r="R757" s="525"/>
    </row>
    <row r="758" ht="12.75" spans="14:18">
      <c r="N758" s="516"/>
      <c r="R758" s="525"/>
    </row>
    <row r="759" ht="12.75" spans="14:18">
      <c r="N759" s="516"/>
      <c r="R759" s="525"/>
    </row>
    <row r="760" ht="12.75" spans="14:18">
      <c r="N760" s="516"/>
      <c r="R760" s="525"/>
    </row>
    <row r="761" ht="12.75" spans="14:18">
      <c r="N761" s="516"/>
      <c r="R761" s="525"/>
    </row>
    <row r="762" ht="12.75" spans="14:18">
      <c r="N762" s="516"/>
      <c r="R762" s="525"/>
    </row>
    <row r="763" ht="12.75" spans="14:18">
      <c r="N763" s="516"/>
      <c r="R763" s="525"/>
    </row>
    <row r="764" ht="12.75" spans="14:18">
      <c r="N764" s="516"/>
      <c r="R764" s="525"/>
    </row>
    <row r="765" ht="12.75" spans="14:18">
      <c r="N765" s="516"/>
      <c r="R765" s="525"/>
    </row>
    <row r="766" ht="12.75" spans="14:18">
      <c r="N766" s="516"/>
      <c r="R766" s="525"/>
    </row>
    <row r="767" ht="12.75" spans="14:18">
      <c r="N767" s="516"/>
      <c r="R767" s="525"/>
    </row>
    <row r="768" ht="12.75" spans="14:18">
      <c r="N768" s="516"/>
      <c r="R768" s="525"/>
    </row>
    <row r="769" ht="12.75" spans="14:18">
      <c r="N769" s="516"/>
      <c r="R769" s="525"/>
    </row>
    <row r="770" ht="12.75" spans="14:18">
      <c r="N770" s="516"/>
      <c r="R770" s="525"/>
    </row>
    <row r="771" ht="12.75" spans="14:18">
      <c r="N771" s="516"/>
      <c r="R771" s="525"/>
    </row>
    <row r="772" ht="12.75" spans="14:18">
      <c r="N772" s="516"/>
      <c r="R772" s="525"/>
    </row>
    <row r="773" ht="12.75" spans="14:18">
      <c r="N773" s="516"/>
      <c r="R773" s="525"/>
    </row>
    <row r="774" ht="12.75" spans="14:18">
      <c r="N774" s="516"/>
      <c r="R774" s="525"/>
    </row>
    <row r="775" ht="12.75" spans="14:18">
      <c r="N775" s="516"/>
      <c r="R775" s="525"/>
    </row>
    <row r="776" ht="12.75" spans="14:18">
      <c r="N776" s="516"/>
      <c r="R776" s="525"/>
    </row>
    <row r="777" ht="12.75" spans="14:18">
      <c r="N777" s="516"/>
      <c r="R777" s="525"/>
    </row>
    <row r="778" ht="12.75" spans="14:18">
      <c r="N778" s="516"/>
      <c r="R778" s="525"/>
    </row>
    <row r="779" ht="12.75" spans="14:18">
      <c r="N779" s="516"/>
      <c r="R779" s="525"/>
    </row>
    <row r="780" ht="12.75" spans="14:18">
      <c r="N780" s="516"/>
      <c r="R780" s="525"/>
    </row>
    <row r="781" ht="12.75" spans="14:18">
      <c r="N781" s="516"/>
      <c r="R781" s="525"/>
    </row>
    <row r="782" ht="12.75" spans="14:18">
      <c r="N782" s="516"/>
      <c r="R782" s="525"/>
    </row>
    <row r="783" ht="12.75" spans="14:18">
      <c r="N783" s="516"/>
      <c r="R783" s="525"/>
    </row>
    <row r="784" ht="12.75" spans="14:18">
      <c r="N784" s="516"/>
      <c r="R784" s="525"/>
    </row>
    <row r="785" ht="12.75" spans="14:18">
      <c r="N785" s="516"/>
      <c r="R785" s="525"/>
    </row>
    <row r="786" ht="12.75" spans="14:18">
      <c r="N786" s="516"/>
      <c r="R786" s="525"/>
    </row>
    <row r="787" ht="12.75" spans="14:18">
      <c r="N787" s="516"/>
      <c r="R787" s="525"/>
    </row>
    <row r="788" ht="12.75" spans="14:18">
      <c r="N788" s="516"/>
      <c r="R788" s="525"/>
    </row>
    <row r="789" ht="12.75" spans="14:18">
      <c r="N789" s="516"/>
      <c r="R789" s="525"/>
    </row>
    <row r="790" ht="12.75" spans="14:18">
      <c r="N790" s="516"/>
      <c r="R790" s="525"/>
    </row>
    <row r="791" ht="12.75" spans="14:18">
      <c r="N791" s="516"/>
      <c r="R791" s="525"/>
    </row>
    <row r="792" ht="12.75" spans="14:18">
      <c r="N792" s="516"/>
      <c r="R792" s="525"/>
    </row>
    <row r="793" ht="12.75" spans="14:18">
      <c r="N793" s="516"/>
      <c r="R793" s="525"/>
    </row>
    <row r="794" ht="12.75" spans="14:18">
      <c r="N794" s="516"/>
      <c r="R794" s="525"/>
    </row>
    <row r="795" ht="12.75" spans="14:18">
      <c r="N795" s="516"/>
      <c r="R795" s="525"/>
    </row>
    <row r="796" ht="12.75" spans="14:18">
      <c r="N796" s="516"/>
      <c r="R796" s="525"/>
    </row>
    <row r="797" ht="12.75" spans="14:18">
      <c r="N797" s="516"/>
      <c r="R797" s="525"/>
    </row>
    <row r="798" ht="12.75" spans="14:18">
      <c r="N798" s="516"/>
      <c r="R798" s="525"/>
    </row>
    <row r="799" ht="12.75" spans="14:18">
      <c r="N799" s="516"/>
      <c r="R799" s="525"/>
    </row>
    <row r="800" ht="12.75" spans="14:18">
      <c r="N800" s="516"/>
      <c r="R800" s="525"/>
    </row>
    <row r="801" ht="12.75" spans="14:18">
      <c r="N801" s="516"/>
      <c r="R801" s="525"/>
    </row>
    <row r="802" ht="12.75" spans="14:18">
      <c r="N802" s="516"/>
      <c r="R802" s="525"/>
    </row>
    <row r="803" ht="12.75" spans="14:18">
      <c r="N803" s="516"/>
      <c r="R803" s="525"/>
    </row>
    <row r="804" ht="12.75" spans="14:18">
      <c r="N804" s="516"/>
      <c r="R804" s="525"/>
    </row>
    <row r="805" ht="12.75" spans="14:18">
      <c r="N805" s="516"/>
      <c r="R805" s="525"/>
    </row>
    <row r="806" ht="12.75" spans="14:18">
      <c r="N806" s="516"/>
      <c r="R806" s="525"/>
    </row>
    <row r="807" ht="12.75" spans="14:18">
      <c r="N807" s="516"/>
      <c r="R807" s="525"/>
    </row>
    <row r="808" ht="12.75" spans="14:18">
      <c r="N808" s="516"/>
      <c r="R808" s="525"/>
    </row>
    <row r="809" ht="12.75" spans="14:18">
      <c r="N809" s="516"/>
      <c r="R809" s="525"/>
    </row>
    <row r="810" ht="12.75" spans="14:18">
      <c r="N810" s="516"/>
      <c r="R810" s="525"/>
    </row>
    <row r="811" ht="12.75" spans="14:18">
      <c r="N811" s="516"/>
      <c r="R811" s="525"/>
    </row>
    <row r="812" ht="12.75" spans="14:18">
      <c r="N812" s="516"/>
      <c r="R812" s="525"/>
    </row>
    <row r="813" ht="12.75" spans="14:18">
      <c r="N813" s="516"/>
      <c r="R813" s="525"/>
    </row>
    <row r="814" ht="12.75" spans="14:18">
      <c r="N814" s="516"/>
      <c r="R814" s="525"/>
    </row>
    <row r="815" ht="12.75" spans="14:18">
      <c r="N815" s="516"/>
      <c r="R815" s="525"/>
    </row>
    <row r="816" ht="12.75" spans="14:18">
      <c r="N816" s="516"/>
      <c r="R816" s="525"/>
    </row>
    <row r="817" ht="12.75" spans="14:18">
      <c r="N817" s="516"/>
      <c r="R817" s="525"/>
    </row>
    <row r="818" ht="12.75" spans="14:18">
      <c r="N818" s="516"/>
      <c r="R818" s="525"/>
    </row>
    <row r="819" ht="12.75" spans="14:18">
      <c r="N819" s="516"/>
      <c r="R819" s="525"/>
    </row>
    <row r="820" ht="12.75" spans="14:18">
      <c r="N820" s="516"/>
      <c r="R820" s="525"/>
    </row>
    <row r="821" ht="12.75" spans="14:18">
      <c r="N821" s="516"/>
      <c r="R821" s="525"/>
    </row>
    <row r="822" ht="12.75" spans="14:18">
      <c r="N822" s="516"/>
      <c r="R822" s="525"/>
    </row>
    <row r="823" ht="12.75" spans="14:18">
      <c r="N823" s="516"/>
      <c r="R823" s="525"/>
    </row>
    <row r="824" ht="12.75" spans="14:18">
      <c r="N824" s="516"/>
      <c r="R824" s="525"/>
    </row>
    <row r="825" ht="12.75" spans="14:18">
      <c r="N825" s="516"/>
      <c r="R825" s="525"/>
    </row>
    <row r="826" ht="12.75" spans="14:18">
      <c r="N826" s="516"/>
      <c r="R826" s="525"/>
    </row>
    <row r="827" ht="12.75" spans="14:18">
      <c r="N827" s="516"/>
      <c r="R827" s="525"/>
    </row>
    <row r="828" ht="12.75" spans="14:18">
      <c r="N828" s="516"/>
      <c r="R828" s="525"/>
    </row>
    <row r="829" ht="12.75" spans="14:18">
      <c r="N829" s="516"/>
      <c r="R829" s="525"/>
    </row>
    <row r="830" ht="12.75" spans="14:18">
      <c r="N830" s="516"/>
      <c r="R830" s="525"/>
    </row>
    <row r="831" ht="12.75" spans="14:18">
      <c r="N831" s="516"/>
      <c r="R831" s="525"/>
    </row>
    <row r="832" ht="12.75" spans="14:18">
      <c r="N832" s="516"/>
      <c r="R832" s="525"/>
    </row>
    <row r="833" ht="12.75" spans="14:18">
      <c r="N833" s="516"/>
      <c r="R833" s="525"/>
    </row>
    <row r="834" ht="12.75" spans="14:18">
      <c r="N834" s="516"/>
      <c r="R834" s="525"/>
    </row>
    <row r="835" ht="12.75" spans="14:18">
      <c r="N835" s="516"/>
      <c r="R835" s="525"/>
    </row>
    <row r="836" ht="12.75" spans="14:18">
      <c r="N836" s="516"/>
      <c r="R836" s="525"/>
    </row>
    <row r="837" ht="12.75" spans="14:18">
      <c r="N837" s="516"/>
      <c r="R837" s="525"/>
    </row>
    <row r="838" ht="12.75" spans="14:18">
      <c r="N838" s="516"/>
      <c r="R838" s="525"/>
    </row>
    <row r="839" ht="12.75" spans="14:18">
      <c r="N839" s="516"/>
      <c r="R839" s="525"/>
    </row>
    <row r="840" ht="12.75" spans="14:18">
      <c r="N840" s="516"/>
      <c r="R840" s="525"/>
    </row>
    <row r="841" ht="12.75" spans="14:18">
      <c r="N841" s="516"/>
      <c r="R841" s="525"/>
    </row>
    <row r="842" ht="12.75" spans="14:18">
      <c r="N842" s="516"/>
      <c r="R842" s="525"/>
    </row>
    <row r="843" ht="12.75" spans="14:18">
      <c r="N843" s="516"/>
      <c r="R843" s="525"/>
    </row>
    <row r="844" ht="12.75" spans="14:18">
      <c r="N844" s="516"/>
      <c r="R844" s="525"/>
    </row>
    <row r="845" ht="12.75" spans="14:18">
      <c r="N845" s="516"/>
      <c r="R845" s="525"/>
    </row>
    <row r="846" ht="12.75" spans="14:18">
      <c r="N846" s="516"/>
      <c r="R846" s="525"/>
    </row>
    <row r="847" ht="12.75" spans="14:18">
      <c r="N847" s="516"/>
      <c r="R847" s="525"/>
    </row>
    <row r="848" ht="12.75" spans="14:18">
      <c r="N848" s="516"/>
      <c r="R848" s="525"/>
    </row>
    <row r="849" ht="12.75" spans="14:18">
      <c r="N849" s="516"/>
      <c r="R849" s="525"/>
    </row>
    <row r="850" ht="12.75" spans="14:18">
      <c r="N850" s="516"/>
      <c r="R850" s="525"/>
    </row>
    <row r="851" ht="12.75" spans="14:18">
      <c r="N851" s="516"/>
      <c r="R851" s="525"/>
    </row>
    <row r="852" ht="12.75" spans="14:18">
      <c r="N852" s="516"/>
      <c r="R852" s="525"/>
    </row>
    <row r="853" ht="12.75" spans="14:18">
      <c r="N853" s="516"/>
      <c r="R853" s="525"/>
    </row>
    <row r="854" ht="12.75" spans="14:18">
      <c r="N854" s="516"/>
      <c r="R854" s="525"/>
    </row>
    <row r="855" ht="12.75" spans="14:18">
      <c r="N855" s="516"/>
      <c r="R855" s="525"/>
    </row>
    <row r="856" ht="12.75" spans="14:18">
      <c r="N856" s="516"/>
      <c r="R856" s="525"/>
    </row>
    <row r="857" ht="12.75" spans="14:18">
      <c r="N857" s="516"/>
      <c r="R857" s="525"/>
    </row>
    <row r="858" ht="12.75" spans="14:18">
      <c r="N858" s="516"/>
      <c r="R858" s="525"/>
    </row>
    <row r="859" ht="12.75" spans="14:18">
      <c r="N859" s="516"/>
      <c r="R859" s="525"/>
    </row>
    <row r="860" ht="12.75" spans="14:18">
      <c r="N860" s="516"/>
      <c r="R860" s="525"/>
    </row>
    <row r="861" ht="12.75" spans="14:18">
      <c r="N861" s="516"/>
      <c r="R861" s="525"/>
    </row>
    <row r="862" ht="12.75" spans="14:18">
      <c r="N862" s="516"/>
      <c r="R862" s="525"/>
    </row>
    <row r="863" ht="12.75" spans="14:18">
      <c r="N863" s="516"/>
      <c r="R863" s="525"/>
    </row>
    <row r="864" ht="12.75" spans="14:18">
      <c r="N864" s="516"/>
      <c r="R864" s="525"/>
    </row>
    <row r="865" ht="12.75" spans="14:18">
      <c r="N865" s="516"/>
      <c r="R865" s="525"/>
    </row>
    <row r="866" ht="12.75" spans="14:18">
      <c r="N866" s="516"/>
      <c r="R866" s="525"/>
    </row>
    <row r="867" ht="12.75" spans="14:18">
      <c r="N867" s="516"/>
      <c r="R867" s="525"/>
    </row>
    <row r="868" ht="12.75" spans="14:18">
      <c r="N868" s="516"/>
      <c r="R868" s="525"/>
    </row>
    <row r="869" ht="12.75" spans="14:18">
      <c r="N869" s="516"/>
      <c r="R869" s="525"/>
    </row>
    <row r="870" ht="12.75" spans="14:18">
      <c r="N870" s="516"/>
      <c r="R870" s="525"/>
    </row>
    <row r="871" ht="12.75" spans="14:18">
      <c r="N871" s="516"/>
      <c r="R871" s="525"/>
    </row>
    <row r="872" ht="12.75" spans="14:18">
      <c r="N872" s="516"/>
      <c r="R872" s="525"/>
    </row>
    <row r="873" ht="12.75" spans="14:18">
      <c r="N873" s="516"/>
      <c r="R873" s="525"/>
    </row>
    <row r="874" ht="12.75" spans="14:18">
      <c r="N874" s="516"/>
      <c r="R874" s="525"/>
    </row>
    <row r="875" ht="12.75" spans="14:18">
      <c r="N875" s="516"/>
      <c r="R875" s="525"/>
    </row>
    <row r="876" ht="12.75" spans="14:18">
      <c r="N876" s="516"/>
      <c r="R876" s="525"/>
    </row>
    <row r="877" ht="12.75" spans="14:18">
      <c r="N877" s="516"/>
      <c r="R877" s="525"/>
    </row>
    <row r="878" ht="12.75" spans="14:18">
      <c r="N878" s="516"/>
      <c r="R878" s="525"/>
    </row>
    <row r="879" ht="12.75" spans="14:18">
      <c r="N879" s="516"/>
      <c r="R879" s="525"/>
    </row>
    <row r="880" ht="12.75" spans="14:18">
      <c r="N880" s="516"/>
      <c r="R880" s="525"/>
    </row>
    <row r="881" ht="12.75" spans="14:18">
      <c r="N881" s="516"/>
      <c r="R881" s="525"/>
    </row>
    <row r="882" ht="12.75" spans="14:18">
      <c r="N882" s="516"/>
      <c r="R882" s="525"/>
    </row>
    <row r="883" ht="12.75" spans="14:18">
      <c r="N883" s="516"/>
      <c r="R883" s="525"/>
    </row>
    <row r="884" ht="12.75" spans="14:18">
      <c r="N884" s="516"/>
      <c r="R884" s="525"/>
    </row>
    <row r="885" ht="12.75" spans="14:18">
      <c r="N885" s="516"/>
      <c r="R885" s="525"/>
    </row>
    <row r="886" ht="12.75" spans="14:18">
      <c r="N886" s="516"/>
      <c r="R886" s="525"/>
    </row>
    <row r="887" ht="12.75" spans="14:18">
      <c r="N887" s="516"/>
      <c r="R887" s="525"/>
    </row>
    <row r="888" ht="12.75" spans="14:18">
      <c r="N888" s="516"/>
      <c r="R888" s="525"/>
    </row>
    <row r="889" ht="12.75" spans="14:18">
      <c r="N889" s="516"/>
      <c r="R889" s="525"/>
    </row>
    <row r="890" ht="12.75" spans="14:18">
      <c r="N890" s="516"/>
      <c r="R890" s="525"/>
    </row>
    <row r="891" ht="12.75" spans="14:18">
      <c r="N891" s="516"/>
      <c r="R891" s="525"/>
    </row>
    <row r="892" ht="12.75" spans="14:18">
      <c r="N892" s="516"/>
      <c r="R892" s="525"/>
    </row>
    <row r="893" ht="12.75" spans="14:18">
      <c r="N893" s="516"/>
      <c r="R893" s="525"/>
    </row>
    <row r="894" ht="12.75" spans="14:18">
      <c r="N894" s="516"/>
      <c r="R894" s="525"/>
    </row>
    <row r="895" ht="12.75" spans="14:18">
      <c r="N895" s="516"/>
      <c r="R895" s="525"/>
    </row>
    <row r="896" ht="12.75" spans="14:18">
      <c r="N896" s="516"/>
      <c r="R896" s="525"/>
    </row>
    <row r="897" ht="12.75" spans="14:18">
      <c r="N897" s="516"/>
      <c r="R897" s="525"/>
    </row>
    <row r="898" ht="12.75" spans="14:18">
      <c r="N898" s="516"/>
      <c r="R898" s="525"/>
    </row>
    <row r="899" ht="12.75" spans="14:18">
      <c r="N899" s="516"/>
      <c r="R899" s="525"/>
    </row>
    <row r="900" ht="12.75" spans="14:18">
      <c r="N900" s="516"/>
      <c r="R900" s="525"/>
    </row>
    <row r="901" ht="12.75" spans="14:18">
      <c r="N901" s="516"/>
      <c r="R901" s="525"/>
    </row>
    <row r="902" ht="12.75" spans="14:18">
      <c r="N902" s="516"/>
      <c r="R902" s="525"/>
    </row>
    <row r="903" ht="12.75" spans="14:18">
      <c r="N903" s="516"/>
      <c r="R903" s="525"/>
    </row>
    <row r="904" ht="12.75" spans="14:18">
      <c r="N904" s="516"/>
      <c r="R904" s="525"/>
    </row>
    <row r="905" ht="12.75" spans="14:18">
      <c r="N905" s="516"/>
      <c r="R905" s="525"/>
    </row>
    <row r="906" ht="12.75" spans="14:18">
      <c r="N906" s="516"/>
      <c r="R906" s="525"/>
    </row>
    <row r="907" ht="12.75" spans="14:18">
      <c r="N907" s="516"/>
      <c r="R907" s="525"/>
    </row>
    <row r="908" ht="12.75" spans="14:18">
      <c r="N908" s="516"/>
      <c r="R908" s="525"/>
    </row>
    <row r="909" ht="12.75" spans="14:18">
      <c r="N909" s="516"/>
      <c r="R909" s="525"/>
    </row>
    <row r="910" ht="12.75" spans="14:18">
      <c r="N910" s="516"/>
      <c r="R910" s="525"/>
    </row>
    <row r="911" ht="12.75" spans="14:18">
      <c r="N911" s="516"/>
      <c r="R911" s="525"/>
    </row>
    <row r="912" ht="12.75" spans="14:18">
      <c r="N912" s="516"/>
      <c r="R912" s="525"/>
    </row>
    <row r="913" ht="12.75" spans="14:18">
      <c r="N913" s="516"/>
      <c r="R913" s="525"/>
    </row>
    <row r="914" ht="12.75" spans="14:18">
      <c r="N914" s="516"/>
      <c r="R914" s="525"/>
    </row>
    <row r="915" ht="12.75" spans="14:18">
      <c r="N915" s="516"/>
      <c r="R915" s="525"/>
    </row>
    <row r="916" ht="12.75" spans="14:18">
      <c r="N916" s="516"/>
      <c r="R916" s="525"/>
    </row>
    <row r="917" ht="12.75" spans="14:18">
      <c r="N917" s="516"/>
      <c r="R917" s="525"/>
    </row>
    <row r="918" ht="12.75" spans="14:18">
      <c r="N918" s="516"/>
      <c r="R918" s="525"/>
    </row>
    <row r="919" ht="12.75" spans="14:18">
      <c r="N919" s="516"/>
      <c r="R919" s="525"/>
    </row>
    <row r="920" ht="12.75" spans="14:18">
      <c r="N920" s="516"/>
      <c r="R920" s="525"/>
    </row>
    <row r="921" ht="12.75" spans="14:18">
      <c r="N921" s="516"/>
      <c r="R921" s="525"/>
    </row>
    <row r="922" ht="12.75" spans="14:18">
      <c r="N922" s="516"/>
      <c r="R922" s="525"/>
    </row>
    <row r="923" ht="12.75" spans="14:18">
      <c r="N923" s="516"/>
      <c r="R923" s="525"/>
    </row>
    <row r="924" ht="12.75" spans="14:18">
      <c r="N924" s="516"/>
      <c r="R924" s="525"/>
    </row>
    <row r="925" ht="12.75" spans="14:18">
      <c r="N925" s="516"/>
      <c r="R925" s="525"/>
    </row>
    <row r="926" ht="12.75" spans="14:18">
      <c r="N926" s="516"/>
      <c r="R926" s="525"/>
    </row>
    <row r="927" ht="12.75" spans="14:18">
      <c r="N927" s="516"/>
      <c r="R927" s="525"/>
    </row>
    <row r="928" ht="12.75" spans="14:18">
      <c r="N928" s="516"/>
      <c r="R928" s="525"/>
    </row>
    <row r="929" ht="12.75" spans="14:18">
      <c r="N929" s="516"/>
      <c r="R929" s="525"/>
    </row>
    <row r="930" ht="12.75" spans="14:18">
      <c r="N930" s="516"/>
      <c r="R930" s="525"/>
    </row>
    <row r="931" ht="12.75" spans="14:18">
      <c r="N931" s="516"/>
      <c r="R931" s="525"/>
    </row>
    <row r="932" ht="12.75" spans="14:18">
      <c r="N932" s="516"/>
      <c r="R932" s="525"/>
    </row>
    <row r="933" ht="12.75" spans="14:18">
      <c r="N933" s="516"/>
      <c r="R933" s="525"/>
    </row>
    <row r="934" ht="12.75" spans="14:18">
      <c r="N934" s="516"/>
      <c r="R934" s="525"/>
    </row>
    <row r="935" ht="12.75" spans="14:18">
      <c r="N935" s="516"/>
      <c r="R935" s="525"/>
    </row>
    <row r="936" ht="12.75" spans="14:18">
      <c r="N936" s="516"/>
      <c r="R936" s="525"/>
    </row>
    <row r="937" ht="12.75" spans="14:18">
      <c r="N937" s="516"/>
      <c r="R937" s="525"/>
    </row>
    <row r="938" ht="12.75" spans="14:18">
      <c r="N938" s="516"/>
      <c r="R938" s="525"/>
    </row>
    <row r="939" ht="12.75" spans="14:18">
      <c r="N939" s="516"/>
      <c r="R939" s="525"/>
    </row>
    <row r="940" ht="12.75" spans="14:18">
      <c r="N940" s="516"/>
      <c r="R940" s="525"/>
    </row>
    <row r="941" ht="12.75" spans="14:18">
      <c r="N941" s="516"/>
      <c r="R941" s="525"/>
    </row>
    <row r="942" ht="12.75" spans="14:18">
      <c r="N942" s="516"/>
      <c r="R942" s="525"/>
    </row>
    <row r="943" ht="12.75" spans="14:18">
      <c r="N943" s="516"/>
      <c r="R943" s="525"/>
    </row>
    <row r="944" ht="12.75" spans="14:18">
      <c r="N944" s="516"/>
      <c r="R944" s="525"/>
    </row>
    <row r="945" ht="12.75" spans="14:18">
      <c r="N945" s="516"/>
      <c r="R945" s="525"/>
    </row>
    <row r="946" ht="12.75" spans="14:18">
      <c r="N946" s="516"/>
      <c r="R946" s="525"/>
    </row>
    <row r="947" ht="12.75" spans="14:18">
      <c r="N947" s="516"/>
      <c r="R947" s="525"/>
    </row>
    <row r="948" ht="12.75" spans="14:18">
      <c r="N948" s="516"/>
      <c r="R948" s="525"/>
    </row>
    <row r="949" ht="12.75" spans="14:18">
      <c r="N949" s="516"/>
      <c r="R949" s="525"/>
    </row>
    <row r="950" ht="12.75" spans="14:18">
      <c r="N950" s="516"/>
      <c r="R950" s="525"/>
    </row>
    <row r="951" ht="12.75" spans="14:18">
      <c r="N951" s="516"/>
      <c r="R951" s="525"/>
    </row>
    <row r="952" ht="12.75" spans="14:18">
      <c r="N952" s="516"/>
      <c r="R952" s="525"/>
    </row>
    <row r="953" ht="12.75" spans="14:18">
      <c r="N953" s="516"/>
      <c r="R953" s="525"/>
    </row>
    <row r="954" ht="12.75" spans="14:18">
      <c r="N954" s="516"/>
      <c r="R954" s="525"/>
    </row>
    <row r="955" ht="12.75" spans="14:18">
      <c r="N955" s="516"/>
      <c r="R955" s="525"/>
    </row>
    <row r="956" ht="12.75" spans="14:18">
      <c r="N956" s="516"/>
      <c r="R956" s="525"/>
    </row>
    <row r="957" ht="12.75" spans="14:18">
      <c r="N957" s="516"/>
      <c r="R957" s="525"/>
    </row>
    <row r="958" ht="12.75" spans="14:18">
      <c r="N958" s="516"/>
      <c r="R958" s="525"/>
    </row>
    <row r="959" ht="12.75" spans="14:18">
      <c r="N959" s="516"/>
      <c r="R959" s="525"/>
    </row>
    <row r="960" ht="12.75" spans="14:18">
      <c r="N960" s="516"/>
      <c r="R960" s="525"/>
    </row>
    <row r="961" ht="12.75" spans="14:18">
      <c r="N961" s="516"/>
      <c r="R961" s="525"/>
    </row>
    <row r="962" ht="12.75" spans="14:18">
      <c r="N962" s="516"/>
      <c r="R962" s="525"/>
    </row>
    <row r="963" ht="12.75" spans="14:18">
      <c r="N963" s="516"/>
      <c r="R963" s="525"/>
    </row>
    <row r="964" ht="12.75" spans="14:18">
      <c r="N964" s="516"/>
      <c r="R964" s="525"/>
    </row>
    <row r="965" ht="12.75" spans="14:18">
      <c r="N965" s="516"/>
      <c r="R965" s="525"/>
    </row>
    <row r="966" ht="12.75" spans="14:18">
      <c r="N966" s="516"/>
      <c r="R966" s="525"/>
    </row>
    <row r="967" ht="12.75" spans="14:18">
      <c r="N967" s="516"/>
      <c r="R967" s="525"/>
    </row>
    <row r="968" ht="12.75" spans="14:18">
      <c r="N968" s="516"/>
      <c r="R968" s="525"/>
    </row>
    <row r="969" ht="12.75" spans="14:18">
      <c r="N969" s="516"/>
      <c r="R969" s="525"/>
    </row>
    <row r="970" ht="12.75" spans="14:18">
      <c r="N970" s="516"/>
      <c r="R970" s="525"/>
    </row>
    <row r="971" ht="12.75" spans="14:18">
      <c r="N971" s="516"/>
      <c r="R971" s="525"/>
    </row>
    <row r="972" ht="12.75" spans="14:18">
      <c r="N972" s="516"/>
      <c r="R972" s="525"/>
    </row>
    <row r="973" ht="12.75" spans="14:18">
      <c r="N973" s="516"/>
      <c r="R973" s="525"/>
    </row>
    <row r="974" ht="12.75" spans="14:18">
      <c r="N974" s="516"/>
      <c r="R974" s="525"/>
    </row>
    <row r="975" ht="12.75" spans="14:18">
      <c r="N975" s="516"/>
      <c r="R975" s="525"/>
    </row>
    <row r="976" ht="12.75" spans="14:18">
      <c r="N976" s="516"/>
      <c r="R976" s="525"/>
    </row>
    <row r="977" ht="12.75" spans="14:18">
      <c r="N977" s="516"/>
      <c r="R977" s="525"/>
    </row>
    <row r="978" ht="12.75" spans="14:18">
      <c r="N978" s="516"/>
      <c r="R978" s="525"/>
    </row>
    <row r="979" ht="12.75" spans="14:18">
      <c r="N979" s="516"/>
      <c r="R979" s="525"/>
    </row>
    <row r="980" ht="12.75" spans="14:18">
      <c r="N980" s="516"/>
      <c r="R980" s="525"/>
    </row>
    <row r="981" ht="12.75" spans="14:18">
      <c r="N981" s="516"/>
      <c r="R981" s="525"/>
    </row>
    <row r="982" ht="12.75" spans="14:18">
      <c r="N982" s="516"/>
      <c r="R982" s="525"/>
    </row>
    <row r="983" ht="12.75" spans="14:18">
      <c r="N983" s="516"/>
      <c r="R983" s="525"/>
    </row>
    <row r="984" ht="12.75" spans="14:18">
      <c r="N984" s="516"/>
      <c r="R984" s="525"/>
    </row>
    <row r="985" ht="12.75" spans="14:18">
      <c r="N985" s="516"/>
      <c r="R985" s="525"/>
    </row>
    <row r="986" ht="12.75" spans="14:18">
      <c r="N986" s="516"/>
      <c r="R986" s="525"/>
    </row>
    <row r="987" ht="12.75" spans="14:18">
      <c r="N987" s="516"/>
      <c r="R987" s="525"/>
    </row>
    <row r="988" ht="12.75" spans="14:18">
      <c r="N988" s="516"/>
      <c r="R988" s="525"/>
    </row>
    <row r="989" ht="12.75" spans="14:18">
      <c r="N989" s="516"/>
      <c r="R989" s="525"/>
    </row>
    <row r="990" ht="12.75" spans="14:18">
      <c r="N990" s="516"/>
      <c r="R990" s="525"/>
    </row>
    <row r="991" ht="12.75" spans="14:18">
      <c r="N991" s="516"/>
      <c r="R991" s="525"/>
    </row>
    <row r="992" ht="12.75" spans="14:18">
      <c r="N992" s="516"/>
      <c r="R992" s="525"/>
    </row>
    <row r="993" ht="12.75" spans="14:18">
      <c r="N993" s="516"/>
      <c r="R993" s="525"/>
    </row>
    <row r="994" ht="12.75" spans="14:18">
      <c r="N994" s="516"/>
      <c r="R994" s="525"/>
    </row>
    <row r="995" ht="12.75" spans="14:18">
      <c r="N995" s="516"/>
      <c r="R995" s="525"/>
    </row>
    <row r="996" ht="12.75" spans="14:18">
      <c r="N996" s="516"/>
      <c r="R996" s="525"/>
    </row>
    <row r="997" ht="12.75" spans="14:18">
      <c r="N997" s="516"/>
      <c r="R997" s="525"/>
    </row>
    <row r="998" ht="12.75" spans="14:18">
      <c r="N998" s="516"/>
      <c r="R998" s="525"/>
    </row>
    <row r="999" ht="12.75" spans="14:18">
      <c r="N999" s="516"/>
      <c r="R999" s="525"/>
    </row>
    <row r="1000" ht="12.75" spans="14:18">
      <c r="N1000" s="516"/>
      <c r="R1000" s="525"/>
    </row>
    <row r="1001" ht="12.75" spans="14:18">
      <c r="N1001" s="516"/>
      <c r="R1001" s="525"/>
    </row>
    <row r="1002" ht="12.75" spans="14:18">
      <c r="N1002" s="516"/>
      <c r="R1002" s="525"/>
    </row>
    <row r="1003" ht="12.75" spans="14:18">
      <c r="N1003" s="516"/>
      <c r="R1003" s="525"/>
    </row>
  </sheetData>
  <autoFilter ref="A1:AC27">
    <extLst/>
  </autoFilter>
  <conditionalFormatting sqref="F35">
    <cfRule type="cellIs" dxfId="3" priority="1" operator="greaterThan">
      <formula>0</formula>
    </cfRule>
  </conditionalFormatting>
  <dataValidations count="3">
    <dataValidation type="list" allowBlank="1" showErrorMessage="1" sqref="L2:L26 L28:L29">
      <formula1>"COD,PayU,PauU,GooglePay,Phonepe "</formula1>
    </dataValidation>
    <dataValidation type="list" allowBlank="1" showErrorMessage="1" sqref="M2:M26 M28:M29">
      <formula1>"Nandan Courier,India Post,Shiprocket,Anjani,DTDC,Profesional Courier,Xpressbee"</formula1>
    </dataValidation>
    <dataValidation type="list" allowBlank="1" showErrorMessage="1" sqref="Q2:Q26 Q28:Q29">
      <formula1>"Delivered,On Delivery,Not Delivered"</formula1>
    </dataValidation>
  </dataValidations>
  <hyperlinks>
    <hyperlink ref="E2" r:id="rId1" display="vyaskruti004@gmail.com"/>
    <hyperlink ref="E3" r:id="rId2" display="yash darji"/>
    <hyperlink ref="E26" r:id="rId2" display="yash darji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97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12.5714285714286" defaultRowHeight="15.75" customHeight="1"/>
  <cols>
    <col min="1" max="1" width="7.14285714285714" style="1" customWidth="1"/>
    <col min="2" max="2" width="16.4285714285714" style="1" customWidth="1"/>
    <col min="3" max="3" width="16.8571428571429" style="1" customWidth="1"/>
    <col min="4" max="4" width="15.4285714285714" style="1" customWidth="1"/>
    <col min="5" max="5" width="25.2857142857143" style="1" customWidth="1"/>
    <col min="6" max="6" width="21.7142857142857" style="1" customWidth="1"/>
    <col min="7" max="7" width="25" style="1" customWidth="1"/>
    <col min="8" max="8" width="11.2857142857143" style="1" customWidth="1"/>
    <col min="9" max="9" width="12.5714285714286" style="1"/>
    <col min="10" max="10" width="16.2857142857143" style="1" customWidth="1"/>
    <col min="11" max="11" width="12.5714285714286" style="1"/>
    <col min="12" max="12" width="14.4285714285714" style="1" customWidth="1"/>
    <col min="13" max="13" width="13.8571428571429" style="1" customWidth="1"/>
    <col min="14" max="15" width="14.7142857142857" style="1" customWidth="1"/>
    <col min="16" max="16" width="14" style="1" customWidth="1"/>
    <col min="17" max="17" width="15.4285714285714" style="1" customWidth="1"/>
    <col min="18" max="18" width="14.2857142857143" style="1" customWidth="1"/>
    <col min="19" max="16384" width="12.5714285714286" style="1"/>
  </cols>
  <sheetData>
    <row r="1" customHeight="1" spans="1:29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4" customHeight="1" spans="1:18">
      <c r="A4" s="534"/>
      <c r="G4" s="527"/>
      <c r="I4" s="531"/>
      <c r="J4" s="531"/>
      <c r="K4" s="531"/>
      <c r="N4" s="531"/>
      <c r="P4" s="534"/>
      <c r="R4" s="533"/>
    </row>
    <row r="5" customHeight="1" spans="1:18">
      <c r="A5" s="534"/>
      <c r="N5" s="531"/>
      <c r="P5" s="534"/>
      <c r="R5" s="533"/>
    </row>
    <row r="6" customHeight="1" spans="1:18">
      <c r="A6" s="534"/>
      <c r="J6" s="531"/>
      <c r="N6" s="531"/>
      <c r="P6" s="534"/>
      <c r="R6" s="533"/>
    </row>
    <row r="7" customHeight="1" spans="1:18">
      <c r="A7" s="534"/>
      <c r="C7" s="486" t="s">
        <v>1</v>
      </c>
      <c r="D7" s="544">
        <f>SUM('2023'!K5:K6)</f>
        <v>372</v>
      </c>
      <c r="J7" s="531"/>
      <c r="M7" s="527"/>
      <c r="N7" s="531"/>
      <c r="P7" s="534"/>
      <c r="R7" s="533"/>
    </row>
    <row r="8" customHeight="1" spans="1:18">
      <c r="A8" s="534"/>
      <c r="C8" s="486" t="s">
        <v>2</v>
      </c>
      <c r="D8" s="508">
        <f>172.06+71.48</f>
        <v>243.54</v>
      </c>
      <c r="J8" s="531"/>
      <c r="M8" s="527"/>
      <c r="N8" s="531"/>
      <c r="P8" s="534"/>
      <c r="R8" s="533"/>
    </row>
    <row r="9" customHeight="1" spans="1:18">
      <c r="A9" s="534"/>
      <c r="C9" s="486" t="s">
        <v>175</v>
      </c>
      <c r="D9" s="508">
        <f>SUM(N1:N1)</f>
        <v>0</v>
      </c>
      <c r="J9" s="531"/>
      <c r="M9" s="527"/>
      <c r="N9" s="531"/>
      <c r="P9" s="534"/>
      <c r="R9" s="533"/>
    </row>
    <row r="10" customHeight="1" spans="1:18">
      <c r="A10" s="534"/>
      <c r="C10" s="486" t="s">
        <v>4</v>
      </c>
      <c r="D10" s="508">
        <v>0</v>
      </c>
      <c r="J10" s="531"/>
      <c r="K10" s="531"/>
      <c r="M10" s="527"/>
      <c r="N10" s="531"/>
      <c r="P10" s="534"/>
      <c r="R10" s="533"/>
    </row>
    <row r="11" customHeight="1" spans="1:18">
      <c r="A11" s="534"/>
      <c r="C11" s="486" t="s">
        <v>5</v>
      </c>
      <c r="D11" s="508">
        <f>SUM((D7+D9+D10)-D8)</f>
        <v>128.46</v>
      </c>
      <c r="G11" s="527"/>
      <c r="I11" s="531"/>
      <c r="J11" s="531"/>
      <c r="K11" s="531"/>
      <c r="N11" s="531"/>
      <c r="P11" s="534"/>
      <c r="R11" s="533"/>
    </row>
    <row r="12" customHeight="1" spans="1:18">
      <c r="A12" s="534"/>
      <c r="I12" s="531"/>
      <c r="J12" s="531"/>
      <c r="K12" s="531"/>
      <c r="M12" s="527"/>
      <c r="N12" s="531"/>
      <c r="P12" s="534"/>
      <c r="R12" s="533"/>
    </row>
    <row r="13" customHeight="1" spans="1:18">
      <c r="A13" s="534"/>
      <c r="I13" s="531"/>
      <c r="J13" s="531"/>
      <c r="K13" s="531"/>
      <c r="M13" s="542"/>
      <c r="N13" s="531"/>
      <c r="P13" s="534"/>
      <c r="R13" s="533"/>
    </row>
    <row r="14" customHeight="1" spans="1:18">
      <c r="A14" s="534"/>
      <c r="I14" s="531"/>
      <c r="J14" s="531"/>
      <c r="K14" s="531"/>
      <c r="M14" s="542"/>
      <c r="N14" s="531"/>
      <c r="P14" s="534"/>
      <c r="R14" s="533"/>
    </row>
    <row r="15" customHeight="1" spans="1:18">
      <c r="A15" s="534"/>
      <c r="I15" s="531"/>
      <c r="J15" s="531"/>
      <c r="K15" s="531"/>
      <c r="M15" s="527"/>
      <c r="N15" s="531"/>
      <c r="P15" s="534"/>
      <c r="R15" s="533"/>
    </row>
    <row r="16" customHeight="1" spans="1:18">
      <c r="A16" s="534"/>
      <c r="I16" s="531"/>
      <c r="J16" s="531"/>
      <c r="K16" s="531"/>
      <c r="N16" s="531"/>
      <c r="P16" s="534"/>
      <c r="R16" s="533"/>
    </row>
    <row r="17" customHeight="1" spans="1:18">
      <c r="A17" s="534"/>
      <c r="G17" s="539"/>
      <c r="I17" s="531"/>
      <c r="J17" s="531"/>
      <c r="K17" s="531"/>
      <c r="N17" s="531"/>
      <c r="P17" s="534"/>
      <c r="R17" s="533"/>
    </row>
    <row r="18" customHeight="1" spans="1:18">
      <c r="A18" s="534"/>
      <c r="B18" s="536"/>
      <c r="G18" s="540"/>
      <c r="I18" s="531"/>
      <c r="J18" s="531"/>
      <c r="K18" s="531"/>
      <c r="M18" s="543"/>
      <c r="N18" s="531"/>
      <c r="P18" s="534"/>
      <c r="R18" s="533"/>
    </row>
    <row r="19" customHeight="1" spans="1:18">
      <c r="A19" s="534"/>
      <c r="I19" s="531"/>
      <c r="J19" s="531"/>
      <c r="K19" s="531"/>
      <c r="N19" s="531"/>
      <c r="P19" s="534"/>
      <c r="R19" s="533"/>
    </row>
    <row r="20" customHeight="1" spans="1:18">
      <c r="A20" s="534"/>
      <c r="I20" s="531"/>
      <c r="J20" s="531"/>
      <c r="K20" s="531"/>
      <c r="N20" s="531"/>
      <c r="P20" s="526"/>
      <c r="R20" s="533"/>
    </row>
    <row r="21" customHeight="1" spans="1:18">
      <c r="A21" s="534"/>
      <c r="I21" s="531"/>
      <c r="J21" s="531"/>
      <c r="K21" s="531"/>
      <c r="N21" s="531"/>
      <c r="P21" s="526"/>
      <c r="R21" s="533"/>
    </row>
    <row r="22" customHeight="1" spans="1:18">
      <c r="A22" s="526"/>
      <c r="I22" s="531"/>
      <c r="J22" s="531"/>
      <c r="K22" s="531"/>
      <c r="M22" s="527"/>
      <c r="N22" s="531"/>
      <c r="P22" s="526"/>
      <c r="R22" s="535"/>
    </row>
    <row r="23" customHeight="1" spans="1:18">
      <c r="A23" s="534"/>
      <c r="D23" s="541"/>
      <c r="E23" s="540"/>
      <c r="F23" s="541"/>
      <c r="G23" s="527"/>
      <c r="I23" s="531"/>
      <c r="J23" s="531"/>
      <c r="K23" s="531"/>
      <c r="M23" s="527"/>
      <c r="N23" s="531"/>
      <c r="P23" s="534"/>
      <c r="R23" s="533"/>
    </row>
    <row r="24" customHeight="1" spans="14:18">
      <c r="N24" s="532"/>
      <c r="R24" s="533"/>
    </row>
    <row r="25" customHeight="1" spans="14:18">
      <c r="N25" s="532"/>
      <c r="R25" s="533"/>
    </row>
    <row r="26" customHeight="1" spans="14:18">
      <c r="N26" s="532"/>
      <c r="R26" s="533"/>
    </row>
    <row r="27" customHeight="1" spans="14:18">
      <c r="N27" s="532"/>
      <c r="R27" s="533"/>
    </row>
    <row r="28" customHeight="1" spans="8:18">
      <c r="H28" s="527"/>
      <c r="K28" s="531"/>
      <c r="N28" s="532"/>
      <c r="R28" s="533"/>
    </row>
    <row r="29" customHeight="1" spans="8:18">
      <c r="H29" s="527"/>
      <c r="N29" s="532"/>
      <c r="R29" s="533"/>
    </row>
    <row r="30" customHeight="1" spans="8:18">
      <c r="H30" s="527"/>
      <c r="N30" s="532"/>
      <c r="R30" s="533"/>
    </row>
    <row r="31" customHeight="1" spans="8:18">
      <c r="H31" s="527"/>
      <c r="N31" s="532"/>
      <c r="R31" s="533"/>
    </row>
    <row r="32" customHeight="1" spans="7:18">
      <c r="G32" s="541"/>
      <c r="H32" s="527"/>
      <c r="N32" s="532"/>
      <c r="R32" s="533"/>
    </row>
    <row r="33" customHeight="1" spans="8:18">
      <c r="H33" s="527"/>
      <c r="J33" s="531"/>
      <c r="N33" s="532"/>
      <c r="R33" s="533"/>
    </row>
    <row r="34" customHeight="1" spans="14:18">
      <c r="N34" s="532"/>
      <c r="R34" s="533"/>
    </row>
    <row r="35" customHeight="1" spans="14:18">
      <c r="N35" s="532"/>
      <c r="R35" s="533"/>
    </row>
    <row r="36" customHeight="1" spans="14:18">
      <c r="N36" s="532"/>
      <c r="R36" s="533"/>
    </row>
    <row r="37" customHeight="1" spans="14:18">
      <c r="N37" s="532"/>
      <c r="R37" s="533"/>
    </row>
    <row r="38" customHeight="1" spans="14:18">
      <c r="N38" s="532"/>
      <c r="R38" s="533"/>
    </row>
    <row r="39" customHeight="1" spans="14:18">
      <c r="N39" s="532"/>
      <c r="R39" s="533"/>
    </row>
    <row r="40" customHeight="1" spans="14:18">
      <c r="N40" s="532"/>
      <c r="R40" s="533"/>
    </row>
    <row r="41" customHeight="1" spans="14:18">
      <c r="N41" s="532"/>
      <c r="R41" s="533"/>
    </row>
    <row r="42" customHeight="1" spans="14:18">
      <c r="N42" s="532"/>
      <c r="R42" s="533"/>
    </row>
    <row r="43" customHeight="1" spans="14:18">
      <c r="N43" s="532"/>
      <c r="R43" s="533"/>
    </row>
    <row r="44" customHeight="1" spans="14:18">
      <c r="N44" s="532"/>
      <c r="R44" s="533"/>
    </row>
    <row r="45" customHeight="1" spans="14:18">
      <c r="N45" s="532"/>
      <c r="R45" s="533"/>
    </row>
    <row r="46" customHeight="1" spans="14:18">
      <c r="N46" s="532"/>
      <c r="R46" s="533"/>
    </row>
    <row r="47" customHeight="1" spans="14:18">
      <c r="N47" s="532"/>
      <c r="R47" s="533"/>
    </row>
    <row r="48" customHeight="1" spans="14:18">
      <c r="N48" s="532"/>
      <c r="R48" s="533"/>
    </row>
    <row r="49" customHeight="1" spans="14:18">
      <c r="N49" s="532"/>
      <c r="R49" s="533"/>
    </row>
    <row r="50" customHeight="1" spans="14:18">
      <c r="N50" s="532"/>
      <c r="R50" s="533"/>
    </row>
    <row r="51" customHeight="1" spans="14:18">
      <c r="N51" s="532"/>
      <c r="R51" s="533"/>
    </row>
    <row r="52" customHeight="1" spans="14:18">
      <c r="N52" s="532"/>
      <c r="R52" s="533"/>
    </row>
    <row r="53" customHeight="1" spans="14:18">
      <c r="N53" s="532"/>
      <c r="R53" s="533"/>
    </row>
    <row r="54" customHeight="1" spans="14:18">
      <c r="N54" s="532"/>
      <c r="R54" s="533"/>
    </row>
    <row r="55" customHeight="1" spans="14:18">
      <c r="N55" s="532"/>
      <c r="R55" s="533"/>
    </row>
    <row r="56" customHeight="1" spans="14:18">
      <c r="N56" s="532"/>
      <c r="R56" s="533"/>
    </row>
    <row r="57" customHeight="1" spans="14:18">
      <c r="N57" s="532"/>
      <c r="R57" s="533"/>
    </row>
    <row r="58" customHeight="1" spans="14:18">
      <c r="N58" s="532"/>
      <c r="R58" s="533"/>
    </row>
    <row r="59" customHeight="1" spans="14:18">
      <c r="N59" s="532"/>
      <c r="R59" s="533"/>
    </row>
    <row r="60" customHeight="1" spans="14:18">
      <c r="N60" s="532"/>
      <c r="R60" s="533"/>
    </row>
    <row r="61" customHeight="1" spans="14:18">
      <c r="N61" s="532"/>
      <c r="R61" s="533"/>
    </row>
    <row r="62" customHeight="1" spans="14:18">
      <c r="N62" s="532"/>
      <c r="R62" s="533"/>
    </row>
    <row r="63" customHeight="1" spans="14:18">
      <c r="N63" s="532"/>
      <c r="R63" s="533"/>
    </row>
    <row r="64" customHeight="1" spans="14:18">
      <c r="N64" s="532"/>
      <c r="R64" s="533"/>
    </row>
    <row r="65" customHeight="1" spans="14:18">
      <c r="N65" s="532"/>
      <c r="R65" s="533"/>
    </row>
    <row r="66" customHeight="1" spans="14:18">
      <c r="N66" s="532"/>
      <c r="R66" s="533"/>
    </row>
    <row r="67" customHeight="1" spans="14:18">
      <c r="N67" s="532"/>
      <c r="R67" s="533"/>
    </row>
    <row r="68" customHeight="1" spans="14:18">
      <c r="N68" s="532"/>
      <c r="R68" s="533"/>
    </row>
    <row r="69" customHeight="1" spans="14:18">
      <c r="N69" s="532"/>
      <c r="R69" s="533"/>
    </row>
    <row r="70" customHeight="1" spans="14:18">
      <c r="N70" s="532"/>
      <c r="R70" s="533"/>
    </row>
    <row r="71" customHeight="1" spans="14:18">
      <c r="N71" s="532"/>
      <c r="R71" s="533"/>
    </row>
    <row r="72" customHeight="1" spans="14:18">
      <c r="N72" s="532"/>
      <c r="R72" s="533"/>
    </row>
    <row r="73" customHeight="1" spans="14:18">
      <c r="N73" s="532"/>
      <c r="R73" s="533"/>
    </row>
    <row r="74" customHeight="1" spans="14:18">
      <c r="N74" s="532"/>
      <c r="R74" s="533"/>
    </row>
    <row r="75" customHeight="1" spans="14:18">
      <c r="N75" s="532"/>
      <c r="R75" s="533"/>
    </row>
    <row r="76" customHeight="1" spans="14:18">
      <c r="N76" s="532"/>
      <c r="R76" s="533"/>
    </row>
    <row r="77" customHeight="1" spans="14:18">
      <c r="N77" s="532"/>
      <c r="R77" s="533"/>
    </row>
    <row r="78" customHeight="1" spans="14:18">
      <c r="N78" s="532"/>
      <c r="R78" s="533"/>
    </row>
    <row r="79" customHeight="1" spans="14:18">
      <c r="N79" s="532"/>
      <c r="R79" s="533"/>
    </row>
    <row r="80" customHeight="1" spans="14:18">
      <c r="N80" s="532"/>
      <c r="R80" s="533"/>
    </row>
    <row r="81" customHeight="1" spans="14:18">
      <c r="N81" s="532"/>
      <c r="R81" s="533"/>
    </row>
    <row r="82" customHeight="1" spans="14:18">
      <c r="N82" s="532"/>
      <c r="R82" s="533"/>
    </row>
    <row r="83" customHeight="1" spans="14:18">
      <c r="N83" s="532"/>
      <c r="R83" s="533"/>
    </row>
    <row r="84" customHeight="1" spans="14:18">
      <c r="N84" s="532"/>
      <c r="R84" s="533"/>
    </row>
    <row r="85" customHeight="1" spans="14:18">
      <c r="N85" s="532"/>
      <c r="R85" s="533"/>
    </row>
    <row r="86" customHeight="1" spans="14:18">
      <c r="N86" s="532"/>
      <c r="R86" s="533"/>
    </row>
    <row r="87" customHeight="1" spans="14:18">
      <c r="N87" s="532"/>
      <c r="R87" s="533"/>
    </row>
    <row r="88" customHeight="1" spans="14:18">
      <c r="N88" s="532"/>
      <c r="R88" s="533"/>
    </row>
    <row r="89" customHeight="1" spans="14:18">
      <c r="N89" s="532"/>
      <c r="R89" s="533"/>
    </row>
    <row r="90" customHeight="1" spans="14:18">
      <c r="N90" s="532"/>
      <c r="R90" s="533"/>
    </row>
    <row r="91" customHeight="1" spans="14:18">
      <c r="N91" s="532"/>
      <c r="R91" s="533"/>
    </row>
    <row r="92" customHeight="1" spans="14:18">
      <c r="N92" s="532"/>
      <c r="R92" s="533"/>
    </row>
    <row r="93" customHeight="1" spans="14:18">
      <c r="N93" s="532"/>
      <c r="R93" s="533"/>
    </row>
    <row r="94" customHeight="1" spans="14:18">
      <c r="N94" s="532"/>
      <c r="R94" s="533"/>
    </row>
    <row r="95" customHeight="1" spans="14:18">
      <c r="N95" s="532"/>
      <c r="R95" s="533"/>
    </row>
    <row r="96" customHeight="1" spans="14:18">
      <c r="N96" s="532"/>
      <c r="R96" s="533"/>
    </row>
    <row r="97" customHeight="1" spans="14:18">
      <c r="N97" s="532"/>
      <c r="R97" s="533"/>
    </row>
    <row r="98" customHeight="1" spans="14:18">
      <c r="N98" s="532"/>
      <c r="R98" s="533"/>
    </row>
    <row r="99" customHeight="1" spans="14:18">
      <c r="N99" s="532"/>
      <c r="R99" s="533"/>
    </row>
    <row r="100" customHeight="1" spans="14:18">
      <c r="N100" s="532"/>
      <c r="R100" s="533"/>
    </row>
    <row r="101" customHeight="1" spans="14:18">
      <c r="N101" s="532"/>
      <c r="R101" s="533"/>
    </row>
    <row r="102" customHeight="1" spans="14:18">
      <c r="N102" s="532"/>
      <c r="R102" s="533"/>
    </row>
    <row r="103" customHeight="1" spans="14:18">
      <c r="N103" s="532"/>
      <c r="R103" s="533"/>
    </row>
    <row r="104" customHeight="1" spans="14:18">
      <c r="N104" s="532"/>
      <c r="R104" s="533"/>
    </row>
    <row r="105" customHeight="1" spans="14:18">
      <c r="N105" s="532"/>
      <c r="R105" s="533"/>
    </row>
    <row r="106" customHeight="1" spans="14:18">
      <c r="N106" s="532"/>
      <c r="R106" s="533"/>
    </row>
    <row r="107" customHeight="1" spans="14:18">
      <c r="N107" s="532"/>
      <c r="R107" s="533"/>
    </row>
    <row r="108" customHeight="1" spans="14:18">
      <c r="N108" s="532"/>
      <c r="R108" s="533"/>
    </row>
    <row r="109" customHeight="1" spans="14:18">
      <c r="N109" s="532"/>
      <c r="R109" s="533"/>
    </row>
    <row r="110" customHeight="1" spans="14:18">
      <c r="N110" s="532"/>
      <c r="R110" s="533"/>
    </row>
    <row r="111" customHeight="1" spans="14:18">
      <c r="N111" s="532"/>
      <c r="R111" s="533"/>
    </row>
    <row r="112" customHeight="1" spans="14:18">
      <c r="N112" s="532"/>
      <c r="R112" s="533"/>
    </row>
    <row r="113" customHeight="1" spans="14:18">
      <c r="N113" s="532"/>
      <c r="R113" s="533"/>
    </row>
    <row r="114" customHeight="1" spans="14:18">
      <c r="N114" s="532"/>
      <c r="R114" s="533"/>
    </row>
    <row r="115" customHeight="1" spans="14:18">
      <c r="N115" s="532"/>
      <c r="R115" s="533"/>
    </row>
    <row r="116" customHeight="1" spans="14:18">
      <c r="N116" s="532"/>
      <c r="R116" s="533"/>
    </row>
    <row r="117" customHeight="1" spans="14:18">
      <c r="N117" s="532"/>
      <c r="R117" s="533"/>
    </row>
    <row r="118" customHeight="1" spans="14:18">
      <c r="N118" s="532"/>
      <c r="R118" s="533"/>
    </row>
    <row r="119" customHeight="1" spans="14:18">
      <c r="N119" s="532"/>
      <c r="R119" s="533"/>
    </row>
    <row r="120" customHeight="1" spans="14:18">
      <c r="N120" s="532"/>
      <c r="R120" s="533"/>
    </row>
    <row r="121" customHeight="1" spans="14:18">
      <c r="N121" s="532"/>
      <c r="R121" s="533"/>
    </row>
    <row r="122" customHeight="1" spans="14:18">
      <c r="N122" s="532"/>
      <c r="R122" s="533"/>
    </row>
    <row r="123" customHeight="1" spans="14:18">
      <c r="N123" s="532"/>
      <c r="R123" s="533"/>
    </row>
    <row r="124" customHeight="1" spans="14:18">
      <c r="N124" s="532"/>
      <c r="R124" s="533"/>
    </row>
    <row r="125" customHeight="1" spans="14:18">
      <c r="N125" s="532"/>
      <c r="R125" s="533"/>
    </row>
    <row r="126" customHeight="1" spans="14:18">
      <c r="N126" s="532"/>
      <c r="R126" s="533"/>
    </row>
    <row r="127" customHeight="1" spans="14:18">
      <c r="N127" s="532"/>
      <c r="R127" s="533"/>
    </row>
    <row r="128" customHeight="1" spans="14:18">
      <c r="N128" s="532"/>
      <c r="R128" s="533"/>
    </row>
    <row r="129" customHeight="1" spans="14:18">
      <c r="N129" s="532"/>
      <c r="R129" s="533"/>
    </row>
    <row r="130" customHeight="1" spans="14:18">
      <c r="N130" s="532"/>
      <c r="R130" s="533"/>
    </row>
    <row r="131" customHeight="1" spans="14:18">
      <c r="N131" s="532"/>
      <c r="R131" s="533"/>
    </row>
    <row r="132" customHeight="1" spans="14:18">
      <c r="N132" s="532"/>
      <c r="R132" s="533"/>
    </row>
    <row r="133" customHeight="1" spans="14:18">
      <c r="N133" s="532"/>
      <c r="R133" s="533"/>
    </row>
    <row r="134" customHeight="1" spans="14:18">
      <c r="N134" s="532"/>
      <c r="R134" s="533"/>
    </row>
    <row r="135" customHeight="1" spans="14:18">
      <c r="N135" s="532"/>
      <c r="R135" s="533"/>
    </row>
    <row r="136" customHeight="1" spans="14:18">
      <c r="N136" s="532"/>
      <c r="R136" s="533"/>
    </row>
    <row r="137" customHeight="1" spans="14:18">
      <c r="N137" s="532"/>
      <c r="R137" s="533"/>
    </row>
    <row r="138" customHeight="1" spans="14:18">
      <c r="N138" s="532"/>
      <c r="R138" s="533"/>
    </row>
    <row r="139" customHeight="1" spans="14:18">
      <c r="N139" s="532"/>
      <c r="R139" s="533"/>
    </row>
    <row r="140" customHeight="1" spans="14:18">
      <c r="N140" s="532"/>
      <c r="R140" s="533"/>
    </row>
    <row r="141" customHeight="1" spans="14:18">
      <c r="N141" s="532"/>
      <c r="R141" s="533"/>
    </row>
    <row r="142" customHeight="1" spans="14:18">
      <c r="N142" s="532"/>
      <c r="R142" s="533"/>
    </row>
    <row r="143" customHeight="1" spans="14:18">
      <c r="N143" s="532"/>
      <c r="R143" s="533"/>
    </row>
    <row r="144" customHeight="1" spans="14:18">
      <c r="N144" s="532"/>
      <c r="R144" s="533"/>
    </row>
    <row r="145" customHeight="1" spans="14:18">
      <c r="N145" s="532"/>
      <c r="R145" s="533"/>
    </row>
    <row r="146" customHeight="1" spans="14:18">
      <c r="N146" s="532"/>
      <c r="R146" s="533"/>
    </row>
    <row r="147" customHeight="1" spans="14:18">
      <c r="N147" s="532"/>
      <c r="R147" s="533"/>
    </row>
    <row r="148" customHeight="1" spans="14:18">
      <c r="N148" s="532"/>
      <c r="R148" s="533"/>
    </row>
    <row r="149" customHeight="1" spans="14:18">
      <c r="N149" s="532"/>
      <c r="R149" s="533"/>
    </row>
    <row r="150" customHeight="1" spans="14:18">
      <c r="N150" s="532"/>
      <c r="R150" s="533"/>
    </row>
    <row r="151" customHeight="1" spans="14:18">
      <c r="N151" s="532"/>
      <c r="R151" s="533"/>
    </row>
    <row r="152" customHeight="1" spans="14:18">
      <c r="N152" s="532"/>
      <c r="R152" s="533"/>
    </row>
    <row r="153" customHeight="1" spans="14:18">
      <c r="N153" s="532"/>
      <c r="R153" s="533"/>
    </row>
    <row r="154" customHeight="1" spans="14:18">
      <c r="N154" s="532"/>
      <c r="R154" s="533"/>
    </row>
    <row r="155" customHeight="1" spans="14:18">
      <c r="N155" s="532"/>
      <c r="R155" s="533"/>
    </row>
    <row r="156" customHeight="1" spans="14:18">
      <c r="N156" s="532"/>
      <c r="R156" s="533"/>
    </row>
    <row r="157" customHeight="1" spans="14:18">
      <c r="N157" s="532"/>
      <c r="R157" s="533"/>
    </row>
    <row r="158" customHeight="1" spans="14:18">
      <c r="N158" s="532"/>
      <c r="R158" s="533"/>
    </row>
    <row r="159" customHeight="1" spans="14:18">
      <c r="N159" s="532"/>
      <c r="R159" s="533"/>
    </row>
    <row r="160" customHeight="1" spans="14:18">
      <c r="N160" s="532"/>
      <c r="R160" s="533"/>
    </row>
    <row r="161" customHeight="1" spans="14:18">
      <c r="N161" s="532"/>
      <c r="R161" s="533"/>
    </row>
    <row r="162" customHeight="1" spans="14:18">
      <c r="N162" s="532"/>
      <c r="R162" s="533"/>
    </row>
    <row r="163" customHeight="1" spans="14:18">
      <c r="N163" s="532"/>
      <c r="R163" s="533"/>
    </row>
    <row r="164" customHeight="1" spans="14:18">
      <c r="N164" s="532"/>
      <c r="R164" s="533"/>
    </row>
    <row r="165" customHeight="1" spans="14:18">
      <c r="N165" s="532"/>
      <c r="R165" s="533"/>
    </row>
    <row r="166" customHeight="1" spans="14:18">
      <c r="N166" s="532"/>
      <c r="R166" s="533"/>
    </row>
    <row r="167" customHeight="1" spans="14:18">
      <c r="N167" s="532"/>
      <c r="R167" s="533"/>
    </row>
    <row r="168" customHeight="1" spans="14:18">
      <c r="N168" s="532"/>
      <c r="R168" s="533"/>
    </row>
    <row r="169" customHeight="1" spans="14:18">
      <c r="N169" s="532"/>
      <c r="R169" s="533"/>
    </row>
    <row r="170" customHeight="1" spans="14:18">
      <c r="N170" s="532"/>
      <c r="R170" s="533"/>
    </row>
    <row r="171" customHeight="1" spans="14:18">
      <c r="N171" s="532"/>
      <c r="R171" s="533"/>
    </row>
    <row r="172" customHeight="1" spans="14:18">
      <c r="N172" s="532"/>
      <c r="R172" s="533"/>
    </row>
    <row r="173" customHeight="1" spans="14:18">
      <c r="N173" s="532"/>
      <c r="R173" s="533"/>
    </row>
    <row r="174" customHeight="1" spans="14:18">
      <c r="N174" s="532"/>
      <c r="R174" s="533"/>
    </row>
    <row r="175" customHeight="1" spans="14:18">
      <c r="N175" s="532"/>
      <c r="R175" s="533"/>
    </row>
    <row r="176" customHeight="1" spans="14:18">
      <c r="N176" s="532"/>
      <c r="R176" s="533"/>
    </row>
    <row r="177" customHeight="1" spans="14:18">
      <c r="N177" s="532"/>
      <c r="R177" s="533"/>
    </row>
    <row r="178" customHeight="1" spans="14:18">
      <c r="N178" s="532"/>
      <c r="R178" s="533"/>
    </row>
    <row r="179" customHeight="1" spans="14:18">
      <c r="N179" s="532"/>
      <c r="R179" s="533"/>
    </row>
    <row r="180" customHeight="1" spans="14:18">
      <c r="N180" s="532"/>
      <c r="R180" s="533"/>
    </row>
    <row r="181" customHeight="1" spans="14:18">
      <c r="N181" s="532"/>
      <c r="R181" s="533"/>
    </row>
    <row r="182" customHeight="1" spans="14:18">
      <c r="N182" s="532"/>
      <c r="R182" s="533"/>
    </row>
    <row r="183" customHeight="1" spans="14:18">
      <c r="N183" s="532"/>
      <c r="R183" s="533"/>
    </row>
    <row r="184" customHeight="1" spans="14:18">
      <c r="N184" s="532"/>
      <c r="R184" s="533"/>
    </row>
    <row r="185" customHeight="1" spans="14:18">
      <c r="N185" s="532"/>
      <c r="R185" s="533"/>
    </row>
    <row r="186" customHeight="1" spans="14:18">
      <c r="N186" s="532"/>
      <c r="R186" s="533"/>
    </row>
    <row r="187" customHeight="1" spans="14:18">
      <c r="N187" s="532"/>
      <c r="R187" s="533"/>
    </row>
    <row r="188" customHeight="1" spans="14:18">
      <c r="N188" s="532"/>
      <c r="R188" s="533"/>
    </row>
    <row r="189" customHeight="1" spans="14:18">
      <c r="N189" s="532"/>
      <c r="R189" s="533"/>
    </row>
    <row r="190" customHeight="1" spans="14:18">
      <c r="N190" s="532"/>
      <c r="R190" s="533"/>
    </row>
    <row r="191" customHeight="1" spans="14:18">
      <c r="N191" s="532"/>
      <c r="R191" s="533"/>
    </row>
    <row r="192" customHeight="1" spans="14:18">
      <c r="N192" s="532"/>
      <c r="R192" s="533"/>
    </row>
    <row r="193" customHeight="1" spans="14:18">
      <c r="N193" s="532"/>
      <c r="R193" s="533"/>
    </row>
    <row r="194" customHeight="1" spans="14:18">
      <c r="N194" s="532"/>
      <c r="R194" s="533"/>
    </row>
    <row r="195" customHeight="1" spans="14:18">
      <c r="N195" s="532"/>
      <c r="R195" s="533"/>
    </row>
    <row r="196" customHeight="1" spans="14:18">
      <c r="N196" s="532"/>
      <c r="R196" s="533"/>
    </row>
    <row r="197" customHeight="1" spans="14:18">
      <c r="N197" s="532"/>
      <c r="R197" s="533"/>
    </row>
    <row r="198" customHeight="1" spans="14:18">
      <c r="N198" s="532"/>
      <c r="R198" s="533"/>
    </row>
    <row r="199" customHeight="1" spans="14:18">
      <c r="N199" s="532"/>
      <c r="R199" s="533"/>
    </row>
    <row r="200" customHeight="1" spans="14:18">
      <c r="N200" s="532"/>
      <c r="R200" s="533"/>
    </row>
    <row r="201" customHeight="1" spans="14:18">
      <c r="N201" s="532"/>
      <c r="R201" s="533"/>
    </row>
    <row r="202" customHeight="1" spans="14:18">
      <c r="N202" s="532"/>
      <c r="R202" s="533"/>
    </row>
    <row r="203" customHeight="1" spans="14:18">
      <c r="N203" s="532"/>
      <c r="R203" s="533"/>
    </row>
    <row r="204" customHeight="1" spans="14:18">
      <c r="N204" s="532"/>
      <c r="R204" s="533"/>
    </row>
    <row r="205" customHeight="1" spans="14:18">
      <c r="N205" s="532"/>
      <c r="R205" s="533"/>
    </row>
    <row r="206" customHeight="1" spans="14:18">
      <c r="N206" s="532"/>
      <c r="R206" s="533"/>
    </row>
    <row r="207" customHeight="1" spans="14:18">
      <c r="N207" s="532"/>
      <c r="R207" s="533"/>
    </row>
    <row r="208" customHeight="1" spans="14:18">
      <c r="N208" s="532"/>
      <c r="R208" s="533"/>
    </row>
    <row r="209" customHeight="1" spans="14:18">
      <c r="N209" s="532"/>
      <c r="R209" s="533"/>
    </row>
    <row r="210" customHeight="1" spans="14:18">
      <c r="N210" s="532"/>
      <c r="R210" s="533"/>
    </row>
    <row r="211" customHeight="1" spans="14:18">
      <c r="N211" s="532"/>
      <c r="R211" s="533"/>
    </row>
    <row r="212" customHeight="1" spans="14:18">
      <c r="N212" s="532"/>
      <c r="R212" s="533"/>
    </row>
    <row r="213" customHeight="1" spans="14:18">
      <c r="N213" s="532"/>
      <c r="R213" s="533"/>
    </row>
    <row r="214" customHeight="1" spans="14:18">
      <c r="N214" s="532"/>
      <c r="R214" s="533"/>
    </row>
    <row r="215" customHeight="1" spans="14:18">
      <c r="N215" s="532"/>
      <c r="R215" s="533"/>
    </row>
    <row r="216" customHeight="1" spans="14:18">
      <c r="N216" s="532"/>
      <c r="R216" s="533"/>
    </row>
    <row r="217" customHeight="1" spans="14:18">
      <c r="N217" s="532"/>
      <c r="R217" s="533"/>
    </row>
    <row r="218" customHeight="1" spans="14:18">
      <c r="N218" s="532"/>
      <c r="R218" s="533"/>
    </row>
    <row r="219" customHeight="1" spans="14:18">
      <c r="N219" s="532"/>
      <c r="R219" s="533"/>
    </row>
    <row r="220" customHeight="1" spans="14:18">
      <c r="N220" s="532"/>
      <c r="R220" s="533"/>
    </row>
    <row r="221" customHeight="1" spans="14:18">
      <c r="N221" s="532"/>
      <c r="R221" s="533"/>
    </row>
    <row r="222" customHeight="1" spans="14:18">
      <c r="N222" s="532"/>
      <c r="R222" s="533"/>
    </row>
    <row r="223" customHeight="1" spans="14:18">
      <c r="N223" s="532"/>
      <c r="R223" s="533"/>
    </row>
    <row r="224" customHeight="1" spans="14:18">
      <c r="N224" s="532"/>
      <c r="R224" s="533"/>
    </row>
    <row r="225" customHeight="1" spans="14:18">
      <c r="N225" s="532"/>
      <c r="R225" s="533"/>
    </row>
    <row r="226" customHeight="1" spans="14:18">
      <c r="N226" s="532"/>
      <c r="R226" s="533"/>
    </row>
    <row r="227" customHeight="1" spans="14:18">
      <c r="N227" s="532"/>
      <c r="R227" s="533"/>
    </row>
    <row r="228" customHeight="1" spans="14:18">
      <c r="N228" s="532"/>
      <c r="R228" s="533"/>
    </row>
    <row r="229" customHeight="1" spans="14:18">
      <c r="N229" s="532"/>
      <c r="R229" s="533"/>
    </row>
    <row r="230" customHeight="1" spans="14:18">
      <c r="N230" s="532"/>
      <c r="R230" s="533"/>
    </row>
    <row r="231" customHeight="1" spans="14:18">
      <c r="N231" s="532"/>
      <c r="R231" s="533"/>
    </row>
    <row r="232" customHeight="1" spans="14:18">
      <c r="N232" s="532"/>
      <c r="R232" s="533"/>
    </row>
    <row r="233" customHeight="1" spans="14:18">
      <c r="N233" s="532"/>
      <c r="R233" s="533"/>
    </row>
    <row r="234" customHeight="1" spans="14:18">
      <c r="N234" s="532"/>
      <c r="R234" s="533"/>
    </row>
    <row r="235" customHeight="1" spans="14:18">
      <c r="N235" s="532"/>
      <c r="R235" s="533"/>
    </row>
    <row r="236" customHeight="1" spans="14:18">
      <c r="N236" s="532"/>
      <c r="R236" s="533"/>
    </row>
    <row r="237" customHeight="1" spans="14:18">
      <c r="N237" s="532"/>
      <c r="R237" s="533"/>
    </row>
    <row r="238" customHeight="1" spans="14:18">
      <c r="N238" s="532"/>
      <c r="R238" s="533"/>
    </row>
    <row r="239" customHeight="1" spans="14:18">
      <c r="N239" s="532"/>
      <c r="R239" s="533"/>
    </row>
    <row r="240" customHeight="1" spans="14:18">
      <c r="N240" s="532"/>
      <c r="R240" s="533"/>
    </row>
    <row r="241" customHeight="1" spans="14:18">
      <c r="N241" s="532"/>
      <c r="R241" s="533"/>
    </row>
    <row r="242" customHeight="1" spans="14:18">
      <c r="N242" s="532"/>
      <c r="R242" s="533"/>
    </row>
    <row r="243" customHeight="1" spans="14:18">
      <c r="N243" s="532"/>
      <c r="R243" s="533"/>
    </row>
    <row r="244" customHeight="1" spans="14:18">
      <c r="N244" s="532"/>
      <c r="R244" s="533"/>
    </row>
    <row r="245" customHeight="1" spans="14:18">
      <c r="N245" s="532"/>
      <c r="R245" s="533"/>
    </row>
    <row r="246" customHeight="1" spans="14:18">
      <c r="N246" s="532"/>
      <c r="R246" s="533"/>
    </row>
    <row r="247" customHeight="1" spans="14:18">
      <c r="N247" s="532"/>
      <c r="R247" s="533"/>
    </row>
    <row r="248" customHeight="1" spans="14:18">
      <c r="N248" s="532"/>
      <c r="R248" s="533"/>
    </row>
    <row r="249" customHeight="1" spans="14:18">
      <c r="N249" s="532"/>
      <c r="R249" s="533"/>
    </row>
    <row r="250" customHeight="1" spans="14:18">
      <c r="N250" s="532"/>
      <c r="R250" s="533"/>
    </row>
    <row r="251" customHeight="1" spans="14:18">
      <c r="N251" s="532"/>
      <c r="R251" s="533"/>
    </row>
    <row r="252" customHeight="1" spans="14:18">
      <c r="N252" s="532"/>
      <c r="R252" s="533"/>
    </row>
    <row r="253" customHeight="1" spans="14:18">
      <c r="N253" s="532"/>
      <c r="R253" s="533"/>
    </row>
    <row r="254" customHeight="1" spans="14:18">
      <c r="N254" s="532"/>
      <c r="R254" s="533"/>
    </row>
    <row r="255" customHeight="1" spans="14:18">
      <c r="N255" s="532"/>
      <c r="R255" s="533"/>
    </row>
    <row r="256" customHeight="1" spans="14:18">
      <c r="N256" s="532"/>
      <c r="R256" s="533"/>
    </row>
    <row r="257" customHeight="1" spans="14:18">
      <c r="N257" s="532"/>
      <c r="R257" s="533"/>
    </row>
    <row r="258" customHeight="1" spans="14:18">
      <c r="N258" s="532"/>
      <c r="R258" s="533"/>
    </row>
    <row r="259" customHeight="1" spans="14:18">
      <c r="N259" s="532"/>
      <c r="R259" s="533"/>
    </row>
    <row r="260" customHeight="1" spans="14:18">
      <c r="N260" s="532"/>
      <c r="R260" s="533"/>
    </row>
    <row r="261" customHeight="1" spans="14:18">
      <c r="N261" s="532"/>
      <c r="R261" s="533"/>
    </row>
    <row r="262" customHeight="1" spans="14:18">
      <c r="N262" s="532"/>
      <c r="R262" s="533"/>
    </row>
    <row r="263" customHeight="1" spans="14:18">
      <c r="N263" s="532"/>
      <c r="R263" s="533"/>
    </row>
    <row r="264" customHeight="1" spans="14:18">
      <c r="N264" s="532"/>
      <c r="R264" s="533"/>
    </row>
    <row r="265" customHeight="1" spans="14:18">
      <c r="N265" s="532"/>
      <c r="R265" s="533"/>
    </row>
    <row r="266" customHeight="1" spans="14:18">
      <c r="N266" s="532"/>
      <c r="R266" s="533"/>
    </row>
    <row r="267" customHeight="1" spans="14:18">
      <c r="N267" s="532"/>
      <c r="R267" s="533"/>
    </row>
    <row r="268" customHeight="1" spans="14:18">
      <c r="N268" s="532"/>
      <c r="R268" s="533"/>
    </row>
    <row r="269" customHeight="1" spans="14:18">
      <c r="N269" s="532"/>
      <c r="R269" s="533"/>
    </row>
    <row r="270" customHeight="1" spans="14:18">
      <c r="N270" s="532"/>
      <c r="R270" s="533"/>
    </row>
    <row r="271" customHeight="1" spans="14:18">
      <c r="N271" s="532"/>
      <c r="R271" s="533"/>
    </row>
    <row r="272" customHeight="1" spans="14:18">
      <c r="N272" s="532"/>
      <c r="R272" s="533"/>
    </row>
    <row r="273" customHeight="1" spans="14:18">
      <c r="N273" s="532"/>
      <c r="R273" s="533"/>
    </row>
    <row r="274" customHeight="1" spans="14:18">
      <c r="N274" s="532"/>
      <c r="R274" s="533"/>
    </row>
    <row r="275" customHeight="1" spans="14:18">
      <c r="N275" s="532"/>
      <c r="R275" s="533"/>
    </row>
    <row r="276" customHeight="1" spans="14:18">
      <c r="N276" s="532"/>
      <c r="R276" s="533"/>
    </row>
    <row r="277" customHeight="1" spans="14:18">
      <c r="N277" s="532"/>
      <c r="R277" s="533"/>
    </row>
    <row r="278" customHeight="1" spans="14:18">
      <c r="N278" s="532"/>
      <c r="R278" s="533"/>
    </row>
    <row r="279" customHeight="1" spans="14:18">
      <c r="N279" s="532"/>
      <c r="R279" s="533"/>
    </row>
    <row r="280" customHeight="1" spans="14:18">
      <c r="N280" s="532"/>
      <c r="R280" s="533"/>
    </row>
    <row r="281" customHeight="1" spans="14:18">
      <c r="N281" s="532"/>
      <c r="R281" s="533"/>
    </row>
    <row r="282" customHeight="1" spans="14:18">
      <c r="N282" s="532"/>
      <c r="R282" s="533"/>
    </row>
    <row r="283" customHeight="1" spans="14:18">
      <c r="N283" s="532"/>
      <c r="R283" s="533"/>
    </row>
    <row r="284" customHeight="1" spans="14:18">
      <c r="N284" s="532"/>
      <c r="R284" s="533"/>
    </row>
    <row r="285" customHeight="1" spans="14:18">
      <c r="N285" s="532"/>
      <c r="R285" s="533"/>
    </row>
    <row r="286" customHeight="1" spans="14:18">
      <c r="N286" s="532"/>
      <c r="R286" s="533"/>
    </row>
    <row r="287" customHeight="1" spans="14:18">
      <c r="N287" s="532"/>
      <c r="R287" s="533"/>
    </row>
    <row r="288" customHeight="1" spans="14:18">
      <c r="N288" s="532"/>
      <c r="R288" s="533"/>
    </row>
    <row r="289" customHeight="1" spans="14:18">
      <c r="N289" s="532"/>
      <c r="R289" s="533"/>
    </row>
    <row r="290" customHeight="1" spans="14:18">
      <c r="N290" s="532"/>
      <c r="R290" s="533"/>
    </row>
    <row r="291" customHeight="1" spans="14:18">
      <c r="N291" s="532"/>
      <c r="R291" s="533"/>
    </row>
    <row r="292" customHeight="1" spans="14:18">
      <c r="N292" s="532"/>
      <c r="R292" s="533"/>
    </row>
    <row r="293" customHeight="1" spans="14:18">
      <c r="N293" s="532"/>
      <c r="R293" s="533"/>
    </row>
    <row r="294" customHeight="1" spans="14:18">
      <c r="N294" s="532"/>
      <c r="R294" s="533"/>
    </row>
    <row r="295" customHeight="1" spans="14:18">
      <c r="N295" s="532"/>
      <c r="R295" s="533"/>
    </row>
    <row r="296" customHeight="1" spans="14:18">
      <c r="N296" s="532"/>
      <c r="R296" s="533"/>
    </row>
    <row r="297" customHeight="1" spans="14:18">
      <c r="N297" s="532"/>
      <c r="R297" s="533"/>
    </row>
    <row r="298" customHeight="1" spans="14:18">
      <c r="N298" s="532"/>
      <c r="R298" s="533"/>
    </row>
    <row r="299" customHeight="1" spans="14:18">
      <c r="N299" s="532"/>
      <c r="R299" s="533"/>
    </row>
    <row r="300" customHeight="1" spans="14:18">
      <c r="N300" s="532"/>
      <c r="R300" s="533"/>
    </row>
    <row r="301" customHeight="1" spans="14:18">
      <c r="N301" s="532"/>
      <c r="R301" s="533"/>
    </row>
    <row r="302" customHeight="1" spans="14:18">
      <c r="N302" s="532"/>
      <c r="R302" s="533"/>
    </row>
    <row r="303" customHeight="1" spans="14:18">
      <c r="N303" s="532"/>
      <c r="R303" s="533"/>
    </row>
    <row r="304" customHeight="1" spans="14:18">
      <c r="N304" s="532"/>
      <c r="R304" s="533"/>
    </row>
    <row r="305" customHeight="1" spans="14:18">
      <c r="N305" s="532"/>
      <c r="R305" s="533"/>
    </row>
    <row r="306" customHeight="1" spans="14:18">
      <c r="N306" s="532"/>
      <c r="R306" s="533"/>
    </row>
    <row r="307" customHeight="1" spans="14:18">
      <c r="N307" s="532"/>
      <c r="R307" s="533"/>
    </row>
    <row r="308" customHeight="1" spans="14:18">
      <c r="N308" s="532"/>
      <c r="R308" s="533"/>
    </row>
    <row r="309" customHeight="1" spans="14:18">
      <c r="N309" s="532"/>
      <c r="R309" s="533"/>
    </row>
    <row r="310" customHeight="1" spans="14:18">
      <c r="N310" s="532"/>
      <c r="R310" s="533"/>
    </row>
    <row r="311" customHeight="1" spans="14:18">
      <c r="N311" s="532"/>
      <c r="R311" s="533"/>
    </row>
    <row r="312" customHeight="1" spans="14:18">
      <c r="N312" s="532"/>
      <c r="R312" s="533"/>
    </row>
    <row r="313" customHeight="1" spans="14:18">
      <c r="N313" s="532"/>
      <c r="R313" s="533"/>
    </row>
    <row r="314" customHeight="1" spans="14:18">
      <c r="N314" s="532"/>
      <c r="R314" s="533"/>
    </row>
    <row r="315" customHeight="1" spans="14:18">
      <c r="N315" s="532"/>
      <c r="R315" s="533"/>
    </row>
    <row r="316" customHeight="1" spans="14:18">
      <c r="N316" s="532"/>
      <c r="R316" s="533"/>
    </row>
    <row r="317" customHeight="1" spans="14:18">
      <c r="N317" s="532"/>
      <c r="R317" s="533"/>
    </row>
    <row r="318" customHeight="1" spans="14:18">
      <c r="N318" s="532"/>
      <c r="R318" s="533"/>
    </row>
    <row r="319" customHeight="1" spans="14:18">
      <c r="N319" s="532"/>
      <c r="R319" s="533"/>
    </row>
    <row r="320" customHeight="1" spans="14:18">
      <c r="N320" s="532"/>
      <c r="R320" s="533"/>
    </row>
    <row r="321" customHeight="1" spans="14:18">
      <c r="N321" s="532"/>
      <c r="R321" s="533"/>
    </row>
    <row r="322" customHeight="1" spans="14:18">
      <c r="N322" s="532"/>
      <c r="R322" s="533"/>
    </row>
    <row r="323" customHeight="1" spans="14:18">
      <c r="N323" s="532"/>
      <c r="R323" s="533"/>
    </row>
    <row r="324" customHeight="1" spans="14:18">
      <c r="N324" s="532"/>
      <c r="R324" s="533"/>
    </row>
    <row r="325" customHeight="1" spans="14:18">
      <c r="N325" s="532"/>
      <c r="R325" s="533"/>
    </row>
    <row r="326" customHeight="1" spans="14:18">
      <c r="N326" s="532"/>
      <c r="R326" s="533"/>
    </row>
    <row r="327" customHeight="1" spans="14:18">
      <c r="N327" s="532"/>
      <c r="R327" s="533"/>
    </row>
    <row r="328" customHeight="1" spans="14:18">
      <c r="N328" s="532"/>
      <c r="R328" s="533"/>
    </row>
    <row r="329" customHeight="1" spans="14:18">
      <c r="N329" s="532"/>
      <c r="R329" s="533"/>
    </row>
    <row r="330" customHeight="1" spans="14:18">
      <c r="N330" s="532"/>
      <c r="R330" s="533"/>
    </row>
    <row r="331" customHeight="1" spans="14:18">
      <c r="N331" s="532"/>
      <c r="R331" s="533"/>
    </row>
    <row r="332" customHeight="1" spans="14:18">
      <c r="N332" s="532"/>
      <c r="R332" s="533"/>
    </row>
    <row r="333" customHeight="1" spans="14:18">
      <c r="N333" s="532"/>
      <c r="R333" s="533"/>
    </row>
    <row r="334" customHeight="1" spans="14:18">
      <c r="N334" s="532"/>
      <c r="R334" s="533"/>
    </row>
    <row r="335" customHeight="1" spans="14:18">
      <c r="N335" s="532"/>
      <c r="R335" s="533"/>
    </row>
    <row r="336" customHeight="1" spans="14:18">
      <c r="N336" s="532"/>
      <c r="R336" s="533"/>
    </row>
    <row r="337" customHeight="1" spans="14:18">
      <c r="N337" s="532"/>
      <c r="R337" s="533"/>
    </row>
    <row r="338" customHeight="1" spans="14:18">
      <c r="N338" s="532"/>
      <c r="R338" s="533"/>
    </row>
    <row r="339" customHeight="1" spans="14:18">
      <c r="N339" s="532"/>
      <c r="R339" s="533"/>
    </row>
    <row r="340" customHeight="1" spans="14:18">
      <c r="N340" s="532"/>
      <c r="R340" s="533"/>
    </row>
    <row r="341" customHeight="1" spans="14:18">
      <c r="N341" s="532"/>
      <c r="R341" s="533"/>
    </row>
    <row r="342" customHeight="1" spans="14:18">
      <c r="N342" s="532"/>
      <c r="R342" s="533"/>
    </row>
    <row r="343" customHeight="1" spans="14:18">
      <c r="N343" s="532"/>
      <c r="R343" s="533"/>
    </row>
    <row r="344" customHeight="1" spans="14:18">
      <c r="N344" s="532"/>
      <c r="R344" s="533"/>
    </row>
    <row r="345" customHeight="1" spans="14:18">
      <c r="N345" s="532"/>
      <c r="R345" s="533"/>
    </row>
    <row r="346" customHeight="1" spans="14:18">
      <c r="N346" s="532"/>
      <c r="R346" s="533"/>
    </row>
    <row r="347" customHeight="1" spans="14:18">
      <c r="N347" s="532"/>
      <c r="R347" s="533"/>
    </row>
    <row r="348" customHeight="1" spans="14:18">
      <c r="N348" s="532"/>
      <c r="R348" s="533"/>
    </row>
    <row r="349" customHeight="1" spans="14:18">
      <c r="N349" s="532"/>
      <c r="R349" s="533"/>
    </row>
    <row r="350" customHeight="1" spans="14:18">
      <c r="N350" s="532"/>
      <c r="R350" s="533"/>
    </row>
    <row r="351" customHeight="1" spans="14:18">
      <c r="N351" s="532"/>
      <c r="R351" s="533"/>
    </row>
    <row r="352" customHeight="1" spans="14:18">
      <c r="N352" s="532"/>
      <c r="R352" s="533"/>
    </row>
    <row r="353" customHeight="1" spans="14:18">
      <c r="N353" s="532"/>
      <c r="R353" s="533"/>
    </row>
    <row r="354" customHeight="1" spans="14:18">
      <c r="N354" s="532"/>
      <c r="R354" s="533"/>
    </row>
    <row r="355" customHeight="1" spans="14:18">
      <c r="N355" s="532"/>
      <c r="R355" s="533"/>
    </row>
    <row r="356" customHeight="1" spans="14:18">
      <c r="N356" s="532"/>
      <c r="R356" s="533"/>
    </row>
    <row r="357" customHeight="1" spans="14:18">
      <c r="N357" s="532"/>
      <c r="R357" s="533"/>
    </row>
    <row r="358" customHeight="1" spans="14:18">
      <c r="N358" s="532"/>
      <c r="R358" s="533"/>
    </row>
    <row r="359" customHeight="1" spans="14:18">
      <c r="N359" s="532"/>
      <c r="R359" s="533"/>
    </row>
    <row r="360" customHeight="1" spans="14:18">
      <c r="N360" s="532"/>
      <c r="R360" s="533"/>
    </row>
    <row r="361" customHeight="1" spans="14:18">
      <c r="N361" s="532"/>
      <c r="R361" s="533"/>
    </row>
    <row r="362" customHeight="1" spans="14:18">
      <c r="N362" s="532"/>
      <c r="R362" s="533"/>
    </row>
    <row r="363" customHeight="1" spans="14:18">
      <c r="N363" s="532"/>
      <c r="R363" s="533"/>
    </row>
    <row r="364" customHeight="1" spans="14:18">
      <c r="N364" s="532"/>
      <c r="R364" s="533"/>
    </row>
    <row r="365" customHeight="1" spans="14:18">
      <c r="N365" s="532"/>
      <c r="R365" s="533"/>
    </row>
    <row r="366" customHeight="1" spans="14:18">
      <c r="N366" s="532"/>
      <c r="R366" s="533"/>
    </row>
    <row r="367" customHeight="1" spans="14:18">
      <c r="N367" s="532"/>
      <c r="R367" s="533"/>
    </row>
    <row r="368" customHeight="1" spans="14:18">
      <c r="N368" s="532"/>
      <c r="R368" s="533"/>
    </row>
    <row r="369" customHeight="1" spans="14:18">
      <c r="N369" s="532"/>
      <c r="R369" s="533"/>
    </row>
    <row r="370" customHeight="1" spans="14:18">
      <c r="N370" s="532"/>
      <c r="R370" s="533"/>
    </row>
    <row r="371" customHeight="1" spans="14:18">
      <c r="N371" s="532"/>
      <c r="R371" s="533"/>
    </row>
    <row r="372" customHeight="1" spans="14:18">
      <c r="N372" s="532"/>
      <c r="R372" s="533"/>
    </row>
    <row r="373" customHeight="1" spans="14:18">
      <c r="N373" s="532"/>
      <c r="R373" s="533"/>
    </row>
    <row r="374" customHeight="1" spans="14:18">
      <c r="N374" s="532"/>
      <c r="R374" s="533"/>
    </row>
    <row r="375" customHeight="1" spans="14:18">
      <c r="N375" s="532"/>
      <c r="R375" s="533"/>
    </row>
    <row r="376" customHeight="1" spans="14:18">
      <c r="N376" s="532"/>
      <c r="R376" s="533"/>
    </row>
    <row r="377" customHeight="1" spans="14:18">
      <c r="N377" s="532"/>
      <c r="R377" s="533"/>
    </row>
    <row r="378" customHeight="1" spans="14:18">
      <c r="N378" s="532"/>
      <c r="R378" s="533"/>
    </row>
    <row r="379" customHeight="1" spans="14:18">
      <c r="N379" s="532"/>
      <c r="R379" s="533"/>
    </row>
    <row r="380" customHeight="1" spans="14:18">
      <c r="N380" s="532"/>
      <c r="R380" s="533"/>
    </row>
    <row r="381" customHeight="1" spans="14:18">
      <c r="N381" s="532"/>
      <c r="R381" s="533"/>
    </row>
    <row r="382" customHeight="1" spans="14:18">
      <c r="N382" s="532"/>
      <c r="R382" s="533"/>
    </row>
    <row r="383" customHeight="1" spans="14:18">
      <c r="N383" s="532"/>
      <c r="R383" s="533"/>
    </row>
    <row r="384" customHeight="1" spans="14:18">
      <c r="N384" s="532"/>
      <c r="R384" s="533"/>
    </row>
    <row r="385" customHeight="1" spans="14:18">
      <c r="N385" s="532"/>
      <c r="R385" s="533"/>
    </row>
    <row r="386" customHeight="1" spans="14:18">
      <c r="N386" s="532"/>
      <c r="R386" s="533"/>
    </row>
    <row r="387" customHeight="1" spans="14:18">
      <c r="N387" s="532"/>
      <c r="R387" s="533"/>
    </row>
    <row r="388" customHeight="1" spans="14:18">
      <c r="N388" s="532"/>
      <c r="R388" s="533"/>
    </row>
    <row r="389" customHeight="1" spans="14:18">
      <c r="N389" s="532"/>
      <c r="R389" s="533"/>
    </row>
    <row r="390" customHeight="1" spans="14:18">
      <c r="N390" s="532"/>
      <c r="R390" s="533"/>
    </row>
    <row r="391" customHeight="1" spans="14:18">
      <c r="N391" s="532"/>
      <c r="R391" s="533"/>
    </row>
    <row r="392" customHeight="1" spans="14:18">
      <c r="N392" s="532"/>
      <c r="R392" s="533"/>
    </row>
    <row r="393" customHeight="1" spans="14:18">
      <c r="N393" s="532"/>
      <c r="R393" s="533"/>
    </row>
    <row r="394" customHeight="1" spans="14:18">
      <c r="N394" s="532"/>
      <c r="R394" s="533"/>
    </row>
    <row r="395" customHeight="1" spans="14:18">
      <c r="N395" s="532"/>
      <c r="R395" s="533"/>
    </row>
    <row r="396" customHeight="1" spans="14:18">
      <c r="N396" s="532"/>
      <c r="R396" s="533"/>
    </row>
    <row r="397" customHeight="1" spans="14:18">
      <c r="N397" s="532"/>
      <c r="R397" s="533"/>
    </row>
    <row r="398" customHeight="1" spans="14:18">
      <c r="N398" s="532"/>
      <c r="R398" s="533"/>
    </row>
    <row r="399" customHeight="1" spans="14:18">
      <c r="N399" s="532"/>
      <c r="R399" s="533"/>
    </row>
    <row r="400" customHeight="1" spans="14:18">
      <c r="N400" s="532"/>
      <c r="R400" s="533"/>
    </row>
    <row r="401" customHeight="1" spans="14:18">
      <c r="N401" s="532"/>
      <c r="R401" s="533"/>
    </row>
    <row r="402" customHeight="1" spans="14:18">
      <c r="N402" s="532"/>
      <c r="R402" s="533"/>
    </row>
    <row r="403" customHeight="1" spans="14:18">
      <c r="N403" s="532"/>
      <c r="R403" s="533"/>
    </row>
    <row r="404" customHeight="1" spans="14:18">
      <c r="N404" s="532"/>
      <c r="R404" s="533"/>
    </row>
    <row r="405" customHeight="1" spans="14:18">
      <c r="N405" s="532"/>
      <c r="R405" s="533"/>
    </row>
    <row r="406" customHeight="1" spans="14:18">
      <c r="N406" s="532"/>
      <c r="R406" s="533"/>
    </row>
    <row r="407" customHeight="1" spans="14:18">
      <c r="N407" s="532"/>
      <c r="R407" s="533"/>
    </row>
    <row r="408" customHeight="1" spans="14:18">
      <c r="N408" s="532"/>
      <c r="R408" s="533"/>
    </row>
    <row r="409" customHeight="1" spans="14:18">
      <c r="N409" s="532"/>
      <c r="R409" s="533"/>
    </row>
    <row r="410" customHeight="1" spans="14:18">
      <c r="N410" s="532"/>
      <c r="R410" s="533"/>
    </row>
    <row r="411" customHeight="1" spans="14:18">
      <c r="N411" s="532"/>
      <c r="R411" s="533"/>
    </row>
    <row r="412" customHeight="1" spans="14:18">
      <c r="N412" s="532"/>
      <c r="R412" s="533"/>
    </row>
    <row r="413" customHeight="1" spans="14:18">
      <c r="N413" s="532"/>
      <c r="R413" s="533"/>
    </row>
    <row r="414" customHeight="1" spans="14:18">
      <c r="N414" s="532"/>
      <c r="R414" s="533"/>
    </row>
    <row r="415" customHeight="1" spans="14:18">
      <c r="N415" s="532"/>
      <c r="R415" s="533"/>
    </row>
    <row r="416" customHeight="1" spans="14:18">
      <c r="N416" s="532"/>
      <c r="R416" s="533"/>
    </row>
    <row r="417" customHeight="1" spans="14:18">
      <c r="N417" s="532"/>
      <c r="R417" s="533"/>
    </row>
    <row r="418" customHeight="1" spans="14:18">
      <c r="N418" s="532"/>
      <c r="R418" s="533"/>
    </row>
    <row r="419" customHeight="1" spans="14:18">
      <c r="N419" s="532"/>
      <c r="R419" s="533"/>
    </row>
    <row r="420" customHeight="1" spans="14:18">
      <c r="N420" s="532"/>
      <c r="R420" s="533"/>
    </row>
    <row r="421" customHeight="1" spans="14:18">
      <c r="N421" s="532"/>
      <c r="R421" s="533"/>
    </row>
    <row r="422" customHeight="1" spans="14:18">
      <c r="N422" s="532"/>
      <c r="R422" s="533"/>
    </row>
    <row r="423" customHeight="1" spans="14:18">
      <c r="N423" s="532"/>
      <c r="R423" s="533"/>
    </row>
    <row r="424" customHeight="1" spans="14:18">
      <c r="N424" s="532"/>
      <c r="R424" s="533"/>
    </row>
    <row r="425" customHeight="1" spans="14:18">
      <c r="N425" s="532"/>
      <c r="R425" s="533"/>
    </row>
    <row r="426" customHeight="1" spans="14:18">
      <c r="N426" s="532"/>
      <c r="R426" s="533"/>
    </row>
    <row r="427" customHeight="1" spans="14:18">
      <c r="N427" s="532"/>
      <c r="R427" s="533"/>
    </row>
    <row r="428" customHeight="1" spans="14:18">
      <c r="N428" s="532"/>
      <c r="R428" s="533"/>
    </row>
    <row r="429" customHeight="1" spans="14:18">
      <c r="N429" s="532"/>
      <c r="R429" s="533"/>
    </row>
    <row r="430" customHeight="1" spans="14:18">
      <c r="N430" s="532"/>
      <c r="R430" s="533"/>
    </row>
    <row r="431" customHeight="1" spans="14:18">
      <c r="N431" s="532"/>
      <c r="R431" s="533"/>
    </row>
    <row r="432" customHeight="1" spans="14:18">
      <c r="N432" s="532"/>
      <c r="R432" s="533"/>
    </row>
    <row r="433" customHeight="1" spans="14:18">
      <c r="N433" s="532"/>
      <c r="R433" s="533"/>
    </row>
    <row r="434" customHeight="1" spans="14:18">
      <c r="N434" s="532"/>
      <c r="R434" s="533"/>
    </row>
    <row r="435" customHeight="1" spans="14:18">
      <c r="N435" s="532"/>
      <c r="R435" s="533"/>
    </row>
    <row r="436" customHeight="1" spans="14:18">
      <c r="N436" s="532"/>
      <c r="R436" s="533"/>
    </row>
    <row r="437" customHeight="1" spans="14:18">
      <c r="N437" s="532"/>
      <c r="R437" s="533"/>
    </row>
    <row r="438" customHeight="1" spans="14:18">
      <c r="N438" s="532"/>
      <c r="R438" s="533"/>
    </row>
    <row r="439" customHeight="1" spans="14:18">
      <c r="N439" s="532"/>
      <c r="R439" s="533"/>
    </row>
    <row r="440" customHeight="1" spans="14:18">
      <c r="N440" s="532"/>
      <c r="R440" s="533"/>
    </row>
    <row r="441" customHeight="1" spans="14:18">
      <c r="N441" s="532"/>
      <c r="R441" s="533"/>
    </row>
    <row r="442" customHeight="1" spans="14:18">
      <c r="N442" s="532"/>
      <c r="R442" s="533"/>
    </row>
    <row r="443" customHeight="1" spans="14:18">
      <c r="N443" s="532"/>
      <c r="R443" s="533"/>
    </row>
    <row r="444" customHeight="1" spans="14:18">
      <c r="N444" s="532"/>
      <c r="R444" s="533"/>
    </row>
    <row r="445" customHeight="1" spans="14:18">
      <c r="N445" s="532"/>
      <c r="R445" s="533"/>
    </row>
    <row r="446" customHeight="1" spans="14:18">
      <c r="N446" s="532"/>
      <c r="R446" s="533"/>
    </row>
    <row r="447" customHeight="1" spans="14:18">
      <c r="N447" s="532"/>
      <c r="R447" s="533"/>
    </row>
    <row r="448" customHeight="1" spans="14:18">
      <c r="N448" s="532"/>
      <c r="R448" s="533"/>
    </row>
    <row r="449" customHeight="1" spans="14:18">
      <c r="N449" s="532"/>
      <c r="R449" s="533"/>
    </row>
    <row r="450" customHeight="1" spans="14:18">
      <c r="N450" s="532"/>
      <c r="R450" s="533"/>
    </row>
    <row r="451" customHeight="1" spans="14:18">
      <c r="N451" s="532"/>
      <c r="R451" s="533"/>
    </row>
    <row r="452" customHeight="1" spans="14:18">
      <c r="N452" s="532"/>
      <c r="R452" s="533"/>
    </row>
    <row r="453" customHeight="1" spans="14:18">
      <c r="N453" s="532"/>
      <c r="R453" s="533"/>
    </row>
    <row r="454" customHeight="1" spans="14:18">
      <c r="N454" s="532"/>
      <c r="R454" s="533"/>
    </row>
    <row r="455" customHeight="1" spans="14:18">
      <c r="N455" s="532"/>
      <c r="R455" s="533"/>
    </row>
    <row r="456" customHeight="1" spans="14:18">
      <c r="N456" s="532"/>
      <c r="R456" s="533"/>
    </row>
    <row r="457" customHeight="1" spans="14:18">
      <c r="N457" s="532"/>
      <c r="R457" s="533"/>
    </row>
    <row r="458" customHeight="1" spans="14:18">
      <c r="N458" s="532"/>
      <c r="R458" s="533"/>
    </row>
    <row r="459" customHeight="1" spans="14:18">
      <c r="N459" s="532"/>
      <c r="R459" s="533"/>
    </row>
    <row r="460" customHeight="1" spans="14:18">
      <c r="N460" s="532"/>
      <c r="R460" s="533"/>
    </row>
    <row r="461" customHeight="1" spans="14:18">
      <c r="N461" s="532"/>
      <c r="R461" s="533"/>
    </row>
    <row r="462" customHeight="1" spans="14:18">
      <c r="N462" s="532"/>
      <c r="R462" s="533"/>
    </row>
    <row r="463" customHeight="1" spans="14:18">
      <c r="N463" s="532"/>
      <c r="R463" s="533"/>
    </row>
    <row r="464" customHeight="1" spans="14:18">
      <c r="N464" s="532"/>
      <c r="R464" s="533"/>
    </row>
    <row r="465" customHeight="1" spans="14:18">
      <c r="N465" s="532"/>
      <c r="R465" s="533"/>
    </row>
    <row r="466" customHeight="1" spans="14:18">
      <c r="N466" s="532"/>
      <c r="R466" s="533"/>
    </row>
    <row r="467" customHeight="1" spans="14:18">
      <c r="N467" s="532"/>
      <c r="R467" s="533"/>
    </row>
    <row r="468" customHeight="1" spans="14:18">
      <c r="N468" s="532"/>
      <c r="R468" s="533"/>
    </row>
    <row r="469" customHeight="1" spans="14:18">
      <c r="N469" s="532"/>
      <c r="R469" s="533"/>
    </row>
    <row r="470" customHeight="1" spans="14:18">
      <c r="N470" s="532"/>
      <c r="R470" s="533"/>
    </row>
    <row r="471" customHeight="1" spans="14:18">
      <c r="N471" s="532"/>
      <c r="R471" s="533"/>
    </row>
    <row r="472" customHeight="1" spans="14:18">
      <c r="N472" s="532"/>
      <c r="R472" s="533"/>
    </row>
    <row r="473" customHeight="1" spans="14:18">
      <c r="N473" s="532"/>
      <c r="R473" s="533"/>
    </row>
    <row r="474" customHeight="1" spans="14:18">
      <c r="N474" s="532"/>
      <c r="R474" s="533"/>
    </row>
    <row r="475" customHeight="1" spans="14:18">
      <c r="N475" s="532"/>
      <c r="R475" s="533"/>
    </row>
    <row r="476" customHeight="1" spans="14:18">
      <c r="N476" s="532"/>
      <c r="R476" s="533"/>
    </row>
    <row r="477" customHeight="1" spans="14:18">
      <c r="N477" s="532"/>
      <c r="R477" s="533"/>
    </row>
    <row r="478" customHeight="1" spans="14:18">
      <c r="N478" s="532"/>
      <c r="R478" s="533"/>
    </row>
    <row r="479" customHeight="1" spans="14:18">
      <c r="N479" s="532"/>
      <c r="R479" s="533"/>
    </row>
    <row r="480" customHeight="1" spans="14:18">
      <c r="N480" s="532"/>
      <c r="R480" s="533"/>
    </row>
    <row r="481" customHeight="1" spans="14:18">
      <c r="N481" s="532"/>
      <c r="R481" s="533"/>
    </row>
    <row r="482" customHeight="1" spans="14:18">
      <c r="N482" s="532"/>
      <c r="R482" s="533"/>
    </row>
    <row r="483" customHeight="1" spans="14:18">
      <c r="N483" s="532"/>
      <c r="R483" s="533"/>
    </row>
    <row r="484" customHeight="1" spans="14:18">
      <c r="N484" s="532"/>
      <c r="R484" s="533"/>
    </row>
    <row r="485" customHeight="1" spans="14:18">
      <c r="N485" s="532"/>
      <c r="R485" s="533"/>
    </row>
    <row r="486" customHeight="1" spans="14:18">
      <c r="N486" s="532"/>
      <c r="R486" s="533"/>
    </row>
    <row r="487" customHeight="1" spans="14:18">
      <c r="N487" s="532"/>
      <c r="R487" s="533"/>
    </row>
    <row r="488" customHeight="1" spans="14:18">
      <c r="N488" s="532"/>
      <c r="R488" s="533"/>
    </row>
    <row r="489" customHeight="1" spans="14:18">
      <c r="N489" s="532"/>
      <c r="R489" s="533"/>
    </row>
    <row r="490" customHeight="1" spans="14:18">
      <c r="N490" s="532"/>
      <c r="R490" s="533"/>
    </row>
    <row r="491" customHeight="1" spans="14:18">
      <c r="N491" s="532"/>
      <c r="R491" s="533"/>
    </row>
    <row r="492" customHeight="1" spans="14:18">
      <c r="N492" s="532"/>
      <c r="R492" s="533"/>
    </row>
    <row r="493" customHeight="1" spans="14:18">
      <c r="N493" s="532"/>
      <c r="R493" s="533"/>
    </row>
    <row r="494" customHeight="1" spans="14:18">
      <c r="N494" s="532"/>
      <c r="R494" s="533"/>
    </row>
    <row r="495" customHeight="1" spans="14:18">
      <c r="N495" s="532"/>
      <c r="R495" s="533"/>
    </row>
    <row r="496" customHeight="1" spans="14:18">
      <c r="N496" s="532"/>
      <c r="R496" s="533"/>
    </row>
    <row r="497" customHeight="1" spans="14:18">
      <c r="N497" s="532"/>
      <c r="R497" s="533"/>
    </row>
    <row r="498" customHeight="1" spans="14:18">
      <c r="N498" s="532"/>
      <c r="R498" s="533"/>
    </row>
    <row r="499" customHeight="1" spans="14:18">
      <c r="N499" s="532"/>
      <c r="R499" s="533"/>
    </row>
    <row r="500" customHeight="1" spans="14:18">
      <c r="N500" s="532"/>
      <c r="R500" s="533"/>
    </row>
    <row r="501" customHeight="1" spans="14:18">
      <c r="N501" s="532"/>
      <c r="R501" s="533"/>
    </row>
    <row r="502" customHeight="1" spans="14:18">
      <c r="N502" s="532"/>
      <c r="R502" s="533"/>
    </row>
    <row r="503" customHeight="1" spans="14:18">
      <c r="N503" s="532"/>
      <c r="R503" s="533"/>
    </row>
    <row r="504" customHeight="1" spans="14:18">
      <c r="N504" s="532"/>
      <c r="R504" s="533"/>
    </row>
    <row r="505" customHeight="1" spans="14:18">
      <c r="N505" s="532"/>
      <c r="R505" s="533"/>
    </row>
    <row r="506" customHeight="1" spans="14:18">
      <c r="N506" s="532"/>
      <c r="R506" s="533"/>
    </row>
    <row r="507" customHeight="1" spans="14:18">
      <c r="N507" s="532"/>
      <c r="R507" s="533"/>
    </row>
    <row r="508" customHeight="1" spans="14:18">
      <c r="N508" s="532"/>
      <c r="R508" s="533"/>
    </row>
    <row r="509" customHeight="1" spans="14:18">
      <c r="N509" s="532"/>
      <c r="R509" s="533"/>
    </row>
    <row r="510" customHeight="1" spans="14:18">
      <c r="N510" s="532"/>
      <c r="R510" s="533"/>
    </row>
    <row r="511" customHeight="1" spans="14:18">
      <c r="N511" s="532"/>
      <c r="R511" s="533"/>
    </row>
    <row r="512" customHeight="1" spans="14:18">
      <c r="N512" s="532"/>
      <c r="R512" s="533"/>
    </row>
    <row r="513" customHeight="1" spans="14:18">
      <c r="N513" s="532"/>
      <c r="R513" s="533"/>
    </row>
    <row r="514" customHeight="1" spans="14:18">
      <c r="N514" s="532"/>
      <c r="R514" s="533"/>
    </row>
    <row r="515" customHeight="1" spans="14:18">
      <c r="N515" s="532"/>
      <c r="R515" s="533"/>
    </row>
    <row r="516" customHeight="1" spans="14:18">
      <c r="N516" s="532"/>
      <c r="R516" s="533"/>
    </row>
    <row r="517" customHeight="1" spans="14:18">
      <c r="N517" s="532"/>
      <c r="R517" s="533"/>
    </row>
    <row r="518" customHeight="1" spans="14:18">
      <c r="N518" s="532"/>
      <c r="R518" s="533"/>
    </row>
    <row r="519" customHeight="1" spans="14:18">
      <c r="N519" s="532"/>
      <c r="R519" s="533"/>
    </row>
    <row r="520" customHeight="1" spans="14:18">
      <c r="N520" s="532"/>
      <c r="R520" s="533"/>
    </row>
    <row r="521" customHeight="1" spans="14:18">
      <c r="N521" s="532"/>
      <c r="R521" s="533"/>
    </row>
    <row r="522" customHeight="1" spans="14:18">
      <c r="N522" s="532"/>
      <c r="R522" s="533"/>
    </row>
    <row r="523" customHeight="1" spans="14:18">
      <c r="N523" s="532"/>
      <c r="R523" s="533"/>
    </row>
    <row r="524" customHeight="1" spans="14:18">
      <c r="N524" s="532"/>
      <c r="R524" s="533"/>
    </row>
    <row r="525" customHeight="1" spans="14:18">
      <c r="N525" s="532"/>
      <c r="R525" s="533"/>
    </row>
    <row r="526" customHeight="1" spans="14:18">
      <c r="N526" s="532"/>
      <c r="R526" s="533"/>
    </row>
    <row r="527" customHeight="1" spans="14:18">
      <c r="N527" s="532"/>
      <c r="R527" s="533"/>
    </row>
    <row r="528" customHeight="1" spans="14:18">
      <c r="N528" s="532"/>
      <c r="R528" s="533"/>
    </row>
    <row r="529" customHeight="1" spans="14:18">
      <c r="N529" s="532"/>
      <c r="R529" s="533"/>
    </row>
    <row r="530" customHeight="1" spans="14:18">
      <c r="N530" s="532"/>
      <c r="R530" s="533"/>
    </row>
    <row r="531" customHeight="1" spans="14:18">
      <c r="N531" s="532"/>
      <c r="R531" s="533"/>
    </row>
    <row r="532" customHeight="1" spans="14:18">
      <c r="N532" s="532"/>
      <c r="R532" s="533"/>
    </row>
    <row r="533" customHeight="1" spans="14:18">
      <c r="N533" s="532"/>
      <c r="R533" s="533"/>
    </row>
    <row r="534" customHeight="1" spans="14:18">
      <c r="N534" s="532"/>
      <c r="R534" s="533"/>
    </row>
    <row r="535" customHeight="1" spans="14:18">
      <c r="N535" s="532"/>
      <c r="R535" s="533"/>
    </row>
    <row r="536" customHeight="1" spans="14:18">
      <c r="N536" s="532"/>
      <c r="R536" s="533"/>
    </row>
    <row r="537" customHeight="1" spans="14:18">
      <c r="N537" s="532"/>
      <c r="R537" s="533"/>
    </row>
    <row r="538" customHeight="1" spans="14:18">
      <c r="N538" s="532"/>
      <c r="R538" s="533"/>
    </row>
    <row r="539" customHeight="1" spans="14:18">
      <c r="N539" s="532"/>
      <c r="R539" s="533"/>
    </row>
    <row r="540" customHeight="1" spans="14:18">
      <c r="N540" s="532"/>
      <c r="R540" s="533"/>
    </row>
    <row r="541" customHeight="1" spans="14:18">
      <c r="N541" s="532"/>
      <c r="R541" s="533"/>
    </row>
    <row r="542" customHeight="1" spans="14:18">
      <c r="N542" s="532"/>
      <c r="R542" s="533"/>
    </row>
    <row r="543" customHeight="1" spans="14:18">
      <c r="N543" s="532"/>
      <c r="R543" s="533"/>
    </row>
    <row r="544" customHeight="1" spans="14:18">
      <c r="N544" s="532"/>
      <c r="R544" s="533"/>
    </row>
    <row r="545" customHeight="1" spans="14:18">
      <c r="N545" s="532"/>
      <c r="R545" s="533"/>
    </row>
    <row r="546" customHeight="1" spans="14:18">
      <c r="N546" s="532"/>
      <c r="R546" s="533"/>
    </row>
    <row r="547" customHeight="1" spans="14:18">
      <c r="N547" s="532"/>
      <c r="R547" s="533"/>
    </row>
    <row r="548" customHeight="1" spans="14:18">
      <c r="N548" s="532"/>
      <c r="R548" s="533"/>
    </row>
    <row r="549" customHeight="1" spans="14:18">
      <c r="N549" s="532"/>
      <c r="R549" s="533"/>
    </row>
    <row r="550" customHeight="1" spans="14:18">
      <c r="N550" s="532"/>
      <c r="R550" s="533"/>
    </row>
    <row r="551" customHeight="1" spans="14:18">
      <c r="N551" s="532"/>
      <c r="R551" s="533"/>
    </row>
    <row r="552" customHeight="1" spans="14:18">
      <c r="N552" s="532"/>
      <c r="R552" s="533"/>
    </row>
    <row r="553" customHeight="1" spans="14:18">
      <c r="N553" s="532"/>
      <c r="R553" s="533"/>
    </row>
    <row r="554" customHeight="1" spans="14:18">
      <c r="N554" s="532"/>
      <c r="R554" s="533"/>
    </row>
    <row r="555" customHeight="1" spans="14:18">
      <c r="N555" s="532"/>
      <c r="R555" s="533"/>
    </row>
    <row r="556" customHeight="1" spans="14:18">
      <c r="N556" s="532"/>
      <c r="R556" s="533"/>
    </row>
    <row r="557" customHeight="1" spans="14:18">
      <c r="N557" s="532"/>
      <c r="R557" s="533"/>
    </row>
    <row r="558" customHeight="1" spans="14:18">
      <c r="N558" s="532"/>
      <c r="R558" s="533"/>
    </row>
    <row r="559" customHeight="1" spans="14:18">
      <c r="N559" s="532"/>
      <c r="R559" s="533"/>
    </row>
    <row r="560" customHeight="1" spans="14:18">
      <c r="N560" s="532"/>
      <c r="R560" s="533"/>
    </row>
    <row r="561" customHeight="1" spans="14:18">
      <c r="N561" s="532"/>
      <c r="R561" s="533"/>
    </row>
    <row r="562" customHeight="1" spans="14:18">
      <c r="N562" s="532"/>
      <c r="R562" s="533"/>
    </row>
    <row r="563" customHeight="1" spans="14:18">
      <c r="N563" s="532"/>
      <c r="R563" s="533"/>
    </row>
    <row r="564" customHeight="1" spans="14:18">
      <c r="N564" s="532"/>
      <c r="R564" s="533"/>
    </row>
    <row r="565" customHeight="1" spans="14:18">
      <c r="N565" s="532"/>
      <c r="R565" s="533"/>
    </row>
    <row r="566" customHeight="1" spans="14:18">
      <c r="N566" s="532"/>
      <c r="R566" s="533"/>
    </row>
    <row r="567" customHeight="1" spans="14:18">
      <c r="N567" s="532"/>
      <c r="R567" s="533"/>
    </row>
    <row r="568" customHeight="1" spans="14:18">
      <c r="N568" s="532"/>
      <c r="R568" s="533"/>
    </row>
    <row r="569" customHeight="1" spans="14:18">
      <c r="N569" s="532"/>
      <c r="R569" s="533"/>
    </row>
    <row r="570" customHeight="1" spans="14:18">
      <c r="N570" s="532"/>
      <c r="R570" s="533"/>
    </row>
    <row r="571" customHeight="1" spans="14:18">
      <c r="N571" s="532"/>
      <c r="R571" s="533"/>
    </row>
    <row r="572" customHeight="1" spans="14:18">
      <c r="N572" s="532"/>
      <c r="R572" s="533"/>
    </row>
    <row r="573" customHeight="1" spans="14:18">
      <c r="N573" s="532"/>
      <c r="R573" s="533"/>
    </row>
    <row r="574" customHeight="1" spans="14:18">
      <c r="N574" s="532"/>
      <c r="R574" s="533"/>
    </row>
    <row r="575" customHeight="1" spans="14:18">
      <c r="N575" s="532"/>
      <c r="R575" s="533"/>
    </row>
    <row r="576" customHeight="1" spans="14:18">
      <c r="N576" s="532"/>
      <c r="R576" s="533"/>
    </row>
    <row r="577" customHeight="1" spans="14:18">
      <c r="N577" s="532"/>
      <c r="R577" s="533"/>
    </row>
    <row r="578" customHeight="1" spans="14:18">
      <c r="N578" s="532"/>
      <c r="R578" s="533"/>
    </row>
    <row r="579" customHeight="1" spans="14:18">
      <c r="N579" s="532"/>
      <c r="R579" s="533"/>
    </row>
    <row r="580" customHeight="1" spans="14:18">
      <c r="N580" s="532"/>
      <c r="R580" s="533"/>
    </row>
    <row r="581" customHeight="1" spans="14:18">
      <c r="N581" s="532"/>
      <c r="R581" s="533"/>
    </row>
    <row r="582" customHeight="1" spans="14:18">
      <c r="N582" s="532"/>
      <c r="R582" s="533"/>
    </row>
    <row r="583" customHeight="1" spans="14:18">
      <c r="N583" s="532"/>
      <c r="R583" s="533"/>
    </row>
    <row r="584" customHeight="1" spans="14:18">
      <c r="N584" s="532"/>
      <c r="R584" s="533"/>
    </row>
    <row r="585" customHeight="1" spans="14:18">
      <c r="N585" s="532"/>
      <c r="R585" s="533"/>
    </row>
    <row r="586" customHeight="1" spans="14:18">
      <c r="N586" s="532"/>
      <c r="R586" s="533"/>
    </row>
    <row r="587" customHeight="1" spans="14:18">
      <c r="N587" s="532"/>
      <c r="R587" s="533"/>
    </row>
    <row r="588" customHeight="1" spans="14:18">
      <c r="N588" s="532"/>
      <c r="R588" s="533"/>
    </row>
    <row r="589" customHeight="1" spans="14:18">
      <c r="N589" s="532"/>
      <c r="R589" s="533"/>
    </row>
    <row r="590" customHeight="1" spans="14:18">
      <c r="N590" s="532"/>
      <c r="R590" s="533"/>
    </row>
    <row r="591" customHeight="1" spans="14:18">
      <c r="N591" s="532"/>
      <c r="R591" s="533"/>
    </row>
    <row r="592" customHeight="1" spans="14:18">
      <c r="N592" s="532"/>
      <c r="R592" s="533"/>
    </row>
    <row r="593" customHeight="1" spans="14:18">
      <c r="N593" s="532"/>
      <c r="R593" s="533"/>
    </row>
    <row r="594" customHeight="1" spans="14:18">
      <c r="N594" s="532"/>
      <c r="R594" s="533"/>
    </row>
    <row r="595" customHeight="1" spans="14:18">
      <c r="N595" s="532"/>
      <c r="R595" s="533"/>
    </row>
    <row r="596" customHeight="1" spans="14:18">
      <c r="N596" s="532"/>
      <c r="R596" s="533"/>
    </row>
    <row r="597" customHeight="1" spans="14:18">
      <c r="N597" s="532"/>
      <c r="R597" s="533"/>
    </row>
    <row r="598" customHeight="1" spans="14:18">
      <c r="N598" s="532"/>
      <c r="R598" s="533"/>
    </row>
    <row r="599" customHeight="1" spans="14:18">
      <c r="N599" s="532"/>
      <c r="R599" s="533"/>
    </row>
    <row r="600" customHeight="1" spans="14:18">
      <c r="N600" s="532"/>
      <c r="R600" s="533"/>
    </row>
    <row r="601" customHeight="1" spans="14:18">
      <c r="N601" s="532"/>
      <c r="R601" s="533"/>
    </row>
    <row r="602" customHeight="1" spans="14:18">
      <c r="N602" s="532"/>
      <c r="R602" s="533"/>
    </row>
    <row r="603" customHeight="1" spans="14:18">
      <c r="N603" s="532"/>
      <c r="R603" s="533"/>
    </row>
    <row r="604" customHeight="1" spans="14:18">
      <c r="N604" s="532"/>
      <c r="R604" s="533"/>
    </row>
    <row r="605" customHeight="1" spans="14:18">
      <c r="N605" s="532"/>
      <c r="R605" s="533"/>
    </row>
    <row r="606" customHeight="1" spans="14:18">
      <c r="N606" s="532"/>
      <c r="R606" s="533"/>
    </row>
    <row r="607" customHeight="1" spans="14:18">
      <c r="N607" s="532"/>
      <c r="R607" s="533"/>
    </row>
    <row r="608" customHeight="1" spans="14:18">
      <c r="N608" s="532"/>
      <c r="R608" s="533"/>
    </row>
    <row r="609" customHeight="1" spans="14:18">
      <c r="N609" s="532"/>
      <c r="R609" s="533"/>
    </row>
    <row r="610" customHeight="1" spans="14:18">
      <c r="N610" s="532"/>
      <c r="R610" s="533"/>
    </row>
    <row r="611" customHeight="1" spans="14:18">
      <c r="N611" s="532"/>
      <c r="R611" s="533"/>
    </row>
    <row r="612" customHeight="1" spans="14:18">
      <c r="N612" s="532"/>
      <c r="R612" s="533"/>
    </row>
    <row r="613" customHeight="1" spans="14:18">
      <c r="N613" s="532"/>
      <c r="R613" s="533"/>
    </row>
    <row r="614" customHeight="1" spans="14:18">
      <c r="N614" s="532"/>
      <c r="R614" s="533"/>
    </row>
    <row r="615" customHeight="1" spans="14:18">
      <c r="N615" s="532"/>
      <c r="R615" s="533"/>
    </row>
    <row r="616" customHeight="1" spans="14:18">
      <c r="N616" s="532"/>
      <c r="R616" s="533"/>
    </row>
    <row r="617" customHeight="1" spans="14:18">
      <c r="N617" s="532"/>
      <c r="R617" s="533"/>
    </row>
    <row r="618" customHeight="1" spans="14:18">
      <c r="N618" s="532"/>
      <c r="R618" s="533"/>
    </row>
    <row r="619" customHeight="1" spans="14:18">
      <c r="N619" s="532"/>
      <c r="R619" s="533"/>
    </row>
    <row r="620" customHeight="1" spans="14:18">
      <c r="N620" s="532"/>
      <c r="R620" s="533"/>
    </row>
    <row r="621" customHeight="1" spans="14:18">
      <c r="N621" s="532"/>
      <c r="R621" s="533"/>
    </row>
    <row r="622" customHeight="1" spans="14:18">
      <c r="N622" s="532"/>
      <c r="R622" s="533"/>
    </row>
    <row r="623" customHeight="1" spans="14:18">
      <c r="N623" s="532"/>
      <c r="R623" s="533"/>
    </row>
    <row r="624" customHeight="1" spans="14:18">
      <c r="N624" s="532"/>
      <c r="R624" s="533"/>
    </row>
    <row r="625" customHeight="1" spans="14:18">
      <c r="N625" s="532"/>
      <c r="R625" s="533"/>
    </row>
    <row r="626" customHeight="1" spans="14:18">
      <c r="N626" s="532"/>
      <c r="R626" s="533"/>
    </row>
    <row r="627" customHeight="1" spans="14:18">
      <c r="N627" s="532"/>
      <c r="R627" s="533"/>
    </row>
    <row r="628" customHeight="1" spans="14:18">
      <c r="N628" s="532"/>
      <c r="R628" s="533"/>
    </row>
    <row r="629" customHeight="1" spans="14:18">
      <c r="N629" s="532"/>
      <c r="R629" s="533"/>
    </row>
    <row r="630" customHeight="1" spans="14:18">
      <c r="N630" s="532"/>
      <c r="R630" s="533"/>
    </row>
    <row r="631" customHeight="1" spans="14:18">
      <c r="N631" s="532"/>
      <c r="R631" s="533"/>
    </row>
    <row r="632" customHeight="1" spans="14:18">
      <c r="N632" s="532"/>
      <c r="R632" s="533"/>
    </row>
    <row r="633" customHeight="1" spans="14:18">
      <c r="N633" s="532"/>
      <c r="R633" s="533"/>
    </row>
    <row r="634" customHeight="1" spans="14:18">
      <c r="N634" s="532"/>
      <c r="R634" s="533"/>
    </row>
    <row r="635" customHeight="1" spans="14:18">
      <c r="N635" s="532"/>
      <c r="R635" s="533"/>
    </row>
    <row r="636" customHeight="1" spans="14:18">
      <c r="N636" s="532"/>
      <c r="R636" s="533"/>
    </row>
    <row r="637" customHeight="1" spans="14:18">
      <c r="N637" s="532"/>
      <c r="R637" s="533"/>
    </row>
    <row r="638" customHeight="1" spans="14:18">
      <c r="N638" s="532"/>
      <c r="R638" s="533"/>
    </row>
    <row r="639" customHeight="1" spans="14:18">
      <c r="N639" s="532"/>
      <c r="R639" s="533"/>
    </row>
    <row r="640" customHeight="1" spans="14:18">
      <c r="N640" s="532"/>
      <c r="R640" s="533"/>
    </row>
    <row r="641" customHeight="1" spans="14:18">
      <c r="N641" s="532"/>
      <c r="R641" s="533"/>
    </row>
    <row r="642" customHeight="1" spans="14:18">
      <c r="N642" s="532"/>
      <c r="R642" s="533"/>
    </row>
    <row r="643" customHeight="1" spans="14:18">
      <c r="N643" s="532"/>
      <c r="R643" s="533"/>
    </row>
    <row r="644" customHeight="1" spans="14:18">
      <c r="N644" s="532"/>
      <c r="R644" s="533"/>
    </row>
    <row r="645" customHeight="1" spans="14:18">
      <c r="N645" s="532"/>
      <c r="R645" s="533"/>
    </row>
    <row r="646" customHeight="1" spans="14:18">
      <c r="N646" s="532"/>
      <c r="R646" s="533"/>
    </row>
    <row r="647" customHeight="1" spans="14:18">
      <c r="N647" s="532"/>
      <c r="R647" s="533"/>
    </row>
    <row r="648" customHeight="1" spans="14:18">
      <c r="N648" s="532"/>
      <c r="R648" s="533"/>
    </row>
    <row r="649" customHeight="1" spans="14:18">
      <c r="N649" s="532"/>
      <c r="R649" s="533"/>
    </row>
    <row r="650" customHeight="1" spans="14:18">
      <c r="N650" s="532"/>
      <c r="R650" s="533"/>
    </row>
    <row r="651" customHeight="1" spans="14:18">
      <c r="N651" s="532"/>
      <c r="R651" s="533"/>
    </row>
    <row r="652" customHeight="1" spans="14:18">
      <c r="N652" s="532"/>
      <c r="R652" s="533"/>
    </row>
    <row r="653" customHeight="1" spans="14:18">
      <c r="N653" s="532"/>
      <c r="R653" s="533"/>
    </row>
    <row r="654" customHeight="1" spans="14:18">
      <c r="N654" s="532"/>
      <c r="R654" s="533"/>
    </row>
    <row r="655" customHeight="1" spans="14:18">
      <c r="N655" s="532"/>
      <c r="R655" s="533"/>
    </row>
    <row r="656" customHeight="1" spans="14:18">
      <c r="N656" s="532"/>
      <c r="R656" s="533"/>
    </row>
    <row r="657" customHeight="1" spans="14:18">
      <c r="N657" s="532"/>
      <c r="R657" s="533"/>
    </row>
    <row r="658" customHeight="1" spans="14:18">
      <c r="N658" s="532"/>
      <c r="R658" s="533"/>
    </row>
    <row r="659" customHeight="1" spans="14:18">
      <c r="N659" s="532"/>
      <c r="R659" s="533"/>
    </row>
    <row r="660" customHeight="1" spans="14:18">
      <c r="N660" s="532"/>
      <c r="R660" s="533"/>
    </row>
    <row r="661" customHeight="1" spans="14:18">
      <c r="N661" s="532"/>
      <c r="R661" s="533"/>
    </row>
    <row r="662" customHeight="1" spans="14:18">
      <c r="N662" s="532"/>
      <c r="R662" s="533"/>
    </row>
    <row r="663" customHeight="1" spans="14:18">
      <c r="N663" s="532"/>
      <c r="R663" s="533"/>
    </row>
    <row r="664" customHeight="1" spans="14:18">
      <c r="N664" s="532"/>
      <c r="R664" s="533"/>
    </row>
    <row r="665" customHeight="1" spans="14:18">
      <c r="N665" s="532"/>
      <c r="R665" s="533"/>
    </row>
    <row r="666" customHeight="1" spans="14:18">
      <c r="N666" s="532"/>
      <c r="R666" s="533"/>
    </row>
    <row r="667" customHeight="1" spans="14:18">
      <c r="N667" s="532"/>
      <c r="R667" s="533"/>
    </row>
    <row r="668" customHeight="1" spans="14:18">
      <c r="N668" s="532"/>
      <c r="R668" s="533"/>
    </row>
    <row r="669" customHeight="1" spans="14:18">
      <c r="N669" s="532"/>
      <c r="R669" s="533"/>
    </row>
    <row r="670" customHeight="1" spans="14:18">
      <c r="N670" s="532"/>
      <c r="R670" s="533"/>
    </row>
    <row r="671" customHeight="1" spans="14:18">
      <c r="N671" s="532"/>
      <c r="R671" s="533"/>
    </row>
    <row r="672" customHeight="1" spans="14:18">
      <c r="N672" s="532"/>
      <c r="R672" s="533"/>
    </row>
    <row r="673" customHeight="1" spans="14:18">
      <c r="N673" s="532"/>
      <c r="R673" s="533"/>
    </row>
    <row r="674" customHeight="1" spans="14:18">
      <c r="N674" s="532"/>
      <c r="R674" s="533"/>
    </row>
    <row r="675" customHeight="1" spans="14:18">
      <c r="N675" s="532"/>
      <c r="R675" s="533"/>
    </row>
    <row r="676" customHeight="1" spans="14:18">
      <c r="N676" s="532"/>
      <c r="R676" s="533"/>
    </row>
    <row r="677" customHeight="1" spans="14:18">
      <c r="N677" s="532"/>
      <c r="R677" s="533"/>
    </row>
    <row r="678" customHeight="1" spans="14:18">
      <c r="N678" s="532"/>
      <c r="R678" s="533"/>
    </row>
    <row r="679" customHeight="1" spans="14:18">
      <c r="N679" s="532"/>
      <c r="R679" s="533"/>
    </row>
    <row r="680" customHeight="1" spans="14:18">
      <c r="N680" s="532"/>
      <c r="R680" s="533"/>
    </row>
    <row r="681" customHeight="1" spans="14:18">
      <c r="N681" s="532"/>
      <c r="R681" s="533"/>
    </row>
    <row r="682" customHeight="1" spans="14:18">
      <c r="N682" s="532"/>
      <c r="R682" s="533"/>
    </row>
    <row r="683" customHeight="1" spans="14:18">
      <c r="N683" s="532"/>
      <c r="R683" s="533"/>
    </row>
    <row r="684" customHeight="1" spans="14:18">
      <c r="N684" s="532"/>
      <c r="R684" s="533"/>
    </row>
    <row r="685" customHeight="1" spans="14:18">
      <c r="N685" s="532"/>
      <c r="R685" s="533"/>
    </row>
    <row r="686" customHeight="1" spans="14:18">
      <c r="N686" s="532"/>
      <c r="R686" s="533"/>
    </row>
    <row r="687" customHeight="1" spans="14:18">
      <c r="N687" s="532"/>
      <c r="R687" s="533"/>
    </row>
    <row r="688" customHeight="1" spans="14:18">
      <c r="N688" s="532"/>
      <c r="R688" s="533"/>
    </row>
    <row r="689" customHeight="1" spans="14:18">
      <c r="N689" s="532"/>
      <c r="R689" s="533"/>
    </row>
    <row r="690" customHeight="1" spans="14:18">
      <c r="N690" s="532"/>
      <c r="R690" s="533"/>
    </row>
    <row r="691" customHeight="1" spans="14:18">
      <c r="N691" s="532"/>
      <c r="R691" s="533"/>
    </row>
    <row r="692" customHeight="1" spans="14:18">
      <c r="N692" s="532"/>
      <c r="R692" s="533"/>
    </row>
    <row r="693" customHeight="1" spans="14:18">
      <c r="N693" s="532"/>
      <c r="R693" s="533"/>
    </row>
    <row r="694" customHeight="1" spans="14:18">
      <c r="N694" s="532"/>
      <c r="R694" s="533"/>
    </row>
    <row r="695" customHeight="1" spans="14:18">
      <c r="N695" s="532"/>
      <c r="R695" s="533"/>
    </row>
    <row r="696" customHeight="1" spans="14:18">
      <c r="N696" s="532"/>
      <c r="R696" s="533"/>
    </row>
    <row r="697" customHeight="1" spans="14:18">
      <c r="N697" s="532"/>
      <c r="R697" s="533"/>
    </row>
    <row r="698" customHeight="1" spans="14:18">
      <c r="N698" s="532"/>
      <c r="R698" s="533"/>
    </row>
    <row r="699" customHeight="1" spans="14:18">
      <c r="N699" s="532"/>
      <c r="R699" s="533"/>
    </row>
    <row r="700" customHeight="1" spans="14:18">
      <c r="N700" s="532"/>
      <c r="R700" s="533"/>
    </row>
    <row r="701" customHeight="1" spans="14:18">
      <c r="N701" s="532"/>
      <c r="R701" s="533"/>
    </row>
    <row r="702" customHeight="1" spans="14:18">
      <c r="N702" s="532"/>
      <c r="R702" s="533"/>
    </row>
    <row r="703" customHeight="1" spans="14:18">
      <c r="N703" s="532"/>
      <c r="R703" s="533"/>
    </row>
    <row r="704" customHeight="1" spans="14:18">
      <c r="N704" s="532"/>
      <c r="R704" s="533"/>
    </row>
    <row r="705" customHeight="1" spans="14:18">
      <c r="N705" s="532"/>
      <c r="R705" s="533"/>
    </row>
    <row r="706" customHeight="1" spans="14:18">
      <c r="N706" s="532"/>
      <c r="R706" s="533"/>
    </row>
    <row r="707" customHeight="1" spans="14:18">
      <c r="N707" s="532"/>
      <c r="R707" s="533"/>
    </row>
    <row r="708" customHeight="1" spans="14:18">
      <c r="N708" s="532"/>
      <c r="R708" s="533"/>
    </row>
    <row r="709" customHeight="1" spans="14:18">
      <c r="N709" s="532"/>
      <c r="R709" s="533"/>
    </row>
    <row r="710" customHeight="1" spans="14:18">
      <c r="N710" s="532"/>
      <c r="R710" s="533"/>
    </row>
    <row r="711" customHeight="1" spans="14:18">
      <c r="N711" s="532"/>
      <c r="R711" s="533"/>
    </row>
    <row r="712" customHeight="1" spans="14:18">
      <c r="N712" s="532"/>
      <c r="R712" s="533"/>
    </row>
    <row r="713" customHeight="1" spans="14:18">
      <c r="N713" s="532"/>
      <c r="R713" s="533"/>
    </row>
    <row r="714" customHeight="1" spans="14:18">
      <c r="N714" s="532"/>
      <c r="R714" s="533"/>
    </row>
    <row r="715" customHeight="1" spans="14:18">
      <c r="N715" s="532"/>
      <c r="R715" s="533"/>
    </row>
    <row r="716" customHeight="1" spans="14:18">
      <c r="N716" s="532"/>
      <c r="R716" s="533"/>
    </row>
    <row r="717" customHeight="1" spans="14:18">
      <c r="N717" s="532"/>
      <c r="R717" s="533"/>
    </row>
    <row r="718" customHeight="1" spans="14:18">
      <c r="N718" s="532"/>
      <c r="R718" s="533"/>
    </row>
    <row r="719" customHeight="1" spans="14:18">
      <c r="N719" s="532"/>
      <c r="R719" s="533"/>
    </row>
    <row r="720" customHeight="1" spans="14:18">
      <c r="N720" s="532"/>
      <c r="R720" s="533"/>
    </row>
    <row r="721" customHeight="1" spans="14:18">
      <c r="N721" s="532"/>
      <c r="R721" s="533"/>
    </row>
    <row r="722" customHeight="1" spans="14:18">
      <c r="N722" s="532"/>
      <c r="R722" s="533"/>
    </row>
    <row r="723" customHeight="1" spans="14:18">
      <c r="N723" s="532"/>
      <c r="R723" s="533"/>
    </row>
    <row r="724" customHeight="1" spans="14:18">
      <c r="N724" s="532"/>
      <c r="R724" s="533"/>
    </row>
    <row r="725" customHeight="1" spans="14:18">
      <c r="N725" s="532"/>
      <c r="R725" s="533"/>
    </row>
    <row r="726" customHeight="1" spans="14:18">
      <c r="N726" s="532"/>
      <c r="R726" s="533"/>
    </row>
    <row r="727" customHeight="1" spans="14:18">
      <c r="N727" s="532"/>
      <c r="R727" s="533"/>
    </row>
    <row r="728" customHeight="1" spans="14:18">
      <c r="N728" s="532"/>
      <c r="R728" s="533"/>
    </row>
    <row r="729" customHeight="1" spans="14:18">
      <c r="N729" s="532"/>
      <c r="R729" s="533"/>
    </row>
    <row r="730" customHeight="1" spans="14:18">
      <c r="N730" s="532"/>
      <c r="R730" s="533"/>
    </row>
    <row r="731" customHeight="1" spans="14:18">
      <c r="N731" s="532"/>
      <c r="R731" s="533"/>
    </row>
    <row r="732" customHeight="1" spans="14:18">
      <c r="N732" s="532"/>
      <c r="R732" s="533"/>
    </row>
    <row r="733" customHeight="1" spans="14:18">
      <c r="N733" s="532"/>
      <c r="R733" s="533"/>
    </row>
    <row r="734" customHeight="1" spans="14:18">
      <c r="N734" s="532"/>
      <c r="R734" s="533"/>
    </row>
    <row r="735" customHeight="1" spans="14:18">
      <c r="N735" s="532"/>
      <c r="R735" s="533"/>
    </row>
    <row r="736" customHeight="1" spans="14:18">
      <c r="N736" s="532"/>
      <c r="R736" s="533"/>
    </row>
    <row r="737" customHeight="1" spans="14:18">
      <c r="N737" s="532"/>
      <c r="R737" s="533"/>
    </row>
    <row r="738" customHeight="1" spans="14:18">
      <c r="N738" s="532"/>
      <c r="R738" s="533"/>
    </row>
    <row r="739" customHeight="1" spans="14:18">
      <c r="N739" s="532"/>
      <c r="R739" s="533"/>
    </row>
    <row r="740" customHeight="1" spans="14:18">
      <c r="N740" s="532"/>
      <c r="R740" s="533"/>
    </row>
    <row r="741" customHeight="1" spans="14:18">
      <c r="N741" s="532"/>
      <c r="R741" s="533"/>
    </row>
    <row r="742" customHeight="1" spans="14:18">
      <c r="N742" s="532"/>
      <c r="R742" s="533"/>
    </row>
    <row r="743" customHeight="1" spans="14:18">
      <c r="N743" s="532"/>
      <c r="R743" s="533"/>
    </row>
    <row r="744" customHeight="1" spans="14:18">
      <c r="N744" s="532"/>
      <c r="R744" s="533"/>
    </row>
    <row r="745" customHeight="1" spans="14:18">
      <c r="N745" s="532"/>
      <c r="R745" s="533"/>
    </row>
    <row r="746" customHeight="1" spans="14:18">
      <c r="N746" s="532"/>
      <c r="R746" s="533"/>
    </row>
    <row r="747" customHeight="1" spans="14:18">
      <c r="N747" s="532"/>
      <c r="R747" s="533"/>
    </row>
    <row r="748" customHeight="1" spans="14:18">
      <c r="N748" s="532"/>
      <c r="R748" s="533"/>
    </row>
    <row r="749" customHeight="1" spans="14:18">
      <c r="N749" s="532"/>
      <c r="R749" s="533"/>
    </row>
    <row r="750" customHeight="1" spans="14:18">
      <c r="N750" s="532"/>
      <c r="R750" s="533"/>
    </row>
    <row r="751" customHeight="1" spans="14:18">
      <c r="N751" s="532"/>
      <c r="R751" s="533"/>
    </row>
    <row r="752" customHeight="1" spans="14:18">
      <c r="N752" s="532"/>
      <c r="R752" s="533"/>
    </row>
    <row r="753" customHeight="1" spans="14:18">
      <c r="N753" s="532"/>
      <c r="R753" s="533"/>
    </row>
    <row r="754" customHeight="1" spans="14:18">
      <c r="N754" s="532"/>
      <c r="R754" s="533"/>
    </row>
    <row r="755" customHeight="1" spans="14:18">
      <c r="N755" s="532"/>
      <c r="R755" s="533"/>
    </row>
    <row r="756" customHeight="1" spans="14:18">
      <c r="N756" s="532"/>
      <c r="R756" s="533"/>
    </row>
    <row r="757" customHeight="1" spans="14:18">
      <c r="N757" s="532"/>
      <c r="R757" s="533"/>
    </row>
    <row r="758" customHeight="1" spans="14:18">
      <c r="N758" s="532"/>
      <c r="R758" s="533"/>
    </row>
    <row r="759" customHeight="1" spans="14:18">
      <c r="N759" s="532"/>
      <c r="R759" s="533"/>
    </row>
    <row r="760" customHeight="1" spans="14:18">
      <c r="N760" s="532"/>
      <c r="R760" s="533"/>
    </row>
    <row r="761" customHeight="1" spans="14:18">
      <c r="N761" s="532"/>
      <c r="R761" s="533"/>
    </row>
    <row r="762" customHeight="1" spans="14:18">
      <c r="N762" s="532"/>
      <c r="R762" s="533"/>
    </row>
    <row r="763" customHeight="1" spans="14:18">
      <c r="N763" s="532"/>
      <c r="R763" s="533"/>
    </row>
    <row r="764" customHeight="1" spans="14:18">
      <c r="N764" s="532"/>
      <c r="R764" s="533"/>
    </row>
    <row r="765" customHeight="1" spans="14:18">
      <c r="N765" s="532"/>
      <c r="R765" s="533"/>
    </row>
    <row r="766" customHeight="1" spans="14:18">
      <c r="N766" s="532"/>
      <c r="R766" s="533"/>
    </row>
    <row r="767" customHeight="1" spans="14:18">
      <c r="N767" s="532"/>
      <c r="R767" s="533"/>
    </row>
    <row r="768" customHeight="1" spans="14:18">
      <c r="N768" s="532"/>
      <c r="R768" s="533"/>
    </row>
    <row r="769" customHeight="1" spans="14:18">
      <c r="N769" s="532"/>
      <c r="R769" s="533"/>
    </row>
    <row r="770" customHeight="1" spans="14:18">
      <c r="N770" s="532"/>
      <c r="R770" s="533"/>
    </row>
    <row r="771" customHeight="1" spans="14:18">
      <c r="N771" s="532"/>
      <c r="R771" s="533"/>
    </row>
    <row r="772" customHeight="1" spans="14:18">
      <c r="N772" s="532"/>
      <c r="R772" s="533"/>
    </row>
    <row r="773" customHeight="1" spans="14:18">
      <c r="N773" s="532"/>
      <c r="R773" s="533"/>
    </row>
    <row r="774" customHeight="1" spans="14:18">
      <c r="N774" s="532"/>
      <c r="R774" s="533"/>
    </row>
    <row r="775" customHeight="1" spans="14:18">
      <c r="N775" s="532"/>
      <c r="R775" s="533"/>
    </row>
    <row r="776" customHeight="1" spans="14:18">
      <c r="N776" s="532"/>
      <c r="R776" s="533"/>
    </row>
    <row r="777" customHeight="1" spans="14:18">
      <c r="N777" s="532"/>
      <c r="R777" s="533"/>
    </row>
    <row r="778" customHeight="1" spans="14:18">
      <c r="N778" s="532"/>
      <c r="R778" s="533"/>
    </row>
    <row r="779" customHeight="1" spans="14:18">
      <c r="N779" s="532"/>
      <c r="R779" s="533"/>
    </row>
    <row r="780" customHeight="1" spans="14:18">
      <c r="N780" s="532"/>
      <c r="R780" s="533"/>
    </row>
    <row r="781" customHeight="1" spans="14:18">
      <c r="N781" s="532"/>
      <c r="R781" s="533"/>
    </row>
    <row r="782" customHeight="1" spans="14:18">
      <c r="N782" s="532"/>
      <c r="R782" s="533"/>
    </row>
    <row r="783" customHeight="1" spans="14:18">
      <c r="N783" s="532"/>
      <c r="R783" s="533"/>
    </row>
    <row r="784" customHeight="1" spans="14:18">
      <c r="N784" s="532"/>
      <c r="R784" s="533"/>
    </row>
    <row r="785" customHeight="1" spans="14:18">
      <c r="N785" s="532"/>
      <c r="R785" s="533"/>
    </row>
    <row r="786" customHeight="1" spans="14:18">
      <c r="N786" s="532"/>
      <c r="R786" s="533"/>
    </row>
    <row r="787" customHeight="1" spans="14:18">
      <c r="N787" s="532"/>
      <c r="R787" s="533"/>
    </row>
    <row r="788" customHeight="1" spans="14:18">
      <c r="N788" s="532"/>
      <c r="R788" s="533"/>
    </row>
    <row r="789" customHeight="1" spans="14:18">
      <c r="N789" s="532"/>
      <c r="R789" s="533"/>
    </row>
    <row r="790" customHeight="1" spans="14:18">
      <c r="N790" s="532"/>
      <c r="R790" s="533"/>
    </row>
    <row r="791" customHeight="1" spans="14:18">
      <c r="N791" s="532"/>
      <c r="R791" s="533"/>
    </row>
    <row r="792" customHeight="1" spans="14:18">
      <c r="N792" s="532"/>
      <c r="R792" s="533"/>
    </row>
    <row r="793" customHeight="1" spans="14:18">
      <c r="N793" s="532"/>
      <c r="R793" s="533"/>
    </row>
    <row r="794" customHeight="1" spans="14:18">
      <c r="N794" s="532"/>
      <c r="R794" s="533"/>
    </row>
    <row r="795" customHeight="1" spans="14:18">
      <c r="N795" s="532"/>
      <c r="R795" s="533"/>
    </row>
    <row r="796" customHeight="1" spans="14:18">
      <c r="N796" s="532"/>
      <c r="R796" s="533"/>
    </row>
    <row r="797" customHeight="1" spans="14:18">
      <c r="N797" s="532"/>
      <c r="R797" s="533"/>
    </row>
    <row r="798" customHeight="1" spans="14:18">
      <c r="N798" s="532"/>
      <c r="R798" s="533"/>
    </row>
    <row r="799" customHeight="1" spans="14:18">
      <c r="N799" s="532"/>
      <c r="R799" s="533"/>
    </row>
    <row r="800" customHeight="1" spans="14:18">
      <c r="N800" s="532"/>
      <c r="R800" s="533"/>
    </row>
    <row r="801" customHeight="1" spans="14:18">
      <c r="N801" s="532"/>
      <c r="R801" s="533"/>
    </row>
    <row r="802" customHeight="1" spans="14:18">
      <c r="N802" s="532"/>
      <c r="R802" s="533"/>
    </row>
    <row r="803" customHeight="1" spans="14:18">
      <c r="N803" s="532"/>
      <c r="R803" s="533"/>
    </row>
    <row r="804" customHeight="1" spans="14:18">
      <c r="N804" s="532"/>
      <c r="R804" s="533"/>
    </row>
    <row r="805" customHeight="1" spans="14:18">
      <c r="N805" s="532"/>
      <c r="R805" s="533"/>
    </row>
    <row r="806" customHeight="1" spans="14:18">
      <c r="N806" s="532"/>
      <c r="R806" s="533"/>
    </row>
    <row r="807" customHeight="1" spans="14:18">
      <c r="N807" s="532"/>
      <c r="R807" s="533"/>
    </row>
    <row r="808" customHeight="1" spans="14:18">
      <c r="N808" s="532"/>
      <c r="R808" s="533"/>
    </row>
    <row r="809" customHeight="1" spans="14:18">
      <c r="N809" s="532"/>
      <c r="R809" s="533"/>
    </row>
    <row r="810" customHeight="1" spans="14:18">
      <c r="N810" s="532"/>
      <c r="R810" s="533"/>
    </row>
    <row r="811" customHeight="1" spans="14:18">
      <c r="N811" s="532"/>
      <c r="R811" s="533"/>
    </row>
    <row r="812" customHeight="1" spans="14:18">
      <c r="N812" s="532"/>
      <c r="R812" s="533"/>
    </row>
    <row r="813" customHeight="1" spans="14:18">
      <c r="N813" s="532"/>
      <c r="R813" s="533"/>
    </row>
    <row r="814" customHeight="1" spans="14:18">
      <c r="N814" s="532"/>
      <c r="R814" s="533"/>
    </row>
    <row r="815" customHeight="1" spans="14:18">
      <c r="N815" s="532"/>
      <c r="R815" s="533"/>
    </row>
    <row r="816" customHeight="1" spans="14:18">
      <c r="N816" s="532"/>
      <c r="R816" s="533"/>
    </row>
    <row r="817" customHeight="1" spans="14:18">
      <c r="N817" s="532"/>
      <c r="R817" s="533"/>
    </row>
    <row r="818" customHeight="1" spans="14:18">
      <c r="N818" s="532"/>
      <c r="R818" s="533"/>
    </row>
    <row r="819" customHeight="1" spans="14:18">
      <c r="N819" s="532"/>
      <c r="R819" s="533"/>
    </row>
    <row r="820" customHeight="1" spans="14:18">
      <c r="N820" s="532"/>
      <c r="R820" s="533"/>
    </row>
    <row r="821" customHeight="1" spans="14:18">
      <c r="N821" s="532"/>
      <c r="R821" s="533"/>
    </row>
    <row r="822" customHeight="1" spans="14:18">
      <c r="N822" s="532"/>
      <c r="R822" s="533"/>
    </row>
    <row r="823" customHeight="1" spans="14:18">
      <c r="N823" s="532"/>
      <c r="R823" s="533"/>
    </row>
    <row r="824" customHeight="1" spans="14:18">
      <c r="N824" s="532"/>
      <c r="R824" s="533"/>
    </row>
    <row r="825" customHeight="1" spans="14:18">
      <c r="N825" s="532"/>
      <c r="R825" s="533"/>
    </row>
    <row r="826" customHeight="1" spans="14:18">
      <c r="N826" s="532"/>
      <c r="R826" s="533"/>
    </row>
    <row r="827" customHeight="1" spans="14:18">
      <c r="N827" s="532"/>
      <c r="R827" s="533"/>
    </row>
    <row r="828" customHeight="1" spans="14:18">
      <c r="N828" s="532"/>
      <c r="R828" s="533"/>
    </row>
    <row r="829" customHeight="1" spans="14:18">
      <c r="N829" s="532"/>
      <c r="R829" s="533"/>
    </row>
    <row r="830" customHeight="1" spans="14:18">
      <c r="N830" s="532"/>
      <c r="R830" s="533"/>
    </row>
    <row r="831" customHeight="1" spans="14:18">
      <c r="N831" s="532"/>
      <c r="R831" s="533"/>
    </row>
    <row r="832" customHeight="1" spans="14:18">
      <c r="N832" s="532"/>
      <c r="R832" s="533"/>
    </row>
    <row r="833" customHeight="1" spans="14:18">
      <c r="N833" s="532"/>
      <c r="R833" s="533"/>
    </row>
    <row r="834" customHeight="1" spans="14:18">
      <c r="N834" s="532"/>
      <c r="R834" s="533"/>
    </row>
    <row r="835" customHeight="1" spans="14:18">
      <c r="N835" s="532"/>
      <c r="R835" s="533"/>
    </row>
    <row r="836" customHeight="1" spans="14:18">
      <c r="N836" s="532"/>
      <c r="R836" s="533"/>
    </row>
    <row r="837" customHeight="1" spans="14:18">
      <c r="N837" s="532"/>
      <c r="R837" s="533"/>
    </row>
    <row r="838" customHeight="1" spans="14:18">
      <c r="N838" s="532"/>
      <c r="R838" s="533"/>
    </row>
    <row r="839" customHeight="1" spans="14:18">
      <c r="N839" s="532"/>
      <c r="R839" s="533"/>
    </row>
    <row r="840" customHeight="1" spans="14:18">
      <c r="N840" s="532"/>
      <c r="R840" s="533"/>
    </row>
    <row r="841" customHeight="1" spans="14:18">
      <c r="N841" s="532"/>
      <c r="R841" s="533"/>
    </row>
    <row r="842" customHeight="1" spans="14:18">
      <c r="N842" s="532"/>
      <c r="R842" s="533"/>
    </row>
    <row r="843" customHeight="1" spans="14:18">
      <c r="N843" s="532"/>
      <c r="R843" s="533"/>
    </row>
    <row r="844" customHeight="1" spans="14:18">
      <c r="N844" s="532"/>
      <c r="R844" s="533"/>
    </row>
    <row r="845" customHeight="1" spans="14:18">
      <c r="N845" s="532"/>
      <c r="R845" s="533"/>
    </row>
    <row r="846" customHeight="1" spans="14:18">
      <c r="N846" s="532"/>
      <c r="R846" s="533"/>
    </row>
    <row r="847" customHeight="1" spans="14:18">
      <c r="N847" s="532"/>
      <c r="R847" s="533"/>
    </row>
    <row r="848" customHeight="1" spans="14:18">
      <c r="N848" s="532"/>
      <c r="R848" s="533"/>
    </row>
    <row r="849" customHeight="1" spans="14:18">
      <c r="N849" s="532"/>
      <c r="R849" s="533"/>
    </row>
    <row r="850" customHeight="1" spans="14:18">
      <c r="N850" s="532"/>
      <c r="R850" s="533"/>
    </row>
    <row r="851" customHeight="1" spans="14:18">
      <c r="N851" s="532"/>
      <c r="R851" s="533"/>
    </row>
    <row r="852" customHeight="1" spans="14:18">
      <c r="N852" s="532"/>
      <c r="R852" s="533"/>
    </row>
    <row r="853" customHeight="1" spans="14:18">
      <c r="N853" s="532"/>
      <c r="R853" s="533"/>
    </row>
    <row r="854" customHeight="1" spans="14:18">
      <c r="N854" s="532"/>
      <c r="R854" s="533"/>
    </row>
    <row r="855" customHeight="1" spans="14:18">
      <c r="N855" s="532"/>
      <c r="R855" s="533"/>
    </row>
    <row r="856" customHeight="1" spans="14:18">
      <c r="N856" s="532"/>
      <c r="R856" s="533"/>
    </row>
    <row r="857" customHeight="1" spans="14:18">
      <c r="N857" s="532"/>
      <c r="R857" s="533"/>
    </row>
    <row r="858" customHeight="1" spans="14:18">
      <c r="N858" s="532"/>
      <c r="R858" s="533"/>
    </row>
    <row r="859" customHeight="1" spans="14:18">
      <c r="N859" s="532"/>
      <c r="R859" s="533"/>
    </row>
    <row r="860" customHeight="1" spans="14:18">
      <c r="N860" s="532"/>
      <c r="R860" s="533"/>
    </row>
    <row r="861" customHeight="1" spans="14:18">
      <c r="N861" s="532"/>
      <c r="R861" s="533"/>
    </row>
    <row r="862" customHeight="1" spans="14:18">
      <c r="N862" s="532"/>
      <c r="R862" s="533"/>
    </row>
    <row r="863" customHeight="1" spans="14:18">
      <c r="N863" s="532"/>
      <c r="R863" s="533"/>
    </row>
    <row r="864" customHeight="1" spans="14:18">
      <c r="N864" s="532"/>
      <c r="R864" s="533"/>
    </row>
    <row r="865" customHeight="1" spans="14:18">
      <c r="N865" s="532"/>
      <c r="R865" s="533"/>
    </row>
    <row r="866" customHeight="1" spans="14:18">
      <c r="N866" s="532"/>
      <c r="R866" s="533"/>
    </row>
    <row r="867" customHeight="1" spans="14:18">
      <c r="N867" s="532"/>
      <c r="R867" s="533"/>
    </row>
    <row r="868" customHeight="1" spans="14:18">
      <c r="N868" s="532"/>
      <c r="R868" s="533"/>
    </row>
    <row r="869" customHeight="1" spans="14:18">
      <c r="N869" s="532"/>
      <c r="R869" s="533"/>
    </row>
    <row r="870" customHeight="1" spans="14:18">
      <c r="N870" s="532"/>
      <c r="R870" s="533"/>
    </row>
    <row r="871" customHeight="1" spans="14:18">
      <c r="N871" s="532"/>
      <c r="R871" s="533"/>
    </row>
    <row r="872" customHeight="1" spans="14:18">
      <c r="N872" s="532"/>
      <c r="R872" s="533"/>
    </row>
    <row r="873" customHeight="1" spans="14:18">
      <c r="N873" s="532"/>
      <c r="R873" s="533"/>
    </row>
    <row r="874" customHeight="1" spans="14:18">
      <c r="N874" s="532"/>
      <c r="R874" s="533"/>
    </row>
    <row r="875" customHeight="1" spans="14:18">
      <c r="N875" s="532"/>
      <c r="R875" s="533"/>
    </row>
    <row r="876" customHeight="1" spans="14:18">
      <c r="N876" s="532"/>
      <c r="R876" s="533"/>
    </row>
    <row r="877" customHeight="1" spans="14:18">
      <c r="N877" s="532"/>
      <c r="R877" s="533"/>
    </row>
    <row r="878" customHeight="1" spans="14:18">
      <c r="N878" s="532"/>
      <c r="R878" s="533"/>
    </row>
    <row r="879" customHeight="1" spans="14:18">
      <c r="N879" s="532"/>
      <c r="R879" s="533"/>
    </row>
    <row r="880" customHeight="1" spans="14:18">
      <c r="N880" s="532"/>
      <c r="R880" s="533"/>
    </row>
    <row r="881" customHeight="1" spans="14:18">
      <c r="N881" s="532"/>
      <c r="R881" s="533"/>
    </row>
    <row r="882" customHeight="1" spans="14:18">
      <c r="N882" s="532"/>
      <c r="R882" s="533"/>
    </row>
    <row r="883" customHeight="1" spans="14:18">
      <c r="N883" s="532"/>
      <c r="R883" s="533"/>
    </row>
    <row r="884" customHeight="1" spans="14:18">
      <c r="N884" s="532"/>
      <c r="R884" s="533"/>
    </row>
    <row r="885" customHeight="1" spans="14:18">
      <c r="N885" s="532"/>
      <c r="R885" s="533"/>
    </row>
    <row r="886" customHeight="1" spans="14:18">
      <c r="N886" s="532"/>
      <c r="R886" s="533"/>
    </row>
    <row r="887" customHeight="1" spans="14:18">
      <c r="N887" s="532"/>
      <c r="R887" s="533"/>
    </row>
    <row r="888" customHeight="1" spans="14:18">
      <c r="N888" s="532"/>
      <c r="R888" s="533"/>
    </row>
    <row r="889" customHeight="1" spans="14:18">
      <c r="N889" s="532"/>
      <c r="R889" s="533"/>
    </row>
    <row r="890" customHeight="1" spans="14:18">
      <c r="N890" s="532"/>
      <c r="R890" s="533"/>
    </row>
    <row r="891" customHeight="1" spans="14:18">
      <c r="N891" s="532"/>
      <c r="R891" s="533"/>
    </row>
    <row r="892" customHeight="1" spans="14:18">
      <c r="N892" s="532"/>
      <c r="R892" s="533"/>
    </row>
    <row r="893" customHeight="1" spans="14:18">
      <c r="N893" s="532"/>
      <c r="R893" s="533"/>
    </row>
    <row r="894" customHeight="1" spans="14:18">
      <c r="N894" s="532"/>
      <c r="R894" s="533"/>
    </row>
    <row r="895" customHeight="1" spans="14:18">
      <c r="N895" s="532"/>
      <c r="R895" s="533"/>
    </row>
    <row r="896" customHeight="1" spans="14:18">
      <c r="N896" s="532"/>
      <c r="R896" s="533"/>
    </row>
    <row r="897" customHeight="1" spans="14:18">
      <c r="N897" s="532"/>
      <c r="R897" s="533"/>
    </row>
    <row r="898" customHeight="1" spans="14:18">
      <c r="N898" s="532"/>
      <c r="R898" s="533"/>
    </row>
    <row r="899" customHeight="1" spans="14:18">
      <c r="N899" s="532"/>
      <c r="R899" s="533"/>
    </row>
    <row r="900" customHeight="1" spans="14:18">
      <c r="N900" s="532"/>
      <c r="R900" s="533"/>
    </row>
    <row r="901" customHeight="1" spans="14:18">
      <c r="N901" s="532"/>
      <c r="R901" s="533"/>
    </row>
    <row r="902" customHeight="1" spans="14:18">
      <c r="N902" s="532"/>
      <c r="R902" s="533"/>
    </row>
    <row r="903" customHeight="1" spans="14:18">
      <c r="N903" s="532"/>
      <c r="R903" s="533"/>
    </row>
    <row r="904" customHeight="1" spans="14:18">
      <c r="N904" s="532"/>
      <c r="R904" s="533"/>
    </row>
    <row r="905" customHeight="1" spans="14:18">
      <c r="N905" s="532"/>
      <c r="R905" s="533"/>
    </row>
    <row r="906" customHeight="1" spans="14:18">
      <c r="N906" s="532"/>
      <c r="R906" s="533"/>
    </row>
    <row r="907" customHeight="1" spans="14:18">
      <c r="N907" s="532"/>
      <c r="R907" s="533"/>
    </row>
    <row r="908" customHeight="1" spans="14:18">
      <c r="N908" s="532"/>
      <c r="R908" s="533"/>
    </row>
    <row r="909" customHeight="1" spans="14:18">
      <c r="N909" s="532"/>
      <c r="R909" s="533"/>
    </row>
    <row r="910" customHeight="1" spans="14:18">
      <c r="N910" s="532"/>
      <c r="R910" s="533"/>
    </row>
    <row r="911" customHeight="1" spans="14:18">
      <c r="N911" s="532"/>
      <c r="R911" s="533"/>
    </row>
    <row r="912" customHeight="1" spans="14:18">
      <c r="N912" s="532"/>
      <c r="R912" s="533"/>
    </row>
    <row r="913" customHeight="1" spans="14:18">
      <c r="N913" s="532"/>
      <c r="R913" s="533"/>
    </row>
    <row r="914" customHeight="1" spans="14:18">
      <c r="N914" s="532"/>
      <c r="R914" s="533"/>
    </row>
    <row r="915" customHeight="1" spans="14:18">
      <c r="N915" s="532"/>
      <c r="R915" s="533"/>
    </row>
    <row r="916" customHeight="1" spans="14:18">
      <c r="N916" s="532"/>
      <c r="R916" s="533"/>
    </row>
    <row r="917" customHeight="1" spans="14:18">
      <c r="N917" s="532"/>
      <c r="R917" s="533"/>
    </row>
    <row r="918" customHeight="1" spans="14:18">
      <c r="N918" s="532"/>
      <c r="R918" s="533"/>
    </row>
    <row r="919" customHeight="1" spans="14:18">
      <c r="N919" s="532"/>
      <c r="R919" s="533"/>
    </row>
    <row r="920" customHeight="1" spans="14:18">
      <c r="N920" s="532"/>
      <c r="R920" s="533"/>
    </row>
    <row r="921" customHeight="1" spans="14:18">
      <c r="N921" s="532"/>
      <c r="R921" s="533"/>
    </row>
    <row r="922" customHeight="1" spans="14:18">
      <c r="N922" s="532"/>
      <c r="R922" s="533"/>
    </row>
    <row r="923" customHeight="1" spans="14:18">
      <c r="N923" s="532"/>
      <c r="R923" s="533"/>
    </row>
    <row r="924" customHeight="1" spans="14:18">
      <c r="N924" s="532"/>
      <c r="R924" s="533"/>
    </row>
    <row r="925" customHeight="1" spans="14:18">
      <c r="N925" s="532"/>
      <c r="R925" s="533"/>
    </row>
    <row r="926" customHeight="1" spans="14:18">
      <c r="N926" s="532"/>
      <c r="R926" s="533"/>
    </row>
    <row r="927" customHeight="1" spans="14:18">
      <c r="N927" s="532"/>
      <c r="R927" s="533"/>
    </row>
    <row r="928" customHeight="1" spans="14:18">
      <c r="N928" s="532"/>
      <c r="R928" s="533"/>
    </row>
    <row r="929" customHeight="1" spans="14:18">
      <c r="N929" s="532"/>
      <c r="R929" s="533"/>
    </row>
    <row r="930" customHeight="1" spans="14:18">
      <c r="N930" s="532"/>
      <c r="R930" s="533"/>
    </row>
    <row r="931" customHeight="1" spans="14:18">
      <c r="N931" s="532"/>
      <c r="R931" s="533"/>
    </row>
    <row r="932" customHeight="1" spans="14:18">
      <c r="N932" s="532"/>
      <c r="R932" s="533"/>
    </row>
    <row r="933" customHeight="1" spans="14:18">
      <c r="N933" s="532"/>
      <c r="R933" s="533"/>
    </row>
    <row r="934" customHeight="1" spans="14:18">
      <c r="N934" s="532"/>
      <c r="R934" s="533"/>
    </row>
    <row r="935" customHeight="1" spans="14:18">
      <c r="N935" s="532"/>
      <c r="R935" s="533"/>
    </row>
    <row r="936" customHeight="1" spans="14:18">
      <c r="N936" s="532"/>
      <c r="R936" s="533"/>
    </row>
    <row r="937" customHeight="1" spans="14:18">
      <c r="N937" s="532"/>
      <c r="R937" s="533"/>
    </row>
    <row r="938" customHeight="1" spans="14:18">
      <c r="N938" s="532"/>
      <c r="R938" s="533"/>
    </row>
    <row r="939" customHeight="1" spans="14:18">
      <c r="N939" s="532"/>
      <c r="R939" s="533"/>
    </row>
    <row r="940" customHeight="1" spans="14:18">
      <c r="N940" s="532"/>
      <c r="R940" s="533"/>
    </row>
    <row r="941" customHeight="1" spans="14:18">
      <c r="N941" s="532"/>
      <c r="R941" s="533"/>
    </row>
    <row r="942" customHeight="1" spans="14:18">
      <c r="N942" s="532"/>
      <c r="R942" s="533"/>
    </row>
    <row r="943" customHeight="1" spans="14:18">
      <c r="N943" s="532"/>
      <c r="R943" s="533"/>
    </row>
    <row r="944" customHeight="1" spans="14:18">
      <c r="N944" s="532"/>
      <c r="R944" s="533"/>
    </row>
    <row r="945" customHeight="1" spans="14:18">
      <c r="N945" s="532"/>
      <c r="R945" s="533"/>
    </row>
    <row r="946" customHeight="1" spans="14:18">
      <c r="N946" s="532"/>
      <c r="R946" s="533"/>
    </row>
    <row r="947" customHeight="1" spans="14:18">
      <c r="N947" s="532"/>
      <c r="R947" s="533"/>
    </row>
    <row r="948" customHeight="1" spans="14:18">
      <c r="N948" s="532"/>
      <c r="R948" s="533"/>
    </row>
    <row r="949" customHeight="1" spans="14:18">
      <c r="N949" s="532"/>
      <c r="R949" s="533"/>
    </row>
    <row r="950" customHeight="1" spans="14:18">
      <c r="N950" s="532"/>
      <c r="R950" s="533"/>
    </row>
    <row r="951" customHeight="1" spans="14:18">
      <c r="N951" s="532"/>
      <c r="R951" s="533"/>
    </row>
    <row r="952" customHeight="1" spans="14:18">
      <c r="N952" s="532"/>
      <c r="R952" s="533"/>
    </row>
    <row r="953" customHeight="1" spans="14:18">
      <c r="N953" s="532"/>
      <c r="R953" s="533"/>
    </row>
    <row r="954" customHeight="1" spans="14:18">
      <c r="N954" s="532"/>
      <c r="R954" s="533"/>
    </row>
    <row r="955" customHeight="1" spans="14:18">
      <c r="N955" s="532"/>
      <c r="R955" s="533"/>
    </row>
    <row r="956" customHeight="1" spans="14:18">
      <c r="N956" s="532"/>
      <c r="R956" s="533"/>
    </row>
    <row r="957" customHeight="1" spans="14:18">
      <c r="N957" s="532"/>
      <c r="R957" s="533"/>
    </row>
    <row r="958" customHeight="1" spans="14:18">
      <c r="N958" s="532"/>
      <c r="R958" s="533"/>
    </row>
    <row r="959" customHeight="1" spans="14:18">
      <c r="N959" s="532"/>
      <c r="R959" s="533"/>
    </row>
    <row r="960" customHeight="1" spans="14:18">
      <c r="N960" s="532"/>
      <c r="R960" s="533"/>
    </row>
    <row r="961" customHeight="1" spans="14:18">
      <c r="N961" s="532"/>
      <c r="R961" s="533"/>
    </row>
    <row r="962" customHeight="1" spans="14:18">
      <c r="N962" s="532"/>
      <c r="R962" s="533"/>
    </row>
    <row r="963" customHeight="1" spans="14:18">
      <c r="N963" s="532"/>
      <c r="R963" s="533"/>
    </row>
    <row r="964" customHeight="1" spans="14:18">
      <c r="N964" s="532"/>
      <c r="R964" s="533"/>
    </row>
    <row r="965" customHeight="1" spans="14:18">
      <c r="N965" s="532"/>
      <c r="R965" s="533"/>
    </row>
    <row r="966" customHeight="1" spans="14:18">
      <c r="N966" s="532"/>
      <c r="R966" s="533"/>
    </row>
    <row r="967" customHeight="1" spans="14:18">
      <c r="N967" s="532"/>
      <c r="R967" s="533"/>
    </row>
    <row r="968" customHeight="1" spans="14:18">
      <c r="N968" s="532"/>
      <c r="R968" s="533"/>
    </row>
    <row r="969" customHeight="1" spans="14:18">
      <c r="N969" s="532"/>
      <c r="R969" s="533"/>
    </row>
    <row r="970" customHeight="1" spans="14:18">
      <c r="N970" s="532"/>
      <c r="R970" s="533"/>
    </row>
    <row r="971" customHeight="1" spans="14:18">
      <c r="N971" s="532"/>
      <c r="R971" s="533"/>
    </row>
    <row r="972" customHeight="1" spans="14:18">
      <c r="N972" s="532"/>
      <c r="R972" s="533"/>
    </row>
    <row r="973" customHeight="1" spans="14:18">
      <c r="N973" s="532"/>
      <c r="R973" s="533"/>
    </row>
    <row r="974" customHeight="1" spans="14:18">
      <c r="N974" s="532"/>
      <c r="R974" s="533"/>
    </row>
    <row r="975" customHeight="1" spans="14:18">
      <c r="N975" s="532"/>
      <c r="R975" s="533"/>
    </row>
    <row r="976" customHeight="1" spans="14:18">
      <c r="N976" s="532"/>
      <c r="R976" s="533"/>
    </row>
    <row r="977" customHeight="1" spans="14:18">
      <c r="N977" s="532"/>
      <c r="R977" s="533"/>
    </row>
    <row r="978" customHeight="1" spans="14:18">
      <c r="N978" s="532"/>
      <c r="R978" s="533"/>
    </row>
    <row r="979" customHeight="1" spans="14:18">
      <c r="N979" s="532"/>
      <c r="R979" s="533"/>
    </row>
    <row r="980" customHeight="1" spans="14:18">
      <c r="N980" s="532"/>
      <c r="R980" s="533"/>
    </row>
    <row r="981" customHeight="1" spans="14:18">
      <c r="N981" s="532"/>
      <c r="R981" s="533"/>
    </row>
    <row r="982" customHeight="1" spans="14:18">
      <c r="N982" s="532"/>
      <c r="R982" s="533"/>
    </row>
    <row r="983" customHeight="1" spans="14:18">
      <c r="N983" s="532"/>
      <c r="R983" s="533"/>
    </row>
    <row r="984" customHeight="1" spans="14:18">
      <c r="N984" s="532"/>
      <c r="R984" s="533"/>
    </row>
    <row r="985" customHeight="1" spans="14:18">
      <c r="N985" s="532"/>
      <c r="R985" s="533"/>
    </row>
    <row r="986" customHeight="1" spans="14:18">
      <c r="N986" s="532"/>
      <c r="R986" s="533"/>
    </row>
    <row r="987" customHeight="1" spans="14:18">
      <c r="N987" s="532"/>
      <c r="R987" s="533"/>
    </row>
    <row r="988" customHeight="1" spans="14:18">
      <c r="N988" s="532"/>
      <c r="R988" s="533"/>
    </row>
    <row r="989" customHeight="1" spans="14:18">
      <c r="N989" s="532"/>
      <c r="R989" s="533"/>
    </row>
    <row r="990" customHeight="1" spans="14:18">
      <c r="N990" s="532"/>
      <c r="R990" s="533"/>
    </row>
    <row r="991" customHeight="1" spans="14:18">
      <c r="N991" s="532"/>
      <c r="R991" s="533"/>
    </row>
    <row r="992" customHeight="1" spans="14:18">
      <c r="N992" s="532"/>
      <c r="R992" s="533"/>
    </row>
    <row r="993" customHeight="1" spans="14:18">
      <c r="N993" s="532"/>
      <c r="R993" s="533"/>
    </row>
    <row r="994" customHeight="1" spans="14:18">
      <c r="N994" s="532"/>
      <c r="R994" s="533"/>
    </row>
    <row r="995" customHeight="1" spans="14:18">
      <c r="N995" s="532"/>
      <c r="R995" s="533"/>
    </row>
    <row r="996" customHeight="1" spans="14:18">
      <c r="N996" s="532"/>
      <c r="R996" s="533"/>
    </row>
    <row r="997" customHeight="1" spans="14:18">
      <c r="N997" s="532"/>
      <c r="R997" s="53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95"/>
  <sheetViews>
    <sheetView workbookViewId="0">
      <pane ySplit="1" topLeftCell="A2" activePane="bottomLeft" state="frozen"/>
      <selection/>
      <selection pane="bottomLeft" activeCell="D16" sqref="D16"/>
    </sheetView>
  </sheetViews>
  <sheetFormatPr defaultColWidth="12.5714285714286" defaultRowHeight="15.75" customHeight="1"/>
  <cols>
    <col min="1" max="1" width="12.5714285714286" style="1"/>
    <col min="2" max="2" width="16.4285714285714" style="1" customWidth="1"/>
    <col min="3" max="3" width="16.8571428571429" style="1" customWidth="1"/>
    <col min="4" max="4" width="15.4285714285714" style="1" customWidth="1"/>
    <col min="5" max="5" width="25.2857142857143" style="1" customWidth="1"/>
    <col min="6" max="6" width="21.7142857142857" style="1" customWidth="1"/>
    <col min="7" max="7" width="25" style="1" customWidth="1"/>
    <col min="8" max="8" width="11.2857142857143" style="1" customWidth="1"/>
    <col min="9" max="9" width="12.5714285714286" style="1"/>
    <col min="10" max="10" width="16.2857142857143" style="1" customWidth="1"/>
    <col min="11" max="11" width="12.5714285714286" style="1"/>
    <col min="12" max="12" width="14.4285714285714" style="1" customWidth="1"/>
    <col min="13" max="13" width="13.8571428571429" style="1" customWidth="1"/>
    <col min="14" max="15" width="14.7142857142857" style="1" customWidth="1"/>
    <col min="16" max="16" width="14" style="1" customWidth="1"/>
    <col min="17" max="17" width="15.4285714285714" style="1" customWidth="1"/>
    <col min="18" max="18" width="14.2857142857143" style="1" customWidth="1"/>
    <col min="19" max="16384" width="12.5714285714286" style="1"/>
  </cols>
  <sheetData>
    <row r="1" customHeight="1" spans="1:29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5" customHeight="1" spans="1:18">
      <c r="A5" s="534"/>
      <c r="C5" s="497" t="s">
        <v>1</v>
      </c>
      <c r="D5" s="528">
        <f>SUM('2023'!K7:K9)</f>
        <v>2420</v>
      </c>
      <c r="G5" s="527"/>
      <c r="I5" s="531"/>
      <c r="J5" s="531"/>
      <c r="K5" s="531"/>
      <c r="M5" s="527"/>
      <c r="N5" s="531"/>
      <c r="P5" s="534"/>
      <c r="R5" s="533"/>
    </row>
    <row r="6" customHeight="1" spans="1:18">
      <c r="A6" s="534"/>
      <c r="C6" s="497" t="s">
        <v>2</v>
      </c>
      <c r="D6" s="500">
        <f>462.05+462.05+75.34</f>
        <v>999.44</v>
      </c>
      <c r="J6" s="531"/>
      <c r="K6" s="531"/>
      <c r="M6" s="527"/>
      <c r="N6" s="531"/>
      <c r="P6" s="534"/>
      <c r="R6" s="533"/>
    </row>
    <row r="7" customHeight="1" spans="1:18">
      <c r="A7" s="534"/>
      <c r="C7" s="497" t="s">
        <v>175</v>
      </c>
      <c r="D7" s="500">
        <f>SUM('2023'!N7:N9)</f>
        <v>50</v>
      </c>
      <c r="J7" s="531"/>
      <c r="K7" s="531"/>
      <c r="M7" s="527"/>
      <c r="N7" s="531"/>
      <c r="P7" s="534"/>
      <c r="R7" s="533"/>
    </row>
    <row r="8" customHeight="1" spans="1:18">
      <c r="A8" s="534"/>
      <c r="C8" s="497" t="s">
        <v>4</v>
      </c>
      <c r="D8" s="500">
        <v>0</v>
      </c>
      <c r="J8" s="531"/>
      <c r="K8" s="531"/>
      <c r="M8" s="527"/>
      <c r="N8" s="531"/>
      <c r="P8" s="534"/>
      <c r="R8" s="533"/>
    </row>
    <row r="9" customHeight="1" spans="1:18">
      <c r="A9" s="534"/>
      <c r="C9" s="497" t="s">
        <v>5</v>
      </c>
      <c r="D9" s="500">
        <f>SUM((D5+D7+D8)-D6)</f>
        <v>1470.56</v>
      </c>
      <c r="J9" s="531"/>
      <c r="K9" s="531"/>
      <c r="N9" s="531"/>
      <c r="P9" s="534"/>
      <c r="R9" s="533"/>
    </row>
    <row r="10" customHeight="1" spans="1:18">
      <c r="A10" s="534"/>
      <c r="J10" s="531"/>
      <c r="K10" s="531"/>
      <c r="M10" s="527"/>
      <c r="N10" s="531"/>
      <c r="P10" s="534"/>
      <c r="R10" s="533"/>
    </row>
    <row r="11" customHeight="1" spans="1:18">
      <c r="A11" s="534"/>
      <c r="I11" s="531"/>
      <c r="J11" s="531"/>
      <c r="K11" s="531"/>
      <c r="M11" s="542"/>
      <c r="N11" s="531"/>
      <c r="P11" s="534"/>
      <c r="R11" s="533"/>
    </row>
    <row r="12" customHeight="1" spans="1:18">
      <c r="A12" s="534"/>
      <c r="I12" s="531"/>
      <c r="J12" s="531"/>
      <c r="K12" s="531"/>
      <c r="M12" s="542"/>
      <c r="N12" s="531"/>
      <c r="P12" s="534"/>
      <c r="R12" s="533"/>
    </row>
    <row r="13" customHeight="1" spans="1:18">
      <c r="A13" s="534"/>
      <c r="I13" s="531"/>
      <c r="J13" s="531"/>
      <c r="K13" s="531"/>
      <c r="M13" s="527"/>
      <c r="N13" s="531"/>
      <c r="P13" s="534"/>
      <c r="R13" s="533"/>
    </row>
    <row r="14" customHeight="1" spans="1:18">
      <c r="A14" s="534"/>
      <c r="I14" s="531"/>
      <c r="J14" s="531"/>
      <c r="K14" s="531"/>
      <c r="N14" s="531"/>
      <c r="P14" s="534"/>
      <c r="R14" s="533"/>
    </row>
    <row r="15" customHeight="1" spans="1:18">
      <c r="A15" s="534"/>
      <c r="G15" s="539"/>
      <c r="I15" s="531"/>
      <c r="J15" s="531"/>
      <c r="K15" s="531"/>
      <c r="N15" s="531"/>
      <c r="P15" s="534"/>
      <c r="R15" s="533"/>
    </row>
    <row r="16" customHeight="1" spans="1:18">
      <c r="A16" s="534"/>
      <c r="B16" s="536"/>
      <c r="G16" s="540"/>
      <c r="I16" s="531"/>
      <c r="J16" s="531"/>
      <c r="K16" s="531"/>
      <c r="M16" s="543"/>
      <c r="N16" s="531"/>
      <c r="P16" s="534"/>
      <c r="R16" s="533"/>
    </row>
    <row r="17" customHeight="1" spans="1:18">
      <c r="A17" s="534"/>
      <c r="I17" s="531"/>
      <c r="J17" s="531"/>
      <c r="K17" s="531"/>
      <c r="N17" s="531"/>
      <c r="P17" s="534"/>
      <c r="R17" s="533"/>
    </row>
    <row r="18" customHeight="1" spans="1:18">
      <c r="A18" s="534"/>
      <c r="I18" s="531"/>
      <c r="J18" s="531"/>
      <c r="K18" s="531"/>
      <c r="N18" s="531"/>
      <c r="P18" s="526"/>
      <c r="R18" s="533"/>
    </row>
    <row r="19" customHeight="1" spans="1:18">
      <c r="A19" s="534"/>
      <c r="I19" s="531"/>
      <c r="J19" s="531"/>
      <c r="K19" s="531"/>
      <c r="N19" s="531"/>
      <c r="P19" s="526"/>
      <c r="R19" s="533"/>
    </row>
    <row r="20" customHeight="1" spans="1:18">
      <c r="A20" s="526"/>
      <c r="I20" s="531"/>
      <c r="J20" s="531"/>
      <c r="K20" s="531"/>
      <c r="M20" s="527"/>
      <c r="N20" s="531"/>
      <c r="P20" s="526"/>
      <c r="R20" s="535"/>
    </row>
    <row r="21" customHeight="1" spans="1:18">
      <c r="A21" s="534"/>
      <c r="D21" s="541"/>
      <c r="E21" s="540"/>
      <c r="F21" s="541"/>
      <c r="G21" s="527"/>
      <c r="I21" s="531"/>
      <c r="J21" s="531"/>
      <c r="K21" s="531"/>
      <c r="M21" s="527"/>
      <c r="N21" s="531"/>
      <c r="P21" s="534"/>
      <c r="R21" s="533"/>
    </row>
    <row r="22" customHeight="1" spans="14:18">
      <c r="N22" s="532"/>
      <c r="R22" s="533"/>
    </row>
    <row r="23" customHeight="1" spans="14:18">
      <c r="N23" s="532"/>
      <c r="R23" s="533"/>
    </row>
    <row r="24" customHeight="1" spans="14:18">
      <c r="N24" s="532"/>
      <c r="R24" s="533"/>
    </row>
    <row r="25" customHeight="1" spans="14:18">
      <c r="N25" s="532"/>
      <c r="R25" s="533"/>
    </row>
    <row r="26" customHeight="1" spans="14:18">
      <c r="N26" s="532"/>
      <c r="R26" s="533"/>
    </row>
    <row r="27" customHeight="1" spans="14:18">
      <c r="N27" s="532"/>
      <c r="R27" s="533"/>
    </row>
    <row r="28" customHeight="1" spans="14:18">
      <c r="N28" s="532"/>
      <c r="R28" s="533"/>
    </row>
    <row r="29" customHeight="1" spans="7:18">
      <c r="G29" s="529"/>
      <c r="H29" s="529"/>
      <c r="I29" s="529"/>
      <c r="N29" s="532"/>
      <c r="R29" s="533"/>
    </row>
    <row r="30" customHeight="1" spans="7:18">
      <c r="G30" s="529"/>
      <c r="H30" s="529"/>
      <c r="I30" s="529"/>
      <c r="N30" s="532"/>
      <c r="R30" s="533"/>
    </row>
    <row r="31" customHeight="1" spans="7:18">
      <c r="G31" s="529"/>
      <c r="H31" s="529"/>
      <c r="I31" s="529"/>
      <c r="N31" s="532"/>
      <c r="R31" s="533"/>
    </row>
    <row r="32" customHeight="1" spans="7:18">
      <c r="G32" s="529"/>
      <c r="H32" s="529"/>
      <c r="I32" s="529"/>
      <c r="N32" s="532"/>
      <c r="R32" s="533"/>
    </row>
    <row r="33" customHeight="1" spans="7:18">
      <c r="G33" s="530"/>
      <c r="H33" s="529"/>
      <c r="I33" s="529"/>
      <c r="N33" s="532"/>
      <c r="R33" s="533"/>
    </row>
    <row r="34" customHeight="1" spans="14:18">
      <c r="N34" s="532"/>
      <c r="R34" s="533"/>
    </row>
    <row r="35" customHeight="1" spans="14:18">
      <c r="N35" s="532"/>
      <c r="R35" s="533"/>
    </row>
    <row r="36" customHeight="1" spans="14:18">
      <c r="N36" s="532"/>
      <c r="R36" s="533"/>
    </row>
    <row r="37" customHeight="1" spans="14:18">
      <c r="N37" s="532"/>
      <c r="R37" s="533"/>
    </row>
    <row r="38" customHeight="1" spans="14:18">
      <c r="N38" s="532"/>
      <c r="R38" s="533"/>
    </row>
    <row r="39" customHeight="1" spans="14:18">
      <c r="N39" s="532"/>
      <c r="R39" s="533"/>
    </row>
    <row r="40" customHeight="1" spans="14:18">
      <c r="N40" s="532"/>
      <c r="R40" s="533"/>
    </row>
    <row r="41" customHeight="1" spans="14:18">
      <c r="N41" s="532"/>
      <c r="R41" s="533"/>
    </row>
    <row r="42" customHeight="1" spans="14:18">
      <c r="N42" s="532"/>
      <c r="R42" s="533"/>
    </row>
    <row r="43" customHeight="1" spans="14:18">
      <c r="N43" s="532"/>
      <c r="R43" s="533"/>
    </row>
    <row r="44" customHeight="1" spans="14:18">
      <c r="N44" s="532"/>
      <c r="R44" s="533"/>
    </row>
    <row r="45" customHeight="1" spans="14:18">
      <c r="N45" s="532"/>
      <c r="R45" s="533"/>
    </row>
    <row r="46" customHeight="1" spans="14:18">
      <c r="N46" s="532"/>
      <c r="R46" s="533"/>
    </row>
    <row r="47" customHeight="1" spans="14:18">
      <c r="N47" s="532"/>
      <c r="R47" s="533"/>
    </row>
    <row r="48" customHeight="1" spans="14:18">
      <c r="N48" s="532"/>
      <c r="R48" s="533"/>
    </row>
    <row r="49" customHeight="1" spans="14:18">
      <c r="N49" s="532"/>
      <c r="R49" s="533"/>
    </row>
    <row r="50" customHeight="1" spans="14:18">
      <c r="N50" s="532"/>
      <c r="R50" s="533"/>
    </row>
    <row r="51" customHeight="1" spans="14:18">
      <c r="N51" s="532"/>
      <c r="R51" s="533"/>
    </row>
    <row r="52" customHeight="1" spans="14:18">
      <c r="N52" s="532"/>
      <c r="R52" s="533"/>
    </row>
    <row r="53" customHeight="1" spans="14:18">
      <c r="N53" s="532"/>
      <c r="R53" s="533"/>
    </row>
    <row r="54" customHeight="1" spans="14:18">
      <c r="N54" s="532"/>
      <c r="R54" s="533"/>
    </row>
    <row r="55" customHeight="1" spans="14:18">
      <c r="N55" s="532"/>
      <c r="R55" s="533"/>
    </row>
    <row r="56" customHeight="1" spans="14:18">
      <c r="N56" s="532"/>
      <c r="R56" s="533"/>
    </row>
    <row r="57" customHeight="1" spans="14:18">
      <c r="N57" s="532"/>
      <c r="R57" s="533"/>
    </row>
    <row r="58" customHeight="1" spans="14:18">
      <c r="N58" s="532"/>
      <c r="R58" s="533"/>
    </row>
    <row r="59" customHeight="1" spans="14:18">
      <c r="N59" s="532"/>
      <c r="R59" s="533"/>
    </row>
    <row r="60" customHeight="1" spans="14:18">
      <c r="N60" s="532"/>
      <c r="R60" s="533"/>
    </row>
    <row r="61" customHeight="1" spans="14:18">
      <c r="N61" s="532"/>
      <c r="R61" s="533"/>
    </row>
    <row r="62" customHeight="1" spans="14:18">
      <c r="N62" s="532"/>
      <c r="R62" s="533"/>
    </row>
    <row r="63" customHeight="1" spans="14:18">
      <c r="N63" s="532"/>
      <c r="R63" s="533"/>
    </row>
    <row r="64" customHeight="1" spans="14:18">
      <c r="N64" s="532"/>
      <c r="R64" s="533"/>
    </row>
    <row r="65" customHeight="1" spans="14:18">
      <c r="N65" s="532"/>
      <c r="R65" s="533"/>
    </row>
    <row r="66" customHeight="1" spans="14:18">
      <c r="N66" s="532"/>
      <c r="R66" s="533"/>
    </row>
    <row r="67" customHeight="1" spans="14:18">
      <c r="N67" s="532"/>
      <c r="R67" s="533"/>
    </row>
    <row r="68" customHeight="1" spans="14:18">
      <c r="N68" s="532"/>
      <c r="R68" s="533"/>
    </row>
    <row r="69" customHeight="1" spans="14:18">
      <c r="N69" s="532"/>
      <c r="R69" s="533"/>
    </row>
    <row r="70" customHeight="1" spans="14:18">
      <c r="N70" s="532"/>
      <c r="R70" s="533"/>
    </row>
    <row r="71" customHeight="1" spans="14:18">
      <c r="N71" s="532"/>
      <c r="R71" s="533"/>
    </row>
    <row r="72" customHeight="1" spans="14:18">
      <c r="N72" s="532"/>
      <c r="R72" s="533"/>
    </row>
    <row r="73" customHeight="1" spans="14:18">
      <c r="N73" s="532"/>
      <c r="R73" s="533"/>
    </row>
    <row r="74" customHeight="1" spans="14:18">
      <c r="N74" s="532"/>
      <c r="R74" s="533"/>
    </row>
    <row r="75" customHeight="1" spans="14:18">
      <c r="N75" s="532"/>
      <c r="R75" s="533"/>
    </row>
    <row r="76" customHeight="1" spans="14:18">
      <c r="N76" s="532"/>
      <c r="R76" s="533"/>
    </row>
    <row r="77" customHeight="1" spans="14:18">
      <c r="N77" s="532"/>
      <c r="R77" s="533"/>
    </row>
    <row r="78" customHeight="1" spans="14:18">
      <c r="N78" s="532"/>
      <c r="R78" s="533"/>
    </row>
    <row r="79" customHeight="1" spans="14:18">
      <c r="N79" s="532"/>
      <c r="R79" s="533"/>
    </row>
    <row r="80" customHeight="1" spans="14:18">
      <c r="N80" s="532"/>
      <c r="R80" s="533"/>
    </row>
    <row r="81" customHeight="1" spans="14:18">
      <c r="N81" s="532"/>
      <c r="R81" s="533"/>
    </row>
    <row r="82" customHeight="1" spans="14:18">
      <c r="N82" s="532"/>
      <c r="R82" s="533"/>
    </row>
    <row r="83" customHeight="1" spans="14:18">
      <c r="N83" s="532"/>
      <c r="R83" s="533"/>
    </row>
    <row r="84" customHeight="1" spans="14:18">
      <c r="N84" s="532"/>
      <c r="R84" s="533"/>
    </row>
    <row r="85" customHeight="1" spans="14:18">
      <c r="N85" s="532"/>
      <c r="R85" s="533"/>
    </row>
    <row r="86" customHeight="1" spans="14:18">
      <c r="N86" s="532"/>
      <c r="R86" s="533"/>
    </row>
    <row r="87" customHeight="1" spans="14:18">
      <c r="N87" s="532"/>
      <c r="R87" s="533"/>
    </row>
    <row r="88" customHeight="1" spans="14:18">
      <c r="N88" s="532"/>
      <c r="R88" s="533"/>
    </row>
    <row r="89" customHeight="1" spans="14:18">
      <c r="N89" s="532"/>
      <c r="R89" s="533"/>
    </row>
    <row r="90" customHeight="1" spans="14:18">
      <c r="N90" s="532"/>
      <c r="R90" s="533"/>
    </row>
    <row r="91" customHeight="1" spans="14:18">
      <c r="N91" s="532"/>
      <c r="R91" s="533"/>
    </row>
    <row r="92" customHeight="1" spans="14:18">
      <c r="N92" s="532"/>
      <c r="R92" s="533"/>
    </row>
    <row r="93" customHeight="1" spans="14:18">
      <c r="N93" s="532"/>
      <c r="R93" s="533"/>
    </row>
    <row r="94" customHeight="1" spans="14:18">
      <c r="N94" s="532"/>
      <c r="R94" s="533"/>
    </row>
    <row r="95" customHeight="1" spans="14:18">
      <c r="N95" s="532"/>
      <c r="R95" s="533"/>
    </row>
    <row r="96" customHeight="1" spans="14:18">
      <c r="N96" s="532"/>
      <c r="R96" s="533"/>
    </row>
    <row r="97" customHeight="1" spans="14:18">
      <c r="N97" s="532"/>
      <c r="R97" s="533"/>
    </row>
    <row r="98" customHeight="1" spans="14:18">
      <c r="N98" s="532"/>
      <c r="R98" s="533"/>
    </row>
    <row r="99" customHeight="1" spans="14:18">
      <c r="N99" s="532"/>
      <c r="R99" s="533"/>
    </row>
    <row r="100" customHeight="1" spans="14:18">
      <c r="N100" s="532"/>
      <c r="R100" s="533"/>
    </row>
    <row r="101" customHeight="1" spans="14:18">
      <c r="N101" s="532"/>
      <c r="R101" s="533"/>
    </row>
    <row r="102" customHeight="1" spans="14:18">
      <c r="N102" s="532"/>
      <c r="R102" s="533"/>
    </row>
    <row r="103" customHeight="1" spans="14:18">
      <c r="N103" s="532"/>
      <c r="R103" s="533"/>
    </row>
    <row r="104" customHeight="1" spans="14:18">
      <c r="N104" s="532"/>
      <c r="R104" s="533"/>
    </row>
    <row r="105" customHeight="1" spans="14:18">
      <c r="N105" s="532"/>
      <c r="R105" s="533"/>
    </row>
    <row r="106" customHeight="1" spans="14:18">
      <c r="N106" s="532"/>
      <c r="R106" s="533"/>
    </row>
    <row r="107" customHeight="1" spans="14:18">
      <c r="N107" s="532"/>
      <c r="R107" s="533"/>
    </row>
    <row r="108" customHeight="1" spans="14:18">
      <c r="N108" s="532"/>
      <c r="R108" s="533"/>
    </row>
    <row r="109" customHeight="1" spans="14:18">
      <c r="N109" s="532"/>
      <c r="R109" s="533"/>
    </row>
    <row r="110" customHeight="1" spans="14:18">
      <c r="N110" s="532"/>
      <c r="R110" s="533"/>
    </row>
    <row r="111" customHeight="1" spans="14:18">
      <c r="N111" s="532"/>
      <c r="R111" s="533"/>
    </row>
    <row r="112" customHeight="1" spans="14:18">
      <c r="N112" s="532"/>
      <c r="R112" s="533"/>
    </row>
    <row r="113" customHeight="1" spans="14:18">
      <c r="N113" s="532"/>
      <c r="R113" s="533"/>
    </row>
    <row r="114" customHeight="1" spans="14:18">
      <c r="N114" s="532"/>
      <c r="R114" s="533"/>
    </row>
    <row r="115" customHeight="1" spans="14:18">
      <c r="N115" s="532"/>
      <c r="R115" s="533"/>
    </row>
    <row r="116" customHeight="1" spans="14:18">
      <c r="N116" s="532"/>
      <c r="R116" s="533"/>
    </row>
    <row r="117" customHeight="1" spans="14:18">
      <c r="N117" s="532"/>
      <c r="R117" s="533"/>
    </row>
    <row r="118" customHeight="1" spans="14:18">
      <c r="N118" s="532"/>
      <c r="R118" s="533"/>
    </row>
    <row r="119" customHeight="1" spans="14:18">
      <c r="N119" s="532"/>
      <c r="R119" s="533"/>
    </row>
    <row r="120" customHeight="1" spans="14:18">
      <c r="N120" s="532"/>
      <c r="R120" s="533"/>
    </row>
    <row r="121" customHeight="1" spans="14:18">
      <c r="N121" s="532"/>
      <c r="R121" s="533"/>
    </row>
    <row r="122" customHeight="1" spans="14:18">
      <c r="N122" s="532"/>
      <c r="R122" s="533"/>
    </row>
    <row r="123" customHeight="1" spans="14:18">
      <c r="N123" s="532"/>
      <c r="R123" s="533"/>
    </row>
    <row r="124" customHeight="1" spans="14:18">
      <c r="N124" s="532"/>
      <c r="R124" s="533"/>
    </row>
    <row r="125" customHeight="1" spans="14:18">
      <c r="N125" s="532"/>
      <c r="R125" s="533"/>
    </row>
    <row r="126" customHeight="1" spans="14:18">
      <c r="N126" s="532"/>
      <c r="R126" s="533"/>
    </row>
    <row r="127" customHeight="1" spans="14:18">
      <c r="N127" s="532"/>
      <c r="R127" s="533"/>
    </row>
    <row r="128" customHeight="1" spans="14:18">
      <c r="N128" s="532"/>
      <c r="R128" s="533"/>
    </row>
    <row r="129" customHeight="1" spans="14:18">
      <c r="N129" s="532"/>
      <c r="R129" s="533"/>
    </row>
    <row r="130" customHeight="1" spans="14:18">
      <c r="N130" s="532"/>
      <c r="R130" s="533"/>
    </row>
    <row r="131" customHeight="1" spans="14:18">
      <c r="N131" s="532"/>
      <c r="R131" s="533"/>
    </row>
    <row r="132" customHeight="1" spans="14:18">
      <c r="N132" s="532"/>
      <c r="R132" s="533"/>
    </row>
    <row r="133" customHeight="1" spans="14:18">
      <c r="N133" s="532"/>
      <c r="R133" s="533"/>
    </row>
    <row r="134" customHeight="1" spans="14:18">
      <c r="N134" s="532"/>
      <c r="R134" s="533"/>
    </row>
    <row r="135" customHeight="1" spans="14:18">
      <c r="N135" s="532"/>
      <c r="R135" s="533"/>
    </row>
    <row r="136" customHeight="1" spans="14:18">
      <c r="N136" s="532"/>
      <c r="R136" s="533"/>
    </row>
    <row r="137" customHeight="1" spans="14:18">
      <c r="N137" s="532"/>
      <c r="R137" s="533"/>
    </row>
    <row r="138" customHeight="1" spans="14:18">
      <c r="N138" s="532"/>
      <c r="R138" s="533"/>
    </row>
    <row r="139" customHeight="1" spans="14:18">
      <c r="N139" s="532"/>
      <c r="R139" s="533"/>
    </row>
    <row r="140" customHeight="1" spans="14:18">
      <c r="N140" s="532"/>
      <c r="R140" s="533"/>
    </row>
    <row r="141" customHeight="1" spans="14:18">
      <c r="N141" s="532"/>
      <c r="R141" s="533"/>
    </row>
    <row r="142" customHeight="1" spans="14:18">
      <c r="N142" s="532"/>
      <c r="R142" s="533"/>
    </row>
    <row r="143" customHeight="1" spans="14:18">
      <c r="N143" s="532"/>
      <c r="R143" s="533"/>
    </row>
    <row r="144" customHeight="1" spans="14:18">
      <c r="N144" s="532"/>
      <c r="R144" s="533"/>
    </row>
    <row r="145" customHeight="1" spans="14:18">
      <c r="N145" s="532"/>
      <c r="R145" s="533"/>
    </row>
    <row r="146" customHeight="1" spans="14:18">
      <c r="N146" s="532"/>
      <c r="R146" s="533"/>
    </row>
    <row r="147" customHeight="1" spans="14:18">
      <c r="N147" s="532"/>
      <c r="R147" s="533"/>
    </row>
    <row r="148" customHeight="1" spans="14:18">
      <c r="N148" s="532"/>
      <c r="R148" s="533"/>
    </row>
    <row r="149" customHeight="1" spans="14:18">
      <c r="N149" s="532"/>
      <c r="R149" s="533"/>
    </row>
    <row r="150" customHeight="1" spans="14:18">
      <c r="N150" s="532"/>
      <c r="R150" s="533"/>
    </row>
    <row r="151" customHeight="1" spans="14:18">
      <c r="N151" s="532"/>
      <c r="R151" s="533"/>
    </row>
    <row r="152" customHeight="1" spans="14:18">
      <c r="N152" s="532"/>
      <c r="R152" s="533"/>
    </row>
    <row r="153" customHeight="1" spans="14:18">
      <c r="N153" s="532"/>
      <c r="R153" s="533"/>
    </row>
    <row r="154" customHeight="1" spans="14:18">
      <c r="N154" s="532"/>
      <c r="R154" s="533"/>
    </row>
    <row r="155" customHeight="1" spans="14:18">
      <c r="N155" s="532"/>
      <c r="R155" s="533"/>
    </row>
    <row r="156" customHeight="1" spans="14:18">
      <c r="N156" s="532"/>
      <c r="R156" s="533"/>
    </row>
    <row r="157" customHeight="1" spans="14:18">
      <c r="N157" s="532"/>
      <c r="R157" s="533"/>
    </row>
    <row r="158" customHeight="1" spans="14:18">
      <c r="N158" s="532"/>
      <c r="R158" s="533"/>
    </row>
    <row r="159" customHeight="1" spans="14:18">
      <c r="N159" s="532"/>
      <c r="R159" s="533"/>
    </row>
    <row r="160" customHeight="1" spans="14:18">
      <c r="N160" s="532"/>
      <c r="R160" s="533"/>
    </row>
    <row r="161" customHeight="1" spans="14:18">
      <c r="N161" s="532"/>
      <c r="R161" s="533"/>
    </row>
    <row r="162" customHeight="1" spans="14:18">
      <c r="N162" s="532"/>
      <c r="R162" s="533"/>
    </row>
    <row r="163" customHeight="1" spans="14:18">
      <c r="N163" s="532"/>
      <c r="R163" s="533"/>
    </row>
    <row r="164" customHeight="1" spans="14:18">
      <c r="N164" s="532"/>
      <c r="R164" s="533"/>
    </row>
    <row r="165" customHeight="1" spans="14:18">
      <c r="N165" s="532"/>
      <c r="R165" s="533"/>
    </row>
    <row r="166" customHeight="1" spans="14:18">
      <c r="N166" s="532"/>
      <c r="R166" s="533"/>
    </row>
    <row r="167" customHeight="1" spans="14:18">
      <c r="N167" s="532"/>
      <c r="R167" s="533"/>
    </row>
    <row r="168" customHeight="1" spans="14:18">
      <c r="N168" s="532"/>
      <c r="R168" s="533"/>
    </row>
    <row r="169" customHeight="1" spans="14:18">
      <c r="N169" s="532"/>
      <c r="R169" s="533"/>
    </row>
    <row r="170" customHeight="1" spans="14:18">
      <c r="N170" s="532"/>
      <c r="R170" s="533"/>
    </row>
    <row r="171" customHeight="1" spans="14:18">
      <c r="N171" s="532"/>
      <c r="R171" s="533"/>
    </row>
    <row r="172" customHeight="1" spans="14:18">
      <c r="N172" s="532"/>
      <c r="R172" s="533"/>
    </row>
    <row r="173" customHeight="1" spans="14:18">
      <c r="N173" s="532"/>
      <c r="R173" s="533"/>
    </row>
    <row r="174" customHeight="1" spans="14:18">
      <c r="N174" s="532"/>
      <c r="R174" s="533"/>
    </row>
    <row r="175" customHeight="1" spans="14:18">
      <c r="N175" s="532"/>
      <c r="R175" s="533"/>
    </row>
    <row r="176" customHeight="1" spans="14:18">
      <c r="N176" s="532"/>
      <c r="R176" s="533"/>
    </row>
    <row r="177" customHeight="1" spans="14:18">
      <c r="N177" s="532"/>
      <c r="R177" s="533"/>
    </row>
    <row r="178" customHeight="1" spans="14:18">
      <c r="N178" s="532"/>
      <c r="R178" s="533"/>
    </row>
    <row r="179" customHeight="1" spans="14:18">
      <c r="N179" s="532"/>
      <c r="R179" s="533"/>
    </row>
    <row r="180" customHeight="1" spans="14:18">
      <c r="N180" s="532"/>
      <c r="R180" s="533"/>
    </row>
    <row r="181" customHeight="1" spans="14:18">
      <c r="N181" s="532"/>
      <c r="R181" s="533"/>
    </row>
    <row r="182" customHeight="1" spans="14:18">
      <c r="N182" s="532"/>
      <c r="R182" s="533"/>
    </row>
    <row r="183" customHeight="1" spans="14:18">
      <c r="N183" s="532"/>
      <c r="R183" s="533"/>
    </row>
    <row r="184" customHeight="1" spans="14:18">
      <c r="N184" s="532"/>
      <c r="R184" s="533"/>
    </row>
    <row r="185" customHeight="1" spans="14:18">
      <c r="N185" s="532"/>
      <c r="R185" s="533"/>
    </row>
    <row r="186" customHeight="1" spans="14:18">
      <c r="N186" s="532"/>
      <c r="R186" s="533"/>
    </row>
    <row r="187" customHeight="1" spans="14:18">
      <c r="N187" s="532"/>
      <c r="R187" s="533"/>
    </row>
    <row r="188" customHeight="1" spans="14:18">
      <c r="N188" s="532"/>
      <c r="R188" s="533"/>
    </row>
    <row r="189" customHeight="1" spans="14:18">
      <c r="N189" s="532"/>
      <c r="R189" s="533"/>
    </row>
    <row r="190" customHeight="1" spans="14:18">
      <c r="N190" s="532"/>
      <c r="R190" s="533"/>
    </row>
    <row r="191" customHeight="1" spans="14:18">
      <c r="N191" s="532"/>
      <c r="R191" s="533"/>
    </row>
    <row r="192" customHeight="1" spans="14:18">
      <c r="N192" s="532"/>
      <c r="R192" s="533"/>
    </row>
    <row r="193" customHeight="1" spans="14:18">
      <c r="N193" s="532"/>
      <c r="R193" s="533"/>
    </row>
    <row r="194" customHeight="1" spans="14:18">
      <c r="N194" s="532"/>
      <c r="R194" s="533"/>
    </row>
    <row r="195" customHeight="1" spans="14:18">
      <c r="N195" s="532"/>
      <c r="R195" s="533"/>
    </row>
    <row r="196" customHeight="1" spans="14:18">
      <c r="N196" s="532"/>
      <c r="R196" s="533"/>
    </row>
    <row r="197" customHeight="1" spans="14:18">
      <c r="N197" s="532"/>
      <c r="R197" s="533"/>
    </row>
    <row r="198" customHeight="1" spans="14:18">
      <c r="N198" s="532"/>
      <c r="R198" s="533"/>
    </row>
    <row r="199" customHeight="1" spans="14:18">
      <c r="N199" s="532"/>
      <c r="R199" s="533"/>
    </row>
    <row r="200" customHeight="1" spans="14:18">
      <c r="N200" s="532"/>
      <c r="R200" s="533"/>
    </row>
    <row r="201" customHeight="1" spans="14:18">
      <c r="N201" s="532"/>
      <c r="R201" s="533"/>
    </row>
    <row r="202" customHeight="1" spans="14:18">
      <c r="N202" s="532"/>
      <c r="R202" s="533"/>
    </row>
    <row r="203" customHeight="1" spans="14:18">
      <c r="N203" s="532"/>
      <c r="R203" s="533"/>
    </row>
    <row r="204" customHeight="1" spans="14:18">
      <c r="N204" s="532"/>
      <c r="R204" s="533"/>
    </row>
    <row r="205" customHeight="1" spans="14:18">
      <c r="N205" s="532"/>
      <c r="R205" s="533"/>
    </row>
    <row r="206" customHeight="1" spans="14:18">
      <c r="N206" s="532"/>
      <c r="R206" s="533"/>
    </row>
    <row r="207" customHeight="1" spans="14:18">
      <c r="N207" s="532"/>
      <c r="R207" s="533"/>
    </row>
    <row r="208" customHeight="1" spans="14:18">
      <c r="N208" s="532"/>
      <c r="R208" s="533"/>
    </row>
    <row r="209" customHeight="1" spans="14:18">
      <c r="N209" s="532"/>
      <c r="R209" s="533"/>
    </row>
    <row r="210" customHeight="1" spans="14:18">
      <c r="N210" s="532"/>
      <c r="R210" s="533"/>
    </row>
    <row r="211" customHeight="1" spans="14:18">
      <c r="N211" s="532"/>
      <c r="R211" s="533"/>
    </row>
    <row r="212" customHeight="1" spans="14:18">
      <c r="N212" s="532"/>
      <c r="R212" s="533"/>
    </row>
    <row r="213" customHeight="1" spans="14:18">
      <c r="N213" s="532"/>
      <c r="R213" s="533"/>
    </row>
    <row r="214" customHeight="1" spans="14:18">
      <c r="N214" s="532"/>
      <c r="R214" s="533"/>
    </row>
    <row r="215" customHeight="1" spans="14:18">
      <c r="N215" s="532"/>
      <c r="R215" s="533"/>
    </row>
    <row r="216" customHeight="1" spans="14:18">
      <c r="N216" s="532"/>
      <c r="R216" s="533"/>
    </row>
    <row r="217" customHeight="1" spans="14:18">
      <c r="N217" s="532"/>
      <c r="R217" s="533"/>
    </row>
    <row r="218" customHeight="1" spans="14:18">
      <c r="N218" s="532"/>
      <c r="R218" s="533"/>
    </row>
    <row r="219" customHeight="1" spans="14:18">
      <c r="N219" s="532"/>
      <c r="R219" s="533"/>
    </row>
    <row r="220" customHeight="1" spans="14:18">
      <c r="N220" s="532"/>
      <c r="R220" s="533"/>
    </row>
    <row r="221" customHeight="1" spans="14:18">
      <c r="N221" s="532"/>
      <c r="R221" s="533"/>
    </row>
    <row r="222" customHeight="1" spans="14:18">
      <c r="N222" s="532"/>
      <c r="R222" s="533"/>
    </row>
    <row r="223" customHeight="1" spans="14:18">
      <c r="N223" s="532"/>
      <c r="R223" s="533"/>
    </row>
    <row r="224" customHeight="1" spans="14:18">
      <c r="N224" s="532"/>
      <c r="R224" s="533"/>
    </row>
    <row r="225" customHeight="1" spans="14:18">
      <c r="N225" s="532"/>
      <c r="R225" s="533"/>
    </row>
    <row r="226" customHeight="1" spans="14:18">
      <c r="N226" s="532"/>
      <c r="R226" s="533"/>
    </row>
    <row r="227" customHeight="1" spans="14:18">
      <c r="N227" s="532"/>
      <c r="R227" s="533"/>
    </row>
    <row r="228" customHeight="1" spans="14:18">
      <c r="N228" s="532"/>
      <c r="R228" s="533"/>
    </row>
    <row r="229" customHeight="1" spans="14:18">
      <c r="N229" s="532"/>
      <c r="R229" s="533"/>
    </row>
    <row r="230" customHeight="1" spans="14:18">
      <c r="N230" s="532"/>
      <c r="R230" s="533"/>
    </row>
    <row r="231" customHeight="1" spans="14:18">
      <c r="N231" s="532"/>
      <c r="R231" s="533"/>
    </row>
    <row r="232" customHeight="1" spans="14:18">
      <c r="N232" s="532"/>
      <c r="R232" s="533"/>
    </row>
    <row r="233" customHeight="1" spans="14:18">
      <c r="N233" s="532"/>
      <c r="R233" s="533"/>
    </row>
    <row r="234" customHeight="1" spans="14:18">
      <c r="N234" s="532"/>
      <c r="R234" s="533"/>
    </row>
    <row r="235" customHeight="1" spans="14:18">
      <c r="N235" s="532"/>
      <c r="R235" s="533"/>
    </row>
    <row r="236" customHeight="1" spans="14:18">
      <c r="N236" s="532"/>
      <c r="R236" s="533"/>
    </row>
    <row r="237" customHeight="1" spans="14:18">
      <c r="N237" s="532"/>
      <c r="R237" s="533"/>
    </row>
    <row r="238" customHeight="1" spans="14:18">
      <c r="N238" s="532"/>
      <c r="R238" s="533"/>
    </row>
    <row r="239" customHeight="1" spans="14:18">
      <c r="N239" s="532"/>
      <c r="R239" s="533"/>
    </row>
    <row r="240" customHeight="1" spans="14:18">
      <c r="N240" s="532"/>
      <c r="R240" s="533"/>
    </row>
    <row r="241" customHeight="1" spans="14:18">
      <c r="N241" s="532"/>
      <c r="R241" s="533"/>
    </row>
    <row r="242" customHeight="1" spans="14:18">
      <c r="N242" s="532"/>
      <c r="R242" s="533"/>
    </row>
    <row r="243" customHeight="1" spans="14:18">
      <c r="N243" s="532"/>
      <c r="R243" s="533"/>
    </row>
    <row r="244" customHeight="1" spans="14:18">
      <c r="N244" s="532"/>
      <c r="R244" s="533"/>
    </row>
    <row r="245" customHeight="1" spans="14:18">
      <c r="N245" s="532"/>
      <c r="R245" s="533"/>
    </row>
    <row r="246" customHeight="1" spans="14:18">
      <c r="N246" s="532"/>
      <c r="R246" s="533"/>
    </row>
    <row r="247" customHeight="1" spans="14:18">
      <c r="N247" s="532"/>
      <c r="R247" s="533"/>
    </row>
    <row r="248" customHeight="1" spans="14:18">
      <c r="N248" s="532"/>
      <c r="R248" s="533"/>
    </row>
    <row r="249" customHeight="1" spans="14:18">
      <c r="N249" s="532"/>
      <c r="R249" s="533"/>
    </row>
    <row r="250" customHeight="1" spans="14:18">
      <c r="N250" s="532"/>
      <c r="R250" s="533"/>
    </row>
    <row r="251" customHeight="1" spans="14:18">
      <c r="N251" s="532"/>
      <c r="R251" s="533"/>
    </row>
    <row r="252" customHeight="1" spans="14:18">
      <c r="N252" s="532"/>
      <c r="R252" s="533"/>
    </row>
    <row r="253" customHeight="1" spans="14:18">
      <c r="N253" s="532"/>
      <c r="R253" s="533"/>
    </row>
    <row r="254" customHeight="1" spans="14:18">
      <c r="N254" s="532"/>
      <c r="R254" s="533"/>
    </row>
    <row r="255" customHeight="1" spans="14:18">
      <c r="N255" s="532"/>
      <c r="R255" s="533"/>
    </row>
    <row r="256" customHeight="1" spans="14:18">
      <c r="N256" s="532"/>
      <c r="R256" s="533"/>
    </row>
    <row r="257" customHeight="1" spans="14:18">
      <c r="N257" s="532"/>
      <c r="R257" s="533"/>
    </row>
    <row r="258" customHeight="1" spans="14:18">
      <c r="N258" s="532"/>
      <c r="R258" s="533"/>
    </row>
    <row r="259" customHeight="1" spans="14:18">
      <c r="N259" s="532"/>
      <c r="R259" s="533"/>
    </row>
    <row r="260" customHeight="1" spans="14:18">
      <c r="N260" s="532"/>
      <c r="R260" s="533"/>
    </row>
    <row r="261" customHeight="1" spans="14:18">
      <c r="N261" s="532"/>
      <c r="R261" s="533"/>
    </row>
    <row r="262" customHeight="1" spans="14:18">
      <c r="N262" s="532"/>
      <c r="R262" s="533"/>
    </row>
    <row r="263" customHeight="1" spans="14:18">
      <c r="N263" s="532"/>
      <c r="R263" s="533"/>
    </row>
    <row r="264" customHeight="1" spans="14:18">
      <c r="N264" s="532"/>
      <c r="R264" s="533"/>
    </row>
    <row r="265" customHeight="1" spans="14:18">
      <c r="N265" s="532"/>
      <c r="R265" s="533"/>
    </row>
    <row r="266" customHeight="1" spans="14:18">
      <c r="N266" s="532"/>
      <c r="R266" s="533"/>
    </row>
    <row r="267" customHeight="1" spans="14:18">
      <c r="N267" s="532"/>
      <c r="R267" s="533"/>
    </row>
    <row r="268" customHeight="1" spans="14:18">
      <c r="N268" s="532"/>
      <c r="R268" s="533"/>
    </row>
    <row r="269" customHeight="1" spans="14:18">
      <c r="N269" s="532"/>
      <c r="R269" s="533"/>
    </row>
    <row r="270" customHeight="1" spans="14:18">
      <c r="N270" s="532"/>
      <c r="R270" s="533"/>
    </row>
    <row r="271" customHeight="1" spans="14:18">
      <c r="N271" s="532"/>
      <c r="R271" s="533"/>
    </row>
    <row r="272" customHeight="1" spans="14:18">
      <c r="N272" s="532"/>
      <c r="R272" s="533"/>
    </row>
    <row r="273" customHeight="1" spans="14:18">
      <c r="N273" s="532"/>
      <c r="R273" s="533"/>
    </row>
    <row r="274" customHeight="1" spans="14:18">
      <c r="N274" s="532"/>
      <c r="R274" s="533"/>
    </row>
    <row r="275" customHeight="1" spans="14:18">
      <c r="N275" s="532"/>
      <c r="R275" s="533"/>
    </row>
    <row r="276" customHeight="1" spans="14:18">
      <c r="N276" s="532"/>
      <c r="R276" s="533"/>
    </row>
    <row r="277" customHeight="1" spans="14:18">
      <c r="N277" s="532"/>
      <c r="R277" s="533"/>
    </row>
    <row r="278" customHeight="1" spans="14:18">
      <c r="N278" s="532"/>
      <c r="R278" s="533"/>
    </row>
    <row r="279" customHeight="1" spans="14:18">
      <c r="N279" s="532"/>
      <c r="R279" s="533"/>
    </row>
    <row r="280" customHeight="1" spans="14:18">
      <c r="N280" s="532"/>
      <c r="R280" s="533"/>
    </row>
    <row r="281" customHeight="1" spans="14:18">
      <c r="N281" s="532"/>
      <c r="R281" s="533"/>
    </row>
    <row r="282" customHeight="1" spans="14:18">
      <c r="N282" s="532"/>
      <c r="R282" s="533"/>
    </row>
    <row r="283" customHeight="1" spans="14:18">
      <c r="N283" s="532"/>
      <c r="R283" s="533"/>
    </row>
    <row r="284" customHeight="1" spans="14:18">
      <c r="N284" s="532"/>
      <c r="R284" s="533"/>
    </row>
    <row r="285" customHeight="1" spans="14:18">
      <c r="N285" s="532"/>
      <c r="R285" s="533"/>
    </row>
    <row r="286" customHeight="1" spans="14:18">
      <c r="N286" s="532"/>
      <c r="R286" s="533"/>
    </row>
    <row r="287" customHeight="1" spans="14:18">
      <c r="N287" s="532"/>
      <c r="R287" s="533"/>
    </row>
    <row r="288" customHeight="1" spans="14:18">
      <c r="N288" s="532"/>
      <c r="R288" s="533"/>
    </row>
    <row r="289" customHeight="1" spans="14:18">
      <c r="N289" s="532"/>
      <c r="R289" s="533"/>
    </row>
    <row r="290" customHeight="1" spans="14:18">
      <c r="N290" s="532"/>
      <c r="R290" s="533"/>
    </row>
    <row r="291" customHeight="1" spans="14:18">
      <c r="N291" s="532"/>
      <c r="R291" s="533"/>
    </row>
    <row r="292" customHeight="1" spans="14:18">
      <c r="N292" s="532"/>
      <c r="R292" s="533"/>
    </row>
    <row r="293" customHeight="1" spans="14:18">
      <c r="N293" s="532"/>
      <c r="R293" s="533"/>
    </row>
    <row r="294" customHeight="1" spans="14:18">
      <c r="N294" s="532"/>
      <c r="R294" s="533"/>
    </row>
    <row r="295" customHeight="1" spans="14:18">
      <c r="N295" s="532"/>
      <c r="R295" s="533"/>
    </row>
    <row r="296" customHeight="1" spans="14:18">
      <c r="N296" s="532"/>
      <c r="R296" s="533"/>
    </row>
    <row r="297" customHeight="1" spans="14:18">
      <c r="N297" s="532"/>
      <c r="R297" s="533"/>
    </row>
    <row r="298" customHeight="1" spans="14:18">
      <c r="N298" s="532"/>
      <c r="R298" s="533"/>
    </row>
    <row r="299" customHeight="1" spans="14:18">
      <c r="N299" s="532"/>
      <c r="R299" s="533"/>
    </row>
    <row r="300" customHeight="1" spans="14:18">
      <c r="N300" s="532"/>
      <c r="R300" s="533"/>
    </row>
    <row r="301" customHeight="1" spans="14:18">
      <c r="N301" s="532"/>
      <c r="R301" s="533"/>
    </row>
    <row r="302" customHeight="1" spans="14:18">
      <c r="N302" s="532"/>
      <c r="R302" s="533"/>
    </row>
    <row r="303" customHeight="1" spans="14:18">
      <c r="N303" s="532"/>
      <c r="R303" s="533"/>
    </row>
    <row r="304" customHeight="1" spans="14:18">
      <c r="N304" s="532"/>
      <c r="R304" s="533"/>
    </row>
    <row r="305" customHeight="1" spans="14:18">
      <c r="N305" s="532"/>
      <c r="R305" s="533"/>
    </row>
    <row r="306" customHeight="1" spans="14:18">
      <c r="N306" s="532"/>
      <c r="R306" s="533"/>
    </row>
    <row r="307" customHeight="1" spans="14:18">
      <c r="N307" s="532"/>
      <c r="R307" s="533"/>
    </row>
    <row r="308" customHeight="1" spans="14:18">
      <c r="N308" s="532"/>
      <c r="R308" s="533"/>
    </row>
    <row r="309" customHeight="1" spans="14:18">
      <c r="N309" s="532"/>
      <c r="R309" s="533"/>
    </row>
    <row r="310" customHeight="1" spans="14:18">
      <c r="N310" s="532"/>
      <c r="R310" s="533"/>
    </row>
    <row r="311" customHeight="1" spans="14:18">
      <c r="N311" s="532"/>
      <c r="R311" s="533"/>
    </row>
    <row r="312" customHeight="1" spans="14:18">
      <c r="N312" s="532"/>
      <c r="R312" s="533"/>
    </row>
    <row r="313" customHeight="1" spans="14:18">
      <c r="N313" s="532"/>
      <c r="R313" s="533"/>
    </row>
    <row r="314" customHeight="1" spans="14:18">
      <c r="N314" s="532"/>
      <c r="R314" s="533"/>
    </row>
    <row r="315" customHeight="1" spans="14:18">
      <c r="N315" s="532"/>
      <c r="R315" s="533"/>
    </row>
    <row r="316" customHeight="1" spans="14:18">
      <c r="N316" s="532"/>
      <c r="R316" s="533"/>
    </row>
    <row r="317" customHeight="1" spans="14:18">
      <c r="N317" s="532"/>
      <c r="R317" s="533"/>
    </row>
    <row r="318" customHeight="1" spans="14:18">
      <c r="N318" s="532"/>
      <c r="R318" s="533"/>
    </row>
    <row r="319" customHeight="1" spans="14:18">
      <c r="N319" s="532"/>
      <c r="R319" s="533"/>
    </row>
    <row r="320" customHeight="1" spans="14:18">
      <c r="N320" s="532"/>
      <c r="R320" s="533"/>
    </row>
    <row r="321" customHeight="1" spans="14:18">
      <c r="N321" s="532"/>
      <c r="R321" s="533"/>
    </row>
    <row r="322" customHeight="1" spans="14:18">
      <c r="N322" s="532"/>
      <c r="R322" s="533"/>
    </row>
    <row r="323" customHeight="1" spans="14:18">
      <c r="N323" s="532"/>
      <c r="R323" s="533"/>
    </row>
    <row r="324" customHeight="1" spans="14:18">
      <c r="N324" s="532"/>
      <c r="R324" s="533"/>
    </row>
    <row r="325" customHeight="1" spans="14:18">
      <c r="N325" s="532"/>
      <c r="R325" s="533"/>
    </row>
    <row r="326" customHeight="1" spans="14:18">
      <c r="N326" s="532"/>
      <c r="R326" s="533"/>
    </row>
    <row r="327" customHeight="1" spans="14:18">
      <c r="N327" s="532"/>
      <c r="R327" s="533"/>
    </row>
    <row r="328" customHeight="1" spans="14:18">
      <c r="N328" s="532"/>
      <c r="R328" s="533"/>
    </row>
    <row r="329" customHeight="1" spans="14:18">
      <c r="N329" s="532"/>
      <c r="R329" s="533"/>
    </row>
    <row r="330" customHeight="1" spans="14:18">
      <c r="N330" s="532"/>
      <c r="R330" s="533"/>
    </row>
    <row r="331" customHeight="1" spans="14:18">
      <c r="N331" s="532"/>
      <c r="R331" s="533"/>
    </row>
    <row r="332" customHeight="1" spans="14:18">
      <c r="N332" s="532"/>
      <c r="R332" s="533"/>
    </row>
    <row r="333" customHeight="1" spans="14:18">
      <c r="N333" s="532"/>
      <c r="R333" s="533"/>
    </row>
    <row r="334" customHeight="1" spans="14:18">
      <c r="N334" s="532"/>
      <c r="R334" s="533"/>
    </row>
    <row r="335" customHeight="1" spans="14:18">
      <c r="N335" s="532"/>
      <c r="R335" s="533"/>
    </row>
    <row r="336" customHeight="1" spans="14:18">
      <c r="N336" s="532"/>
      <c r="R336" s="533"/>
    </row>
    <row r="337" customHeight="1" spans="14:18">
      <c r="N337" s="532"/>
      <c r="R337" s="533"/>
    </row>
    <row r="338" customHeight="1" spans="14:18">
      <c r="N338" s="532"/>
      <c r="R338" s="533"/>
    </row>
    <row r="339" customHeight="1" spans="14:18">
      <c r="N339" s="532"/>
      <c r="R339" s="533"/>
    </row>
    <row r="340" customHeight="1" spans="14:18">
      <c r="N340" s="532"/>
      <c r="R340" s="533"/>
    </row>
    <row r="341" customHeight="1" spans="14:18">
      <c r="N341" s="532"/>
      <c r="R341" s="533"/>
    </row>
    <row r="342" customHeight="1" spans="14:18">
      <c r="N342" s="532"/>
      <c r="R342" s="533"/>
    </row>
    <row r="343" customHeight="1" spans="14:18">
      <c r="N343" s="532"/>
      <c r="R343" s="533"/>
    </row>
    <row r="344" customHeight="1" spans="14:18">
      <c r="N344" s="532"/>
      <c r="R344" s="533"/>
    </row>
    <row r="345" customHeight="1" spans="14:18">
      <c r="N345" s="532"/>
      <c r="R345" s="533"/>
    </row>
    <row r="346" customHeight="1" spans="14:18">
      <c r="N346" s="532"/>
      <c r="R346" s="533"/>
    </row>
    <row r="347" customHeight="1" spans="14:18">
      <c r="N347" s="532"/>
      <c r="R347" s="533"/>
    </row>
    <row r="348" customHeight="1" spans="14:18">
      <c r="N348" s="532"/>
      <c r="R348" s="533"/>
    </row>
    <row r="349" customHeight="1" spans="14:18">
      <c r="N349" s="532"/>
      <c r="R349" s="533"/>
    </row>
    <row r="350" customHeight="1" spans="14:18">
      <c r="N350" s="532"/>
      <c r="R350" s="533"/>
    </row>
    <row r="351" customHeight="1" spans="14:18">
      <c r="N351" s="532"/>
      <c r="R351" s="533"/>
    </row>
    <row r="352" customHeight="1" spans="14:18">
      <c r="N352" s="532"/>
      <c r="R352" s="533"/>
    </row>
    <row r="353" customHeight="1" spans="14:18">
      <c r="N353" s="532"/>
      <c r="R353" s="533"/>
    </row>
    <row r="354" customHeight="1" spans="14:18">
      <c r="N354" s="532"/>
      <c r="R354" s="533"/>
    </row>
    <row r="355" customHeight="1" spans="14:18">
      <c r="N355" s="532"/>
      <c r="R355" s="533"/>
    </row>
    <row r="356" customHeight="1" spans="14:18">
      <c r="N356" s="532"/>
      <c r="R356" s="533"/>
    </row>
    <row r="357" customHeight="1" spans="14:18">
      <c r="N357" s="532"/>
      <c r="R357" s="533"/>
    </row>
    <row r="358" customHeight="1" spans="14:18">
      <c r="N358" s="532"/>
      <c r="R358" s="533"/>
    </row>
    <row r="359" customHeight="1" spans="14:18">
      <c r="N359" s="532"/>
      <c r="R359" s="533"/>
    </row>
    <row r="360" customHeight="1" spans="14:18">
      <c r="N360" s="532"/>
      <c r="R360" s="533"/>
    </row>
    <row r="361" customHeight="1" spans="14:18">
      <c r="N361" s="532"/>
      <c r="R361" s="533"/>
    </row>
    <row r="362" customHeight="1" spans="14:18">
      <c r="N362" s="532"/>
      <c r="R362" s="533"/>
    </row>
    <row r="363" customHeight="1" spans="14:18">
      <c r="N363" s="532"/>
      <c r="R363" s="533"/>
    </row>
    <row r="364" customHeight="1" spans="14:18">
      <c r="N364" s="532"/>
      <c r="R364" s="533"/>
    </row>
    <row r="365" customHeight="1" spans="14:18">
      <c r="N365" s="532"/>
      <c r="R365" s="533"/>
    </row>
    <row r="366" customHeight="1" spans="14:18">
      <c r="N366" s="532"/>
      <c r="R366" s="533"/>
    </row>
    <row r="367" customHeight="1" spans="14:18">
      <c r="N367" s="532"/>
      <c r="R367" s="533"/>
    </row>
    <row r="368" customHeight="1" spans="14:18">
      <c r="N368" s="532"/>
      <c r="R368" s="533"/>
    </row>
    <row r="369" customHeight="1" spans="14:18">
      <c r="N369" s="532"/>
      <c r="R369" s="533"/>
    </row>
    <row r="370" customHeight="1" spans="14:18">
      <c r="N370" s="532"/>
      <c r="R370" s="533"/>
    </row>
    <row r="371" customHeight="1" spans="14:18">
      <c r="N371" s="532"/>
      <c r="R371" s="533"/>
    </row>
    <row r="372" customHeight="1" spans="14:18">
      <c r="N372" s="532"/>
      <c r="R372" s="533"/>
    </row>
    <row r="373" customHeight="1" spans="14:18">
      <c r="N373" s="532"/>
      <c r="R373" s="533"/>
    </row>
    <row r="374" customHeight="1" spans="14:18">
      <c r="N374" s="532"/>
      <c r="R374" s="533"/>
    </row>
    <row r="375" customHeight="1" spans="14:18">
      <c r="N375" s="532"/>
      <c r="R375" s="533"/>
    </row>
    <row r="376" customHeight="1" spans="14:18">
      <c r="N376" s="532"/>
      <c r="R376" s="533"/>
    </row>
    <row r="377" customHeight="1" spans="14:18">
      <c r="N377" s="532"/>
      <c r="R377" s="533"/>
    </row>
    <row r="378" customHeight="1" spans="14:18">
      <c r="N378" s="532"/>
      <c r="R378" s="533"/>
    </row>
    <row r="379" customHeight="1" spans="14:18">
      <c r="N379" s="532"/>
      <c r="R379" s="533"/>
    </row>
    <row r="380" customHeight="1" spans="14:18">
      <c r="N380" s="532"/>
      <c r="R380" s="533"/>
    </row>
    <row r="381" customHeight="1" spans="14:18">
      <c r="N381" s="532"/>
      <c r="R381" s="533"/>
    </row>
    <row r="382" customHeight="1" spans="14:18">
      <c r="N382" s="532"/>
      <c r="R382" s="533"/>
    </row>
    <row r="383" customHeight="1" spans="14:18">
      <c r="N383" s="532"/>
      <c r="R383" s="533"/>
    </row>
    <row r="384" customHeight="1" spans="14:18">
      <c r="N384" s="532"/>
      <c r="R384" s="533"/>
    </row>
    <row r="385" customHeight="1" spans="14:18">
      <c r="N385" s="532"/>
      <c r="R385" s="533"/>
    </row>
    <row r="386" customHeight="1" spans="14:18">
      <c r="N386" s="532"/>
      <c r="R386" s="533"/>
    </row>
    <row r="387" customHeight="1" spans="14:18">
      <c r="N387" s="532"/>
      <c r="R387" s="533"/>
    </row>
    <row r="388" customHeight="1" spans="14:18">
      <c r="N388" s="532"/>
      <c r="R388" s="533"/>
    </row>
    <row r="389" customHeight="1" spans="14:18">
      <c r="N389" s="532"/>
      <c r="R389" s="533"/>
    </row>
    <row r="390" customHeight="1" spans="14:18">
      <c r="N390" s="532"/>
      <c r="R390" s="533"/>
    </row>
    <row r="391" customHeight="1" spans="14:18">
      <c r="N391" s="532"/>
      <c r="R391" s="533"/>
    </row>
    <row r="392" customHeight="1" spans="14:18">
      <c r="N392" s="532"/>
      <c r="R392" s="533"/>
    </row>
    <row r="393" customHeight="1" spans="14:18">
      <c r="N393" s="532"/>
      <c r="R393" s="533"/>
    </row>
    <row r="394" customHeight="1" spans="14:18">
      <c r="N394" s="532"/>
      <c r="R394" s="533"/>
    </row>
    <row r="395" customHeight="1" spans="14:18">
      <c r="N395" s="532"/>
      <c r="R395" s="533"/>
    </row>
    <row r="396" customHeight="1" spans="14:18">
      <c r="N396" s="532"/>
      <c r="R396" s="533"/>
    </row>
    <row r="397" customHeight="1" spans="14:18">
      <c r="N397" s="532"/>
      <c r="R397" s="533"/>
    </row>
    <row r="398" customHeight="1" spans="14:18">
      <c r="N398" s="532"/>
      <c r="R398" s="533"/>
    </row>
    <row r="399" customHeight="1" spans="14:18">
      <c r="N399" s="532"/>
      <c r="R399" s="533"/>
    </row>
    <row r="400" customHeight="1" spans="14:18">
      <c r="N400" s="532"/>
      <c r="R400" s="533"/>
    </row>
    <row r="401" customHeight="1" spans="14:18">
      <c r="N401" s="532"/>
      <c r="R401" s="533"/>
    </row>
    <row r="402" customHeight="1" spans="14:18">
      <c r="N402" s="532"/>
      <c r="R402" s="533"/>
    </row>
    <row r="403" customHeight="1" spans="14:18">
      <c r="N403" s="532"/>
      <c r="R403" s="533"/>
    </row>
    <row r="404" customHeight="1" spans="14:18">
      <c r="N404" s="532"/>
      <c r="R404" s="533"/>
    </row>
    <row r="405" customHeight="1" spans="14:18">
      <c r="N405" s="532"/>
      <c r="R405" s="533"/>
    </row>
    <row r="406" customHeight="1" spans="14:18">
      <c r="N406" s="532"/>
      <c r="R406" s="533"/>
    </row>
    <row r="407" customHeight="1" spans="14:18">
      <c r="N407" s="532"/>
      <c r="R407" s="533"/>
    </row>
    <row r="408" customHeight="1" spans="14:18">
      <c r="N408" s="532"/>
      <c r="R408" s="533"/>
    </row>
    <row r="409" customHeight="1" spans="14:18">
      <c r="N409" s="532"/>
      <c r="R409" s="533"/>
    </row>
    <row r="410" customHeight="1" spans="14:18">
      <c r="N410" s="532"/>
      <c r="R410" s="533"/>
    </row>
    <row r="411" customHeight="1" spans="14:18">
      <c r="N411" s="532"/>
      <c r="R411" s="533"/>
    </row>
    <row r="412" customHeight="1" spans="14:18">
      <c r="N412" s="532"/>
      <c r="R412" s="533"/>
    </row>
    <row r="413" customHeight="1" spans="14:18">
      <c r="N413" s="532"/>
      <c r="R413" s="533"/>
    </row>
    <row r="414" customHeight="1" spans="14:18">
      <c r="N414" s="532"/>
      <c r="R414" s="533"/>
    </row>
    <row r="415" customHeight="1" spans="14:18">
      <c r="N415" s="532"/>
      <c r="R415" s="533"/>
    </row>
    <row r="416" customHeight="1" spans="14:18">
      <c r="N416" s="532"/>
      <c r="R416" s="533"/>
    </row>
    <row r="417" customHeight="1" spans="14:18">
      <c r="N417" s="532"/>
      <c r="R417" s="533"/>
    </row>
    <row r="418" customHeight="1" spans="14:18">
      <c r="N418" s="532"/>
      <c r="R418" s="533"/>
    </row>
    <row r="419" customHeight="1" spans="14:18">
      <c r="N419" s="532"/>
      <c r="R419" s="533"/>
    </row>
    <row r="420" customHeight="1" spans="14:18">
      <c r="N420" s="532"/>
      <c r="R420" s="533"/>
    </row>
    <row r="421" customHeight="1" spans="14:18">
      <c r="N421" s="532"/>
      <c r="R421" s="533"/>
    </row>
    <row r="422" customHeight="1" spans="14:18">
      <c r="N422" s="532"/>
      <c r="R422" s="533"/>
    </row>
    <row r="423" customHeight="1" spans="14:18">
      <c r="N423" s="532"/>
      <c r="R423" s="533"/>
    </row>
    <row r="424" customHeight="1" spans="14:18">
      <c r="N424" s="532"/>
      <c r="R424" s="533"/>
    </row>
    <row r="425" customHeight="1" spans="14:18">
      <c r="N425" s="532"/>
      <c r="R425" s="533"/>
    </row>
    <row r="426" customHeight="1" spans="14:18">
      <c r="N426" s="532"/>
      <c r="R426" s="533"/>
    </row>
    <row r="427" customHeight="1" spans="14:18">
      <c r="N427" s="532"/>
      <c r="R427" s="533"/>
    </row>
    <row r="428" customHeight="1" spans="14:18">
      <c r="N428" s="532"/>
      <c r="R428" s="533"/>
    </row>
    <row r="429" customHeight="1" spans="14:18">
      <c r="N429" s="532"/>
      <c r="R429" s="533"/>
    </row>
    <row r="430" customHeight="1" spans="14:18">
      <c r="N430" s="532"/>
      <c r="R430" s="533"/>
    </row>
    <row r="431" customHeight="1" spans="14:18">
      <c r="N431" s="532"/>
      <c r="R431" s="533"/>
    </row>
    <row r="432" customHeight="1" spans="14:18">
      <c r="N432" s="532"/>
      <c r="R432" s="533"/>
    </row>
    <row r="433" customHeight="1" spans="14:18">
      <c r="N433" s="532"/>
      <c r="R433" s="533"/>
    </row>
    <row r="434" customHeight="1" spans="14:18">
      <c r="N434" s="532"/>
      <c r="R434" s="533"/>
    </row>
    <row r="435" customHeight="1" spans="14:18">
      <c r="N435" s="532"/>
      <c r="R435" s="533"/>
    </row>
    <row r="436" customHeight="1" spans="14:18">
      <c r="N436" s="532"/>
      <c r="R436" s="533"/>
    </row>
    <row r="437" customHeight="1" spans="14:18">
      <c r="N437" s="532"/>
      <c r="R437" s="533"/>
    </row>
    <row r="438" customHeight="1" spans="14:18">
      <c r="N438" s="532"/>
      <c r="R438" s="533"/>
    </row>
    <row r="439" customHeight="1" spans="14:18">
      <c r="N439" s="532"/>
      <c r="R439" s="533"/>
    </row>
    <row r="440" customHeight="1" spans="14:18">
      <c r="N440" s="532"/>
      <c r="R440" s="533"/>
    </row>
    <row r="441" customHeight="1" spans="14:18">
      <c r="N441" s="532"/>
      <c r="R441" s="533"/>
    </row>
    <row r="442" customHeight="1" spans="14:18">
      <c r="N442" s="532"/>
      <c r="R442" s="533"/>
    </row>
    <row r="443" customHeight="1" spans="14:18">
      <c r="N443" s="532"/>
      <c r="R443" s="533"/>
    </row>
    <row r="444" customHeight="1" spans="14:18">
      <c r="N444" s="532"/>
      <c r="R444" s="533"/>
    </row>
    <row r="445" customHeight="1" spans="14:18">
      <c r="N445" s="532"/>
      <c r="R445" s="533"/>
    </row>
    <row r="446" customHeight="1" spans="14:18">
      <c r="N446" s="532"/>
      <c r="R446" s="533"/>
    </row>
    <row r="447" customHeight="1" spans="14:18">
      <c r="N447" s="532"/>
      <c r="R447" s="533"/>
    </row>
    <row r="448" customHeight="1" spans="14:18">
      <c r="N448" s="532"/>
      <c r="R448" s="533"/>
    </row>
    <row r="449" customHeight="1" spans="14:18">
      <c r="N449" s="532"/>
      <c r="R449" s="533"/>
    </row>
    <row r="450" customHeight="1" spans="14:18">
      <c r="N450" s="532"/>
      <c r="R450" s="533"/>
    </row>
    <row r="451" customHeight="1" spans="14:18">
      <c r="N451" s="532"/>
      <c r="R451" s="533"/>
    </row>
    <row r="452" customHeight="1" spans="14:18">
      <c r="N452" s="532"/>
      <c r="R452" s="533"/>
    </row>
    <row r="453" customHeight="1" spans="14:18">
      <c r="N453" s="532"/>
      <c r="R453" s="533"/>
    </row>
    <row r="454" customHeight="1" spans="14:18">
      <c r="N454" s="532"/>
      <c r="R454" s="533"/>
    </row>
    <row r="455" customHeight="1" spans="14:18">
      <c r="N455" s="532"/>
      <c r="R455" s="533"/>
    </row>
    <row r="456" customHeight="1" spans="14:18">
      <c r="N456" s="532"/>
      <c r="R456" s="533"/>
    </row>
    <row r="457" customHeight="1" spans="14:18">
      <c r="N457" s="532"/>
      <c r="R457" s="533"/>
    </row>
    <row r="458" customHeight="1" spans="14:18">
      <c r="N458" s="532"/>
      <c r="R458" s="533"/>
    </row>
    <row r="459" customHeight="1" spans="14:18">
      <c r="N459" s="532"/>
      <c r="R459" s="533"/>
    </row>
    <row r="460" customHeight="1" spans="14:18">
      <c r="N460" s="532"/>
      <c r="R460" s="533"/>
    </row>
    <row r="461" customHeight="1" spans="14:18">
      <c r="N461" s="532"/>
      <c r="R461" s="533"/>
    </row>
    <row r="462" customHeight="1" spans="14:18">
      <c r="N462" s="532"/>
      <c r="R462" s="533"/>
    </row>
    <row r="463" customHeight="1" spans="14:18">
      <c r="N463" s="532"/>
      <c r="R463" s="533"/>
    </row>
    <row r="464" customHeight="1" spans="14:18">
      <c r="N464" s="532"/>
      <c r="R464" s="533"/>
    </row>
    <row r="465" customHeight="1" spans="14:18">
      <c r="N465" s="532"/>
      <c r="R465" s="533"/>
    </row>
    <row r="466" customHeight="1" spans="14:18">
      <c r="N466" s="532"/>
      <c r="R466" s="533"/>
    </row>
    <row r="467" customHeight="1" spans="14:18">
      <c r="N467" s="532"/>
      <c r="R467" s="533"/>
    </row>
    <row r="468" customHeight="1" spans="14:18">
      <c r="N468" s="532"/>
      <c r="R468" s="533"/>
    </row>
    <row r="469" customHeight="1" spans="14:18">
      <c r="N469" s="532"/>
      <c r="R469" s="533"/>
    </row>
    <row r="470" customHeight="1" spans="14:18">
      <c r="N470" s="532"/>
      <c r="R470" s="533"/>
    </row>
    <row r="471" customHeight="1" spans="14:18">
      <c r="N471" s="532"/>
      <c r="R471" s="533"/>
    </row>
    <row r="472" customHeight="1" spans="14:18">
      <c r="N472" s="532"/>
      <c r="R472" s="533"/>
    </row>
    <row r="473" customHeight="1" spans="14:18">
      <c r="N473" s="532"/>
      <c r="R473" s="533"/>
    </row>
    <row r="474" customHeight="1" spans="14:18">
      <c r="N474" s="532"/>
      <c r="R474" s="533"/>
    </row>
    <row r="475" customHeight="1" spans="14:18">
      <c r="N475" s="532"/>
      <c r="R475" s="533"/>
    </row>
    <row r="476" customHeight="1" spans="14:18">
      <c r="N476" s="532"/>
      <c r="R476" s="533"/>
    </row>
    <row r="477" customHeight="1" spans="14:18">
      <c r="N477" s="532"/>
      <c r="R477" s="533"/>
    </row>
    <row r="478" customHeight="1" spans="14:18">
      <c r="N478" s="532"/>
      <c r="R478" s="533"/>
    </row>
    <row r="479" customHeight="1" spans="14:18">
      <c r="N479" s="532"/>
      <c r="R479" s="533"/>
    </row>
    <row r="480" customHeight="1" spans="14:18">
      <c r="N480" s="532"/>
      <c r="R480" s="533"/>
    </row>
    <row r="481" customHeight="1" spans="14:18">
      <c r="N481" s="532"/>
      <c r="R481" s="533"/>
    </row>
    <row r="482" customHeight="1" spans="14:18">
      <c r="N482" s="532"/>
      <c r="R482" s="533"/>
    </row>
    <row r="483" customHeight="1" spans="14:18">
      <c r="N483" s="532"/>
      <c r="R483" s="533"/>
    </row>
    <row r="484" customHeight="1" spans="14:18">
      <c r="N484" s="532"/>
      <c r="R484" s="533"/>
    </row>
    <row r="485" customHeight="1" spans="14:18">
      <c r="N485" s="532"/>
      <c r="R485" s="533"/>
    </row>
    <row r="486" customHeight="1" spans="14:18">
      <c r="N486" s="532"/>
      <c r="R486" s="533"/>
    </row>
    <row r="487" customHeight="1" spans="14:18">
      <c r="N487" s="532"/>
      <c r="R487" s="533"/>
    </row>
    <row r="488" customHeight="1" spans="14:18">
      <c r="N488" s="532"/>
      <c r="R488" s="533"/>
    </row>
    <row r="489" customHeight="1" spans="14:18">
      <c r="N489" s="532"/>
      <c r="R489" s="533"/>
    </row>
    <row r="490" customHeight="1" spans="14:18">
      <c r="N490" s="532"/>
      <c r="R490" s="533"/>
    </row>
    <row r="491" customHeight="1" spans="14:18">
      <c r="N491" s="532"/>
      <c r="R491" s="533"/>
    </row>
    <row r="492" customHeight="1" spans="14:18">
      <c r="N492" s="532"/>
      <c r="R492" s="533"/>
    </row>
    <row r="493" customHeight="1" spans="14:18">
      <c r="N493" s="532"/>
      <c r="R493" s="533"/>
    </row>
    <row r="494" customHeight="1" spans="14:18">
      <c r="N494" s="532"/>
      <c r="R494" s="533"/>
    </row>
    <row r="495" customHeight="1" spans="14:18">
      <c r="N495" s="532"/>
      <c r="R495" s="533"/>
    </row>
    <row r="496" customHeight="1" spans="14:18">
      <c r="N496" s="532"/>
      <c r="R496" s="533"/>
    </row>
    <row r="497" customHeight="1" spans="14:18">
      <c r="N497" s="532"/>
      <c r="R497" s="533"/>
    </row>
    <row r="498" customHeight="1" spans="14:18">
      <c r="N498" s="532"/>
      <c r="R498" s="533"/>
    </row>
    <row r="499" customHeight="1" spans="14:18">
      <c r="N499" s="532"/>
      <c r="R499" s="533"/>
    </row>
    <row r="500" customHeight="1" spans="14:18">
      <c r="N500" s="532"/>
      <c r="R500" s="533"/>
    </row>
    <row r="501" customHeight="1" spans="14:18">
      <c r="N501" s="532"/>
      <c r="R501" s="533"/>
    </row>
    <row r="502" customHeight="1" spans="14:18">
      <c r="N502" s="532"/>
      <c r="R502" s="533"/>
    </row>
    <row r="503" customHeight="1" spans="14:18">
      <c r="N503" s="532"/>
      <c r="R503" s="533"/>
    </row>
    <row r="504" customHeight="1" spans="14:18">
      <c r="N504" s="532"/>
      <c r="R504" s="533"/>
    </row>
    <row r="505" customHeight="1" spans="14:18">
      <c r="N505" s="532"/>
      <c r="R505" s="533"/>
    </row>
    <row r="506" customHeight="1" spans="14:18">
      <c r="N506" s="532"/>
      <c r="R506" s="533"/>
    </row>
    <row r="507" customHeight="1" spans="14:18">
      <c r="N507" s="532"/>
      <c r="R507" s="533"/>
    </row>
    <row r="508" customHeight="1" spans="14:18">
      <c r="N508" s="532"/>
      <c r="R508" s="533"/>
    </row>
    <row r="509" customHeight="1" spans="14:18">
      <c r="N509" s="532"/>
      <c r="R509" s="533"/>
    </row>
    <row r="510" customHeight="1" spans="14:18">
      <c r="N510" s="532"/>
      <c r="R510" s="533"/>
    </row>
    <row r="511" customHeight="1" spans="14:18">
      <c r="N511" s="532"/>
      <c r="R511" s="533"/>
    </row>
    <row r="512" customHeight="1" spans="14:18">
      <c r="N512" s="532"/>
      <c r="R512" s="533"/>
    </row>
    <row r="513" customHeight="1" spans="14:18">
      <c r="N513" s="532"/>
      <c r="R513" s="533"/>
    </row>
    <row r="514" customHeight="1" spans="14:18">
      <c r="N514" s="532"/>
      <c r="R514" s="533"/>
    </row>
    <row r="515" customHeight="1" spans="14:18">
      <c r="N515" s="532"/>
      <c r="R515" s="533"/>
    </row>
    <row r="516" customHeight="1" spans="14:18">
      <c r="N516" s="532"/>
      <c r="R516" s="533"/>
    </row>
    <row r="517" customHeight="1" spans="14:18">
      <c r="N517" s="532"/>
      <c r="R517" s="533"/>
    </row>
    <row r="518" customHeight="1" spans="14:18">
      <c r="N518" s="532"/>
      <c r="R518" s="533"/>
    </row>
    <row r="519" customHeight="1" spans="14:18">
      <c r="N519" s="532"/>
      <c r="R519" s="533"/>
    </row>
    <row r="520" customHeight="1" spans="14:18">
      <c r="N520" s="532"/>
      <c r="R520" s="533"/>
    </row>
    <row r="521" customHeight="1" spans="14:18">
      <c r="N521" s="532"/>
      <c r="R521" s="533"/>
    </row>
    <row r="522" customHeight="1" spans="14:18">
      <c r="N522" s="532"/>
      <c r="R522" s="533"/>
    </row>
    <row r="523" customHeight="1" spans="14:18">
      <c r="N523" s="532"/>
      <c r="R523" s="533"/>
    </row>
    <row r="524" customHeight="1" spans="14:18">
      <c r="N524" s="532"/>
      <c r="R524" s="533"/>
    </row>
    <row r="525" customHeight="1" spans="14:18">
      <c r="N525" s="532"/>
      <c r="R525" s="533"/>
    </row>
    <row r="526" customHeight="1" spans="14:18">
      <c r="N526" s="532"/>
      <c r="R526" s="533"/>
    </row>
    <row r="527" customHeight="1" spans="14:18">
      <c r="N527" s="532"/>
      <c r="R527" s="533"/>
    </row>
    <row r="528" customHeight="1" spans="14:18">
      <c r="N528" s="532"/>
      <c r="R528" s="533"/>
    </row>
    <row r="529" customHeight="1" spans="14:18">
      <c r="N529" s="532"/>
      <c r="R529" s="533"/>
    </row>
    <row r="530" customHeight="1" spans="14:18">
      <c r="N530" s="532"/>
      <c r="R530" s="533"/>
    </row>
    <row r="531" customHeight="1" spans="14:18">
      <c r="N531" s="532"/>
      <c r="R531" s="533"/>
    </row>
    <row r="532" customHeight="1" spans="14:18">
      <c r="N532" s="532"/>
      <c r="R532" s="533"/>
    </row>
    <row r="533" customHeight="1" spans="14:18">
      <c r="N533" s="532"/>
      <c r="R533" s="533"/>
    </row>
    <row r="534" customHeight="1" spans="14:18">
      <c r="N534" s="532"/>
      <c r="R534" s="533"/>
    </row>
    <row r="535" customHeight="1" spans="14:18">
      <c r="N535" s="532"/>
      <c r="R535" s="533"/>
    </row>
    <row r="536" customHeight="1" spans="14:18">
      <c r="N536" s="532"/>
      <c r="R536" s="533"/>
    </row>
    <row r="537" customHeight="1" spans="14:18">
      <c r="N537" s="532"/>
      <c r="R537" s="533"/>
    </row>
    <row r="538" customHeight="1" spans="14:18">
      <c r="N538" s="532"/>
      <c r="R538" s="533"/>
    </row>
    <row r="539" customHeight="1" spans="14:18">
      <c r="N539" s="532"/>
      <c r="R539" s="533"/>
    </row>
    <row r="540" customHeight="1" spans="14:18">
      <c r="N540" s="532"/>
      <c r="R540" s="533"/>
    </row>
    <row r="541" customHeight="1" spans="14:18">
      <c r="N541" s="532"/>
      <c r="R541" s="533"/>
    </row>
    <row r="542" customHeight="1" spans="14:18">
      <c r="N542" s="532"/>
      <c r="R542" s="533"/>
    </row>
    <row r="543" customHeight="1" spans="14:18">
      <c r="N543" s="532"/>
      <c r="R543" s="533"/>
    </row>
    <row r="544" customHeight="1" spans="14:18">
      <c r="N544" s="532"/>
      <c r="R544" s="533"/>
    </row>
    <row r="545" customHeight="1" spans="14:18">
      <c r="N545" s="532"/>
      <c r="R545" s="533"/>
    </row>
    <row r="546" customHeight="1" spans="14:18">
      <c r="N546" s="532"/>
      <c r="R546" s="533"/>
    </row>
    <row r="547" customHeight="1" spans="14:18">
      <c r="N547" s="532"/>
      <c r="R547" s="533"/>
    </row>
    <row r="548" customHeight="1" spans="14:18">
      <c r="N548" s="532"/>
      <c r="R548" s="533"/>
    </row>
    <row r="549" customHeight="1" spans="14:18">
      <c r="N549" s="532"/>
      <c r="R549" s="533"/>
    </row>
    <row r="550" customHeight="1" spans="14:18">
      <c r="N550" s="532"/>
      <c r="R550" s="533"/>
    </row>
    <row r="551" customHeight="1" spans="14:18">
      <c r="N551" s="532"/>
      <c r="R551" s="533"/>
    </row>
    <row r="552" customHeight="1" spans="14:18">
      <c r="N552" s="532"/>
      <c r="R552" s="533"/>
    </row>
    <row r="553" customHeight="1" spans="14:18">
      <c r="N553" s="532"/>
      <c r="R553" s="533"/>
    </row>
    <row r="554" customHeight="1" spans="14:18">
      <c r="N554" s="532"/>
      <c r="R554" s="533"/>
    </row>
    <row r="555" customHeight="1" spans="14:18">
      <c r="N555" s="532"/>
      <c r="R555" s="533"/>
    </row>
    <row r="556" customHeight="1" spans="14:18">
      <c r="N556" s="532"/>
      <c r="R556" s="533"/>
    </row>
    <row r="557" customHeight="1" spans="14:18">
      <c r="N557" s="532"/>
      <c r="R557" s="533"/>
    </row>
    <row r="558" customHeight="1" spans="14:18">
      <c r="N558" s="532"/>
      <c r="R558" s="533"/>
    </row>
    <row r="559" customHeight="1" spans="14:18">
      <c r="N559" s="532"/>
      <c r="R559" s="533"/>
    </row>
    <row r="560" customHeight="1" spans="14:18">
      <c r="N560" s="532"/>
      <c r="R560" s="533"/>
    </row>
    <row r="561" customHeight="1" spans="14:18">
      <c r="N561" s="532"/>
      <c r="R561" s="533"/>
    </row>
    <row r="562" customHeight="1" spans="14:18">
      <c r="N562" s="532"/>
      <c r="R562" s="533"/>
    </row>
    <row r="563" customHeight="1" spans="14:18">
      <c r="N563" s="532"/>
      <c r="R563" s="533"/>
    </row>
    <row r="564" customHeight="1" spans="14:18">
      <c r="N564" s="532"/>
      <c r="R564" s="533"/>
    </row>
    <row r="565" customHeight="1" spans="14:18">
      <c r="N565" s="532"/>
      <c r="R565" s="533"/>
    </row>
    <row r="566" customHeight="1" spans="14:18">
      <c r="N566" s="532"/>
      <c r="R566" s="533"/>
    </row>
    <row r="567" customHeight="1" spans="14:18">
      <c r="N567" s="532"/>
      <c r="R567" s="533"/>
    </row>
    <row r="568" customHeight="1" spans="14:18">
      <c r="N568" s="532"/>
      <c r="R568" s="533"/>
    </row>
    <row r="569" customHeight="1" spans="14:18">
      <c r="N569" s="532"/>
      <c r="R569" s="533"/>
    </row>
    <row r="570" customHeight="1" spans="14:18">
      <c r="N570" s="532"/>
      <c r="R570" s="533"/>
    </row>
    <row r="571" customHeight="1" spans="14:18">
      <c r="N571" s="532"/>
      <c r="R571" s="533"/>
    </row>
    <row r="572" customHeight="1" spans="14:18">
      <c r="N572" s="532"/>
      <c r="R572" s="533"/>
    </row>
    <row r="573" customHeight="1" spans="14:18">
      <c r="N573" s="532"/>
      <c r="R573" s="533"/>
    </row>
    <row r="574" customHeight="1" spans="14:18">
      <c r="N574" s="532"/>
      <c r="R574" s="533"/>
    </row>
    <row r="575" customHeight="1" spans="14:18">
      <c r="N575" s="532"/>
      <c r="R575" s="533"/>
    </row>
    <row r="576" customHeight="1" spans="14:18">
      <c r="N576" s="532"/>
      <c r="R576" s="533"/>
    </row>
    <row r="577" customHeight="1" spans="14:18">
      <c r="N577" s="532"/>
      <c r="R577" s="533"/>
    </row>
    <row r="578" customHeight="1" spans="14:18">
      <c r="N578" s="532"/>
      <c r="R578" s="533"/>
    </row>
    <row r="579" customHeight="1" spans="14:18">
      <c r="N579" s="532"/>
      <c r="R579" s="533"/>
    </row>
    <row r="580" customHeight="1" spans="14:18">
      <c r="N580" s="532"/>
      <c r="R580" s="533"/>
    </row>
    <row r="581" customHeight="1" spans="14:18">
      <c r="N581" s="532"/>
      <c r="R581" s="533"/>
    </row>
    <row r="582" customHeight="1" spans="14:18">
      <c r="N582" s="532"/>
      <c r="R582" s="533"/>
    </row>
    <row r="583" customHeight="1" spans="14:18">
      <c r="N583" s="532"/>
      <c r="R583" s="533"/>
    </row>
    <row r="584" customHeight="1" spans="14:18">
      <c r="N584" s="532"/>
      <c r="R584" s="533"/>
    </row>
    <row r="585" customHeight="1" spans="14:18">
      <c r="N585" s="532"/>
      <c r="R585" s="533"/>
    </row>
    <row r="586" customHeight="1" spans="14:18">
      <c r="N586" s="532"/>
      <c r="R586" s="533"/>
    </row>
    <row r="587" customHeight="1" spans="14:18">
      <c r="N587" s="532"/>
      <c r="R587" s="533"/>
    </row>
    <row r="588" customHeight="1" spans="14:18">
      <c r="N588" s="532"/>
      <c r="R588" s="533"/>
    </row>
    <row r="589" customHeight="1" spans="14:18">
      <c r="N589" s="532"/>
      <c r="R589" s="533"/>
    </row>
    <row r="590" customHeight="1" spans="14:18">
      <c r="N590" s="532"/>
      <c r="R590" s="533"/>
    </row>
    <row r="591" customHeight="1" spans="14:18">
      <c r="N591" s="532"/>
      <c r="R591" s="533"/>
    </row>
    <row r="592" customHeight="1" spans="14:18">
      <c r="N592" s="532"/>
      <c r="R592" s="533"/>
    </row>
    <row r="593" customHeight="1" spans="14:18">
      <c r="N593" s="532"/>
      <c r="R593" s="533"/>
    </row>
    <row r="594" customHeight="1" spans="14:18">
      <c r="N594" s="532"/>
      <c r="R594" s="533"/>
    </row>
    <row r="595" customHeight="1" spans="14:18">
      <c r="N595" s="532"/>
      <c r="R595" s="533"/>
    </row>
    <row r="596" customHeight="1" spans="14:18">
      <c r="N596" s="532"/>
      <c r="R596" s="533"/>
    </row>
    <row r="597" customHeight="1" spans="14:18">
      <c r="N597" s="532"/>
      <c r="R597" s="533"/>
    </row>
    <row r="598" customHeight="1" spans="14:18">
      <c r="N598" s="532"/>
      <c r="R598" s="533"/>
    </row>
    <row r="599" customHeight="1" spans="14:18">
      <c r="N599" s="532"/>
      <c r="R599" s="533"/>
    </row>
    <row r="600" customHeight="1" spans="14:18">
      <c r="N600" s="532"/>
      <c r="R600" s="533"/>
    </row>
    <row r="601" customHeight="1" spans="14:18">
      <c r="N601" s="532"/>
      <c r="R601" s="533"/>
    </row>
    <row r="602" customHeight="1" spans="14:18">
      <c r="N602" s="532"/>
      <c r="R602" s="533"/>
    </row>
    <row r="603" customHeight="1" spans="14:18">
      <c r="N603" s="532"/>
      <c r="R603" s="533"/>
    </row>
    <row r="604" customHeight="1" spans="14:18">
      <c r="N604" s="532"/>
      <c r="R604" s="533"/>
    </row>
    <row r="605" customHeight="1" spans="14:18">
      <c r="N605" s="532"/>
      <c r="R605" s="533"/>
    </row>
    <row r="606" customHeight="1" spans="14:18">
      <c r="N606" s="532"/>
      <c r="R606" s="533"/>
    </row>
    <row r="607" customHeight="1" spans="14:18">
      <c r="N607" s="532"/>
      <c r="R607" s="533"/>
    </row>
    <row r="608" customHeight="1" spans="14:18">
      <c r="N608" s="532"/>
      <c r="R608" s="533"/>
    </row>
    <row r="609" customHeight="1" spans="14:18">
      <c r="N609" s="532"/>
      <c r="R609" s="533"/>
    </row>
    <row r="610" customHeight="1" spans="14:18">
      <c r="N610" s="532"/>
      <c r="R610" s="533"/>
    </row>
    <row r="611" customHeight="1" spans="14:18">
      <c r="N611" s="532"/>
      <c r="R611" s="533"/>
    </row>
    <row r="612" customHeight="1" spans="14:18">
      <c r="N612" s="532"/>
      <c r="R612" s="533"/>
    </row>
    <row r="613" customHeight="1" spans="14:18">
      <c r="N613" s="532"/>
      <c r="R613" s="533"/>
    </row>
    <row r="614" customHeight="1" spans="14:18">
      <c r="N614" s="532"/>
      <c r="R614" s="533"/>
    </row>
    <row r="615" customHeight="1" spans="14:18">
      <c r="N615" s="532"/>
      <c r="R615" s="533"/>
    </row>
    <row r="616" customHeight="1" spans="14:18">
      <c r="N616" s="532"/>
      <c r="R616" s="533"/>
    </row>
    <row r="617" customHeight="1" spans="14:18">
      <c r="N617" s="532"/>
      <c r="R617" s="533"/>
    </row>
    <row r="618" customHeight="1" spans="14:18">
      <c r="N618" s="532"/>
      <c r="R618" s="533"/>
    </row>
    <row r="619" customHeight="1" spans="14:18">
      <c r="N619" s="532"/>
      <c r="R619" s="533"/>
    </row>
    <row r="620" customHeight="1" spans="14:18">
      <c r="N620" s="532"/>
      <c r="R620" s="533"/>
    </row>
    <row r="621" customHeight="1" spans="14:18">
      <c r="N621" s="532"/>
      <c r="R621" s="533"/>
    </row>
    <row r="622" customHeight="1" spans="14:18">
      <c r="N622" s="532"/>
      <c r="R622" s="533"/>
    </row>
    <row r="623" customHeight="1" spans="14:18">
      <c r="N623" s="532"/>
      <c r="R623" s="533"/>
    </row>
    <row r="624" customHeight="1" spans="14:18">
      <c r="N624" s="532"/>
      <c r="R624" s="533"/>
    </row>
    <row r="625" customHeight="1" spans="14:18">
      <c r="N625" s="532"/>
      <c r="R625" s="533"/>
    </row>
    <row r="626" customHeight="1" spans="14:18">
      <c r="N626" s="532"/>
      <c r="R626" s="533"/>
    </row>
    <row r="627" customHeight="1" spans="14:18">
      <c r="N627" s="532"/>
      <c r="R627" s="533"/>
    </row>
    <row r="628" customHeight="1" spans="14:18">
      <c r="N628" s="532"/>
      <c r="R628" s="533"/>
    </row>
    <row r="629" customHeight="1" spans="14:18">
      <c r="N629" s="532"/>
      <c r="R629" s="533"/>
    </row>
    <row r="630" customHeight="1" spans="14:18">
      <c r="N630" s="532"/>
      <c r="R630" s="533"/>
    </row>
    <row r="631" customHeight="1" spans="14:18">
      <c r="N631" s="532"/>
      <c r="R631" s="533"/>
    </row>
    <row r="632" customHeight="1" spans="14:18">
      <c r="N632" s="532"/>
      <c r="R632" s="533"/>
    </row>
    <row r="633" customHeight="1" spans="14:18">
      <c r="N633" s="532"/>
      <c r="R633" s="533"/>
    </row>
    <row r="634" customHeight="1" spans="14:18">
      <c r="N634" s="532"/>
      <c r="R634" s="533"/>
    </row>
    <row r="635" customHeight="1" spans="14:18">
      <c r="N635" s="532"/>
      <c r="R635" s="533"/>
    </row>
    <row r="636" customHeight="1" spans="14:18">
      <c r="N636" s="532"/>
      <c r="R636" s="533"/>
    </row>
    <row r="637" customHeight="1" spans="14:18">
      <c r="N637" s="532"/>
      <c r="R637" s="533"/>
    </row>
    <row r="638" customHeight="1" spans="14:18">
      <c r="N638" s="532"/>
      <c r="R638" s="533"/>
    </row>
    <row r="639" customHeight="1" spans="14:18">
      <c r="N639" s="532"/>
      <c r="R639" s="533"/>
    </row>
    <row r="640" customHeight="1" spans="14:18">
      <c r="N640" s="532"/>
      <c r="R640" s="533"/>
    </row>
    <row r="641" customHeight="1" spans="14:18">
      <c r="N641" s="532"/>
      <c r="R641" s="533"/>
    </row>
    <row r="642" customHeight="1" spans="14:18">
      <c r="N642" s="532"/>
      <c r="R642" s="533"/>
    </row>
    <row r="643" customHeight="1" spans="14:18">
      <c r="N643" s="532"/>
      <c r="R643" s="533"/>
    </row>
    <row r="644" customHeight="1" spans="14:18">
      <c r="N644" s="532"/>
      <c r="R644" s="533"/>
    </row>
    <row r="645" customHeight="1" spans="14:18">
      <c r="N645" s="532"/>
      <c r="R645" s="533"/>
    </row>
    <row r="646" customHeight="1" spans="14:18">
      <c r="N646" s="532"/>
      <c r="R646" s="533"/>
    </row>
    <row r="647" customHeight="1" spans="14:18">
      <c r="N647" s="532"/>
      <c r="R647" s="533"/>
    </row>
    <row r="648" customHeight="1" spans="14:18">
      <c r="N648" s="532"/>
      <c r="R648" s="533"/>
    </row>
    <row r="649" customHeight="1" spans="14:18">
      <c r="N649" s="532"/>
      <c r="R649" s="533"/>
    </row>
    <row r="650" customHeight="1" spans="14:18">
      <c r="N650" s="532"/>
      <c r="R650" s="533"/>
    </row>
    <row r="651" customHeight="1" spans="14:18">
      <c r="N651" s="532"/>
      <c r="R651" s="533"/>
    </row>
    <row r="652" customHeight="1" spans="14:18">
      <c r="N652" s="532"/>
      <c r="R652" s="533"/>
    </row>
    <row r="653" customHeight="1" spans="14:18">
      <c r="N653" s="532"/>
      <c r="R653" s="533"/>
    </row>
    <row r="654" customHeight="1" spans="14:18">
      <c r="N654" s="532"/>
      <c r="R654" s="533"/>
    </row>
    <row r="655" customHeight="1" spans="14:18">
      <c r="N655" s="532"/>
      <c r="R655" s="533"/>
    </row>
    <row r="656" customHeight="1" spans="14:18">
      <c r="N656" s="532"/>
      <c r="R656" s="533"/>
    </row>
    <row r="657" customHeight="1" spans="14:18">
      <c r="N657" s="532"/>
      <c r="R657" s="533"/>
    </row>
    <row r="658" customHeight="1" spans="14:18">
      <c r="N658" s="532"/>
      <c r="R658" s="533"/>
    </row>
    <row r="659" customHeight="1" spans="14:18">
      <c r="N659" s="532"/>
      <c r="R659" s="533"/>
    </row>
    <row r="660" customHeight="1" spans="14:18">
      <c r="N660" s="532"/>
      <c r="R660" s="533"/>
    </row>
    <row r="661" customHeight="1" spans="14:18">
      <c r="N661" s="532"/>
      <c r="R661" s="533"/>
    </row>
    <row r="662" customHeight="1" spans="14:18">
      <c r="N662" s="532"/>
      <c r="R662" s="533"/>
    </row>
    <row r="663" customHeight="1" spans="14:18">
      <c r="N663" s="532"/>
      <c r="R663" s="533"/>
    </row>
    <row r="664" customHeight="1" spans="14:18">
      <c r="N664" s="532"/>
      <c r="R664" s="533"/>
    </row>
    <row r="665" customHeight="1" spans="14:18">
      <c r="N665" s="532"/>
      <c r="R665" s="533"/>
    </row>
    <row r="666" customHeight="1" spans="14:18">
      <c r="N666" s="532"/>
      <c r="R666" s="533"/>
    </row>
    <row r="667" customHeight="1" spans="14:18">
      <c r="N667" s="532"/>
      <c r="R667" s="533"/>
    </row>
    <row r="668" customHeight="1" spans="14:18">
      <c r="N668" s="532"/>
      <c r="R668" s="533"/>
    </row>
    <row r="669" customHeight="1" spans="14:18">
      <c r="N669" s="532"/>
      <c r="R669" s="533"/>
    </row>
    <row r="670" customHeight="1" spans="14:18">
      <c r="N670" s="532"/>
      <c r="R670" s="533"/>
    </row>
    <row r="671" customHeight="1" spans="14:18">
      <c r="N671" s="532"/>
      <c r="R671" s="533"/>
    </row>
    <row r="672" customHeight="1" spans="14:18">
      <c r="N672" s="532"/>
      <c r="R672" s="533"/>
    </row>
    <row r="673" customHeight="1" spans="14:18">
      <c r="N673" s="532"/>
      <c r="R673" s="533"/>
    </row>
    <row r="674" customHeight="1" spans="14:18">
      <c r="N674" s="532"/>
      <c r="R674" s="533"/>
    </row>
    <row r="675" customHeight="1" spans="14:18">
      <c r="N675" s="532"/>
      <c r="R675" s="533"/>
    </row>
    <row r="676" customHeight="1" spans="14:18">
      <c r="N676" s="532"/>
      <c r="R676" s="533"/>
    </row>
    <row r="677" customHeight="1" spans="14:18">
      <c r="N677" s="532"/>
      <c r="R677" s="533"/>
    </row>
    <row r="678" customHeight="1" spans="14:18">
      <c r="N678" s="532"/>
      <c r="R678" s="533"/>
    </row>
    <row r="679" customHeight="1" spans="14:18">
      <c r="N679" s="532"/>
      <c r="R679" s="533"/>
    </row>
    <row r="680" customHeight="1" spans="14:18">
      <c r="N680" s="532"/>
      <c r="R680" s="533"/>
    </row>
    <row r="681" customHeight="1" spans="14:18">
      <c r="N681" s="532"/>
      <c r="R681" s="533"/>
    </row>
    <row r="682" customHeight="1" spans="14:18">
      <c r="N682" s="532"/>
      <c r="R682" s="533"/>
    </row>
    <row r="683" customHeight="1" spans="14:18">
      <c r="N683" s="532"/>
      <c r="R683" s="533"/>
    </row>
    <row r="684" customHeight="1" spans="14:18">
      <c r="N684" s="532"/>
      <c r="R684" s="533"/>
    </row>
    <row r="685" customHeight="1" spans="14:18">
      <c r="N685" s="532"/>
      <c r="R685" s="533"/>
    </row>
    <row r="686" customHeight="1" spans="14:18">
      <c r="N686" s="532"/>
      <c r="R686" s="533"/>
    </row>
    <row r="687" customHeight="1" spans="14:18">
      <c r="N687" s="532"/>
      <c r="R687" s="533"/>
    </row>
    <row r="688" customHeight="1" spans="14:18">
      <c r="N688" s="532"/>
      <c r="R688" s="533"/>
    </row>
    <row r="689" customHeight="1" spans="14:18">
      <c r="N689" s="532"/>
      <c r="R689" s="533"/>
    </row>
    <row r="690" customHeight="1" spans="14:18">
      <c r="N690" s="532"/>
      <c r="R690" s="533"/>
    </row>
    <row r="691" customHeight="1" spans="14:18">
      <c r="N691" s="532"/>
      <c r="R691" s="533"/>
    </row>
    <row r="692" customHeight="1" spans="14:18">
      <c r="N692" s="532"/>
      <c r="R692" s="533"/>
    </row>
    <row r="693" customHeight="1" spans="14:18">
      <c r="N693" s="532"/>
      <c r="R693" s="533"/>
    </row>
    <row r="694" customHeight="1" spans="14:18">
      <c r="N694" s="532"/>
      <c r="R694" s="533"/>
    </row>
    <row r="695" customHeight="1" spans="14:18">
      <c r="N695" s="532"/>
      <c r="R695" s="533"/>
    </row>
    <row r="696" customHeight="1" spans="14:18">
      <c r="N696" s="532"/>
      <c r="R696" s="533"/>
    </row>
    <row r="697" customHeight="1" spans="14:18">
      <c r="N697" s="532"/>
      <c r="R697" s="533"/>
    </row>
    <row r="698" customHeight="1" spans="14:18">
      <c r="N698" s="532"/>
      <c r="R698" s="533"/>
    </row>
    <row r="699" customHeight="1" spans="14:18">
      <c r="N699" s="532"/>
      <c r="R699" s="533"/>
    </row>
    <row r="700" customHeight="1" spans="14:18">
      <c r="N700" s="532"/>
      <c r="R700" s="533"/>
    </row>
    <row r="701" customHeight="1" spans="14:18">
      <c r="N701" s="532"/>
      <c r="R701" s="533"/>
    </row>
    <row r="702" customHeight="1" spans="14:18">
      <c r="N702" s="532"/>
      <c r="R702" s="533"/>
    </row>
    <row r="703" customHeight="1" spans="14:18">
      <c r="N703" s="532"/>
      <c r="R703" s="533"/>
    </row>
    <row r="704" customHeight="1" spans="14:18">
      <c r="N704" s="532"/>
      <c r="R704" s="533"/>
    </row>
    <row r="705" customHeight="1" spans="14:18">
      <c r="N705" s="532"/>
      <c r="R705" s="533"/>
    </row>
    <row r="706" customHeight="1" spans="14:18">
      <c r="N706" s="532"/>
      <c r="R706" s="533"/>
    </row>
    <row r="707" customHeight="1" spans="14:18">
      <c r="N707" s="532"/>
      <c r="R707" s="533"/>
    </row>
    <row r="708" customHeight="1" spans="14:18">
      <c r="N708" s="532"/>
      <c r="R708" s="533"/>
    </row>
    <row r="709" customHeight="1" spans="14:18">
      <c r="N709" s="532"/>
      <c r="R709" s="533"/>
    </row>
    <row r="710" customHeight="1" spans="14:18">
      <c r="N710" s="532"/>
      <c r="R710" s="533"/>
    </row>
    <row r="711" customHeight="1" spans="14:18">
      <c r="N711" s="532"/>
      <c r="R711" s="533"/>
    </row>
    <row r="712" customHeight="1" spans="14:18">
      <c r="N712" s="532"/>
      <c r="R712" s="533"/>
    </row>
    <row r="713" customHeight="1" spans="14:18">
      <c r="N713" s="532"/>
      <c r="R713" s="533"/>
    </row>
    <row r="714" customHeight="1" spans="14:18">
      <c r="N714" s="532"/>
      <c r="R714" s="533"/>
    </row>
    <row r="715" customHeight="1" spans="14:18">
      <c r="N715" s="532"/>
      <c r="R715" s="533"/>
    </row>
    <row r="716" customHeight="1" spans="14:18">
      <c r="N716" s="532"/>
      <c r="R716" s="533"/>
    </row>
    <row r="717" customHeight="1" spans="14:18">
      <c r="N717" s="532"/>
      <c r="R717" s="533"/>
    </row>
    <row r="718" customHeight="1" spans="14:18">
      <c r="N718" s="532"/>
      <c r="R718" s="533"/>
    </row>
    <row r="719" customHeight="1" spans="14:18">
      <c r="N719" s="532"/>
      <c r="R719" s="533"/>
    </row>
    <row r="720" customHeight="1" spans="14:18">
      <c r="N720" s="532"/>
      <c r="R720" s="533"/>
    </row>
    <row r="721" customHeight="1" spans="14:18">
      <c r="N721" s="532"/>
      <c r="R721" s="533"/>
    </row>
    <row r="722" customHeight="1" spans="14:18">
      <c r="N722" s="532"/>
      <c r="R722" s="533"/>
    </row>
    <row r="723" customHeight="1" spans="14:18">
      <c r="N723" s="532"/>
      <c r="R723" s="533"/>
    </row>
    <row r="724" customHeight="1" spans="14:18">
      <c r="N724" s="532"/>
      <c r="R724" s="533"/>
    </row>
    <row r="725" customHeight="1" spans="14:18">
      <c r="N725" s="532"/>
      <c r="R725" s="533"/>
    </row>
    <row r="726" customHeight="1" spans="14:18">
      <c r="N726" s="532"/>
      <c r="R726" s="533"/>
    </row>
    <row r="727" customHeight="1" spans="14:18">
      <c r="N727" s="532"/>
      <c r="R727" s="533"/>
    </row>
    <row r="728" customHeight="1" spans="14:18">
      <c r="N728" s="532"/>
      <c r="R728" s="533"/>
    </row>
    <row r="729" customHeight="1" spans="14:18">
      <c r="N729" s="532"/>
      <c r="R729" s="533"/>
    </row>
    <row r="730" customHeight="1" spans="14:18">
      <c r="N730" s="532"/>
      <c r="R730" s="533"/>
    </row>
    <row r="731" customHeight="1" spans="14:18">
      <c r="N731" s="532"/>
      <c r="R731" s="533"/>
    </row>
    <row r="732" customHeight="1" spans="14:18">
      <c r="N732" s="532"/>
      <c r="R732" s="533"/>
    </row>
    <row r="733" customHeight="1" spans="14:18">
      <c r="N733" s="532"/>
      <c r="R733" s="533"/>
    </row>
    <row r="734" customHeight="1" spans="14:18">
      <c r="N734" s="532"/>
      <c r="R734" s="533"/>
    </row>
    <row r="735" customHeight="1" spans="14:18">
      <c r="N735" s="532"/>
      <c r="R735" s="533"/>
    </row>
    <row r="736" customHeight="1" spans="14:18">
      <c r="N736" s="532"/>
      <c r="R736" s="533"/>
    </row>
    <row r="737" customHeight="1" spans="14:18">
      <c r="N737" s="532"/>
      <c r="R737" s="533"/>
    </row>
    <row r="738" customHeight="1" spans="14:18">
      <c r="N738" s="532"/>
      <c r="R738" s="533"/>
    </row>
    <row r="739" customHeight="1" spans="14:18">
      <c r="N739" s="532"/>
      <c r="R739" s="533"/>
    </row>
    <row r="740" customHeight="1" spans="14:18">
      <c r="N740" s="532"/>
      <c r="R740" s="533"/>
    </row>
    <row r="741" customHeight="1" spans="14:18">
      <c r="N741" s="532"/>
      <c r="R741" s="533"/>
    </row>
    <row r="742" customHeight="1" spans="14:18">
      <c r="N742" s="532"/>
      <c r="R742" s="533"/>
    </row>
    <row r="743" customHeight="1" spans="14:18">
      <c r="N743" s="532"/>
      <c r="R743" s="533"/>
    </row>
    <row r="744" customHeight="1" spans="14:18">
      <c r="N744" s="532"/>
      <c r="R744" s="533"/>
    </row>
    <row r="745" customHeight="1" spans="14:18">
      <c r="N745" s="532"/>
      <c r="R745" s="533"/>
    </row>
    <row r="746" customHeight="1" spans="14:18">
      <c r="N746" s="532"/>
      <c r="R746" s="533"/>
    </row>
    <row r="747" customHeight="1" spans="14:18">
      <c r="N747" s="532"/>
      <c r="R747" s="533"/>
    </row>
    <row r="748" customHeight="1" spans="14:18">
      <c r="N748" s="532"/>
      <c r="R748" s="533"/>
    </row>
    <row r="749" customHeight="1" spans="14:18">
      <c r="N749" s="532"/>
      <c r="R749" s="533"/>
    </row>
    <row r="750" customHeight="1" spans="14:18">
      <c r="N750" s="532"/>
      <c r="R750" s="533"/>
    </row>
    <row r="751" customHeight="1" spans="14:18">
      <c r="N751" s="532"/>
      <c r="R751" s="533"/>
    </row>
    <row r="752" customHeight="1" spans="14:18">
      <c r="N752" s="532"/>
      <c r="R752" s="533"/>
    </row>
    <row r="753" customHeight="1" spans="14:18">
      <c r="N753" s="532"/>
      <c r="R753" s="533"/>
    </row>
    <row r="754" customHeight="1" spans="14:18">
      <c r="N754" s="532"/>
      <c r="R754" s="533"/>
    </row>
    <row r="755" customHeight="1" spans="14:18">
      <c r="N755" s="532"/>
      <c r="R755" s="533"/>
    </row>
    <row r="756" customHeight="1" spans="14:18">
      <c r="N756" s="532"/>
      <c r="R756" s="533"/>
    </row>
    <row r="757" customHeight="1" spans="14:18">
      <c r="N757" s="532"/>
      <c r="R757" s="533"/>
    </row>
    <row r="758" customHeight="1" spans="14:18">
      <c r="N758" s="532"/>
      <c r="R758" s="533"/>
    </row>
    <row r="759" customHeight="1" spans="14:18">
      <c r="N759" s="532"/>
      <c r="R759" s="533"/>
    </row>
    <row r="760" customHeight="1" spans="14:18">
      <c r="N760" s="532"/>
      <c r="R760" s="533"/>
    </row>
    <row r="761" customHeight="1" spans="14:18">
      <c r="N761" s="532"/>
      <c r="R761" s="533"/>
    </row>
    <row r="762" customHeight="1" spans="14:18">
      <c r="N762" s="532"/>
      <c r="R762" s="533"/>
    </row>
    <row r="763" customHeight="1" spans="14:18">
      <c r="N763" s="532"/>
      <c r="R763" s="533"/>
    </row>
    <row r="764" customHeight="1" spans="14:18">
      <c r="N764" s="532"/>
      <c r="R764" s="533"/>
    </row>
    <row r="765" customHeight="1" spans="14:18">
      <c r="N765" s="532"/>
      <c r="R765" s="533"/>
    </row>
    <row r="766" customHeight="1" spans="14:18">
      <c r="N766" s="532"/>
      <c r="R766" s="533"/>
    </row>
    <row r="767" customHeight="1" spans="14:18">
      <c r="N767" s="532"/>
      <c r="R767" s="533"/>
    </row>
    <row r="768" customHeight="1" spans="14:18">
      <c r="N768" s="532"/>
      <c r="R768" s="533"/>
    </row>
    <row r="769" customHeight="1" spans="14:18">
      <c r="N769" s="532"/>
      <c r="R769" s="533"/>
    </row>
    <row r="770" customHeight="1" spans="14:18">
      <c r="N770" s="532"/>
      <c r="R770" s="533"/>
    </row>
    <row r="771" customHeight="1" spans="14:18">
      <c r="N771" s="532"/>
      <c r="R771" s="533"/>
    </row>
    <row r="772" customHeight="1" spans="14:18">
      <c r="N772" s="532"/>
      <c r="R772" s="533"/>
    </row>
    <row r="773" customHeight="1" spans="14:18">
      <c r="N773" s="532"/>
      <c r="R773" s="533"/>
    </row>
    <row r="774" customHeight="1" spans="14:18">
      <c r="N774" s="532"/>
      <c r="R774" s="533"/>
    </row>
    <row r="775" customHeight="1" spans="14:18">
      <c r="N775" s="532"/>
      <c r="R775" s="533"/>
    </row>
    <row r="776" customHeight="1" spans="14:18">
      <c r="N776" s="532"/>
      <c r="R776" s="533"/>
    </row>
    <row r="777" customHeight="1" spans="14:18">
      <c r="N777" s="532"/>
      <c r="R777" s="533"/>
    </row>
    <row r="778" customHeight="1" spans="14:18">
      <c r="N778" s="532"/>
      <c r="R778" s="533"/>
    </row>
    <row r="779" customHeight="1" spans="14:18">
      <c r="N779" s="532"/>
      <c r="R779" s="533"/>
    </row>
    <row r="780" customHeight="1" spans="14:18">
      <c r="N780" s="532"/>
      <c r="R780" s="533"/>
    </row>
    <row r="781" customHeight="1" spans="14:18">
      <c r="N781" s="532"/>
      <c r="R781" s="533"/>
    </row>
    <row r="782" customHeight="1" spans="14:18">
      <c r="N782" s="532"/>
      <c r="R782" s="533"/>
    </row>
    <row r="783" customHeight="1" spans="14:18">
      <c r="N783" s="532"/>
      <c r="R783" s="533"/>
    </row>
    <row r="784" customHeight="1" spans="14:18">
      <c r="N784" s="532"/>
      <c r="R784" s="533"/>
    </row>
    <row r="785" customHeight="1" spans="14:18">
      <c r="N785" s="532"/>
      <c r="R785" s="533"/>
    </row>
    <row r="786" customHeight="1" spans="14:18">
      <c r="N786" s="532"/>
      <c r="R786" s="533"/>
    </row>
    <row r="787" customHeight="1" spans="14:18">
      <c r="N787" s="532"/>
      <c r="R787" s="533"/>
    </row>
    <row r="788" customHeight="1" spans="14:18">
      <c r="N788" s="532"/>
      <c r="R788" s="533"/>
    </row>
    <row r="789" customHeight="1" spans="14:18">
      <c r="N789" s="532"/>
      <c r="R789" s="533"/>
    </row>
    <row r="790" customHeight="1" spans="14:18">
      <c r="N790" s="532"/>
      <c r="R790" s="533"/>
    </row>
    <row r="791" customHeight="1" spans="14:18">
      <c r="N791" s="532"/>
      <c r="R791" s="533"/>
    </row>
    <row r="792" customHeight="1" spans="14:18">
      <c r="N792" s="532"/>
      <c r="R792" s="533"/>
    </row>
    <row r="793" customHeight="1" spans="14:18">
      <c r="N793" s="532"/>
      <c r="R793" s="533"/>
    </row>
    <row r="794" customHeight="1" spans="14:18">
      <c r="N794" s="532"/>
      <c r="R794" s="533"/>
    </row>
    <row r="795" customHeight="1" spans="14:18">
      <c r="N795" s="532"/>
      <c r="R795" s="533"/>
    </row>
    <row r="796" customHeight="1" spans="14:18">
      <c r="N796" s="532"/>
      <c r="R796" s="533"/>
    </row>
    <row r="797" customHeight="1" spans="14:18">
      <c r="N797" s="532"/>
      <c r="R797" s="533"/>
    </row>
    <row r="798" customHeight="1" spans="14:18">
      <c r="N798" s="532"/>
      <c r="R798" s="533"/>
    </row>
    <row r="799" customHeight="1" spans="14:18">
      <c r="N799" s="532"/>
      <c r="R799" s="533"/>
    </row>
    <row r="800" customHeight="1" spans="14:18">
      <c r="N800" s="532"/>
      <c r="R800" s="533"/>
    </row>
    <row r="801" customHeight="1" spans="14:18">
      <c r="N801" s="532"/>
      <c r="R801" s="533"/>
    </row>
    <row r="802" customHeight="1" spans="14:18">
      <c r="N802" s="532"/>
      <c r="R802" s="533"/>
    </row>
    <row r="803" customHeight="1" spans="14:18">
      <c r="N803" s="532"/>
      <c r="R803" s="533"/>
    </row>
    <row r="804" customHeight="1" spans="14:18">
      <c r="N804" s="532"/>
      <c r="R804" s="533"/>
    </row>
    <row r="805" customHeight="1" spans="14:18">
      <c r="N805" s="532"/>
      <c r="R805" s="533"/>
    </row>
    <row r="806" customHeight="1" spans="14:18">
      <c r="N806" s="532"/>
      <c r="R806" s="533"/>
    </row>
    <row r="807" customHeight="1" spans="14:18">
      <c r="N807" s="532"/>
      <c r="R807" s="533"/>
    </row>
    <row r="808" customHeight="1" spans="14:18">
      <c r="N808" s="532"/>
      <c r="R808" s="533"/>
    </row>
    <row r="809" customHeight="1" spans="14:18">
      <c r="N809" s="532"/>
      <c r="R809" s="533"/>
    </row>
    <row r="810" customHeight="1" spans="14:18">
      <c r="N810" s="532"/>
      <c r="R810" s="533"/>
    </row>
    <row r="811" customHeight="1" spans="14:18">
      <c r="N811" s="532"/>
      <c r="R811" s="533"/>
    </row>
    <row r="812" customHeight="1" spans="14:18">
      <c r="N812" s="532"/>
      <c r="R812" s="533"/>
    </row>
    <row r="813" customHeight="1" spans="14:18">
      <c r="N813" s="532"/>
      <c r="R813" s="533"/>
    </row>
    <row r="814" customHeight="1" spans="14:18">
      <c r="N814" s="532"/>
      <c r="R814" s="533"/>
    </row>
    <row r="815" customHeight="1" spans="14:18">
      <c r="N815" s="532"/>
      <c r="R815" s="533"/>
    </row>
    <row r="816" customHeight="1" spans="14:18">
      <c r="N816" s="532"/>
      <c r="R816" s="533"/>
    </row>
    <row r="817" customHeight="1" spans="14:18">
      <c r="N817" s="532"/>
      <c r="R817" s="533"/>
    </row>
    <row r="818" customHeight="1" spans="14:18">
      <c r="N818" s="532"/>
      <c r="R818" s="533"/>
    </row>
    <row r="819" customHeight="1" spans="14:18">
      <c r="N819" s="532"/>
      <c r="R819" s="533"/>
    </row>
    <row r="820" customHeight="1" spans="14:18">
      <c r="N820" s="532"/>
      <c r="R820" s="533"/>
    </row>
    <row r="821" customHeight="1" spans="14:18">
      <c r="N821" s="532"/>
      <c r="R821" s="533"/>
    </row>
    <row r="822" customHeight="1" spans="14:18">
      <c r="N822" s="532"/>
      <c r="R822" s="533"/>
    </row>
    <row r="823" customHeight="1" spans="14:18">
      <c r="N823" s="532"/>
      <c r="R823" s="533"/>
    </row>
    <row r="824" customHeight="1" spans="14:18">
      <c r="N824" s="532"/>
      <c r="R824" s="533"/>
    </row>
    <row r="825" customHeight="1" spans="14:18">
      <c r="N825" s="532"/>
      <c r="R825" s="533"/>
    </row>
    <row r="826" customHeight="1" spans="14:18">
      <c r="N826" s="532"/>
      <c r="R826" s="533"/>
    </row>
    <row r="827" customHeight="1" spans="14:18">
      <c r="N827" s="532"/>
      <c r="R827" s="533"/>
    </row>
    <row r="828" customHeight="1" spans="14:18">
      <c r="N828" s="532"/>
      <c r="R828" s="533"/>
    </row>
    <row r="829" customHeight="1" spans="14:18">
      <c r="N829" s="532"/>
      <c r="R829" s="533"/>
    </row>
    <row r="830" customHeight="1" spans="14:18">
      <c r="N830" s="532"/>
      <c r="R830" s="533"/>
    </row>
    <row r="831" customHeight="1" spans="14:18">
      <c r="N831" s="532"/>
      <c r="R831" s="533"/>
    </row>
    <row r="832" customHeight="1" spans="14:18">
      <c r="N832" s="532"/>
      <c r="R832" s="533"/>
    </row>
    <row r="833" customHeight="1" spans="14:18">
      <c r="N833" s="532"/>
      <c r="R833" s="533"/>
    </row>
    <row r="834" customHeight="1" spans="14:18">
      <c r="N834" s="532"/>
      <c r="R834" s="533"/>
    </row>
    <row r="835" customHeight="1" spans="14:18">
      <c r="N835" s="532"/>
      <c r="R835" s="533"/>
    </row>
    <row r="836" customHeight="1" spans="14:18">
      <c r="N836" s="532"/>
      <c r="R836" s="533"/>
    </row>
    <row r="837" customHeight="1" spans="14:18">
      <c r="N837" s="532"/>
      <c r="R837" s="533"/>
    </row>
    <row r="838" customHeight="1" spans="14:18">
      <c r="N838" s="532"/>
      <c r="R838" s="533"/>
    </row>
    <row r="839" customHeight="1" spans="14:18">
      <c r="N839" s="532"/>
      <c r="R839" s="533"/>
    </row>
    <row r="840" customHeight="1" spans="14:18">
      <c r="N840" s="532"/>
      <c r="R840" s="533"/>
    </row>
    <row r="841" customHeight="1" spans="14:18">
      <c r="N841" s="532"/>
      <c r="R841" s="533"/>
    </row>
    <row r="842" customHeight="1" spans="14:18">
      <c r="N842" s="532"/>
      <c r="R842" s="533"/>
    </row>
    <row r="843" customHeight="1" spans="14:18">
      <c r="N843" s="532"/>
      <c r="R843" s="533"/>
    </row>
    <row r="844" customHeight="1" spans="14:18">
      <c r="N844" s="532"/>
      <c r="R844" s="533"/>
    </row>
    <row r="845" customHeight="1" spans="14:18">
      <c r="N845" s="532"/>
      <c r="R845" s="533"/>
    </row>
    <row r="846" customHeight="1" spans="14:18">
      <c r="N846" s="532"/>
      <c r="R846" s="533"/>
    </row>
    <row r="847" customHeight="1" spans="14:18">
      <c r="N847" s="532"/>
      <c r="R847" s="533"/>
    </row>
    <row r="848" customHeight="1" spans="14:18">
      <c r="N848" s="532"/>
      <c r="R848" s="533"/>
    </row>
    <row r="849" customHeight="1" spans="14:18">
      <c r="N849" s="532"/>
      <c r="R849" s="533"/>
    </row>
    <row r="850" customHeight="1" spans="14:18">
      <c r="N850" s="532"/>
      <c r="R850" s="533"/>
    </row>
    <row r="851" customHeight="1" spans="14:18">
      <c r="N851" s="532"/>
      <c r="R851" s="533"/>
    </row>
    <row r="852" customHeight="1" spans="14:18">
      <c r="N852" s="532"/>
      <c r="R852" s="533"/>
    </row>
    <row r="853" customHeight="1" spans="14:18">
      <c r="N853" s="532"/>
      <c r="R853" s="533"/>
    </row>
    <row r="854" customHeight="1" spans="14:18">
      <c r="N854" s="532"/>
      <c r="R854" s="533"/>
    </row>
    <row r="855" customHeight="1" spans="14:18">
      <c r="N855" s="532"/>
      <c r="R855" s="533"/>
    </row>
    <row r="856" customHeight="1" spans="14:18">
      <c r="N856" s="532"/>
      <c r="R856" s="533"/>
    </row>
    <row r="857" customHeight="1" spans="14:18">
      <c r="N857" s="532"/>
      <c r="R857" s="533"/>
    </row>
    <row r="858" customHeight="1" spans="14:18">
      <c r="N858" s="532"/>
      <c r="R858" s="533"/>
    </row>
    <row r="859" customHeight="1" spans="14:18">
      <c r="N859" s="532"/>
      <c r="R859" s="533"/>
    </row>
    <row r="860" customHeight="1" spans="14:18">
      <c r="N860" s="532"/>
      <c r="R860" s="533"/>
    </row>
    <row r="861" customHeight="1" spans="14:18">
      <c r="N861" s="532"/>
      <c r="R861" s="533"/>
    </row>
    <row r="862" customHeight="1" spans="14:18">
      <c r="N862" s="532"/>
      <c r="R862" s="533"/>
    </row>
    <row r="863" customHeight="1" spans="14:18">
      <c r="N863" s="532"/>
      <c r="R863" s="533"/>
    </row>
    <row r="864" customHeight="1" spans="14:18">
      <c r="N864" s="532"/>
      <c r="R864" s="533"/>
    </row>
    <row r="865" customHeight="1" spans="14:18">
      <c r="N865" s="532"/>
      <c r="R865" s="533"/>
    </row>
    <row r="866" customHeight="1" spans="14:18">
      <c r="N866" s="532"/>
      <c r="R866" s="533"/>
    </row>
    <row r="867" customHeight="1" spans="14:18">
      <c r="N867" s="532"/>
      <c r="R867" s="533"/>
    </row>
    <row r="868" customHeight="1" spans="14:18">
      <c r="N868" s="532"/>
      <c r="R868" s="533"/>
    </row>
    <row r="869" customHeight="1" spans="14:18">
      <c r="N869" s="532"/>
      <c r="R869" s="533"/>
    </row>
    <row r="870" customHeight="1" spans="14:18">
      <c r="N870" s="532"/>
      <c r="R870" s="533"/>
    </row>
    <row r="871" customHeight="1" spans="14:18">
      <c r="N871" s="532"/>
      <c r="R871" s="533"/>
    </row>
    <row r="872" customHeight="1" spans="14:18">
      <c r="N872" s="532"/>
      <c r="R872" s="533"/>
    </row>
    <row r="873" customHeight="1" spans="14:18">
      <c r="N873" s="532"/>
      <c r="R873" s="533"/>
    </row>
    <row r="874" customHeight="1" spans="14:18">
      <c r="N874" s="532"/>
      <c r="R874" s="533"/>
    </row>
    <row r="875" customHeight="1" spans="14:18">
      <c r="N875" s="532"/>
      <c r="R875" s="533"/>
    </row>
    <row r="876" customHeight="1" spans="14:18">
      <c r="N876" s="532"/>
      <c r="R876" s="533"/>
    </row>
    <row r="877" customHeight="1" spans="14:18">
      <c r="N877" s="532"/>
      <c r="R877" s="533"/>
    </row>
    <row r="878" customHeight="1" spans="14:18">
      <c r="N878" s="532"/>
      <c r="R878" s="533"/>
    </row>
    <row r="879" customHeight="1" spans="14:18">
      <c r="N879" s="532"/>
      <c r="R879" s="533"/>
    </row>
    <row r="880" customHeight="1" spans="14:18">
      <c r="N880" s="532"/>
      <c r="R880" s="533"/>
    </row>
    <row r="881" customHeight="1" spans="14:18">
      <c r="N881" s="532"/>
      <c r="R881" s="533"/>
    </row>
    <row r="882" customHeight="1" spans="14:18">
      <c r="N882" s="532"/>
      <c r="R882" s="533"/>
    </row>
    <row r="883" customHeight="1" spans="14:18">
      <c r="N883" s="532"/>
      <c r="R883" s="533"/>
    </row>
    <row r="884" customHeight="1" spans="14:18">
      <c r="N884" s="532"/>
      <c r="R884" s="533"/>
    </row>
    <row r="885" customHeight="1" spans="14:18">
      <c r="N885" s="532"/>
      <c r="R885" s="533"/>
    </row>
    <row r="886" customHeight="1" spans="14:18">
      <c r="N886" s="532"/>
      <c r="R886" s="533"/>
    </row>
    <row r="887" customHeight="1" spans="14:18">
      <c r="N887" s="532"/>
      <c r="R887" s="533"/>
    </row>
    <row r="888" customHeight="1" spans="14:18">
      <c r="N888" s="532"/>
      <c r="R888" s="533"/>
    </row>
    <row r="889" customHeight="1" spans="14:18">
      <c r="N889" s="532"/>
      <c r="R889" s="533"/>
    </row>
    <row r="890" customHeight="1" spans="14:18">
      <c r="N890" s="532"/>
      <c r="R890" s="533"/>
    </row>
    <row r="891" customHeight="1" spans="14:18">
      <c r="N891" s="532"/>
      <c r="R891" s="533"/>
    </row>
    <row r="892" customHeight="1" spans="14:18">
      <c r="N892" s="532"/>
      <c r="R892" s="533"/>
    </row>
    <row r="893" customHeight="1" spans="14:18">
      <c r="N893" s="532"/>
      <c r="R893" s="533"/>
    </row>
    <row r="894" customHeight="1" spans="14:18">
      <c r="N894" s="532"/>
      <c r="R894" s="533"/>
    </row>
    <row r="895" customHeight="1" spans="14:18">
      <c r="N895" s="532"/>
      <c r="R895" s="533"/>
    </row>
    <row r="896" customHeight="1" spans="14:18">
      <c r="N896" s="532"/>
      <c r="R896" s="533"/>
    </row>
    <row r="897" customHeight="1" spans="14:18">
      <c r="N897" s="532"/>
      <c r="R897" s="533"/>
    </row>
    <row r="898" customHeight="1" spans="14:18">
      <c r="N898" s="532"/>
      <c r="R898" s="533"/>
    </row>
    <row r="899" customHeight="1" spans="14:18">
      <c r="N899" s="532"/>
      <c r="R899" s="533"/>
    </row>
    <row r="900" customHeight="1" spans="14:18">
      <c r="N900" s="532"/>
      <c r="R900" s="533"/>
    </row>
    <row r="901" customHeight="1" spans="14:18">
      <c r="N901" s="532"/>
      <c r="R901" s="533"/>
    </row>
    <row r="902" customHeight="1" spans="14:18">
      <c r="N902" s="532"/>
      <c r="R902" s="533"/>
    </row>
    <row r="903" customHeight="1" spans="14:18">
      <c r="N903" s="532"/>
      <c r="R903" s="533"/>
    </row>
    <row r="904" customHeight="1" spans="14:18">
      <c r="N904" s="532"/>
      <c r="R904" s="533"/>
    </row>
    <row r="905" customHeight="1" spans="14:18">
      <c r="N905" s="532"/>
      <c r="R905" s="533"/>
    </row>
    <row r="906" customHeight="1" spans="14:18">
      <c r="N906" s="532"/>
      <c r="R906" s="533"/>
    </row>
    <row r="907" customHeight="1" spans="14:18">
      <c r="N907" s="532"/>
      <c r="R907" s="533"/>
    </row>
    <row r="908" customHeight="1" spans="14:18">
      <c r="N908" s="532"/>
      <c r="R908" s="533"/>
    </row>
    <row r="909" customHeight="1" spans="14:18">
      <c r="N909" s="532"/>
      <c r="R909" s="533"/>
    </row>
    <row r="910" customHeight="1" spans="14:18">
      <c r="N910" s="532"/>
      <c r="R910" s="533"/>
    </row>
    <row r="911" customHeight="1" spans="14:18">
      <c r="N911" s="532"/>
      <c r="R911" s="533"/>
    </row>
    <row r="912" customHeight="1" spans="14:18">
      <c r="N912" s="532"/>
      <c r="R912" s="533"/>
    </row>
    <row r="913" customHeight="1" spans="14:18">
      <c r="N913" s="532"/>
      <c r="R913" s="533"/>
    </row>
    <row r="914" customHeight="1" spans="14:18">
      <c r="N914" s="532"/>
      <c r="R914" s="533"/>
    </row>
    <row r="915" customHeight="1" spans="14:18">
      <c r="N915" s="532"/>
      <c r="R915" s="533"/>
    </row>
    <row r="916" customHeight="1" spans="14:18">
      <c r="N916" s="532"/>
      <c r="R916" s="533"/>
    </row>
    <row r="917" customHeight="1" spans="14:18">
      <c r="N917" s="532"/>
      <c r="R917" s="533"/>
    </row>
    <row r="918" customHeight="1" spans="14:18">
      <c r="N918" s="532"/>
      <c r="R918" s="533"/>
    </row>
    <row r="919" customHeight="1" spans="14:18">
      <c r="N919" s="532"/>
      <c r="R919" s="533"/>
    </row>
    <row r="920" customHeight="1" spans="14:18">
      <c r="N920" s="532"/>
      <c r="R920" s="533"/>
    </row>
    <row r="921" customHeight="1" spans="14:18">
      <c r="N921" s="532"/>
      <c r="R921" s="533"/>
    </row>
    <row r="922" customHeight="1" spans="14:18">
      <c r="N922" s="532"/>
      <c r="R922" s="533"/>
    </row>
    <row r="923" customHeight="1" spans="14:18">
      <c r="N923" s="532"/>
      <c r="R923" s="533"/>
    </row>
    <row r="924" customHeight="1" spans="14:18">
      <c r="N924" s="532"/>
      <c r="R924" s="533"/>
    </row>
    <row r="925" customHeight="1" spans="14:18">
      <c r="N925" s="532"/>
      <c r="R925" s="533"/>
    </row>
    <row r="926" customHeight="1" spans="14:18">
      <c r="N926" s="532"/>
      <c r="R926" s="533"/>
    </row>
    <row r="927" customHeight="1" spans="14:18">
      <c r="N927" s="532"/>
      <c r="R927" s="533"/>
    </row>
    <row r="928" customHeight="1" spans="14:18">
      <c r="N928" s="532"/>
      <c r="R928" s="533"/>
    </row>
    <row r="929" customHeight="1" spans="14:18">
      <c r="N929" s="532"/>
      <c r="R929" s="533"/>
    </row>
    <row r="930" customHeight="1" spans="14:18">
      <c r="N930" s="532"/>
      <c r="R930" s="533"/>
    </row>
    <row r="931" customHeight="1" spans="14:18">
      <c r="N931" s="532"/>
      <c r="R931" s="533"/>
    </row>
    <row r="932" customHeight="1" spans="14:18">
      <c r="N932" s="532"/>
      <c r="R932" s="533"/>
    </row>
    <row r="933" customHeight="1" spans="14:18">
      <c r="N933" s="532"/>
      <c r="R933" s="533"/>
    </row>
    <row r="934" customHeight="1" spans="14:18">
      <c r="N934" s="532"/>
      <c r="R934" s="533"/>
    </row>
    <row r="935" customHeight="1" spans="14:18">
      <c r="N935" s="532"/>
      <c r="R935" s="533"/>
    </row>
    <row r="936" customHeight="1" spans="14:18">
      <c r="N936" s="532"/>
      <c r="R936" s="533"/>
    </row>
    <row r="937" customHeight="1" spans="14:18">
      <c r="N937" s="532"/>
      <c r="R937" s="533"/>
    </row>
    <row r="938" customHeight="1" spans="14:18">
      <c r="N938" s="532"/>
      <c r="R938" s="533"/>
    </row>
    <row r="939" customHeight="1" spans="14:18">
      <c r="N939" s="532"/>
      <c r="R939" s="533"/>
    </row>
    <row r="940" customHeight="1" spans="14:18">
      <c r="N940" s="532"/>
      <c r="R940" s="533"/>
    </row>
    <row r="941" customHeight="1" spans="14:18">
      <c r="N941" s="532"/>
      <c r="R941" s="533"/>
    </row>
    <row r="942" customHeight="1" spans="14:18">
      <c r="N942" s="532"/>
      <c r="R942" s="533"/>
    </row>
    <row r="943" customHeight="1" spans="14:18">
      <c r="N943" s="532"/>
      <c r="R943" s="533"/>
    </row>
    <row r="944" customHeight="1" spans="14:18">
      <c r="N944" s="532"/>
      <c r="R944" s="533"/>
    </row>
    <row r="945" customHeight="1" spans="14:18">
      <c r="N945" s="532"/>
      <c r="R945" s="533"/>
    </row>
    <row r="946" customHeight="1" spans="14:18">
      <c r="N946" s="532"/>
      <c r="R946" s="533"/>
    </row>
    <row r="947" customHeight="1" spans="14:18">
      <c r="N947" s="532"/>
      <c r="R947" s="533"/>
    </row>
    <row r="948" customHeight="1" spans="14:18">
      <c r="N948" s="532"/>
      <c r="R948" s="533"/>
    </row>
    <row r="949" customHeight="1" spans="14:18">
      <c r="N949" s="532"/>
      <c r="R949" s="533"/>
    </row>
    <row r="950" customHeight="1" spans="14:18">
      <c r="N950" s="532"/>
      <c r="R950" s="533"/>
    </row>
    <row r="951" customHeight="1" spans="14:18">
      <c r="N951" s="532"/>
      <c r="R951" s="533"/>
    </row>
    <row r="952" customHeight="1" spans="14:18">
      <c r="N952" s="532"/>
      <c r="R952" s="533"/>
    </row>
    <row r="953" customHeight="1" spans="14:18">
      <c r="N953" s="532"/>
      <c r="R953" s="533"/>
    </row>
    <row r="954" customHeight="1" spans="14:18">
      <c r="N954" s="532"/>
      <c r="R954" s="533"/>
    </row>
    <row r="955" customHeight="1" spans="14:18">
      <c r="N955" s="532"/>
      <c r="R955" s="533"/>
    </row>
    <row r="956" customHeight="1" spans="14:18">
      <c r="N956" s="532"/>
      <c r="R956" s="533"/>
    </row>
    <row r="957" customHeight="1" spans="14:18">
      <c r="N957" s="532"/>
      <c r="R957" s="533"/>
    </row>
    <row r="958" customHeight="1" spans="14:18">
      <c r="N958" s="532"/>
      <c r="R958" s="533"/>
    </row>
    <row r="959" customHeight="1" spans="14:18">
      <c r="N959" s="532"/>
      <c r="R959" s="533"/>
    </row>
    <row r="960" customHeight="1" spans="14:18">
      <c r="N960" s="532"/>
      <c r="R960" s="533"/>
    </row>
    <row r="961" customHeight="1" spans="14:18">
      <c r="N961" s="532"/>
      <c r="R961" s="533"/>
    </row>
    <row r="962" customHeight="1" spans="14:18">
      <c r="N962" s="532"/>
      <c r="R962" s="533"/>
    </row>
    <row r="963" customHeight="1" spans="14:18">
      <c r="N963" s="532"/>
      <c r="R963" s="533"/>
    </row>
    <row r="964" customHeight="1" spans="14:18">
      <c r="N964" s="532"/>
      <c r="R964" s="533"/>
    </row>
    <row r="965" customHeight="1" spans="14:18">
      <c r="N965" s="532"/>
      <c r="R965" s="533"/>
    </row>
    <row r="966" customHeight="1" spans="14:18">
      <c r="N966" s="532"/>
      <c r="R966" s="533"/>
    </row>
    <row r="967" customHeight="1" spans="14:18">
      <c r="N967" s="532"/>
      <c r="R967" s="533"/>
    </row>
    <row r="968" customHeight="1" spans="14:18">
      <c r="N968" s="532"/>
      <c r="R968" s="533"/>
    </row>
    <row r="969" customHeight="1" spans="14:18">
      <c r="N969" s="532"/>
      <c r="R969" s="533"/>
    </row>
    <row r="970" customHeight="1" spans="14:18">
      <c r="N970" s="532"/>
      <c r="R970" s="533"/>
    </row>
    <row r="971" customHeight="1" spans="14:18">
      <c r="N971" s="532"/>
      <c r="R971" s="533"/>
    </row>
    <row r="972" customHeight="1" spans="14:18">
      <c r="N972" s="532"/>
      <c r="R972" s="533"/>
    </row>
    <row r="973" customHeight="1" spans="14:18">
      <c r="N973" s="532"/>
      <c r="R973" s="533"/>
    </row>
    <row r="974" customHeight="1" spans="14:18">
      <c r="N974" s="532"/>
      <c r="R974" s="533"/>
    </row>
    <row r="975" customHeight="1" spans="14:18">
      <c r="N975" s="532"/>
      <c r="R975" s="533"/>
    </row>
    <row r="976" customHeight="1" spans="14:18">
      <c r="N976" s="532"/>
      <c r="R976" s="533"/>
    </row>
    <row r="977" customHeight="1" spans="14:18">
      <c r="N977" s="532"/>
      <c r="R977" s="533"/>
    </row>
    <row r="978" customHeight="1" spans="14:18">
      <c r="N978" s="532"/>
      <c r="R978" s="533"/>
    </row>
    <row r="979" customHeight="1" spans="14:18">
      <c r="N979" s="532"/>
      <c r="R979" s="533"/>
    </row>
    <row r="980" customHeight="1" spans="14:18">
      <c r="N980" s="532"/>
      <c r="R980" s="533"/>
    </row>
    <row r="981" customHeight="1" spans="14:18">
      <c r="N981" s="532"/>
      <c r="R981" s="533"/>
    </row>
    <row r="982" customHeight="1" spans="14:18">
      <c r="N982" s="532"/>
      <c r="R982" s="533"/>
    </row>
    <row r="983" customHeight="1" spans="14:18">
      <c r="N983" s="532"/>
      <c r="R983" s="533"/>
    </row>
    <row r="984" customHeight="1" spans="14:18">
      <c r="N984" s="532"/>
      <c r="R984" s="533"/>
    </row>
    <row r="985" customHeight="1" spans="14:18">
      <c r="N985" s="532"/>
      <c r="R985" s="533"/>
    </row>
    <row r="986" customHeight="1" spans="14:18">
      <c r="N986" s="532"/>
      <c r="R986" s="533"/>
    </row>
    <row r="987" customHeight="1" spans="14:18">
      <c r="N987" s="532"/>
      <c r="R987" s="533"/>
    </row>
    <row r="988" customHeight="1" spans="14:18">
      <c r="N988" s="532"/>
      <c r="R988" s="533"/>
    </row>
    <row r="989" customHeight="1" spans="14:18">
      <c r="N989" s="532"/>
      <c r="R989" s="533"/>
    </row>
    <row r="990" customHeight="1" spans="14:18">
      <c r="N990" s="532"/>
      <c r="R990" s="533"/>
    </row>
    <row r="991" customHeight="1" spans="14:18">
      <c r="N991" s="532"/>
      <c r="R991" s="533"/>
    </row>
    <row r="992" customHeight="1" spans="14:18">
      <c r="N992" s="532"/>
      <c r="R992" s="533"/>
    </row>
    <row r="993" customHeight="1" spans="14:18">
      <c r="N993" s="532"/>
      <c r="R993" s="533"/>
    </row>
    <row r="994" customHeight="1" spans="14:18">
      <c r="N994" s="532"/>
      <c r="R994" s="533"/>
    </row>
    <row r="995" customHeight="1" spans="14:18">
      <c r="N995" s="532"/>
      <c r="R995" s="533"/>
    </row>
  </sheetData>
  <conditionalFormatting sqref="D9">
    <cfRule type="cellIs" dxfId="3" priority="1" operator="greaterThan">
      <formula>0</formula>
    </cfRule>
  </conditionalFormatting>
  <pageMargins left="0.7" right="0.7" top="0.75" bottom="0.75" header="0.3" footer="0.3"/>
  <headerFooter/>
  <ignoredErrors>
    <ignoredError sqref="D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5:R992"/>
  <sheetViews>
    <sheetView workbookViewId="0">
      <pane ySplit="1" topLeftCell="A2" activePane="bottomLeft" state="frozen"/>
      <selection/>
      <selection pane="bottomLeft" activeCell="C17" sqref="C17"/>
    </sheetView>
  </sheetViews>
  <sheetFormatPr defaultColWidth="12.5714285714286" defaultRowHeight="15.75" customHeight="1"/>
  <cols>
    <col min="1" max="1" width="12.5714285714286" style="1"/>
    <col min="2" max="3" width="17.8571428571429" style="1" customWidth="1"/>
    <col min="4" max="4" width="12.8571428571429" style="1" customWidth="1"/>
    <col min="5" max="5" width="25.2857142857143" style="1" customWidth="1"/>
    <col min="6" max="6" width="21.7142857142857" style="1" customWidth="1"/>
    <col min="7" max="7" width="46.7142857142857" style="1" customWidth="1"/>
    <col min="8" max="8" width="11.2857142857143" style="1" customWidth="1"/>
    <col min="9" max="9" width="12.5714285714286" style="1"/>
    <col min="10" max="10" width="16.2857142857143" style="1" customWidth="1"/>
    <col min="11" max="11" width="12.5714285714286" style="1"/>
    <col min="12" max="12" width="14.4285714285714" style="1" customWidth="1"/>
    <col min="13" max="13" width="13.8571428571429" style="1" customWidth="1"/>
    <col min="14" max="14" width="14.7142857142857" style="1" customWidth="1"/>
    <col min="15" max="15" width="16.5714285714286" style="1" customWidth="1"/>
    <col min="16" max="16" width="14" style="1" customWidth="1"/>
    <col min="17" max="17" width="15.4285714285714" style="1" customWidth="1"/>
    <col min="18" max="18" width="14.2857142857143" style="1" customWidth="1"/>
    <col min="19" max="16384" width="12.5714285714286" style="1"/>
  </cols>
  <sheetData>
    <row r="5" customHeight="1" spans="2:3">
      <c r="B5" s="497" t="s">
        <v>1</v>
      </c>
      <c r="C5" s="528">
        <f>SUM('2023'!K10:K21)</f>
        <v>10243</v>
      </c>
    </row>
    <row r="6" customHeight="1" spans="2:3">
      <c r="B6" s="497" t="s">
        <v>2</v>
      </c>
      <c r="C6" s="500">
        <f>462.05+44.07+275.8+176.43+937.2+313.27+244.8+100.76+700+88.14+3040+151.41</f>
        <v>6533.93</v>
      </c>
    </row>
    <row r="7" customHeight="1" spans="2:3">
      <c r="B7" s="497" t="s">
        <v>175</v>
      </c>
      <c r="C7" s="500">
        <f>SUM('2023'!N19:N21)+120</f>
        <v>274</v>
      </c>
    </row>
    <row r="8" customHeight="1" spans="2:3">
      <c r="B8" s="497" t="s">
        <v>4</v>
      </c>
      <c r="C8" s="500">
        <v>0</v>
      </c>
    </row>
    <row r="9" customHeight="1" spans="2:3">
      <c r="B9" s="497" t="s">
        <v>5</v>
      </c>
      <c r="C9" s="500">
        <f>SUM((C5+C7+C8)-C6)</f>
        <v>3983.07</v>
      </c>
    </row>
    <row r="13" ht="12.75" spans="1:18">
      <c r="A13" s="534"/>
      <c r="B13" s="536"/>
      <c r="C13" s="527"/>
      <c r="D13" s="527"/>
      <c r="E13" s="527"/>
      <c r="F13" s="527"/>
      <c r="G13" s="537"/>
      <c r="H13" s="527"/>
      <c r="I13" s="531"/>
      <c r="J13" s="531"/>
      <c r="K13" s="531"/>
      <c r="L13" s="527"/>
      <c r="M13" s="538"/>
      <c r="N13" s="531"/>
      <c r="O13" s="527"/>
      <c r="P13" s="534"/>
      <c r="Q13" s="527"/>
      <c r="R13" s="533"/>
    </row>
    <row r="14" ht="12.75" spans="1:18">
      <c r="A14" s="534"/>
      <c r="I14" s="531"/>
      <c r="J14" s="531"/>
      <c r="K14" s="531"/>
      <c r="N14" s="531"/>
      <c r="P14" s="534"/>
      <c r="R14" s="533"/>
    </row>
    <row r="15" ht="12.75" spans="1:18">
      <c r="A15" s="534"/>
      <c r="E15" s="529"/>
      <c r="F15" s="529"/>
      <c r="G15" s="529"/>
      <c r="H15" s="529"/>
      <c r="J15" s="531"/>
      <c r="K15" s="531"/>
      <c r="N15" s="531"/>
      <c r="P15" s="526"/>
      <c r="R15" s="533"/>
    </row>
    <row r="16" ht="12.75" spans="1:18">
      <c r="A16" s="534"/>
      <c r="E16" s="529"/>
      <c r="F16" s="529"/>
      <c r="G16" s="529"/>
      <c r="H16" s="529"/>
      <c r="J16" s="531"/>
      <c r="K16" s="531"/>
      <c r="N16" s="531"/>
      <c r="P16" s="526"/>
      <c r="R16" s="533"/>
    </row>
    <row r="17" ht="12.75" spans="1:18">
      <c r="A17" s="526"/>
      <c r="E17" s="529"/>
      <c r="F17" s="529"/>
      <c r="G17" s="529"/>
      <c r="H17" s="529"/>
      <c r="J17" s="531"/>
      <c r="K17" s="531"/>
      <c r="M17" s="527"/>
      <c r="N17" s="531"/>
      <c r="P17" s="526"/>
      <c r="R17" s="535"/>
    </row>
    <row r="18" ht="12.75" spans="1:18">
      <c r="A18" s="534"/>
      <c r="E18" s="529"/>
      <c r="F18" s="529"/>
      <c r="G18" s="529"/>
      <c r="H18" s="529"/>
      <c r="J18" s="531"/>
      <c r="K18" s="531"/>
      <c r="M18" s="527"/>
      <c r="N18" s="531"/>
      <c r="P18" s="534"/>
      <c r="R18" s="533"/>
    </row>
    <row r="19" ht="12.75" spans="5:18">
      <c r="E19" s="529"/>
      <c r="F19" s="530"/>
      <c r="G19" s="529"/>
      <c r="H19" s="529"/>
      <c r="N19" s="532"/>
      <c r="R19" s="533"/>
    </row>
    <row r="20" ht="12.75" spans="14:18">
      <c r="N20" s="532"/>
      <c r="R20" s="533"/>
    </row>
    <row r="21" ht="12.75" spans="14:18">
      <c r="N21" s="532"/>
      <c r="R21" s="533"/>
    </row>
    <row r="22" ht="12.75" spans="14:18">
      <c r="N22" s="532"/>
      <c r="R22" s="533"/>
    </row>
    <row r="23" ht="12.75" spans="14:18">
      <c r="N23" s="532"/>
      <c r="R23" s="533"/>
    </row>
    <row r="24" ht="12.75" spans="14:18">
      <c r="N24" s="532"/>
      <c r="R24" s="533"/>
    </row>
    <row r="25" ht="12.75" spans="14:18">
      <c r="N25" s="532"/>
      <c r="R25" s="533"/>
    </row>
    <row r="26" ht="12.75" spans="14:18">
      <c r="N26" s="532"/>
      <c r="R26" s="533"/>
    </row>
    <row r="27" ht="12.75" spans="14:18">
      <c r="N27" s="532"/>
      <c r="R27" s="533"/>
    </row>
    <row r="28" ht="12.75" spans="14:18">
      <c r="N28" s="532"/>
      <c r="R28" s="533"/>
    </row>
    <row r="29" ht="12.75" spans="14:18">
      <c r="N29" s="532"/>
      <c r="R29" s="533"/>
    </row>
    <row r="30" ht="12.75" spans="14:18">
      <c r="N30" s="532"/>
      <c r="R30" s="533"/>
    </row>
    <row r="31" ht="12.75" spans="14:18">
      <c r="N31" s="532"/>
      <c r="R31" s="533"/>
    </row>
    <row r="32" ht="12.75" spans="14:18">
      <c r="N32" s="532"/>
      <c r="R32" s="533"/>
    </row>
    <row r="33" ht="12.75" spans="14:18">
      <c r="N33" s="532"/>
      <c r="R33" s="533"/>
    </row>
    <row r="34" ht="12.75" spans="14:18">
      <c r="N34" s="532"/>
      <c r="R34" s="533"/>
    </row>
    <row r="35" ht="12.75" spans="14:18">
      <c r="N35" s="532"/>
      <c r="R35" s="533"/>
    </row>
    <row r="36" ht="12.75" spans="14:18">
      <c r="N36" s="532"/>
      <c r="R36" s="533"/>
    </row>
    <row r="37" ht="12.75" spans="14:18">
      <c r="N37" s="532"/>
      <c r="R37" s="533"/>
    </row>
    <row r="38" ht="12.75" spans="14:18">
      <c r="N38" s="532"/>
      <c r="R38" s="533"/>
    </row>
    <row r="39" ht="12.75" spans="14:18">
      <c r="N39" s="532"/>
      <c r="R39" s="533"/>
    </row>
    <row r="40" ht="12.75" spans="14:18">
      <c r="N40" s="532"/>
      <c r="R40" s="533"/>
    </row>
    <row r="41" ht="12.75" spans="14:18">
      <c r="N41" s="532"/>
      <c r="R41" s="533"/>
    </row>
    <row r="42" ht="12.75" spans="14:18">
      <c r="N42" s="532"/>
      <c r="R42" s="533"/>
    </row>
    <row r="43" ht="12.75" spans="14:18">
      <c r="N43" s="532"/>
      <c r="R43" s="533"/>
    </row>
    <row r="44" ht="12.75" spans="14:18">
      <c r="N44" s="532"/>
      <c r="R44" s="533"/>
    </row>
    <row r="45" ht="12.75" spans="14:18">
      <c r="N45" s="532"/>
      <c r="R45" s="533"/>
    </row>
    <row r="46" ht="12.75" spans="14:18">
      <c r="N46" s="532"/>
      <c r="R46" s="533"/>
    </row>
    <row r="47" ht="12.75" spans="14:18">
      <c r="N47" s="532"/>
      <c r="R47" s="533"/>
    </row>
    <row r="48" ht="12.75" spans="14:18">
      <c r="N48" s="532"/>
      <c r="R48" s="533"/>
    </row>
    <row r="49" ht="12.75" spans="14:18">
      <c r="N49" s="532"/>
      <c r="R49" s="533"/>
    </row>
    <row r="50" ht="12.75" spans="14:18">
      <c r="N50" s="532"/>
      <c r="R50" s="533"/>
    </row>
    <row r="51" ht="12.75" spans="14:18">
      <c r="N51" s="532"/>
      <c r="R51" s="533"/>
    </row>
    <row r="52" ht="12.75" spans="14:18">
      <c r="N52" s="532"/>
      <c r="R52" s="533"/>
    </row>
    <row r="53" ht="12.75" spans="14:18">
      <c r="N53" s="532"/>
      <c r="R53" s="533"/>
    </row>
    <row r="54" ht="12.75" spans="14:18">
      <c r="N54" s="532"/>
      <c r="R54" s="533"/>
    </row>
    <row r="55" ht="12.75" spans="14:18">
      <c r="N55" s="532"/>
      <c r="R55" s="533"/>
    </row>
    <row r="56" ht="12.75" spans="14:18">
      <c r="N56" s="532"/>
      <c r="R56" s="533"/>
    </row>
    <row r="57" ht="12.75" spans="14:18">
      <c r="N57" s="532"/>
      <c r="R57" s="533"/>
    </row>
    <row r="58" ht="12.75" spans="14:18">
      <c r="N58" s="532"/>
      <c r="R58" s="533"/>
    </row>
    <row r="59" ht="12.75" spans="14:18">
      <c r="N59" s="532"/>
      <c r="R59" s="533"/>
    </row>
    <row r="60" ht="12.75" spans="14:18">
      <c r="N60" s="532"/>
      <c r="R60" s="533"/>
    </row>
    <row r="61" ht="12.75" spans="14:18">
      <c r="N61" s="532"/>
      <c r="R61" s="533"/>
    </row>
    <row r="62" ht="12.75" spans="14:18">
      <c r="N62" s="532"/>
      <c r="R62" s="533"/>
    </row>
    <row r="63" ht="12.75" spans="14:18">
      <c r="N63" s="532"/>
      <c r="R63" s="533"/>
    </row>
    <row r="64" ht="12.75" spans="14:18">
      <c r="N64" s="532"/>
      <c r="R64" s="533"/>
    </row>
    <row r="65" ht="12.75" spans="14:18">
      <c r="N65" s="532"/>
      <c r="R65" s="533"/>
    </row>
    <row r="66" ht="12.75" spans="14:18">
      <c r="N66" s="532"/>
      <c r="R66" s="533"/>
    </row>
    <row r="67" ht="12.75" spans="14:18">
      <c r="N67" s="532"/>
      <c r="R67" s="533"/>
    </row>
    <row r="68" ht="12.75" spans="14:18">
      <c r="N68" s="532"/>
      <c r="R68" s="533"/>
    </row>
    <row r="69" ht="12.75" spans="14:18">
      <c r="N69" s="532"/>
      <c r="R69" s="533"/>
    </row>
    <row r="70" ht="12.75" spans="14:18">
      <c r="N70" s="532"/>
      <c r="R70" s="533"/>
    </row>
    <row r="71" ht="12.75" spans="14:18">
      <c r="N71" s="532"/>
      <c r="R71" s="533"/>
    </row>
    <row r="72" ht="12.75" spans="14:18">
      <c r="N72" s="532"/>
      <c r="R72" s="533"/>
    </row>
    <row r="73" ht="12.75" spans="14:18">
      <c r="N73" s="532"/>
      <c r="R73" s="533"/>
    </row>
    <row r="74" ht="12.75" spans="14:18">
      <c r="N74" s="532"/>
      <c r="R74" s="533"/>
    </row>
    <row r="75" ht="12.75" spans="14:18">
      <c r="N75" s="532"/>
      <c r="R75" s="533"/>
    </row>
    <row r="76" ht="12.75" spans="14:18">
      <c r="N76" s="532"/>
      <c r="R76" s="533"/>
    </row>
    <row r="77" ht="12.75" spans="14:18">
      <c r="N77" s="532"/>
      <c r="R77" s="533"/>
    </row>
    <row r="78" ht="12.75" spans="14:18">
      <c r="N78" s="532"/>
      <c r="R78" s="533"/>
    </row>
    <row r="79" ht="12.75" spans="14:18">
      <c r="N79" s="532"/>
      <c r="R79" s="533"/>
    </row>
    <row r="80" ht="12.75" spans="14:18">
      <c r="N80" s="532"/>
      <c r="R80" s="533"/>
    </row>
    <row r="81" ht="12.75" spans="14:18">
      <c r="N81" s="532"/>
      <c r="R81" s="533"/>
    </row>
    <row r="82" ht="12.75" spans="14:18">
      <c r="N82" s="532"/>
      <c r="R82" s="533"/>
    </row>
    <row r="83" ht="12.75" spans="14:18">
      <c r="N83" s="532"/>
      <c r="R83" s="533"/>
    </row>
    <row r="84" ht="12.75" spans="14:18">
      <c r="N84" s="532"/>
      <c r="R84" s="533"/>
    </row>
    <row r="85" ht="12.75" spans="14:18">
      <c r="N85" s="532"/>
      <c r="R85" s="533"/>
    </row>
    <row r="86" ht="12.75" spans="14:18">
      <c r="N86" s="532"/>
      <c r="R86" s="533"/>
    </row>
    <row r="87" ht="12.75" spans="14:18">
      <c r="N87" s="532"/>
      <c r="R87" s="533"/>
    </row>
    <row r="88" ht="12.75" spans="14:18">
      <c r="N88" s="532"/>
      <c r="R88" s="533"/>
    </row>
    <row r="89" ht="12.75" spans="14:18">
      <c r="N89" s="532"/>
      <c r="R89" s="533"/>
    </row>
    <row r="90" ht="12.75" spans="14:18">
      <c r="N90" s="532"/>
      <c r="R90" s="533"/>
    </row>
    <row r="91" ht="12.75" spans="14:18">
      <c r="N91" s="532"/>
      <c r="R91" s="533"/>
    </row>
    <row r="92" ht="12.75" spans="14:18">
      <c r="N92" s="532"/>
      <c r="R92" s="533"/>
    </row>
    <row r="93" ht="12.75" spans="14:18">
      <c r="N93" s="532"/>
      <c r="R93" s="533"/>
    </row>
    <row r="94" ht="12.75" spans="14:18">
      <c r="N94" s="532"/>
      <c r="R94" s="533"/>
    </row>
    <row r="95" ht="12.75" spans="14:18">
      <c r="N95" s="532"/>
      <c r="R95" s="533"/>
    </row>
    <row r="96" ht="12.75" spans="14:18">
      <c r="N96" s="532"/>
      <c r="R96" s="533"/>
    </row>
    <row r="97" ht="12.75" spans="14:18">
      <c r="N97" s="532"/>
      <c r="R97" s="533"/>
    </row>
    <row r="98" ht="12.75" spans="14:18">
      <c r="N98" s="532"/>
      <c r="R98" s="533"/>
    </row>
    <row r="99" ht="12.75" spans="14:18">
      <c r="N99" s="532"/>
      <c r="R99" s="533"/>
    </row>
    <row r="100" ht="12.75" spans="14:18">
      <c r="N100" s="532"/>
      <c r="R100" s="533"/>
    </row>
    <row r="101" ht="12.75" spans="14:18">
      <c r="N101" s="532"/>
      <c r="R101" s="533"/>
    </row>
    <row r="102" ht="12.75" spans="14:18">
      <c r="N102" s="532"/>
      <c r="R102" s="533"/>
    </row>
    <row r="103" ht="12.75" spans="14:18">
      <c r="N103" s="532"/>
      <c r="R103" s="533"/>
    </row>
    <row r="104" ht="12.75" spans="14:18">
      <c r="N104" s="532"/>
      <c r="R104" s="533"/>
    </row>
    <row r="105" ht="12.75" spans="14:18">
      <c r="N105" s="532"/>
      <c r="R105" s="533"/>
    </row>
    <row r="106" ht="12.75" spans="14:18">
      <c r="N106" s="532"/>
      <c r="R106" s="533"/>
    </row>
    <row r="107" ht="12.75" spans="14:18">
      <c r="N107" s="532"/>
      <c r="R107" s="533"/>
    </row>
    <row r="108" ht="12.75" spans="14:18">
      <c r="N108" s="532"/>
      <c r="R108" s="533"/>
    </row>
    <row r="109" ht="12.75" spans="14:18">
      <c r="N109" s="532"/>
      <c r="R109" s="533"/>
    </row>
    <row r="110" ht="12.75" spans="14:18">
      <c r="N110" s="532"/>
      <c r="R110" s="533"/>
    </row>
    <row r="111" ht="12.75" spans="14:18">
      <c r="N111" s="532"/>
      <c r="R111" s="533"/>
    </row>
    <row r="112" ht="12.75" spans="14:18">
      <c r="N112" s="532"/>
      <c r="R112" s="533"/>
    </row>
    <row r="113" ht="12.75" spans="14:18">
      <c r="N113" s="532"/>
      <c r="R113" s="533"/>
    </row>
    <row r="114" ht="12.75" spans="14:18">
      <c r="N114" s="532"/>
      <c r="R114" s="533"/>
    </row>
    <row r="115" ht="12.75" spans="14:18">
      <c r="N115" s="532"/>
      <c r="R115" s="533"/>
    </row>
    <row r="116" ht="12.75" spans="14:18">
      <c r="N116" s="532"/>
      <c r="R116" s="533"/>
    </row>
    <row r="117" ht="12.75" spans="14:18">
      <c r="N117" s="532"/>
      <c r="R117" s="533"/>
    </row>
    <row r="118" ht="12.75" spans="14:18">
      <c r="N118" s="532"/>
      <c r="R118" s="533"/>
    </row>
    <row r="119" ht="12.75" spans="14:18">
      <c r="N119" s="532"/>
      <c r="R119" s="533"/>
    </row>
    <row r="120" ht="12.75" spans="14:18">
      <c r="N120" s="532"/>
      <c r="R120" s="533"/>
    </row>
    <row r="121" ht="12.75" spans="14:18">
      <c r="N121" s="532"/>
      <c r="R121" s="533"/>
    </row>
    <row r="122" ht="12.75" spans="14:18">
      <c r="N122" s="532"/>
      <c r="R122" s="533"/>
    </row>
    <row r="123" ht="12.75" spans="14:18">
      <c r="N123" s="532"/>
      <c r="R123" s="533"/>
    </row>
    <row r="124" ht="12.75" spans="14:18">
      <c r="N124" s="532"/>
      <c r="R124" s="533"/>
    </row>
    <row r="125" ht="12.75" spans="14:18">
      <c r="N125" s="532"/>
      <c r="R125" s="533"/>
    </row>
    <row r="126" ht="12.75" spans="14:18">
      <c r="N126" s="532"/>
      <c r="R126" s="533"/>
    </row>
    <row r="127" ht="12.75" spans="14:18">
      <c r="N127" s="532"/>
      <c r="R127" s="533"/>
    </row>
    <row r="128" ht="12.75" spans="14:18">
      <c r="N128" s="532"/>
      <c r="R128" s="533"/>
    </row>
    <row r="129" ht="12.75" spans="14:18">
      <c r="N129" s="532"/>
      <c r="R129" s="533"/>
    </row>
    <row r="130" ht="12.75" spans="14:18">
      <c r="N130" s="532"/>
      <c r="R130" s="533"/>
    </row>
    <row r="131" ht="12.75" spans="14:18">
      <c r="N131" s="532"/>
      <c r="R131" s="533"/>
    </row>
    <row r="132" ht="12.75" spans="14:18">
      <c r="N132" s="532"/>
      <c r="R132" s="533"/>
    </row>
    <row r="133" ht="12.75" spans="14:18">
      <c r="N133" s="532"/>
      <c r="R133" s="533"/>
    </row>
    <row r="134" ht="12.75" spans="14:18">
      <c r="N134" s="532"/>
      <c r="R134" s="533"/>
    </row>
    <row r="135" ht="12.75" spans="14:18">
      <c r="N135" s="532"/>
      <c r="R135" s="533"/>
    </row>
    <row r="136" ht="12.75" spans="14:18">
      <c r="N136" s="532"/>
      <c r="R136" s="533"/>
    </row>
    <row r="137" ht="12.75" spans="14:18">
      <c r="N137" s="532"/>
      <c r="R137" s="533"/>
    </row>
    <row r="138" ht="12.75" spans="14:18">
      <c r="N138" s="532"/>
      <c r="R138" s="533"/>
    </row>
    <row r="139" ht="12.75" spans="14:18">
      <c r="N139" s="532"/>
      <c r="R139" s="533"/>
    </row>
    <row r="140" ht="12.75" spans="14:18">
      <c r="N140" s="532"/>
      <c r="R140" s="533"/>
    </row>
    <row r="141" ht="12.75" spans="14:18">
      <c r="N141" s="532"/>
      <c r="R141" s="533"/>
    </row>
    <row r="142" ht="12.75" spans="14:18">
      <c r="N142" s="532"/>
      <c r="R142" s="533"/>
    </row>
    <row r="143" ht="12.75" spans="14:18">
      <c r="N143" s="532"/>
      <c r="R143" s="533"/>
    </row>
    <row r="144" ht="12.75" spans="14:18">
      <c r="N144" s="532"/>
      <c r="R144" s="533"/>
    </row>
    <row r="145" ht="12.75" spans="14:18">
      <c r="N145" s="532"/>
      <c r="R145" s="533"/>
    </row>
    <row r="146" ht="12.75" spans="14:18">
      <c r="N146" s="532"/>
      <c r="R146" s="533"/>
    </row>
    <row r="147" ht="12.75" spans="14:18">
      <c r="N147" s="532"/>
      <c r="R147" s="533"/>
    </row>
    <row r="148" ht="12.75" spans="14:18">
      <c r="N148" s="532"/>
      <c r="R148" s="533"/>
    </row>
    <row r="149" ht="12.75" spans="14:18">
      <c r="N149" s="532"/>
      <c r="R149" s="533"/>
    </row>
    <row r="150" ht="12.75" spans="14:18">
      <c r="N150" s="532"/>
      <c r="R150" s="533"/>
    </row>
    <row r="151" ht="12.75" spans="14:18">
      <c r="N151" s="532"/>
      <c r="R151" s="533"/>
    </row>
    <row r="152" ht="12.75" spans="14:18">
      <c r="N152" s="532"/>
      <c r="R152" s="533"/>
    </row>
    <row r="153" ht="12.75" spans="14:18">
      <c r="N153" s="532"/>
      <c r="R153" s="533"/>
    </row>
    <row r="154" ht="12.75" spans="14:18">
      <c r="N154" s="532"/>
      <c r="R154" s="533"/>
    </row>
    <row r="155" ht="12.75" spans="14:18">
      <c r="N155" s="532"/>
      <c r="R155" s="533"/>
    </row>
    <row r="156" ht="12.75" spans="14:18">
      <c r="N156" s="532"/>
      <c r="R156" s="533"/>
    </row>
    <row r="157" ht="12.75" spans="14:18">
      <c r="N157" s="532"/>
      <c r="R157" s="533"/>
    </row>
    <row r="158" ht="12.75" spans="14:18">
      <c r="N158" s="532"/>
      <c r="R158" s="533"/>
    </row>
    <row r="159" ht="12.75" spans="14:18">
      <c r="N159" s="532"/>
      <c r="R159" s="533"/>
    </row>
    <row r="160" ht="12.75" spans="14:18">
      <c r="N160" s="532"/>
      <c r="R160" s="533"/>
    </row>
    <row r="161" ht="12.75" spans="14:18">
      <c r="N161" s="532"/>
      <c r="R161" s="533"/>
    </row>
    <row r="162" ht="12.75" spans="14:18">
      <c r="N162" s="532"/>
      <c r="R162" s="533"/>
    </row>
    <row r="163" ht="12.75" spans="14:18">
      <c r="N163" s="532"/>
      <c r="R163" s="533"/>
    </row>
    <row r="164" ht="12.75" spans="14:18">
      <c r="N164" s="532"/>
      <c r="R164" s="533"/>
    </row>
    <row r="165" ht="12.75" spans="14:18">
      <c r="N165" s="532"/>
      <c r="R165" s="533"/>
    </row>
    <row r="166" ht="12.75" spans="14:18">
      <c r="N166" s="532"/>
      <c r="R166" s="533"/>
    </row>
    <row r="167" ht="12.75" spans="14:18">
      <c r="N167" s="532"/>
      <c r="R167" s="533"/>
    </row>
    <row r="168" ht="12.75" spans="14:18">
      <c r="N168" s="532"/>
      <c r="R168" s="533"/>
    </row>
    <row r="169" ht="12.75" spans="14:18">
      <c r="N169" s="532"/>
      <c r="R169" s="533"/>
    </row>
    <row r="170" ht="12.75" spans="14:18">
      <c r="N170" s="532"/>
      <c r="R170" s="533"/>
    </row>
    <row r="171" ht="12.75" spans="14:18">
      <c r="N171" s="532"/>
      <c r="R171" s="533"/>
    </row>
    <row r="172" ht="12.75" spans="14:18">
      <c r="N172" s="532"/>
      <c r="R172" s="533"/>
    </row>
    <row r="173" ht="12.75" spans="14:18">
      <c r="N173" s="532"/>
      <c r="R173" s="533"/>
    </row>
    <row r="174" ht="12.75" spans="14:18">
      <c r="N174" s="532"/>
      <c r="R174" s="533"/>
    </row>
    <row r="175" ht="12.75" spans="14:18">
      <c r="N175" s="532"/>
      <c r="R175" s="533"/>
    </row>
    <row r="176" ht="12.75" spans="14:18">
      <c r="N176" s="532"/>
      <c r="R176" s="533"/>
    </row>
    <row r="177" ht="12.75" spans="14:18">
      <c r="N177" s="532"/>
      <c r="R177" s="533"/>
    </row>
    <row r="178" ht="12.75" spans="14:18">
      <c r="N178" s="532"/>
      <c r="R178" s="533"/>
    </row>
    <row r="179" ht="12.75" spans="14:18">
      <c r="N179" s="532"/>
      <c r="R179" s="533"/>
    </row>
    <row r="180" ht="12.75" spans="14:18">
      <c r="N180" s="532"/>
      <c r="R180" s="533"/>
    </row>
    <row r="181" ht="12.75" spans="14:18">
      <c r="N181" s="532"/>
      <c r="R181" s="533"/>
    </row>
    <row r="182" ht="12.75" spans="14:18">
      <c r="N182" s="532"/>
      <c r="R182" s="533"/>
    </row>
    <row r="183" ht="12.75" spans="14:18">
      <c r="N183" s="532"/>
      <c r="R183" s="533"/>
    </row>
    <row r="184" ht="12.75" spans="14:18">
      <c r="N184" s="532"/>
      <c r="R184" s="533"/>
    </row>
    <row r="185" ht="12.75" spans="14:18">
      <c r="N185" s="532"/>
      <c r="R185" s="533"/>
    </row>
    <row r="186" ht="12.75" spans="14:18">
      <c r="N186" s="532"/>
      <c r="R186" s="533"/>
    </row>
    <row r="187" ht="12.75" spans="14:18">
      <c r="N187" s="532"/>
      <c r="R187" s="533"/>
    </row>
    <row r="188" ht="12.75" spans="14:18">
      <c r="N188" s="532"/>
      <c r="R188" s="533"/>
    </row>
    <row r="189" ht="12.75" spans="14:18">
      <c r="N189" s="532"/>
      <c r="R189" s="533"/>
    </row>
    <row r="190" ht="12.75" spans="14:18">
      <c r="N190" s="532"/>
      <c r="R190" s="533"/>
    </row>
    <row r="191" ht="12.75" spans="14:18">
      <c r="N191" s="532"/>
      <c r="R191" s="533"/>
    </row>
    <row r="192" ht="12.75" spans="14:18">
      <c r="N192" s="532"/>
      <c r="R192" s="533"/>
    </row>
    <row r="193" ht="12.75" spans="14:18">
      <c r="N193" s="532"/>
      <c r="R193" s="533"/>
    </row>
    <row r="194" ht="12.75" spans="14:18">
      <c r="N194" s="532"/>
      <c r="R194" s="533"/>
    </row>
    <row r="195" ht="12.75" spans="14:18">
      <c r="N195" s="532"/>
      <c r="R195" s="533"/>
    </row>
    <row r="196" ht="12.75" spans="14:18">
      <c r="N196" s="532"/>
      <c r="R196" s="533"/>
    </row>
    <row r="197" ht="12.75" spans="14:18">
      <c r="N197" s="532"/>
      <c r="R197" s="533"/>
    </row>
    <row r="198" ht="12.75" spans="14:18">
      <c r="N198" s="532"/>
      <c r="R198" s="533"/>
    </row>
    <row r="199" ht="12.75" spans="14:18">
      <c r="N199" s="532"/>
      <c r="R199" s="533"/>
    </row>
    <row r="200" ht="12.75" spans="14:18">
      <c r="N200" s="532"/>
      <c r="R200" s="533"/>
    </row>
    <row r="201" ht="12.75" spans="14:18">
      <c r="N201" s="532"/>
      <c r="R201" s="533"/>
    </row>
    <row r="202" ht="12.75" spans="14:18">
      <c r="N202" s="532"/>
      <c r="R202" s="533"/>
    </row>
    <row r="203" ht="12.75" spans="14:18">
      <c r="N203" s="532"/>
      <c r="R203" s="533"/>
    </row>
    <row r="204" ht="12.75" spans="14:18">
      <c r="N204" s="532"/>
      <c r="R204" s="533"/>
    </row>
    <row r="205" ht="12.75" spans="14:18">
      <c r="N205" s="532"/>
      <c r="R205" s="533"/>
    </row>
    <row r="206" ht="12.75" spans="14:18">
      <c r="N206" s="532"/>
      <c r="R206" s="533"/>
    </row>
    <row r="207" ht="12.75" spans="14:18">
      <c r="N207" s="532"/>
      <c r="R207" s="533"/>
    </row>
    <row r="208" ht="12.75" spans="14:18">
      <c r="N208" s="532"/>
      <c r="R208" s="533"/>
    </row>
    <row r="209" ht="12.75" spans="14:18">
      <c r="N209" s="532"/>
      <c r="R209" s="533"/>
    </row>
    <row r="210" ht="12.75" spans="14:18">
      <c r="N210" s="532"/>
      <c r="R210" s="533"/>
    </row>
    <row r="211" ht="12.75" spans="14:18">
      <c r="N211" s="532"/>
      <c r="R211" s="533"/>
    </row>
    <row r="212" ht="12.75" spans="14:18">
      <c r="N212" s="532"/>
      <c r="R212" s="533"/>
    </row>
    <row r="213" ht="12.75" spans="14:18">
      <c r="N213" s="532"/>
      <c r="R213" s="533"/>
    </row>
    <row r="214" ht="12.75" spans="14:18">
      <c r="N214" s="532"/>
      <c r="R214" s="533"/>
    </row>
    <row r="215" ht="12.75" spans="14:18">
      <c r="N215" s="532"/>
      <c r="R215" s="533"/>
    </row>
    <row r="216" ht="12.75" spans="14:18">
      <c r="N216" s="532"/>
      <c r="R216" s="533"/>
    </row>
    <row r="217" ht="12.75" spans="14:18">
      <c r="N217" s="532"/>
      <c r="R217" s="533"/>
    </row>
    <row r="218" ht="12.75" spans="14:18">
      <c r="N218" s="532"/>
      <c r="R218" s="533"/>
    </row>
    <row r="219" ht="12.75" spans="14:18">
      <c r="N219" s="532"/>
      <c r="R219" s="533"/>
    </row>
    <row r="220" ht="12.75" spans="14:18">
      <c r="N220" s="532"/>
      <c r="R220" s="533"/>
    </row>
    <row r="221" ht="12.75" spans="14:18">
      <c r="N221" s="532"/>
      <c r="R221" s="533"/>
    </row>
    <row r="222" ht="12.75" spans="14:18">
      <c r="N222" s="532"/>
      <c r="R222" s="533"/>
    </row>
    <row r="223" ht="12.75" spans="14:18">
      <c r="N223" s="532"/>
      <c r="R223" s="533"/>
    </row>
    <row r="224" ht="12.75" spans="14:18">
      <c r="N224" s="532"/>
      <c r="R224" s="533"/>
    </row>
    <row r="225" ht="12.75" spans="14:18">
      <c r="N225" s="532"/>
      <c r="R225" s="533"/>
    </row>
    <row r="226" ht="12.75" spans="14:18">
      <c r="N226" s="532"/>
      <c r="R226" s="533"/>
    </row>
    <row r="227" ht="12.75" spans="14:18">
      <c r="N227" s="532"/>
      <c r="R227" s="533"/>
    </row>
    <row r="228" ht="12.75" spans="14:18">
      <c r="N228" s="532"/>
      <c r="R228" s="533"/>
    </row>
    <row r="229" ht="12.75" spans="14:18">
      <c r="N229" s="532"/>
      <c r="R229" s="533"/>
    </row>
    <row r="230" ht="12.75" spans="14:18">
      <c r="N230" s="532"/>
      <c r="R230" s="533"/>
    </row>
    <row r="231" ht="12.75" spans="14:18">
      <c r="N231" s="532"/>
      <c r="R231" s="533"/>
    </row>
    <row r="232" ht="12.75" spans="14:18">
      <c r="N232" s="532"/>
      <c r="R232" s="533"/>
    </row>
    <row r="233" ht="12.75" spans="14:18">
      <c r="N233" s="532"/>
      <c r="R233" s="533"/>
    </row>
    <row r="234" ht="12.75" spans="14:18">
      <c r="N234" s="532"/>
      <c r="R234" s="533"/>
    </row>
    <row r="235" ht="12.75" spans="14:18">
      <c r="N235" s="532"/>
      <c r="R235" s="533"/>
    </row>
    <row r="236" ht="12.75" spans="14:18">
      <c r="N236" s="532"/>
      <c r="R236" s="533"/>
    </row>
    <row r="237" ht="12.75" spans="14:18">
      <c r="N237" s="532"/>
      <c r="R237" s="533"/>
    </row>
    <row r="238" ht="12.75" spans="14:18">
      <c r="N238" s="532"/>
      <c r="R238" s="533"/>
    </row>
    <row r="239" ht="12.75" spans="14:18">
      <c r="N239" s="532"/>
      <c r="R239" s="533"/>
    </row>
    <row r="240" ht="12.75" spans="14:18">
      <c r="N240" s="532"/>
      <c r="R240" s="533"/>
    </row>
    <row r="241" ht="12.75" spans="14:18">
      <c r="N241" s="532"/>
      <c r="R241" s="533"/>
    </row>
    <row r="242" ht="12.75" spans="14:18">
      <c r="N242" s="532"/>
      <c r="R242" s="533"/>
    </row>
    <row r="243" ht="12.75" spans="14:18">
      <c r="N243" s="532"/>
      <c r="R243" s="533"/>
    </row>
    <row r="244" ht="12.75" spans="14:18">
      <c r="N244" s="532"/>
      <c r="R244" s="533"/>
    </row>
    <row r="245" ht="12.75" spans="14:18">
      <c r="N245" s="532"/>
      <c r="R245" s="533"/>
    </row>
    <row r="246" ht="12.75" spans="14:18">
      <c r="N246" s="532"/>
      <c r="R246" s="533"/>
    </row>
    <row r="247" ht="12.75" spans="14:18">
      <c r="N247" s="532"/>
      <c r="R247" s="533"/>
    </row>
    <row r="248" ht="12.75" spans="14:18">
      <c r="N248" s="532"/>
      <c r="R248" s="533"/>
    </row>
    <row r="249" ht="12.75" spans="14:18">
      <c r="N249" s="532"/>
      <c r="R249" s="533"/>
    </row>
    <row r="250" ht="12.75" spans="14:18">
      <c r="N250" s="532"/>
      <c r="R250" s="533"/>
    </row>
    <row r="251" ht="12.75" spans="14:18">
      <c r="N251" s="532"/>
      <c r="R251" s="533"/>
    </row>
    <row r="252" ht="12.75" spans="14:18">
      <c r="N252" s="532"/>
      <c r="R252" s="533"/>
    </row>
    <row r="253" ht="12.75" spans="14:18">
      <c r="N253" s="532"/>
      <c r="R253" s="533"/>
    </row>
    <row r="254" ht="12.75" spans="14:18">
      <c r="N254" s="532"/>
      <c r="R254" s="533"/>
    </row>
    <row r="255" ht="12.75" spans="14:18">
      <c r="N255" s="532"/>
      <c r="R255" s="533"/>
    </row>
    <row r="256" ht="12.75" spans="14:18">
      <c r="N256" s="532"/>
      <c r="R256" s="533"/>
    </row>
    <row r="257" ht="12.75" spans="14:18">
      <c r="N257" s="532"/>
      <c r="R257" s="533"/>
    </row>
    <row r="258" ht="12.75" spans="14:18">
      <c r="N258" s="532"/>
      <c r="R258" s="533"/>
    </row>
    <row r="259" ht="12.75" spans="14:18">
      <c r="N259" s="532"/>
      <c r="R259" s="533"/>
    </row>
    <row r="260" ht="12.75" spans="14:18">
      <c r="N260" s="532"/>
      <c r="R260" s="533"/>
    </row>
    <row r="261" ht="12.75" spans="14:18">
      <c r="N261" s="532"/>
      <c r="R261" s="533"/>
    </row>
    <row r="262" ht="12.75" spans="14:18">
      <c r="N262" s="532"/>
      <c r="R262" s="533"/>
    </row>
    <row r="263" ht="12.75" spans="14:18">
      <c r="N263" s="532"/>
      <c r="R263" s="533"/>
    </row>
    <row r="264" ht="12.75" spans="14:18">
      <c r="N264" s="532"/>
      <c r="R264" s="533"/>
    </row>
    <row r="265" ht="12.75" spans="14:18">
      <c r="N265" s="532"/>
      <c r="R265" s="533"/>
    </row>
    <row r="266" ht="12.75" spans="14:18">
      <c r="N266" s="532"/>
      <c r="R266" s="533"/>
    </row>
    <row r="267" ht="12.75" spans="14:18">
      <c r="N267" s="532"/>
      <c r="R267" s="533"/>
    </row>
    <row r="268" ht="12.75" spans="14:18">
      <c r="N268" s="532"/>
      <c r="R268" s="533"/>
    </row>
    <row r="269" ht="12.75" spans="14:18">
      <c r="N269" s="532"/>
      <c r="R269" s="533"/>
    </row>
    <row r="270" ht="12.75" spans="14:18">
      <c r="N270" s="532"/>
      <c r="R270" s="533"/>
    </row>
    <row r="271" ht="12.75" spans="14:18">
      <c r="N271" s="532"/>
      <c r="R271" s="533"/>
    </row>
    <row r="272" ht="12.75" spans="14:18">
      <c r="N272" s="532"/>
      <c r="R272" s="533"/>
    </row>
    <row r="273" ht="12.75" spans="14:18">
      <c r="N273" s="532"/>
      <c r="R273" s="533"/>
    </row>
    <row r="274" ht="12.75" spans="14:18">
      <c r="N274" s="532"/>
      <c r="R274" s="533"/>
    </row>
    <row r="275" ht="12.75" spans="14:18">
      <c r="N275" s="532"/>
      <c r="R275" s="533"/>
    </row>
    <row r="276" ht="12.75" spans="14:18">
      <c r="N276" s="532"/>
      <c r="R276" s="533"/>
    </row>
    <row r="277" ht="12.75" spans="14:18">
      <c r="N277" s="532"/>
      <c r="R277" s="533"/>
    </row>
    <row r="278" ht="12.75" spans="14:18">
      <c r="N278" s="532"/>
      <c r="R278" s="533"/>
    </row>
    <row r="279" ht="12.75" spans="14:18">
      <c r="N279" s="532"/>
      <c r="R279" s="533"/>
    </row>
    <row r="280" ht="12.75" spans="14:18">
      <c r="N280" s="532"/>
      <c r="R280" s="533"/>
    </row>
    <row r="281" ht="12.75" spans="14:18">
      <c r="N281" s="532"/>
      <c r="R281" s="533"/>
    </row>
    <row r="282" ht="12.75" spans="14:18">
      <c r="N282" s="532"/>
      <c r="R282" s="533"/>
    </row>
    <row r="283" ht="12.75" spans="14:18">
      <c r="N283" s="532"/>
      <c r="R283" s="533"/>
    </row>
    <row r="284" ht="12.75" spans="14:18">
      <c r="N284" s="532"/>
      <c r="R284" s="533"/>
    </row>
    <row r="285" ht="12.75" spans="14:18">
      <c r="N285" s="532"/>
      <c r="R285" s="533"/>
    </row>
    <row r="286" ht="12.75" spans="14:18">
      <c r="N286" s="532"/>
      <c r="R286" s="533"/>
    </row>
    <row r="287" ht="12.75" spans="14:18">
      <c r="N287" s="532"/>
      <c r="R287" s="533"/>
    </row>
    <row r="288" ht="12.75" spans="14:18">
      <c r="N288" s="532"/>
      <c r="R288" s="533"/>
    </row>
    <row r="289" ht="12.75" spans="14:18">
      <c r="N289" s="532"/>
      <c r="R289" s="533"/>
    </row>
    <row r="290" ht="12.75" spans="14:18">
      <c r="N290" s="532"/>
      <c r="R290" s="533"/>
    </row>
    <row r="291" ht="12.75" spans="14:18">
      <c r="N291" s="532"/>
      <c r="R291" s="533"/>
    </row>
    <row r="292" ht="12.75" spans="14:18">
      <c r="N292" s="532"/>
      <c r="R292" s="533"/>
    </row>
    <row r="293" ht="12.75" spans="14:18">
      <c r="N293" s="532"/>
      <c r="R293" s="533"/>
    </row>
    <row r="294" ht="12.75" spans="14:18">
      <c r="N294" s="532"/>
      <c r="R294" s="533"/>
    </row>
    <row r="295" ht="12.75" spans="14:18">
      <c r="N295" s="532"/>
      <c r="R295" s="533"/>
    </row>
    <row r="296" ht="12.75" spans="14:18">
      <c r="N296" s="532"/>
      <c r="R296" s="533"/>
    </row>
    <row r="297" ht="12.75" spans="14:18">
      <c r="N297" s="532"/>
      <c r="R297" s="533"/>
    </row>
    <row r="298" ht="12.75" spans="14:18">
      <c r="N298" s="532"/>
      <c r="R298" s="533"/>
    </row>
    <row r="299" ht="12.75" spans="14:18">
      <c r="N299" s="532"/>
      <c r="R299" s="533"/>
    </row>
    <row r="300" ht="12.75" spans="14:18">
      <c r="N300" s="532"/>
      <c r="R300" s="533"/>
    </row>
    <row r="301" ht="12.75" spans="14:18">
      <c r="N301" s="532"/>
      <c r="R301" s="533"/>
    </row>
    <row r="302" ht="12.75" spans="14:18">
      <c r="N302" s="532"/>
      <c r="R302" s="533"/>
    </row>
    <row r="303" ht="12.75" spans="14:18">
      <c r="N303" s="532"/>
      <c r="R303" s="533"/>
    </row>
    <row r="304" ht="12.75" spans="14:18">
      <c r="N304" s="532"/>
      <c r="R304" s="533"/>
    </row>
    <row r="305" ht="12.75" spans="14:18">
      <c r="N305" s="532"/>
      <c r="R305" s="533"/>
    </row>
    <row r="306" ht="12.75" spans="14:18">
      <c r="N306" s="532"/>
      <c r="R306" s="533"/>
    </row>
    <row r="307" ht="12.75" spans="14:18">
      <c r="N307" s="532"/>
      <c r="R307" s="533"/>
    </row>
    <row r="308" ht="12.75" spans="14:18">
      <c r="N308" s="532"/>
      <c r="R308" s="533"/>
    </row>
    <row r="309" ht="12.75" spans="14:18">
      <c r="N309" s="532"/>
      <c r="R309" s="533"/>
    </row>
    <row r="310" ht="12.75" spans="14:18">
      <c r="N310" s="532"/>
      <c r="R310" s="533"/>
    </row>
    <row r="311" ht="12.75" spans="14:18">
      <c r="N311" s="532"/>
      <c r="R311" s="533"/>
    </row>
    <row r="312" ht="12.75" spans="14:18">
      <c r="N312" s="532"/>
      <c r="R312" s="533"/>
    </row>
    <row r="313" ht="12.75" spans="14:18">
      <c r="N313" s="532"/>
      <c r="R313" s="533"/>
    </row>
    <row r="314" ht="12.75" spans="14:18">
      <c r="N314" s="532"/>
      <c r="R314" s="533"/>
    </row>
    <row r="315" ht="12.75" spans="14:18">
      <c r="N315" s="532"/>
      <c r="R315" s="533"/>
    </row>
    <row r="316" ht="12.75" spans="14:18">
      <c r="N316" s="532"/>
      <c r="R316" s="533"/>
    </row>
    <row r="317" ht="12.75" spans="14:18">
      <c r="N317" s="532"/>
      <c r="R317" s="533"/>
    </row>
    <row r="318" ht="12.75" spans="14:18">
      <c r="N318" s="532"/>
      <c r="R318" s="533"/>
    </row>
    <row r="319" ht="12.75" spans="14:18">
      <c r="N319" s="532"/>
      <c r="R319" s="533"/>
    </row>
    <row r="320" ht="12.75" spans="14:18">
      <c r="N320" s="532"/>
      <c r="R320" s="533"/>
    </row>
    <row r="321" ht="12.75" spans="14:18">
      <c r="N321" s="532"/>
      <c r="R321" s="533"/>
    </row>
    <row r="322" ht="12.75" spans="14:18">
      <c r="N322" s="532"/>
      <c r="R322" s="533"/>
    </row>
    <row r="323" ht="12.75" spans="14:18">
      <c r="N323" s="532"/>
      <c r="R323" s="533"/>
    </row>
    <row r="324" ht="12.75" spans="14:18">
      <c r="N324" s="532"/>
      <c r="R324" s="533"/>
    </row>
    <row r="325" ht="12.75" spans="14:18">
      <c r="N325" s="532"/>
      <c r="R325" s="533"/>
    </row>
    <row r="326" ht="12.75" spans="14:18">
      <c r="N326" s="532"/>
      <c r="R326" s="533"/>
    </row>
    <row r="327" ht="12.75" spans="14:18">
      <c r="N327" s="532"/>
      <c r="R327" s="533"/>
    </row>
    <row r="328" ht="12.75" spans="14:18">
      <c r="N328" s="532"/>
      <c r="R328" s="533"/>
    </row>
    <row r="329" ht="12.75" spans="14:18">
      <c r="N329" s="532"/>
      <c r="R329" s="533"/>
    </row>
    <row r="330" ht="12.75" spans="14:18">
      <c r="N330" s="532"/>
      <c r="R330" s="533"/>
    </row>
    <row r="331" ht="12.75" spans="14:18">
      <c r="N331" s="532"/>
      <c r="R331" s="533"/>
    </row>
    <row r="332" ht="12.75" spans="14:18">
      <c r="N332" s="532"/>
      <c r="R332" s="533"/>
    </row>
    <row r="333" ht="12.75" spans="14:18">
      <c r="N333" s="532"/>
      <c r="R333" s="533"/>
    </row>
    <row r="334" ht="12.75" spans="14:18">
      <c r="N334" s="532"/>
      <c r="R334" s="533"/>
    </row>
    <row r="335" ht="12.75" spans="14:18">
      <c r="N335" s="532"/>
      <c r="R335" s="533"/>
    </row>
    <row r="336" ht="12.75" spans="14:18">
      <c r="N336" s="532"/>
      <c r="R336" s="533"/>
    </row>
    <row r="337" ht="12.75" spans="14:18">
      <c r="N337" s="532"/>
      <c r="R337" s="533"/>
    </row>
    <row r="338" ht="12.75" spans="14:18">
      <c r="N338" s="532"/>
      <c r="R338" s="533"/>
    </row>
    <row r="339" ht="12.75" spans="14:18">
      <c r="N339" s="532"/>
      <c r="R339" s="533"/>
    </row>
    <row r="340" ht="12.75" spans="14:18">
      <c r="N340" s="532"/>
      <c r="R340" s="533"/>
    </row>
    <row r="341" ht="12.75" spans="14:18">
      <c r="N341" s="532"/>
      <c r="R341" s="533"/>
    </row>
    <row r="342" ht="12.75" spans="14:18">
      <c r="N342" s="532"/>
      <c r="R342" s="533"/>
    </row>
    <row r="343" ht="12.75" spans="14:18">
      <c r="N343" s="532"/>
      <c r="R343" s="533"/>
    </row>
    <row r="344" ht="12.75" spans="14:18">
      <c r="N344" s="532"/>
      <c r="R344" s="533"/>
    </row>
    <row r="345" ht="12.75" spans="14:18">
      <c r="N345" s="532"/>
      <c r="R345" s="533"/>
    </row>
    <row r="346" ht="12.75" spans="14:18">
      <c r="N346" s="532"/>
      <c r="R346" s="533"/>
    </row>
    <row r="347" ht="12.75" spans="14:18">
      <c r="N347" s="532"/>
      <c r="R347" s="533"/>
    </row>
    <row r="348" ht="12.75" spans="14:18">
      <c r="N348" s="532"/>
      <c r="R348" s="533"/>
    </row>
    <row r="349" ht="12.75" spans="14:18">
      <c r="N349" s="532"/>
      <c r="R349" s="533"/>
    </row>
    <row r="350" ht="12.75" spans="14:18">
      <c r="N350" s="532"/>
      <c r="R350" s="533"/>
    </row>
    <row r="351" ht="12.75" spans="14:18">
      <c r="N351" s="532"/>
      <c r="R351" s="533"/>
    </row>
    <row r="352" ht="12.75" spans="14:18">
      <c r="N352" s="532"/>
      <c r="R352" s="533"/>
    </row>
    <row r="353" ht="12.75" spans="14:18">
      <c r="N353" s="532"/>
      <c r="R353" s="533"/>
    </row>
    <row r="354" ht="12.75" spans="14:18">
      <c r="N354" s="532"/>
      <c r="R354" s="533"/>
    </row>
    <row r="355" ht="12.75" spans="14:18">
      <c r="N355" s="532"/>
      <c r="R355" s="533"/>
    </row>
    <row r="356" ht="12.75" spans="14:18">
      <c r="N356" s="532"/>
      <c r="R356" s="533"/>
    </row>
    <row r="357" ht="12.75" spans="14:18">
      <c r="N357" s="532"/>
      <c r="R357" s="533"/>
    </row>
    <row r="358" ht="12.75" spans="14:18">
      <c r="N358" s="532"/>
      <c r="R358" s="533"/>
    </row>
    <row r="359" ht="12.75" spans="14:18">
      <c r="N359" s="532"/>
      <c r="R359" s="533"/>
    </row>
    <row r="360" ht="12.75" spans="14:18">
      <c r="N360" s="532"/>
      <c r="R360" s="533"/>
    </row>
    <row r="361" ht="12.75" spans="14:18">
      <c r="N361" s="532"/>
      <c r="R361" s="533"/>
    </row>
    <row r="362" ht="12.75" spans="14:18">
      <c r="N362" s="532"/>
      <c r="R362" s="533"/>
    </row>
    <row r="363" ht="12.75" spans="14:18">
      <c r="N363" s="532"/>
      <c r="R363" s="533"/>
    </row>
    <row r="364" ht="12.75" spans="14:18">
      <c r="N364" s="532"/>
      <c r="R364" s="533"/>
    </row>
    <row r="365" ht="12.75" spans="14:18">
      <c r="N365" s="532"/>
      <c r="R365" s="533"/>
    </row>
    <row r="366" ht="12.75" spans="14:18">
      <c r="N366" s="532"/>
      <c r="R366" s="533"/>
    </row>
    <row r="367" ht="12.75" spans="14:18">
      <c r="N367" s="532"/>
      <c r="R367" s="533"/>
    </row>
    <row r="368" ht="12.75" spans="14:18">
      <c r="N368" s="532"/>
      <c r="R368" s="533"/>
    </row>
    <row r="369" ht="12.75" spans="14:18">
      <c r="N369" s="532"/>
      <c r="R369" s="533"/>
    </row>
    <row r="370" ht="12.75" spans="14:18">
      <c r="N370" s="532"/>
      <c r="R370" s="533"/>
    </row>
    <row r="371" ht="12.75" spans="14:18">
      <c r="N371" s="532"/>
      <c r="R371" s="533"/>
    </row>
    <row r="372" ht="12.75" spans="14:18">
      <c r="N372" s="532"/>
      <c r="R372" s="533"/>
    </row>
    <row r="373" ht="12.75" spans="14:18">
      <c r="N373" s="532"/>
      <c r="R373" s="533"/>
    </row>
    <row r="374" ht="12.75" spans="14:18">
      <c r="N374" s="532"/>
      <c r="R374" s="533"/>
    </row>
    <row r="375" ht="12.75" spans="14:18">
      <c r="N375" s="532"/>
      <c r="R375" s="533"/>
    </row>
    <row r="376" ht="12.75" spans="14:18">
      <c r="N376" s="532"/>
      <c r="R376" s="533"/>
    </row>
    <row r="377" ht="12.75" spans="14:18">
      <c r="N377" s="532"/>
      <c r="R377" s="533"/>
    </row>
    <row r="378" ht="12.75" spans="14:18">
      <c r="N378" s="532"/>
      <c r="R378" s="533"/>
    </row>
    <row r="379" ht="12.75" spans="14:18">
      <c r="N379" s="532"/>
      <c r="R379" s="533"/>
    </row>
    <row r="380" ht="12.75" spans="14:18">
      <c r="N380" s="532"/>
      <c r="R380" s="533"/>
    </row>
    <row r="381" ht="12.75" spans="14:18">
      <c r="N381" s="532"/>
      <c r="R381" s="533"/>
    </row>
    <row r="382" ht="12.75" spans="14:18">
      <c r="N382" s="532"/>
      <c r="R382" s="533"/>
    </row>
    <row r="383" ht="12.75" spans="14:18">
      <c r="N383" s="532"/>
      <c r="R383" s="533"/>
    </row>
    <row r="384" ht="12.75" spans="14:18">
      <c r="N384" s="532"/>
      <c r="R384" s="533"/>
    </row>
    <row r="385" ht="12.75" spans="14:18">
      <c r="N385" s="532"/>
      <c r="R385" s="533"/>
    </row>
    <row r="386" ht="12.75" spans="14:18">
      <c r="N386" s="532"/>
      <c r="R386" s="533"/>
    </row>
    <row r="387" ht="12.75" spans="14:18">
      <c r="N387" s="532"/>
      <c r="R387" s="533"/>
    </row>
    <row r="388" ht="12.75" spans="14:18">
      <c r="N388" s="532"/>
      <c r="R388" s="533"/>
    </row>
    <row r="389" ht="12.75" spans="14:18">
      <c r="N389" s="532"/>
      <c r="R389" s="533"/>
    </row>
    <row r="390" ht="12.75" spans="14:18">
      <c r="N390" s="532"/>
      <c r="R390" s="533"/>
    </row>
    <row r="391" ht="12.75" spans="14:18">
      <c r="N391" s="532"/>
      <c r="R391" s="533"/>
    </row>
    <row r="392" ht="12.75" spans="14:18">
      <c r="N392" s="532"/>
      <c r="R392" s="533"/>
    </row>
    <row r="393" ht="12.75" spans="14:18">
      <c r="N393" s="532"/>
      <c r="R393" s="533"/>
    </row>
    <row r="394" ht="12.75" spans="14:18">
      <c r="N394" s="532"/>
      <c r="R394" s="533"/>
    </row>
    <row r="395" ht="12.75" spans="14:18">
      <c r="N395" s="532"/>
      <c r="R395" s="533"/>
    </row>
    <row r="396" ht="12.75" spans="14:18">
      <c r="N396" s="532"/>
      <c r="R396" s="533"/>
    </row>
    <row r="397" ht="12.75" spans="14:18">
      <c r="N397" s="532"/>
      <c r="R397" s="533"/>
    </row>
    <row r="398" ht="12.75" spans="14:18">
      <c r="N398" s="532"/>
      <c r="R398" s="533"/>
    </row>
    <row r="399" ht="12.75" spans="14:18">
      <c r="N399" s="532"/>
      <c r="R399" s="533"/>
    </row>
    <row r="400" ht="12.75" spans="14:18">
      <c r="N400" s="532"/>
      <c r="R400" s="533"/>
    </row>
    <row r="401" ht="12.75" spans="14:18">
      <c r="N401" s="532"/>
      <c r="R401" s="533"/>
    </row>
    <row r="402" ht="12.75" spans="14:18">
      <c r="N402" s="532"/>
      <c r="R402" s="533"/>
    </row>
    <row r="403" ht="12.75" spans="14:18">
      <c r="N403" s="532"/>
      <c r="R403" s="533"/>
    </row>
    <row r="404" ht="12.75" spans="14:18">
      <c r="N404" s="532"/>
      <c r="R404" s="533"/>
    </row>
    <row r="405" ht="12.75" spans="14:18">
      <c r="N405" s="532"/>
      <c r="R405" s="533"/>
    </row>
    <row r="406" ht="12.75" spans="14:18">
      <c r="N406" s="532"/>
      <c r="R406" s="533"/>
    </row>
    <row r="407" ht="12.75" spans="14:18">
      <c r="N407" s="532"/>
      <c r="R407" s="533"/>
    </row>
    <row r="408" ht="12.75" spans="14:18">
      <c r="N408" s="532"/>
      <c r="R408" s="533"/>
    </row>
    <row r="409" ht="12.75" spans="14:18">
      <c r="N409" s="532"/>
      <c r="R409" s="533"/>
    </row>
    <row r="410" ht="12.75" spans="14:18">
      <c r="N410" s="532"/>
      <c r="R410" s="533"/>
    </row>
    <row r="411" ht="12.75" spans="14:18">
      <c r="N411" s="532"/>
      <c r="R411" s="533"/>
    </row>
    <row r="412" ht="12.75" spans="14:18">
      <c r="N412" s="532"/>
      <c r="R412" s="533"/>
    </row>
    <row r="413" ht="12.75" spans="14:18">
      <c r="N413" s="532"/>
      <c r="R413" s="533"/>
    </row>
    <row r="414" ht="12.75" spans="14:18">
      <c r="N414" s="532"/>
      <c r="R414" s="533"/>
    </row>
    <row r="415" ht="12.75" spans="14:18">
      <c r="N415" s="532"/>
      <c r="R415" s="533"/>
    </row>
    <row r="416" ht="12.75" spans="14:18">
      <c r="N416" s="532"/>
      <c r="R416" s="533"/>
    </row>
    <row r="417" ht="12.75" spans="14:18">
      <c r="N417" s="532"/>
      <c r="R417" s="533"/>
    </row>
    <row r="418" ht="12.75" spans="14:18">
      <c r="N418" s="532"/>
      <c r="R418" s="533"/>
    </row>
    <row r="419" ht="12.75" spans="14:18">
      <c r="N419" s="532"/>
      <c r="R419" s="533"/>
    </row>
    <row r="420" ht="12.75" spans="14:18">
      <c r="N420" s="532"/>
      <c r="R420" s="533"/>
    </row>
    <row r="421" ht="12.75" spans="14:18">
      <c r="N421" s="532"/>
      <c r="R421" s="533"/>
    </row>
    <row r="422" ht="12.75" spans="14:18">
      <c r="N422" s="532"/>
      <c r="R422" s="533"/>
    </row>
    <row r="423" ht="12.75" spans="14:18">
      <c r="N423" s="532"/>
      <c r="R423" s="533"/>
    </row>
    <row r="424" ht="12.75" spans="14:18">
      <c r="N424" s="532"/>
      <c r="R424" s="533"/>
    </row>
    <row r="425" ht="12.75" spans="14:18">
      <c r="N425" s="532"/>
      <c r="R425" s="533"/>
    </row>
    <row r="426" ht="12.75" spans="14:18">
      <c r="N426" s="532"/>
      <c r="R426" s="533"/>
    </row>
    <row r="427" ht="12.75" spans="14:18">
      <c r="N427" s="532"/>
      <c r="R427" s="533"/>
    </row>
    <row r="428" ht="12.75" spans="14:18">
      <c r="N428" s="532"/>
      <c r="R428" s="533"/>
    </row>
    <row r="429" ht="12.75" spans="14:18">
      <c r="N429" s="532"/>
      <c r="R429" s="533"/>
    </row>
    <row r="430" ht="12.75" spans="14:18">
      <c r="N430" s="532"/>
      <c r="R430" s="533"/>
    </row>
    <row r="431" ht="12.75" spans="14:18">
      <c r="N431" s="532"/>
      <c r="R431" s="533"/>
    </row>
    <row r="432" ht="12.75" spans="14:18">
      <c r="N432" s="532"/>
      <c r="R432" s="533"/>
    </row>
    <row r="433" ht="12.75" spans="14:18">
      <c r="N433" s="532"/>
      <c r="R433" s="533"/>
    </row>
    <row r="434" ht="12.75" spans="14:18">
      <c r="N434" s="532"/>
      <c r="R434" s="533"/>
    </row>
    <row r="435" ht="12.75" spans="14:18">
      <c r="N435" s="532"/>
      <c r="R435" s="533"/>
    </row>
    <row r="436" ht="12.75" spans="14:18">
      <c r="N436" s="532"/>
      <c r="R436" s="533"/>
    </row>
    <row r="437" ht="12.75" spans="14:18">
      <c r="N437" s="532"/>
      <c r="R437" s="533"/>
    </row>
    <row r="438" ht="12.75" spans="14:18">
      <c r="N438" s="532"/>
      <c r="R438" s="533"/>
    </row>
    <row r="439" ht="12.75" spans="14:18">
      <c r="N439" s="532"/>
      <c r="R439" s="533"/>
    </row>
    <row r="440" ht="12.75" spans="14:18">
      <c r="N440" s="532"/>
      <c r="R440" s="533"/>
    </row>
    <row r="441" ht="12.75" spans="14:18">
      <c r="N441" s="532"/>
      <c r="R441" s="533"/>
    </row>
    <row r="442" ht="12.75" spans="14:18">
      <c r="N442" s="532"/>
      <c r="R442" s="533"/>
    </row>
    <row r="443" ht="12.75" spans="14:18">
      <c r="N443" s="532"/>
      <c r="R443" s="533"/>
    </row>
    <row r="444" ht="12.75" spans="14:18">
      <c r="N444" s="532"/>
      <c r="R444" s="533"/>
    </row>
    <row r="445" ht="12.75" spans="14:18">
      <c r="N445" s="532"/>
      <c r="R445" s="533"/>
    </row>
    <row r="446" ht="12.75" spans="14:18">
      <c r="N446" s="532"/>
      <c r="R446" s="533"/>
    </row>
    <row r="447" ht="12.75" spans="14:18">
      <c r="N447" s="532"/>
      <c r="R447" s="533"/>
    </row>
    <row r="448" ht="12.75" spans="14:18">
      <c r="N448" s="532"/>
      <c r="R448" s="533"/>
    </row>
    <row r="449" ht="12.75" spans="14:18">
      <c r="N449" s="532"/>
      <c r="R449" s="533"/>
    </row>
    <row r="450" ht="12.75" spans="14:18">
      <c r="N450" s="532"/>
      <c r="R450" s="533"/>
    </row>
    <row r="451" ht="12.75" spans="14:18">
      <c r="N451" s="532"/>
      <c r="R451" s="533"/>
    </row>
    <row r="452" ht="12.75" spans="14:18">
      <c r="N452" s="532"/>
      <c r="R452" s="533"/>
    </row>
    <row r="453" ht="12.75" spans="14:18">
      <c r="N453" s="532"/>
      <c r="R453" s="533"/>
    </row>
    <row r="454" ht="12.75" spans="14:18">
      <c r="N454" s="532"/>
      <c r="R454" s="533"/>
    </row>
    <row r="455" ht="12.75" spans="14:18">
      <c r="N455" s="532"/>
      <c r="R455" s="533"/>
    </row>
    <row r="456" ht="12.75" spans="14:18">
      <c r="N456" s="532"/>
      <c r="R456" s="533"/>
    </row>
    <row r="457" ht="12.75" spans="14:18">
      <c r="N457" s="532"/>
      <c r="R457" s="533"/>
    </row>
    <row r="458" ht="12.75" spans="14:18">
      <c r="N458" s="532"/>
      <c r="R458" s="533"/>
    </row>
    <row r="459" ht="12.75" spans="14:18">
      <c r="N459" s="532"/>
      <c r="R459" s="533"/>
    </row>
    <row r="460" ht="12.75" spans="14:18">
      <c r="N460" s="532"/>
      <c r="R460" s="533"/>
    </row>
    <row r="461" ht="12.75" spans="14:18">
      <c r="N461" s="532"/>
      <c r="R461" s="533"/>
    </row>
    <row r="462" ht="12.75" spans="14:18">
      <c r="N462" s="532"/>
      <c r="R462" s="533"/>
    </row>
    <row r="463" ht="12.75" spans="14:18">
      <c r="N463" s="532"/>
      <c r="R463" s="533"/>
    </row>
    <row r="464" ht="12.75" spans="14:18">
      <c r="N464" s="532"/>
      <c r="R464" s="533"/>
    </row>
    <row r="465" ht="12.75" spans="14:18">
      <c r="N465" s="532"/>
      <c r="R465" s="533"/>
    </row>
    <row r="466" ht="12.75" spans="14:18">
      <c r="N466" s="532"/>
      <c r="R466" s="533"/>
    </row>
    <row r="467" ht="12.75" spans="14:18">
      <c r="N467" s="532"/>
      <c r="R467" s="533"/>
    </row>
    <row r="468" ht="12.75" spans="14:18">
      <c r="N468" s="532"/>
      <c r="R468" s="533"/>
    </row>
    <row r="469" ht="12.75" spans="14:18">
      <c r="N469" s="532"/>
      <c r="R469" s="533"/>
    </row>
    <row r="470" ht="12.75" spans="14:18">
      <c r="N470" s="532"/>
      <c r="R470" s="533"/>
    </row>
    <row r="471" ht="12.75" spans="14:18">
      <c r="N471" s="532"/>
      <c r="R471" s="533"/>
    </row>
    <row r="472" ht="12.75" spans="14:18">
      <c r="N472" s="532"/>
      <c r="R472" s="533"/>
    </row>
    <row r="473" ht="12.75" spans="14:18">
      <c r="N473" s="532"/>
      <c r="R473" s="533"/>
    </row>
    <row r="474" ht="12.75" spans="14:18">
      <c r="N474" s="532"/>
      <c r="R474" s="533"/>
    </row>
    <row r="475" ht="12.75" spans="14:18">
      <c r="N475" s="532"/>
      <c r="R475" s="533"/>
    </row>
    <row r="476" ht="12.75" spans="14:18">
      <c r="N476" s="532"/>
      <c r="R476" s="533"/>
    </row>
    <row r="477" ht="12.75" spans="14:18">
      <c r="N477" s="532"/>
      <c r="R477" s="533"/>
    </row>
    <row r="478" ht="12.75" spans="14:18">
      <c r="N478" s="532"/>
      <c r="R478" s="533"/>
    </row>
    <row r="479" ht="12.75" spans="14:18">
      <c r="N479" s="532"/>
      <c r="R479" s="533"/>
    </row>
    <row r="480" ht="12.75" spans="14:18">
      <c r="N480" s="532"/>
      <c r="R480" s="533"/>
    </row>
    <row r="481" ht="12.75" spans="14:18">
      <c r="N481" s="532"/>
      <c r="R481" s="533"/>
    </row>
    <row r="482" ht="12.75" spans="14:18">
      <c r="N482" s="532"/>
      <c r="R482" s="533"/>
    </row>
    <row r="483" ht="12.75" spans="14:18">
      <c r="N483" s="532"/>
      <c r="R483" s="533"/>
    </row>
    <row r="484" ht="12.75" spans="14:18">
      <c r="N484" s="532"/>
      <c r="R484" s="533"/>
    </row>
    <row r="485" ht="12.75" spans="14:18">
      <c r="N485" s="532"/>
      <c r="R485" s="533"/>
    </row>
    <row r="486" ht="12.75" spans="14:18">
      <c r="N486" s="532"/>
      <c r="R486" s="533"/>
    </row>
    <row r="487" ht="12.75" spans="14:18">
      <c r="N487" s="532"/>
      <c r="R487" s="533"/>
    </row>
    <row r="488" ht="12.75" spans="14:18">
      <c r="N488" s="532"/>
      <c r="R488" s="533"/>
    </row>
    <row r="489" ht="12.75" spans="14:18">
      <c r="N489" s="532"/>
      <c r="R489" s="533"/>
    </row>
    <row r="490" ht="12.75" spans="14:18">
      <c r="N490" s="532"/>
      <c r="R490" s="533"/>
    </row>
    <row r="491" ht="12.75" spans="14:18">
      <c r="N491" s="532"/>
      <c r="R491" s="533"/>
    </row>
    <row r="492" ht="12.75" spans="14:18">
      <c r="N492" s="532"/>
      <c r="R492" s="533"/>
    </row>
    <row r="493" ht="12.75" spans="14:18">
      <c r="N493" s="532"/>
      <c r="R493" s="533"/>
    </row>
    <row r="494" ht="12.75" spans="14:18">
      <c r="N494" s="532"/>
      <c r="R494" s="533"/>
    </row>
    <row r="495" ht="12.75" spans="14:18">
      <c r="N495" s="532"/>
      <c r="R495" s="533"/>
    </row>
    <row r="496" ht="12.75" spans="14:18">
      <c r="N496" s="532"/>
      <c r="R496" s="533"/>
    </row>
    <row r="497" ht="12.75" spans="14:18">
      <c r="N497" s="532"/>
      <c r="R497" s="533"/>
    </row>
    <row r="498" ht="12.75" spans="14:18">
      <c r="N498" s="532"/>
      <c r="R498" s="533"/>
    </row>
    <row r="499" ht="12.75" spans="14:18">
      <c r="N499" s="532"/>
      <c r="R499" s="533"/>
    </row>
    <row r="500" ht="12.75" spans="14:18">
      <c r="N500" s="532"/>
      <c r="R500" s="533"/>
    </row>
    <row r="501" ht="12.75" spans="14:18">
      <c r="N501" s="532"/>
      <c r="R501" s="533"/>
    </row>
    <row r="502" ht="12.75" spans="14:18">
      <c r="N502" s="532"/>
      <c r="R502" s="533"/>
    </row>
    <row r="503" ht="12.75" spans="14:18">
      <c r="N503" s="532"/>
      <c r="R503" s="533"/>
    </row>
    <row r="504" ht="12.75" spans="14:18">
      <c r="N504" s="532"/>
      <c r="R504" s="533"/>
    </row>
    <row r="505" ht="12.75" spans="14:18">
      <c r="N505" s="532"/>
      <c r="R505" s="533"/>
    </row>
    <row r="506" ht="12.75" spans="14:18">
      <c r="N506" s="532"/>
      <c r="R506" s="533"/>
    </row>
    <row r="507" ht="12.75" spans="14:18">
      <c r="N507" s="532"/>
      <c r="R507" s="533"/>
    </row>
    <row r="508" ht="12.75" spans="14:18">
      <c r="N508" s="532"/>
      <c r="R508" s="533"/>
    </row>
    <row r="509" ht="12.75" spans="14:18">
      <c r="N509" s="532"/>
      <c r="R509" s="533"/>
    </row>
    <row r="510" ht="12.75" spans="14:18">
      <c r="N510" s="532"/>
      <c r="R510" s="533"/>
    </row>
    <row r="511" ht="12.75" spans="14:18">
      <c r="N511" s="532"/>
      <c r="R511" s="533"/>
    </row>
    <row r="512" ht="12.75" spans="14:18">
      <c r="N512" s="532"/>
      <c r="R512" s="533"/>
    </row>
    <row r="513" ht="12.75" spans="14:18">
      <c r="N513" s="532"/>
      <c r="R513" s="533"/>
    </row>
    <row r="514" ht="12.75" spans="14:18">
      <c r="N514" s="532"/>
      <c r="R514" s="533"/>
    </row>
    <row r="515" ht="12.75" spans="14:18">
      <c r="N515" s="532"/>
      <c r="R515" s="533"/>
    </row>
    <row r="516" ht="12.75" spans="14:18">
      <c r="N516" s="532"/>
      <c r="R516" s="533"/>
    </row>
    <row r="517" ht="12.75" spans="14:18">
      <c r="N517" s="532"/>
      <c r="R517" s="533"/>
    </row>
    <row r="518" ht="12.75" spans="14:18">
      <c r="N518" s="532"/>
      <c r="R518" s="533"/>
    </row>
    <row r="519" ht="12.75" spans="14:18">
      <c r="N519" s="532"/>
      <c r="R519" s="533"/>
    </row>
    <row r="520" ht="12.75" spans="14:18">
      <c r="N520" s="532"/>
      <c r="R520" s="533"/>
    </row>
    <row r="521" ht="12.75" spans="14:18">
      <c r="N521" s="532"/>
      <c r="R521" s="533"/>
    </row>
    <row r="522" ht="12.75" spans="14:18">
      <c r="N522" s="532"/>
      <c r="R522" s="533"/>
    </row>
    <row r="523" ht="12.75" spans="14:18">
      <c r="N523" s="532"/>
      <c r="R523" s="533"/>
    </row>
    <row r="524" ht="12.75" spans="14:18">
      <c r="N524" s="532"/>
      <c r="R524" s="533"/>
    </row>
    <row r="525" ht="12.75" spans="14:18">
      <c r="N525" s="532"/>
      <c r="R525" s="533"/>
    </row>
    <row r="526" ht="12.75" spans="14:18">
      <c r="N526" s="532"/>
      <c r="R526" s="533"/>
    </row>
    <row r="527" ht="12.75" spans="14:18">
      <c r="N527" s="532"/>
      <c r="R527" s="533"/>
    </row>
    <row r="528" ht="12.75" spans="14:18">
      <c r="N528" s="532"/>
      <c r="R528" s="533"/>
    </row>
    <row r="529" ht="12.75" spans="14:18">
      <c r="N529" s="532"/>
      <c r="R529" s="533"/>
    </row>
    <row r="530" ht="12.75" spans="14:18">
      <c r="N530" s="532"/>
      <c r="R530" s="533"/>
    </row>
    <row r="531" ht="12.75" spans="14:18">
      <c r="N531" s="532"/>
      <c r="R531" s="533"/>
    </row>
    <row r="532" ht="12.75" spans="14:18">
      <c r="N532" s="532"/>
      <c r="R532" s="533"/>
    </row>
    <row r="533" ht="12.75" spans="14:18">
      <c r="N533" s="532"/>
      <c r="R533" s="533"/>
    </row>
    <row r="534" ht="12.75" spans="14:18">
      <c r="N534" s="532"/>
      <c r="R534" s="533"/>
    </row>
    <row r="535" ht="12.75" spans="14:18">
      <c r="N535" s="532"/>
      <c r="R535" s="533"/>
    </row>
    <row r="536" ht="12.75" spans="14:18">
      <c r="N536" s="532"/>
      <c r="R536" s="533"/>
    </row>
    <row r="537" ht="12.75" spans="14:18">
      <c r="N537" s="532"/>
      <c r="R537" s="533"/>
    </row>
    <row r="538" ht="12.75" spans="14:18">
      <c r="N538" s="532"/>
      <c r="R538" s="533"/>
    </row>
    <row r="539" ht="12.75" spans="14:18">
      <c r="N539" s="532"/>
      <c r="R539" s="533"/>
    </row>
    <row r="540" ht="12.75" spans="14:18">
      <c r="N540" s="532"/>
      <c r="R540" s="533"/>
    </row>
    <row r="541" ht="12.75" spans="14:18">
      <c r="N541" s="532"/>
      <c r="R541" s="533"/>
    </row>
    <row r="542" ht="12.75" spans="14:18">
      <c r="N542" s="532"/>
      <c r="R542" s="533"/>
    </row>
    <row r="543" ht="12.75" spans="14:18">
      <c r="N543" s="532"/>
      <c r="R543" s="533"/>
    </row>
    <row r="544" ht="12.75" spans="14:18">
      <c r="N544" s="532"/>
      <c r="R544" s="533"/>
    </row>
    <row r="545" ht="12.75" spans="14:18">
      <c r="N545" s="532"/>
      <c r="R545" s="533"/>
    </row>
    <row r="546" ht="12.75" spans="14:18">
      <c r="N546" s="532"/>
      <c r="R546" s="533"/>
    </row>
    <row r="547" ht="12.75" spans="14:18">
      <c r="N547" s="532"/>
      <c r="R547" s="533"/>
    </row>
    <row r="548" ht="12.75" spans="14:18">
      <c r="N548" s="532"/>
      <c r="R548" s="533"/>
    </row>
    <row r="549" ht="12.75" spans="14:18">
      <c r="N549" s="532"/>
      <c r="R549" s="533"/>
    </row>
    <row r="550" ht="12.75" spans="14:18">
      <c r="N550" s="532"/>
      <c r="R550" s="533"/>
    </row>
    <row r="551" ht="12.75" spans="14:18">
      <c r="N551" s="532"/>
      <c r="R551" s="533"/>
    </row>
    <row r="552" ht="12.75" spans="14:18">
      <c r="N552" s="532"/>
      <c r="R552" s="533"/>
    </row>
    <row r="553" ht="12.75" spans="14:18">
      <c r="N553" s="532"/>
      <c r="R553" s="533"/>
    </row>
    <row r="554" ht="12.75" spans="14:18">
      <c r="N554" s="532"/>
      <c r="R554" s="533"/>
    </row>
    <row r="555" ht="12.75" spans="14:18">
      <c r="N555" s="532"/>
      <c r="R555" s="533"/>
    </row>
    <row r="556" ht="12.75" spans="14:18">
      <c r="N556" s="532"/>
      <c r="R556" s="533"/>
    </row>
    <row r="557" ht="12.75" spans="14:18">
      <c r="N557" s="532"/>
      <c r="R557" s="533"/>
    </row>
    <row r="558" ht="12.75" spans="14:18">
      <c r="N558" s="532"/>
      <c r="R558" s="533"/>
    </row>
    <row r="559" ht="12.75" spans="14:18">
      <c r="N559" s="532"/>
      <c r="R559" s="533"/>
    </row>
    <row r="560" ht="12.75" spans="14:18">
      <c r="N560" s="532"/>
      <c r="R560" s="533"/>
    </row>
    <row r="561" ht="12.75" spans="14:18">
      <c r="N561" s="532"/>
      <c r="R561" s="533"/>
    </row>
    <row r="562" ht="12.75" spans="14:18">
      <c r="N562" s="532"/>
      <c r="R562" s="533"/>
    </row>
    <row r="563" ht="12.75" spans="14:18">
      <c r="N563" s="532"/>
      <c r="R563" s="533"/>
    </row>
    <row r="564" ht="12.75" spans="14:18">
      <c r="N564" s="532"/>
      <c r="R564" s="533"/>
    </row>
    <row r="565" ht="12.75" spans="14:18">
      <c r="N565" s="532"/>
      <c r="R565" s="533"/>
    </row>
    <row r="566" ht="12.75" spans="14:18">
      <c r="N566" s="532"/>
      <c r="R566" s="533"/>
    </row>
    <row r="567" ht="12.75" spans="14:18">
      <c r="N567" s="532"/>
      <c r="R567" s="533"/>
    </row>
    <row r="568" ht="12.75" spans="14:18">
      <c r="N568" s="532"/>
      <c r="R568" s="533"/>
    </row>
    <row r="569" ht="12.75" spans="14:18">
      <c r="N569" s="532"/>
      <c r="R569" s="533"/>
    </row>
    <row r="570" ht="12.75" spans="14:18">
      <c r="N570" s="532"/>
      <c r="R570" s="533"/>
    </row>
    <row r="571" ht="12.75" spans="14:18">
      <c r="N571" s="532"/>
      <c r="R571" s="533"/>
    </row>
    <row r="572" ht="12.75" spans="14:18">
      <c r="N572" s="532"/>
      <c r="R572" s="533"/>
    </row>
    <row r="573" ht="12.75" spans="14:18">
      <c r="N573" s="532"/>
      <c r="R573" s="533"/>
    </row>
    <row r="574" ht="12.75" spans="14:18">
      <c r="N574" s="532"/>
      <c r="R574" s="533"/>
    </row>
    <row r="575" ht="12.75" spans="14:18">
      <c r="N575" s="532"/>
      <c r="R575" s="533"/>
    </row>
    <row r="576" ht="12.75" spans="14:18">
      <c r="N576" s="532"/>
      <c r="R576" s="533"/>
    </row>
    <row r="577" ht="12.75" spans="14:18">
      <c r="N577" s="532"/>
      <c r="R577" s="533"/>
    </row>
    <row r="578" ht="12.75" spans="14:18">
      <c r="N578" s="532"/>
      <c r="R578" s="533"/>
    </row>
    <row r="579" ht="12.75" spans="14:18">
      <c r="N579" s="532"/>
      <c r="R579" s="533"/>
    </row>
    <row r="580" ht="12.75" spans="14:18">
      <c r="N580" s="532"/>
      <c r="R580" s="533"/>
    </row>
    <row r="581" ht="12.75" spans="14:18">
      <c r="N581" s="532"/>
      <c r="R581" s="533"/>
    </row>
    <row r="582" ht="12.75" spans="14:18">
      <c r="N582" s="532"/>
      <c r="R582" s="533"/>
    </row>
    <row r="583" ht="12.75" spans="14:18">
      <c r="N583" s="532"/>
      <c r="R583" s="533"/>
    </row>
    <row r="584" ht="12.75" spans="14:18">
      <c r="N584" s="532"/>
      <c r="R584" s="533"/>
    </row>
    <row r="585" ht="12.75" spans="14:18">
      <c r="N585" s="532"/>
      <c r="R585" s="533"/>
    </row>
    <row r="586" ht="12.75" spans="14:18">
      <c r="N586" s="532"/>
      <c r="R586" s="533"/>
    </row>
    <row r="587" ht="12.75" spans="14:18">
      <c r="N587" s="532"/>
      <c r="R587" s="533"/>
    </row>
    <row r="588" ht="12.75" spans="14:18">
      <c r="N588" s="532"/>
      <c r="R588" s="533"/>
    </row>
    <row r="589" ht="12.75" spans="14:18">
      <c r="N589" s="532"/>
      <c r="R589" s="533"/>
    </row>
    <row r="590" ht="12.75" spans="14:18">
      <c r="N590" s="532"/>
      <c r="R590" s="533"/>
    </row>
    <row r="591" ht="12.75" spans="14:18">
      <c r="N591" s="532"/>
      <c r="R591" s="533"/>
    </row>
    <row r="592" ht="12.75" spans="14:18">
      <c r="N592" s="532"/>
      <c r="R592" s="533"/>
    </row>
    <row r="593" ht="12.75" spans="14:18">
      <c r="N593" s="532"/>
      <c r="R593" s="533"/>
    </row>
    <row r="594" ht="12.75" spans="14:18">
      <c r="N594" s="532"/>
      <c r="R594" s="533"/>
    </row>
    <row r="595" ht="12.75" spans="14:18">
      <c r="N595" s="532"/>
      <c r="R595" s="533"/>
    </row>
    <row r="596" ht="12.75" spans="14:18">
      <c r="N596" s="532"/>
      <c r="R596" s="533"/>
    </row>
    <row r="597" ht="12.75" spans="14:18">
      <c r="N597" s="532"/>
      <c r="R597" s="533"/>
    </row>
    <row r="598" ht="12.75" spans="14:18">
      <c r="N598" s="532"/>
      <c r="R598" s="533"/>
    </row>
    <row r="599" ht="12.75" spans="14:18">
      <c r="N599" s="532"/>
      <c r="R599" s="533"/>
    </row>
    <row r="600" ht="12.75" spans="14:18">
      <c r="N600" s="532"/>
      <c r="R600" s="533"/>
    </row>
    <row r="601" ht="12.75" spans="14:18">
      <c r="N601" s="532"/>
      <c r="R601" s="533"/>
    </row>
    <row r="602" ht="12.75" spans="14:18">
      <c r="N602" s="532"/>
      <c r="R602" s="533"/>
    </row>
    <row r="603" ht="12.75" spans="14:18">
      <c r="N603" s="532"/>
      <c r="R603" s="533"/>
    </row>
    <row r="604" ht="12.75" spans="14:18">
      <c r="N604" s="532"/>
      <c r="R604" s="533"/>
    </row>
    <row r="605" ht="12.75" spans="14:18">
      <c r="N605" s="532"/>
      <c r="R605" s="533"/>
    </row>
    <row r="606" ht="12.75" spans="14:18">
      <c r="N606" s="532"/>
      <c r="R606" s="533"/>
    </row>
    <row r="607" ht="12.75" spans="14:18">
      <c r="N607" s="532"/>
      <c r="R607" s="533"/>
    </row>
    <row r="608" ht="12.75" spans="14:18">
      <c r="N608" s="532"/>
      <c r="R608" s="533"/>
    </row>
    <row r="609" ht="12.75" spans="14:18">
      <c r="N609" s="532"/>
      <c r="R609" s="533"/>
    </row>
    <row r="610" ht="12.75" spans="14:18">
      <c r="N610" s="532"/>
      <c r="R610" s="533"/>
    </row>
    <row r="611" ht="12.75" spans="14:18">
      <c r="N611" s="532"/>
      <c r="R611" s="533"/>
    </row>
    <row r="612" ht="12.75" spans="14:18">
      <c r="N612" s="532"/>
      <c r="R612" s="533"/>
    </row>
    <row r="613" ht="12.75" spans="14:18">
      <c r="N613" s="532"/>
      <c r="R613" s="533"/>
    </row>
    <row r="614" ht="12.75" spans="14:18">
      <c r="N614" s="532"/>
      <c r="R614" s="533"/>
    </row>
    <row r="615" ht="12.75" spans="14:18">
      <c r="N615" s="532"/>
      <c r="R615" s="533"/>
    </row>
    <row r="616" ht="12.75" spans="14:18">
      <c r="N616" s="532"/>
      <c r="R616" s="533"/>
    </row>
    <row r="617" ht="12.75" spans="14:18">
      <c r="N617" s="532"/>
      <c r="R617" s="533"/>
    </row>
    <row r="618" ht="12.75" spans="14:18">
      <c r="N618" s="532"/>
      <c r="R618" s="533"/>
    </row>
    <row r="619" ht="12.75" spans="14:18">
      <c r="N619" s="532"/>
      <c r="R619" s="533"/>
    </row>
    <row r="620" ht="12.75" spans="14:18">
      <c r="N620" s="532"/>
      <c r="R620" s="533"/>
    </row>
    <row r="621" ht="12.75" spans="14:18">
      <c r="N621" s="532"/>
      <c r="R621" s="533"/>
    </row>
    <row r="622" ht="12.75" spans="14:18">
      <c r="N622" s="532"/>
      <c r="R622" s="533"/>
    </row>
    <row r="623" ht="12.75" spans="14:18">
      <c r="N623" s="532"/>
      <c r="R623" s="533"/>
    </row>
    <row r="624" ht="12.75" spans="14:18">
      <c r="N624" s="532"/>
      <c r="R624" s="533"/>
    </row>
    <row r="625" ht="12.75" spans="14:18">
      <c r="N625" s="532"/>
      <c r="R625" s="533"/>
    </row>
    <row r="626" ht="12.75" spans="14:18">
      <c r="N626" s="532"/>
      <c r="R626" s="533"/>
    </row>
    <row r="627" ht="12.75" spans="14:18">
      <c r="N627" s="532"/>
      <c r="R627" s="533"/>
    </row>
    <row r="628" ht="12.75" spans="14:18">
      <c r="N628" s="532"/>
      <c r="R628" s="533"/>
    </row>
    <row r="629" ht="12.75" spans="14:18">
      <c r="N629" s="532"/>
      <c r="R629" s="533"/>
    </row>
    <row r="630" ht="12.75" spans="14:18">
      <c r="N630" s="532"/>
      <c r="R630" s="533"/>
    </row>
    <row r="631" ht="12.75" spans="14:18">
      <c r="N631" s="532"/>
      <c r="R631" s="533"/>
    </row>
    <row r="632" ht="12.75" spans="14:18">
      <c r="N632" s="532"/>
      <c r="R632" s="533"/>
    </row>
    <row r="633" ht="12.75" spans="14:18">
      <c r="N633" s="532"/>
      <c r="R633" s="533"/>
    </row>
    <row r="634" ht="12.75" spans="14:18">
      <c r="N634" s="532"/>
      <c r="R634" s="533"/>
    </row>
    <row r="635" ht="12.75" spans="14:18">
      <c r="N635" s="532"/>
      <c r="R635" s="533"/>
    </row>
    <row r="636" ht="12.75" spans="14:18">
      <c r="N636" s="532"/>
      <c r="R636" s="533"/>
    </row>
    <row r="637" ht="12.75" spans="14:18">
      <c r="N637" s="532"/>
      <c r="R637" s="533"/>
    </row>
    <row r="638" ht="12.75" spans="14:18">
      <c r="N638" s="532"/>
      <c r="R638" s="533"/>
    </row>
    <row r="639" ht="12.75" spans="14:18">
      <c r="N639" s="532"/>
      <c r="R639" s="533"/>
    </row>
    <row r="640" ht="12.75" spans="14:18">
      <c r="N640" s="532"/>
      <c r="R640" s="533"/>
    </row>
    <row r="641" ht="12.75" spans="14:18">
      <c r="N641" s="532"/>
      <c r="R641" s="533"/>
    </row>
    <row r="642" ht="12.75" spans="14:18">
      <c r="N642" s="532"/>
      <c r="R642" s="533"/>
    </row>
    <row r="643" ht="12.75" spans="14:18">
      <c r="N643" s="532"/>
      <c r="R643" s="533"/>
    </row>
    <row r="644" ht="12.75" spans="14:18">
      <c r="N644" s="532"/>
      <c r="R644" s="533"/>
    </row>
    <row r="645" ht="12.75" spans="14:18">
      <c r="N645" s="532"/>
      <c r="R645" s="533"/>
    </row>
    <row r="646" ht="12.75" spans="14:18">
      <c r="N646" s="532"/>
      <c r="R646" s="533"/>
    </row>
    <row r="647" ht="12.75" spans="14:18">
      <c r="N647" s="532"/>
      <c r="R647" s="533"/>
    </row>
    <row r="648" ht="12.75" spans="14:18">
      <c r="N648" s="532"/>
      <c r="R648" s="533"/>
    </row>
    <row r="649" ht="12.75" spans="14:18">
      <c r="N649" s="532"/>
      <c r="R649" s="533"/>
    </row>
    <row r="650" ht="12.75" spans="14:18">
      <c r="N650" s="532"/>
      <c r="R650" s="533"/>
    </row>
    <row r="651" ht="12.75" spans="14:18">
      <c r="N651" s="532"/>
      <c r="R651" s="533"/>
    </row>
    <row r="652" ht="12.75" spans="14:18">
      <c r="N652" s="532"/>
      <c r="R652" s="533"/>
    </row>
    <row r="653" ht="12.75" spans="14:18">
      <c r="N653" s="532"/>
      <c r="R653" s="533"/>
    </row>
    <row r="654" ht="12.75" spans="14:18">
      <c r="N654" s="532"/>
      <c r="R654" s="533"/>
    </row>
    <row r="655" ht="12.75" spans="14:18">
      <c r="N655" s="532"/>
      <c r="R655" s="533"/>
    </row>
    <row r="656" ht="12.75" spans="14:18">
      <c r="N656" s="532"/>
      <c r="R656" s="533"/>
    </row>
    <row r="657" ht="12.75" spans="14:18">
      <c r="N657" s="532"/>
      <c r="R657" s="533"/>
    </row>
    <row r="658" ht="12.75" spans="14:18">
      <c r="N658" s="532"/>
      <c r="R658" s="533"/>
    </row>
    <row r="659" ht="12.75" spans="14:18">
      <c r="N659" s="532"/>
      <c r="R659" s="533"/>
    </row>
    <row r="660" ht="12.75" spans="14:18">
      <c r="N660" s="532"/>
      <c r="R660" s="533"/>
    </row>
    <row r="661" ht="12.75" spans="14:18">
      <c r="N661" s="532"/>
      <c r="R661" s="533"/>
    </row>
    <row r="662" ht="12.75" spans="14:18">
      <c r="N662" s="532"/>
      <c r="R662" s="533"/>
    </row>
    <row r="663" ht="12.75" spans="14:18">
      <c r="N663" s="532"/>
      <c r="R663" s="533"/>
    </row>
    <row r="664" ht="12.75" spans="14:18">
      <c r="N664" s="532"/>
      <c r="R664" s="533"/>
    </row>
    <row r="665" ht="12.75" spans="14:18">
      <c r="N665" s="532"/>
      <c r="R665" s="533"/>
    </row>
    <row r="666" ht="12.75" spans="14:18">
      <c r="N666" s="532"/>
      <c r="R666" s="533"/>
    </row>
    <row r="667" ht="12.75" spans="14:18">
      <c r="N667" s="532"/>
      <c r="R667" s="533"/>
    </row>
    <row r="668" ht="12.75" spans="14:18">
      <c r="N668" s="532"/>
      <c r="R668" s="533"/>
    </row>
    <row r="669" ht="12.75" spans="14:18">
      <c r="N669" s="532"/>
      <c r="R669" s="533"/>
    </row>
    <row r="670" ht="12.75" spans="14:18">
      <c r="N670" s="532"/>
      <c r="R670" s="533"/>
    </row>
    <row r="671" ht="12.75" spans="14:18">
      <c r="N671" s="532"/>
      <c r="R671" s="533"/>
    </row>
    <row r="672" ht="12.75" spans="14:18">
      <c r="N672" s="532"/>
      <c r="R672" s="533"/>
    </row>
    <row r="673" ht="12.75" spans="14:18">
      <c r="N673" s="532"/>
      <c r="R673" s="533"/>
    </row>
    <row r="674" ht="12.75" spans="14:18">
      <c r="N674" s="532"/>
      <c r="R674" s="533"/>
    </row>
    <row r="675" ht="12.75" spans="14:18">
      <c r="N675" s="532"/>
      <c r="R675" s="533"/>
    </row>
    <row r="676" ht="12.75" spans="14:18">
      <c r="N676" s="532"/>
      <c r="R676" s="533"/>
    </row>
    <row r="677" ht="12.75" spans="14:18">
      <c r="N677" s="532"/>
      <c r="R677" s="533"/>
    </row>
    <row r="678" ht="12.75" spans="14:18">
      <c r="N678" s="532"/>
      <c r="R678" s="533"/>
    </row>
    <row r="679" ht="12.75" spans="14:18">
      <c r="N679" s="532"/>
      <c r="R679" s="533"/>
    </row>
    <row r="680" ht="12.75" spans="14:18">
      <c r="N680" s="532"/>
      <c r="R680" s="533"/>
    </row>
    <row r="681" ht="12.75" spans="14:18">
      <c r="N681" s="532"/>
      <c r="R681" s="533"/>
    </row>
    <row r="682" ht="12.75" spans="14:18">
      <c r="N682" s="532"/>
      <c r="R682" s="533"/>
    </row>
    <row r="683" ht="12.75" spans="14:18">
      <c r="N683" s="532"/>
      <c r="R683" s="533"/>
    </row>
    <row r="684" ht="12.75" spans="14:18">
      <c r="N684" s="532"/>
      <c r="R684" s="533"/>
    </row>
    <row r="685" ht="12.75" spans="14:18">
      <c r="N685" s="532"/>
      <c r="R685" s="533"/>
    </row>
    <row r="686" ht="12.75" spans="14:18">
      <c r="N686" s="532"/>
      <c r="R686" s="533"/>
    </row>
    <row r="687" ht="12.75" spans="14:18">
      <c r="N687" s="532"/>
      <c r="R687" s="533"/>
    </row>
    <row r="688" ht="12.75" spans="14:18">
      <c r="N688" s="532"/>
      <c r="R688" s="533"/>
    </row>
    <row r="689" ht="12.75" spans="14:18">
      <c r="N689" s="532"/>
      <c r="R689" s="533"/>
    </row>
    <row r="690" ht="12.75" spans="14:18">
      <c r="N690" s="532"/>
      <c r="R690" s="533"/>
    </row>
    <row r="691" ht="12.75" spans="14:18">
      <c r="N691" s="532"/>
      <c r="R691" s="533"/>
    </row>
    <row r="692" ht="12.75" spans="14:18">
      <c r="N692" s="532"/>
      <c r="R692" s="533"/>
    </row>
    <row r="693" ht="12.75" spans="14:18">
      <c r="N693" s="532"/>
      <c r="R693" s="533"/>
    </row>
    <row r="694" ht="12.75" spans="14:18">
      <c r="N694" s="532"/>
      <c r="R694" s="533"/>
    </row>
    <row r="695" ht="12.75" spans="14:18">
      <c r="N695" s="532"/>
      <c r="R695" s="533"/>
    </row>
    <row r="696" ht="12.75" spans="14:18">
      <c r="N696" s="532"/>
      <c r="R696" s="533"/>
    </row>
    <row r="697" ht="12.75" spans="14:18">
      <c r="N697" s="532"/>
      <c r="R697" s="533"/>
    </row>
    <row r="698" ht="12.75" spans="14:18">
      <c r="N698" s="532"/>
      <c r="R698" s="533"/>
    </row>
    <row r="699" ht="12.75" spans="14:18">
      <c r="N699" s="532"/>
      <c r="R699" s="533"/>
    </row>
    <row r="700" ht="12.75" spans="14:18">
      <c r="N700" s="532"/>
      <c r="R700" s="533"/>
    </row>
    <row r="701" ht="12.75" spans="14:18">
      <c r="N701" s="532"/>
      <c r="R701" s="533"/>
    </row>
    <row r="702" ht="12.75" spans="14:18">
      <c r="N702" s="532"/>
      <c r="R702" s="533"/>
    </row>
    <row r="703" ht="12.75" spans="14:18">
      <c r="N703" s="532"/>
      <c r="R703" s="533"/>
    </row>
    <row r="704" ht="12.75" spans="14:18">
      <c r="N704" s="532"/>
      <c r="R704" s="533"/>
    </row>
    <row r="705" ht="12.75" spans="14:18">
      <c r="N705" s="532"/>
      <c r="R705" s="533"/>
    </row>
    <row r="706" ht="12.75" spans="14:18">
      <c r="N706" s="532"/>
      <c r="R706" s="533"/>
    </row>
    <row r="707" ht="12.75" spans="14:18">
      <c r="N707" s="532"/>
      <c r="R707" s="533"/>
    </row>
    <row r="708" ht="12.75" spans="14:18">
      <c r="N708" s="532"/>
      <c r="R708" s="533"/>
    </row>
    <row r="709" ht="12.75" spans="14:18">
      <c r="N709" s="532"/>
      <c r="R709" s="533"/>
    </row>
    <row r="710" ht="12.75" spans="14:18">
      <c r="N710" s="532"/>
      <c r="R710" s="533"/>
    </row>
    <row r="711" ht="12.75" spans="14:18">
      <c r="N711" s="532"/>
      <c r="R711" s="533"/>
    </row>
    <row r="712" ht="12.75" spans="14:18">
      <c r="N712" s="532"/>
      <c r="R712" s="533"/>
    </row>
    <row r="713" ht="12.75" spans="14:18">
      <c r="N713" s="532"/>
      <c r="R713" s="533"/>
    </row>
    <row r="714" ht="12.75" spans="14:18">
      <c r="N714" s="532"/>
      <c r="R714" s="533"/>
    </row>
    <row r="715" ht="12.75" spans="14:18">
      <c r="N715" s="532"/>
      <c r="R715" s="533"/>
    </row>
    <row r="716" ht="12.75" spans="14:18">
      <c r="N716" s="532"/>
      <c r="R716" s="533"/>
    </row>
    <row r="717" ht="12.75" spans="14:18">
      <c r="N717" s="532"/>
      <c r="R717" s="533"/>
    </row>
    <row r="718" ht="12.75" spans="14:18">
      <c r="N718" s="532"/>
      <c r="R718" s="533"/>
    </row>
    <row r="719" ht="12.75" spans="14:18">
      <c r="N719" s="532"/>
      <c r="R719" s="533"/>
    </row>
    <row r="720" ht="12.75" spans="14:18">
      <c r="N720" s="532"/>
      <c r="R720" s="533"/>
    </row>
    <row r="721" ht="12.75" spans="14:18">
      <c r="N721" s="532"/>
      <c r="R721" s="533"/>
    </row>
    <row r="722" ht="12.75" spans="14:18">
      <c r="N722" s="532"/>
      <c r="R722" s="533"/>
    </row>
    <row r="723" ht="12.75" spans="14:18">
      <c r="N723" s="532"/>
      <c r="R723" s="533"/>
    </row>
    <row r="724" ht="12.75" spans="14:18">
      <c r="N724" s="532"/>
      <c r="R724" s="533"/>
    </row>
    <row r="725" ht="12.75" spans="14:18">
      <c r="N725" s="532"/>
      <c r="R725" s="533"/>
    </row>
    <row r="726" ht="12.75" spans="14:18">
      <c r="N726" s="532"/>
      <c r="R726" s="533"/>
    </row>
    <row r="727" ht="12.75" spans="14:18">
      <c r="N727" s="532"/>
      <c r="R727" s="533"/>
    </row>
    <row r="728" ht="12.75" spans="14:18">
      <c r="N728" s="532"/>
      <c r="R728" s="533"/>
    </row>
    <row r="729" ht="12.75" spans="14:18">
      <c r="N729" s="532"/>
      <c r="R729" s="533"/>
    </row>
    <row r="730" ht="12.75" spans="14:18">
      <c r="N730" s="532"/>
      <c r="R730" s="533"/>
    </row>
    <row r="731" ht="12.75" spans="14:18">
      <c r="N731" s="532"/>
      <c r="R731" s="533"/>
    </row>
    <row r="732" ht="12.75" spans="14:18">
      <c r="N732" s="532"/>
      <c r="R732" s="533"/>
    </row>
    <row r="733" ht="12.75" spans="14:18">
      <c r="N733" s="532"/>
      <c r="R733" s="533"/>
    </row>
    <row r="734" ht="12.75" spans="14:18">
      <c r="N734" s="532"/>
      <c r="R734" s="533"/>
    </row>
    <row r="735" ht="12.75" spans="14:18">
      <c r="N735" s="532"/>
      <c r="R735" s="533"/>
    </row>
    <row r="736" ht="12.75" spans="14:18">
      <c r="N736" s="532"/>
      <c r="R736" s="533"/>
    </row>
    <row r="737" ht="12.75" spans="14:18">
      <c r="N737" s="532"/>
      <c r="R737" s="533"/>
    </row>
    <row r="738" ht="12.75" spans="14:18">
      <c r="N738" s="532"/>
      <c r="R738" s="533"/>
    </row>
    <row r="739" ht="12.75" spans="14:18">
      <c r="N739" s="532"/>
      <c r="R739" s="533"/>
    </row>
    <row r="740" ht="12.75" spans="14:18">
      <c r="N740" s="532"/>
      <c r="R740" s="533"/>
    </row>
    <row r="741" ht="12.75" spans="14:18">
      <c r="N741" s="532"/>
      <c r="R741" s="533"/>
    </row>
    <row r="742" ht="12.75" spans="14:18">
      <c r="N742" s="532"/>
      <c r="R742" s="533"/>
    </row>
    <row r="743" ht="12.75" spans="14:18">
      <c r="N743" s="532"/>
      <c r="R743" s="533"/>
    </row>
    <row r="744" ht="12.75" spans="14:18">
      <c r="N744" s="532"/>
      <c r="R744" s="533"/>
    </row>
    <row r="745" ht="12.75" spans="14:18">
      <c r="N745" s="532"/>
      <c r="R745" s="533"/>
    </row>
    <row r="746" ht="12.75" spans="14:18">
      <c r="N746" s="532"/>
      <c r="R746" s="533"/>
    </row>
    <row r="747" ht="12.75" spans="14:18">
      <c r="N747" s="532"/>
      <c r="R747" s="533"/>
    </row>
    <row r="748" ht="12.75" spans="14:18">
      <c r="N748" s="532"/>
      <c r="R748" s="533"/>
    </row>
    <row r="749" ht="12.75" spans="14:18">
      <c r="N749" s="532"/>
      <c r="R749" s="533"/>
    </row>
    <row r="750" ht="12.75" spans="14:18">
      <c r="N750" s="532"/>
      <c r="R750" s="533"/>
    </row>
    <row r="751" ht="12.75" spans="14:18">
      <c r="N751" s="532"/>
      <c r="R751" s="533"/>
    </row>
    <row r="752" ht="12.75" spans="14:18">
      <c r="N752" s="532"/>
      <c r="R752" s="533"/>
    </row>
    <row r="753" ht="12.75" spans="14:18">
      <c r="N753" s="532"/>
      <c r="R753" s="533"/>
    </row>
    <row r="754" ht="12.75" spans="14:18">
      <c r="N754" s="532"/>
      <c r="R754" s="533"/>
    </row>
    <row r="755" ht="12.75" spans="14:18">
      <c r="N755" s="532"/>
      <c r="R755" s="533"/>
    </row>
    <row r="756" ht="12.75" spans="14:18">
      <c r="N756" s="532"/>
      <c r="R756" s="533"/>
    </row>
    <row r="757" ht="12.75" spans="14:18">
      <c r="N757" s="532"/>
      <c r="R757" s="533"/>
    </row>
    <row r="758" ht="12.75" spans="14:18">
      <c r="N758" s="532"/>
      <c r="R758" s="533"/>
    </row>
    <row r="759" ht="12.75" spans="14:18">
      <c r="N759" s="532"/>
      <c r="R759" s="533"/>
    </row>
    <row r="760" ht="12.75" spans="14:18">
      <c r="N760" s="532"/>
      <c r="R760" s="533"/>
    </row>
    <row r="761" ht="12.75" spans="14:18">
      <c r="N761" s="532"/>
      <c r="R761" s="533"/>
    </row>
    <row r="762" ht="12.75" spans="14:18">
      <c r="N762" s="532"/>
      <c r="R762" s="533"/>
    </row>
    <row r="763" ht="12.75" spans="14:18">
      <c r="N763" s="532"/>
      <c r="R763" s="533"/>
    </row>
    <row r="764" ht="12.75" spans="14:18">
      <c r="N764" s="532"/>
      <c r="R764" s="533"/>
    </row>
    <row r="765" ht="12.75" spans="14:18">
      <c r="N765" s="532"/>
      <c r="R765" s="533"/>
    </row>
    <row r="766" ht="12.75" spans="14:18">
      <c r="N766" s="532"/>
      <c r="R766" s="533"/>
    </row>
    <row r="767" ht="12.75" spans="14:18">
      <c r="N767" s="532"/>
      <c r="R767" s="533"/>
    </row>
    <row r="768" ht="12.75" spans="14:18">
      <c r="N768" s="532"/>
      <c r="R768" s="533"/>
    </row>
    <row r="769" ht="12.75" spans="14:18">
      <c r="N769" s="532"/>
      <c r="R769" s="533"/>
    </row>
    <row r="770" ht="12.75" spans="14:18">
      <c r="N770" s="532"/>
      <c r="R770" s="533"/>
    </row>
    <row r="771" ht="12.75" spans="14:18">
      <c r="N771" s="532"/>
      <c r="R771" s="533"/>
    </row>
    <row r="772" ht="12.75" spans="14:18">
      <c r="N772" s="532"/>
      <c r="R772" s="533"/>
    </row>
    <row r="773" ht="12.75" spans="14:18">
      <c r="N773" s="532"/>
      <c r="R773" s="533"/>
    </row>
    <row r="774" ht="12.75" spans="14:18">
      <c r="N774" s="532"/>
      <c r="R774" s="533"/>
    </row>
    <row r="775" ht="12.75" spans="14:18">
      <c r="N775" s="532"/>
      <c r="R775" s="533"/>
    </row>
    <row r="776" ht="12.75" spans="14:18">
      <c r="N776" s="532"/>
      <c r="R776" s="533"/>
    </row>
    <row r="777" ht="12.75" spans="14:18">
      <c r="N777" s="532"/>
      <c r="R777" s="533"/>
    </row>
    <row r="778" ht="12.75" spans="14:18">
      <c r="N778" s="532"/>
      <c r="R778" s="533"/>
    </row>
    <row r="779" ht="12.75" spans="14:18">
      <c r="N779" s="532"/>
      <c r="R779" s="533"/>
    </row>
    <row r="780" ht="12.75" spans="14:18">
      <c r="N780" s="532"/>
      <c r="R780" s="533"/>
    </row>
    <row r="781" ht="12.75" spans="14:18">
      <c r="N781" s="532"/>
      <c r="R781" s="533"/>
    </row>
    <row r="782" ht="12.75" spans="14:18">
      <c r="N782" s="532"/>
      <c r="R782" s="533"/>
    </row>
    <row r="783" ht="12.75" spans="14:18">
      <c r="N783" s="532"/>
      <c r="R783" s="533"/>
    </row>
    <row r="784" ht="12.75" spans="14:18">
      <c r="N784" s="532"/>
      <c r="R784" s="533"/>
    </row>
    <row r="785" ht="12.75" spans="14:18">
      <c r="N785" s="532"/>
      <c r="R785" s="533"/>
    </row>
    <row r="786" ht="12.75" spans="14:18">
      <c r="N786" s="532"/>
      <c r="R786" s="533"/>
    </row>
    <row r="787" ht="12.75" spans="14:18">
      <c r="N787" s="532"/>
      <c r="R787" s="533"/>
    </row>
    <row r="788" ht="12.75" spans="14:18">
      <c r="N788" s="532"/>
      <c r="R788" s="533"/>
    </row>
    <row r="789" ht="12.75" spans="14:18">
      <c r="N789" s="532"/>
      <c r="R789" s="533"/>
    </row>
    <row r="790" ht="12.75" spans="14:18">
      <c r="N790" s="532"/>
      <c r="R790" s="533"/>
    </row>
    <row r="791" ht="12.75" spans="14:18">
      <c r="N791" s="532"/>
      <c r="R791" s="533"/>
    </row>
    <row r="792" ht="12.75" spans="14:18">
      <c r="N792" s="532"/>
      <c r="R792" s="533"/>
    </row>
    <row r="793" ht="12.75" spans="14:18">
      <c r="N793" s="532"/>
      <c r="R793" s="533"/>
    </row>
    <row r="794" ht="12.75" spans="14:18">
      <c r="N794" s="532"/>
      <c r="R794" s="533"/>
    </row>
    <row r="795" ht="12.75" spans="14:18">
      <c r="N795" s="532"/>
      <c r="R795" s="533"/>
    </row>
    <row r="796" ht="12.75" spans="14:18">
      <c r="N796" s="532"/>
      <c r="R796" s="533"/>
    </row>
    <row r="797" ht="12.75" spans="14:18">
      <c r="N797" s="532"/>
      <c r="R797" s="533"/>
    </row>
    <row r="798" ht="12.75" spans="14:18">
      <c r="N798" s="532"/>
      <c r="R798" s="533"/>
    </row>
    <row r="799" ht="12.75" spans="14:18">
      <c r="N799" s="532"/>
      <c r="R799" s="533"/>
    </row>
    <row r="800" ht="12.75" spans="14:18">
      <c r="N800" s="532"/>
      <c r="R800" s="533"/>
    </row>
    <row r="801" ht="12.75" spans="14:18">
      <c r="N801" s="532"/>
      <c r="R801" s="533"/>
    </row>
    <row r="802" ht="12.75" spans="14:18">
      <c r="N802" s="532"/>
      <c r="R802" s="533"/>
    </row>
    <row r="803" ht="12.75" spans="14:18">
      <c r="N803" s="532"/>
      <c r="R803" s="533"/>
    </row>
    <row r="804" ht="12.75" spans="14:18">
      <c r="N804" s="532"/>
      <c r="R804" s="533"/>
    </row>
    <row r="805" ht="12.75" spans="14:18">
      <c r="N805" s="532"/>
      <c r="R805" s="533"/>
    </row>
    <row r="806" ht="12.75" spans="14:18">
      <c r="N806" s="532"/>
      <c r="R806" s="533"/>
    </row>
    <row r="807" ht="12.75" spans="14:18">
      <c r="N807" s="532"/>
      <c r="R807" s="533"/>
    </row>
    <row r="808" ht="12.75" spans="14:18">
      <c r="N808" s="532"/>
      <c r="R808" s="533"/>
    </row>
    <row r="809" ht="12.75" spans="14:18">
      <c r="N809" s="532"/>
      <c r="R809" s="533"/>
    </row>
    <row r="810" ht="12.75" spans="14:18">
      <c r="N810" s="532"/>
      <c r="R810" s="533"/>
    </row>
    <row r="811" ht="12.75" spans="14:18">
      <c r="N811" s="532"/>
      <c r="R811" s="533"/>
    </row>
    <row r="812" ht="12.75" spans="14:18">
      <c r="N812" s="532"/>
      <c r="R812" s="533"/>
    </row>
    <row r="813" ht="12.75" spans="14:18">
      <c r="N813" s="532"/>
      <c r="R813" s="533"/>
    </row>
    <row r="814" ht="12.75" spans="14:18">
      <c r="N814" s="532"/>
      <c r="R814" s="533"/>
    </row>
    <row r="815" ht="12.75" spans="14:18">
      <c r="N815" s="532"/>
      <c r="R815" s="533"/>
    </row>
    <row r="816" ht="12.75" spans="14:18">
      <c r="N816" s="532"/>
      <c r="R816" s="533"/>
    </row>
    <row r="817" ht="12.75" spans="14:18">
      <c r="N817" s="532"/>
      <c r="R817" s="533"/>
    </row>
    <row r="818" ht="12.75" spans="14:18">
      <c r="N818" s="532"/>
      <c r="R818" s="533"/>
    </row>
    <row r="819" ht="12.75" spans="14:18">
      <c r="N819" s="532"/>
      <c r="R819" s="533"/>
    </row>
    <row r="820" ht="12.75" spans="14:18">
      <c r="N820" s="532"/>
      <c r="R820" s="533"/>
    </row>
    <row r="821" ht="12.75" spans="14:18">
      <c r="N821" s="532"/>
      <c r="R821" s="533"/>
    </row>
    <row r="822" ht="12.75" spans="14:18">
      <c r="N822" s="532"/>
      <c r="R822" s="533"/>
    </row>
    <row r="823" ht="12.75" spans="14:18">
      <c r="N823" s="532"/>
      <c r="R823" s="533"/>
    </row>
    <row r="824" ht="12.75" spans="14:18">
      <c r="N824" s="532"/>
      <c r="R824" s="533"/>
    </row>
    <row r="825" ht="12.75" spans="14:18">
      <c r="N825" s="532"/>
      <c r="R825" s="533"/>
    </row>
    <row r="826" ht="12.75" spans="14:18">
      <c r="N826" s="532"/>
      <c r="R826" s="533"/>
    </row>
    <row r="827" ht="12.75" spans="14:18">
      <c r="N827" s="532"/>
      <c r="R827" s="533"/>
    </row>
    <row r="828" ht="12.75" spans="14:18">
      <c r="N828" s="532"/>
      <c r="R828" s="533"/>
    </row>
    <row r="829" ht="12.75" spans="14:18">
      <c r="N829" s="532"/>
      <c r="R829" s="533"/>
    </row>
    <row r="830" ht="12.75" spans="14:18">
      <c r="N830" s="532"/>
      <c r="R830" s="533"/>
    </row>
    <row r="831" ht="12.75" spans="14:18">
      <c r="N831" s="532"/>
      <c r="R831" s="533"/>
    </row>
    <row r="832" ht="12.75" spans="14:18">
      <c r="N832" s="532"/>
      <c r="R832" s="533"/>
    </row>
    <row r="833" ht="12.75" spans="14:18">
      <c r="N833" s="532"/>
      <c r="R833" s="533"/>
    </row>
    <row r="834" ht="12.75" spans="14:18">
      <c r="N834" s="532"/>
      <c r="R834" s="533"/>
    </row>
    <row r="835" ht="12.75" spans="14:18">
      <c r="N835" s="532"/>
      <c r="R835" s="533"/>
    </row>
    <row r="836" ht="12.75" spans="14:18">
      <c r="N836" s="532"/>
      <c r="R836" s="533"/>
    </row>
    <row r="837" ht="12.75" spans="14:18">
      <c r="N837" s="532"/>
      <c r="R837" s="533"/>
    </row>
    <row r="838" ht="12.75" spans="14:18">
      <c r="N838" s="532"/>
      <c r="R838" s="533"/>
    </row>
    <row r="839" ht="12.75" spans="14:18">
      <c r="N839" s="532"/>
      <c r="R839" s="533"/>
    </row>
    <row r="840" ht="12.75" spans="14:18">
      <c r="N840" s="532"/>
      <c r="R840" s="533"/>
    </row>
    <row r="841" ht="12.75" spans="14:18">
      <c r="N841" s="532"/>
      <c r="R841" s="533"/>
    </row>
    <row r="842" ht="12.75" spans="14:18">
      <c r="N842" s="532"/>
      <c r="R842" s="533"/>
    </row>
    <row r="843" ht="12.75" spans="14:18">
      <c r="N843" s="532"/>
      <c r="R843" s="533"/>
    </row>
    <row r="844" ht="12.75" spans="14:18">
      <c r="N844" s="532"/>
      <c r="R844" s="533"/>
    </row>
    <row r="845" ht="12.75" spans="14:18">
      <c r="N845" s="532"/>
      <c r="R845" s="533"/>
    </row>
    <row r="846" ht="12.75" spans="14:18">
      <c r="N846" s="532"/>
      <c r="R846" s="533"/>
    </row>
    <row r="847" ht="12.75" spans="14:18">
      <c r="N847" s="532"/>
      <c r="R847" s="533"/>
    </row>
    <row r="848" ht="12.75" spans="14:18">
      <c r="N848" s="532"/>
      <c r="R848" s="533"/>
    </row>
    <row r="849" ht="12.75" spans="14:18">
      <c r="N849" s="532"/>
      <c r="R849" s="533"/>
    </row>
    <row r="850" ht="12.75" spans="14:18">
      <c r="N850" s="532"/>
      <c r="R850" s="533"/>
    </row>
    <row r="851" ht="12.75" spans="14:18">
      <c r="N851" s="532"/>
      <c r="R851" s="533"/>
    </row>
    <row r="852" ht="12.75" spans="14:18">
      <c r="N852" s="532"/>
      <c r="R852" s="533"/>
    </row>
    <row r="853" ht="12.75" spans="14:18">
      <c r="N853" s="532"/>
      <c r="R853" s="533"/>
    </row>
    <row r="854" ht="12.75" spans="14:18">
      <c r="N854" s="532"/>
      <c r="R854" s="533"/>
    </row>
    <row r="855" ht="12.75" spans="14:18">
      <c r="N855" s="532"/>
      <c r="R855" s="533"/>
    </row>
    <row r="856" ht="12.75" spans="14:18">
      <c r="N856" s="532"/>
      <c r="R856" s="533"/>
    </row>
    <row r="857" ht="12.75" spans="14:18">
      <c r="N857" s="532"/>
      <c r="R857" s="533"/>
    </row>
    <row r="858" ht="12.75" spans="14:18">
      <c r="N858" s="532"/>
      <c r="R858" s="533"/>
    </row>
    <row r="859" ht="12.75" spans="14:18">
      <c r="N859" s="532"/>
      <c r="R859" s="533"/>
    </row>
    <row r="860" ht="12.75" spans="14:18">
      <c r="N860" s="532"/>
      <c r="R860" s="533"/>
    </row>
    <row r="861" ht="12.75" spans="14:18">
      <c r="N861" s="532"/>
      <c r="R861" s="533"/>
    </row>
    <row r="862" ht="12.75" spans="14:18">
      <c r="N862" s="532"/>
      <c r="R862" s="533"/>
    </row>
    <row r="863" ht="12.75" spans="14:18">
      <c r="N863" s="532"/>
      <c r="R863" s="533"/>
    </row>
    <row r="864" ht="12.75" spans="14:18">
      <c r="N864" s="532"/>
      <c r="R864" s="533"/>
    </row>
    <row r="865" ht="12.75" spans="14:18">
      <c r="N865" s="532"/>
      <c r="R865" s="533"/>
    </row>
    <row r="866" ht="12.75" spans="14:18">
      <c r="N866" s="532"/>
      <c r="R866" s="533"/>
    </row>
    <row r="867" ht="12.75" spans="14:18">
      <c r="N867" s="532"/>
      <c r="R867" s="533"/>
    </row>
    <row r="868" ht="12.75" spans="14:18">
      <c r="N868" s="532"/>
      <c r="R868" s="533"/>
    </row>
    <row r="869" ht="12.75" spans="14:18">
      <c r="N869" s="532"/>
      <c r="R869" s="533"/>
    </row>
    <row r="870" ht="12.75" spans="14:18">
      <c r="N870" s="532"/>
      <c r="R870" s="533"/>
    </row>
    <row r="871" ht="12.75" spans="14:18">
      <c r="N871" s="532"/>
      <c r="R871" s="533"/>
    </row>
    <row r="872" ht="12.75" spans="14:18">
      <c r="N872" s="532"/>
      <c r="R872" s="533"/>
    </row>
    <row r="873" ht="12.75" spans="14:18">
      <c r="N873" s="532"/>
      <c r="R873" s="533"/>
    </row>
    <row r="874" ht="12.75" spans="14:18">
      <c r="N874" s="532"/>
      <c r="R874" s="533"/>
    </row>
    <row r="875" ht="12.75" spans="14:18">
      <c r="N875" s="532"/>
      <c r="R875" s="533"/>
    </row>
    <row r="876" ht="12.75" spans="14:18">
      <c r="N876" s="532"/>
      <c r="R876" s="533"/>
    </row>
    <row r="877" ht="12.75" spans="14:18">
      <c r="N877" s="532"/>
      <c r="R877" s="533"/>
    </row>
    <row r="878" ht="12.75" spans="14:18">
      <c r="N878" s="532"/>
      <c r="R878" s="533"/>
    </row>
    <row r="879" ht="12.75" spans="14:18">
      <c r="N879" s="532"/>
      <c r="R879" s="533"/>
    </row>
    <row r="880" ht="12.75" spans="14:18">
      <c r="N880" s="532"/>
      <c r="R880" s="533"/>
    </row>
    <row r="881" ht="12.75" spans="14:18">
      <c r="N881" s="532"/>
      <c r="R881" s="533"/>
    </row>
    <row r="882" ht="12.75" spans="14:18">
      <c r="N882" s="532"/>
      <c r="R882" s="533"/>
    </row>
    <row r="883" ht="12.75" spans="14:18">
      <c r="N883" s="532"/>
      <c r="R883" s="533"/>
    </row>
    <row r="884" ht="12.75" spans="14:18">
      <c r="N884" s="532"/>
      <c r="R884" s="533"/>
    </row>
    <row r="885" ht="12.75" spans="14:18">
      <c r="N885" s="532"/>
      <c r="R885" s="533"/>
    </row>
    <row r="886" ht="12.75" spans="14:18">
      <c r="N886" s="532"/>
      <c r="R886" s="533"/>
    </row>
    <row r="887" ht="12.75" spans="14:18">
      <c r="N887" s="532"/>
      <c r="R887" s="533"/>
    </row>
    <row r="888" ht="12.75" spans="14:18">
      <c r="N888" s="532"/>
      <c r="R888" s="533"/>
    </row>
    <row r="889" ht="12.75" spans="14:18">
      <c r="N889" s="532"/>
      <c r="R889" s="533"/>
    </row>
    <row r="890" ht="12.75" spans="14:18">
      <c r="N890" s="532"/>
      <c r="R890" s="533"/>
    </row>
    <row r="891" ht="12.75" spans="14:18">
      <c r="N891" s="532"/>
      <c r="R891" s="533"/>
    </row>
    <row r="892" ht="12.75" spans="14:18">
      <c r="N892" s="532"/>
      <c r="R892" s="533"/>
    </row>
    <row r="893" ht="12.75" spans="14:18">
      <c r="N893" s="532"/>
      <c r="R893" s="533"/>
    </row>
    <row r="894" ht="12.75" spans="14:18">
      <c r="N894" s="532"/>
      <c r="R894" s="533"/>
    </row>
    <row r="895" ht="12.75" spans="14:18">
      <c r="N895" s="532"/>
      <c r="R895" s="533"/>
    </row>
    <row r="896" ht="12.75" spans="14:18">
      <c r="N896" s="532"/>
      <c r="R896" s="533"/>
    </row>
    <row r="897" ht="12.75" spans="14:18">
      <c r="N897" s="532"/>
      <c r="R897" s="533"/>
    </row>
    <row r="898" ht="12.75" spans="14:18">
      <c r="N898" s="532"/>
      <c r="R898" s="533"/>
    </row>
    <row r="899" ht="12.75" spans="14:18">
      <c r="N899" s="532"/>
      <c r="R899" s="533"/>
    </row>
    <row r="900" ht="12.75" spans="14:18">
      <c r="N900" s="532"/>
      <c r="R900" s="533"/>
    </row>
    <row r="901" ht="12.75" spans="14:18">
      <c r="N901" s="532"/>
      <c r="R901" s="533"/>
    </row>
    <row r="902" ht="12.75" spans="14:18">
      <c r="N902" s="532"/>
      <c r="R902" s="533"/>
    </row>
    <row r="903" ht="12.75" spans="14:18">
      <c r="N903" s="532"/>
      <c r="R903" s="533"/>
    </row>
    <row r="904" ht="12.75" spans="14:18">
      <c r="N904" s="532"/>
      <c r="R904" s="533"/>
    </row>
    <row r="905" ht="12.75" spans="14:18">
      <c r="N905" s="532"/>
      <c r="R905" s="533"/>
    </row>
    <row r="906" ht="12.75" spans="14:18">
      <c r="N906" s="532"/>
      <c r="R906" s="533"/>
    </row>
    <row r="907" ht="12.75" spans="14:18">
      <c r="N907" s="532"/>
      <c r="R907" s="533"/>
    </row>
    <row r="908" ht="12.75" spans="14:18">
      <c r="N908" s="532"/>
      <c r="R908" s="533"/>
    </row>
    <row r="909" ht="12.75" spans="14:18">
      <c r="N909" s="532"/>
      <c r="R909" s="533"/>
    </row>
    <row r="910" ht="12.75" spans="14:18">
      <c r="N910" s="532"/>
      <c r="R910" s="533"/>
    </row>
    <row r="911" ht="12.75" spans="14:18">
      <c r="N911" s="532"/>
      <c r="R911" s="533"/>
    </row>
    <row r="912" ht="12.75" spans="14:18">
      <c r="N912" s="532"/>
      <c r="R912" s="533"/>
    </row>
    <row r="913" ht="12.75" spans="14:18">
      <c r="N913" s="532"/>
      <c r="R913" s="533"/>
    </row>
    <row r="914" ht="12.75" spans="14:18">
      <c r="N914" s="532"/>
      <c r="R914" s="533"/>
    </row>
    <row r="915" ht="12.75" spans="14:18">
      <c r="N915" s="532"/>
      <c r="R915" s="533"/>
    </row>
    <row r="916" ht="12.75" spans="14:18">
      <c r="N916" s="532"/>
      <c r="R916" s="533"/>
    </row>
    <row r="917" ht="12.75" spans="14:18">
      <c r="N917" s="532"/>
      <c r="R917" s="533"/>
    </row>
    <row r="918" ht="12.75" spans="14:18">
      <c r="N918" s="532"/>
      <c r="R918" s="533"/>
    </row>
    <row r="919" ht="12.75" spans="14:18">
      <c r="N919" s="532"/>
      <c r="R919" s="533"/>
    </row>
    <row r="920" ht="12.75" spans="14:18">
      <c r="N920" s="532"/>
      <c r="R920" s="533"/>
    </row>
    <row r="921" ht="12.75" spans="14:18">
      <c r="N921" s="532"/>
      <c r="R921" s="533"/>
    </row>
    <row r="922" ht="12.75" spans="14:18">
      <c r="N922" s="532"/>
      <c r="R922" s="533"/>
    </row>
    <row r="923" ht="12.75" spans="14:18">
      <c r="N923" s="532"/>
      <c r="R923" s="533"/>
    </row>
    <row r="924" ht="12.75" spans="14:18">
      <c r="N924" s="532"/>
      <c r="R924" s="533"/>
    </row>
    <row r="925" ht="12.75" spans="14:18">
      <c r="N925" s="532"/>
      <c r="R925" s="533"/>
    </row>
    <row r="926" ht="12.75" spans="14:18">
      <c r="N926" s="532"/>
      <c r="R926" s="533"/>
    </row>
    <row r="927" ht="12.75" spans="14:18">
      <c r="N927" s="532"/>
      <c r="R927" s="533"/>
    </row>
    <row r="928" ht="12.75" spans="14:18">
      <c r="N928" s="532"/>
      <c r="R928" s="533"/>
    </row>
    <row r="929" ht="12.75" spans="14:18">
      <c r="N929" s="532"/>
      <c r="R929" s="533"/>
    </row>
    <row r="930" ht="12.75" spans="14:18">
      <c r="N930" s="532"/>
      <c r="R930" s="533"/>
    </row>
    <row r="931" ht="12.75" spans="14:18">
      <c r="N931" s="532"/>
      <c r="R931" s="533"/>
    </row>
    <row r="932" ht="12.75" spans="14:18">
      <c r="N932" s="532"/>
      <c r="R932" s="533"/>
    </row>
    <row r="933" ht="12.75" spans="14:18">
      <c r="N933" s="532"/>
      <c r="R933" s="533"/>
    </row>
    <row r="934" ht="12.75" spans="14:18">
      <c r="N934" s="532"/>
      <c r="R934" s="533"/>
    </row>
    <row r="935" ht="12.75" spans="14:18">
      <c r="N935" s="532"/>
      <c r="R935" s="533"/>
    </row>
    <row r="936" ht="12.75" spans="14:18">
      <c r="N936" s="532"/>
      <c r="R936" s="533"/>
    </row>
    <row r="937" ht="12.75" spans="14:18">
      <c r="N937" s="532"/>
      <c r="R937" s="533"/>
    </row>
    <row r="938" ht="12.75" spans="14:18">
      <c r="N938" s="532"/>
      <c r="R938" s="533"/>
    </row>
    <row r="939" ht="12.75" spans="14:18">
      <c r="N939" s="532"/>
      <c r="R939" s="533"/>
    </row>
    <row r="940" ht="12.75" spans="14:18">
      <c r="N940" s="532"/>
      <c r="R940" s="533"/>
    </row>
    <row r="941" ht="12.75" spans="14:18">
      <c r="N941" s="532"/>
      <c r="R941" s="533"/>
    </row>
    <row r="942" ht="12.75" spans="14:18">
      <c r="N942" s="532"/>
      <c r="R942" s="533"/>
    </row>
    <row r="943" ht="12.75" spans="14:18">
      <c r="N943" s="532"/>
      <c r="R943" s="533"/>
    </row>
    <row r="944" ht="12.75" spans="14:18">
      <c r="N944" s="532"/>
      <c r="R944" s="533"/>
    </row>
    <row r="945" ht="12.75" spans="14:18">
      <c r="N945" s="532"/>
      <c r="R945" s="533"/>
    </row>
    <row r="946" ht="12.75" spans="14:18">
      <c r="N946" s="532"/>
      <c r="R946" s="533"/>
    </row>
    <row r="947" ht="12.75" spans="14:18">
      <c r="N947" s="532"/>
      <c r="R947" s="533"/>
    </row>
    <row r="948" ht="12.75" spans="14:18">
      <c r="N948" s="532"/>
      <c r="R948" s="533"/>
    </row>
    <row r="949" ht="12.75" spans="14:18">
      <c r="N949" s="532"/>
      <c r="R949" s="533"/>
    </row>
    <row r="950" ht="12.75" spans="14:18">
      <c r="N950" s="532"/>
      <c r="R950" s="533"/>
    </row>
    <row r="951" ht="12.75" spans="14:18">
      <c r="N951" s="532"/>
      <c r="R951" s="533"/>
    </row>
    <row r="952" ht="12.75" spans="14:18">
      <c r="N952" s="532"/>
      <c r="R952" s="533"/>
    </row>
    <row r="953" ht="12.75" spans="14:18">
      <c r="N953" s="532"/>
      <c r="R953" s="533"/>
    </row>
    <row r="954" ht="12.75" spans="14:18">
      <c r="N954" s="532"/>
      <c r="R954" s="533"/>
    </row>
    <row r="955" ht="12.75" spans="14:18">
      <c r="N955" s="532"/>
      <c r="R955" s="533"/>
    </row>
    <row r="956" ht="12.75" spans="14:18">
      <c r="N956" s="532"/>
      <c r="R956" s="533"/>
    </row>
    <row r="957" ht="12.75" spans="14:18">
      <c r="N957" s="532"/>
      <c r="R957" s="533"/>
    </row>
    <row r="958" ht="12.75" spans="14:18">
      <c r="N958" s="532"/>
      <c r="R958" s="533"/>
    </row>
    <row r="959" ht="12.75" spans="14:18">
      <c r="N959" s="532"/>
      <c r="R959" s="533"/>
    </row>
    <row r="960" ht="12.75" spans="14:18">
      <c r="N960" s="532"/>
      <c r="R960" s="533"/>
    </row>
    <row r="961" ht="12.75" spans="14:18">
      <c r="N961" s="532"/>
      <c r="R961" s="533"/>
    </row>
    <row r="962" ht="12.75" spans="14:18">
      <c r="N962" s="532"/>
      <c r="R962" s="533"/>
    </row>
    <row r="963" ht="12.75" spans="14:18">
      <c r="N963" s="532"/>
      <c r="R963" s="533"/>
    </row>
    <row r="964" ht="12.75" spans="14:18">
      <c r="N964" s="532"/>
      <c r="R964" s="533"/>
    </row>
    <row r="965" ht="12.75" spans="14:18">
      <c r="N965" s="532"/>
      <c r="R965" s="533"/>
    </row>
    <row r="966" ht="12.75" spans="14:18">
      <c r="N966" s="532"/>
      <c r="R966" s="533"/>
    </row>
    <row r="967" ht="12.75" spans="14:18">
      <c r="N967" s="532"/>
      <c r="R967" s="533"/>
    </row>
    <row r="968" ht="12.75" spans="14:18">
      <c r="N968" s="532"/>
      <c r="R968" s="533"/>
    </row>
    <row r="969" ht="12.75" spans="14:18">
      <c r="N969" s="532"/>
      <c r="R969" s="533"/>
    </row>
    <row r="970" ht="12.75" spans="14:18">
      <c r="N970" s="532"/>
      <c r="R970" s="533"/>
    </row>
    <row r="971" ht="12.75" spans="14:18">
      <c r="N971" s="532"/>
      <c r="R971" s="533"/>
    </row>
    <row r="972" ht="12.75" spans="14:18">
      <c r="N972" s="532"/>
      <c r="R972" s="533"/>
    </row>
    <row r="973" ht="12.75" spans="14:18">
      <c r="N973" s="532"/>
      <c r="R973" s="533"/>
    </row>
    <row r="974" ht="12.75" spans="14:18">
      <c r="N974" s="532"/>
      <c r="R974" s="533"/>
    </row>
    <row r="975" ht="12.75" spans="14:18">
      <c r="N975" s="532"/>
      <c r="R975" s="533"/>
    </row>
    <row r="976" ht="12.75" spans="14:18">
      <c r="N976" s="532"/>
      <c r="R976" s="533"/>
    </row>
    <row r="977" ht="12.75" spans="14:18">
      <c r="N977" s="532"/>
      <c r="R977" s="533"/>
    </row>
    <row r="978" ht="12.75" spans="14:18">
      <c r="N978" s="532"/>
      <c r="R978" s="533"/>
    </row>
    <row r="979" ht="12.75" spans="14:18">
      <c r="N979" s="532"/>
      <c r="R979" s="533"/>
    </row>
    <row r="980" ht="12.75" spans="14:18">
      <c r="N980" s="532"/>
      <c r="R980" s="533"/>
    </row>
    <row r="981" ht="12.75" spans="14:18">
      <c r="N981" s="532"/>
      <c r="R981" s="533"/>
    </row>
    <row r="982" ht="12.75" spans="14:18">
      <c r="N982" s="532"/>
      <c r="R982" s="533"/>
    </row>
    <row r="983" ht="12.75" spans="14:18">
      <c r="N983" s="532"/>
      <c r="R983" s="533"/>
    </row>
    <row r="984" ht="12.75" spans="14:18">
      <c r="N984" s="532"/>
      <c r="R984" s="533"/>
    </row>
    <row r="985" ht="12.75" spans="14:18">
      <c r="N985" s="532"/>
      <c r="R985" s="533"/>
    </row>
    <row r="986" ht="12.75" spans="14:18">
      <c r="N986" s="532"/>
      <c r="R986" s="533"/>
    </row>
    <row r="987" ht="12.75" spans="14:18">
      <c r="N987" s="532"/>
      <c r="R987" s="533"/>
    </row>
    <row r="988" ht="12.75" spans="14:18">
      <c r="N988" s="532"/>
      <c r="R988" s="533"/>
    </row>
    <row r="989" ht="12.75" spans="14:18">
      <c r="N989" s="532"/>
      <c r="R989" s="533"/>
    </row>
    <row r="990" ht="12.75" spans="14:18">
      <c r="N990" s="532"/>
      <c r="R990" s="533"/>
    </row>
    <row r="991" ht="12.75" spans="14:18">
      <c r="N991" s="532"/>
      <c r="R991" s="533"/>
    </row>
    <row r="992" ht="12.75" spans="14:18">
      <c r="N992" s="532"/>
      <c r="R992" s="533"/>
    </row>
  </sheetData>
  <conditionalFormatting sqref="C9">
    <cfRule type="cellIs" dxfId="3" priority="1" operator="greaterThan">
      <formula>0</formula>
    </cfRule>
  </conditionalFormatting>
  <dataValidations count="3">
    <dataValidation type="list" allowBlank="1" showErrorMessage="1" sqref="L13">
      <formula1>"COD,PayU,PauU,GooglePay,Phonepe "</formula1>
    </dataValidation>
    <dataValidation type="list" allowBlank="1" showErrorMessage="1" sqref="M13">
      <formula1>"Nandan Courier,India Post,Shiprocket,Anjani,DTDC,Profesional Courier,Xpressbee"</formula1>
    </dataValidation>
    <dataValidation type="list" allowBlank="1" showErrorMessage="1" sqref="Q13">
      <formula1>"Delivered,On Delivery,Not Delivered"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81"/>
  <sheetViews>
    <sheetView workbookViewId="0">
      <pane ySplit="1" topLeftCell="A2" activePane="bottomLeft" state="frozen"/>
      <selection/>
      <selection pane="bottomLeft" activeCell="E12" sqref="E12"/>
    </sheetView>
  </sheetViews>
  <sheetFormatPr defaultColWidth="12.5714285714286" defaultRowHeight="15.75" customHeight="1"/>
  <cols>
    <col min="1" max="1" width="12.5714285714286" style="1"/>
    <col min="2" max="2" width="17.8571428571429" style="1" customWidth="1"/>
    <col min="3" max="3" width="19" style="1" customWidth="1"/>
    <col min="4" max="4" width="15.4285714285714" style="1" customWidth="1"/>
    <col min="5" max="5" width="32.1428571428571" style="1" customWidth="1"/>
    <col min="6" max="6" width="21.7142857142857" style="1" customWidth="1"/>
    <col min="7" max="7" width="25" style="1" customWidth="1"/>
    <col min="8" max="8" width="11.2857142857143" style="1" customWidth="1"/>
    <col min="9" max="9" width="12.5714285714286" style="1"/>
    <col min="10" max="10" width="16.2857142857143" style="1" customWidth="1"/>
    <col min="11" max="11" width="12.5714285714286" style="1"/>
    <col min="12" max="12" width="14.4285714285714" style="1" customWidth="1"/>
    <col min="13" max="13" width="13.8571428571429" style="1" customWidth="1"/>
    <col min="14" max="15" width="14.7142857142857" style="1" customWidth="1"/>
    <col min="16" max="16" width="14" style="1" customWidth="1"/>
    <col min="17" max="17" width="15.4285714285714" style="1" customWidth="1"/>
    <col min="18" max="18" width="14.2857142857143" style="1" customWidth="1"/>
    <col min="19" max="16384" width="12.5714285714286" style="1"/>
  </cols>
  <sheetData>
    <row r="1" customHeight="1" spans="1:29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5" customHeight="1" spans="1:18">
      <c r="A5" s="534"/>
      <c r="B5" s="527"/>
      <c r="C5" s="527"/>
      <c r="D5" s="527"/>
      <c r="E5" s="527"/>
      <c r="F5" s="527"/>
      <c r="G5" s="527"/>
      <c r="H5" s="527"/>
      <c r="I5" s="531"/>
      <c r="J5" s="531"/>
      <c r="K5" s="531"/>
      <c r="L5" s="527"/>
      <c r="M5" s="527"/>
      <c r="N5" s="531"/>
      <c r="O5" s="527"/>
      <c r="P5" s="526"/>
      <c r="Q5" s="527"/>
      <c r="R5" s="533"/>
    </row>
    <row r="6" customHeight="1" spans="1:18">
      <c r="A6" s="526"/>
      <c r="J6" s="531"/>
      <c r="K6" s="531"/>
      <c r="M6" s="527"/>
      <c r="N6" s="531"/>
      <c r="P6" s="526"/>
      <c r="R6" s="535"/>
    </row>
    <row r="7" customHeight="1" spans="1:18">
      <c r="A7" s="534"/>
      <c r="C7" s="497" t="s">
        <v>1</v>
      </c>
      <c r="D7" s="528">
        <f>SUM('2023'!K22:K24)</f>
        <v>1559</v>
      </c>
      <c r="J7" s="531"/>
      <c r="K7" s="531"/>
      <c r="M7" s="527"/>
      <c r="N7" s="531"/>
      <c r="P7" s="534"/>
      <c r="R7" s="533"/>
    </row>
    <row r="8" customHeight="1" spans="3:18">
      <c r="C8" s="497" t="s">
        <v>2</v>
      </c>
      <c r="D8" s="500">
        <f>127.93+473.56+263.6</f>
        <v>865.09</v>
      </c>
      <c r="N8" s="532"/>
      <c r="R8" s="533"/>
    </row>
    <row r="9" customHeight="1" spans="3:18">
      <c r="C9" s="497" t="s">
        <v>175</v>
      </c>
      <c r="D9" s="500">
        <f>SUM('2023'!N22:N24)</f>
        <v>191</v>
      </c>
      <c r="N9" s="532"/>
      <c r="R9" s="533"/>
    </row>
    <row r="10" customHeight="1" spans="3:18">
      <c r="C10" s="497" t="s">
        <v>4</v>
      </c>
      <c r="D10" s="500">
        <v>0</v>
      </c>
      <c r="N10" s="532"/>
      <c r="R10" s="533"/>
    </row>
    <row r="11" customHeight="1" spans="3:18">
      <c r="C11" s="497" t="s">
        <v>5</v>
      </c>
      <c r="D11" s="500">
        <f>SUM((D7+D9+D10)-D8)</f>
        <v>884.91</v>
      </c>
      <c r="N11" s="532"/>
      <c r="R11" s="533"/>
    </row>
    <row r="12" customHeight="1" spans="14:18">
      <c r="N12" s="532"/>
      <c r="R12" s="533"/>
    </row>
    <row r="13" customHeight="1" spans="14:18">
      <c r="N13" s="532"/>
      <c r="R13" s="533"/>
    </row>
    <row r="14" customHeight="1" spans="14:18">
      <c r="N14" s="532"/>
      <c r="R14" s="533"/>
    </row>
    <row r="15" customHeight="1" spans="14:18">
      <c r="N15" s="532"/>
      <c r="R15" s="533"/>
    </row>
    <row r="16" customHeight="1" spans="14:18">
      <c r="N16" s="532"/>
      <c r="R16" s="533"/>
    </row>
    <row r="17" customHeight="1" spans="14:18">
      <c r="N17" s="532"/>
      <c r="R17" s="533"/>
    </row>
    <row r="18" customHeight="1" spans="14:18">
      <c r="N18" s="532"/>
      <c r="R18" s="533"/>
    </row>
    <row r="19" customHeight="1" spans="14:18">
      <c r="N19" s="532"/>
      <c r="R19" s="533"/>
    </row>
    <row r="20" customHeight="1" spans="14:18">
      <c r="N20" s="532"/>
      <c r="R20" s="533"/>
    </row>
    <row r="21" customHeight="1" spans="14:18">
      <c r="N21" s="532"/>
      <c r="R21" s="533"/>
    </row>
    <row r="22" customHeight="1" spans="14:18">
      <c r="N22" s="532"/>
      <c r="R22" s="533"/>
    </row>
    <row r="23" customHeight="1" spans="14:18">
      <c r="N23" s="532"/>
      <c r="R23" s="533"/>
    </row>
    <row r="24" customHeight="1" spans="14:18">
      <c r="N24" s="532"/>
      <c r="R24" s="533"/>
    </row>
    <row r="25" customHeight="1" spans="14:18">
      <c r="N25" s="532"/>
      <c r="R25" s="533"/>
    </row>
    <row r="26" customHeight="1" spans="14:18">
      <c r="N26" s="532"/>
      <c r="R26" s="533"/>
    </row>
    <row r="27" customHeight="1" spans="14:18">
      <c r="N27" s="532"/>
      <c r="R27" s="533"/>
    </row>
    <row r="28" customHeight="1" spans="14:18">
      <c r="N28" s="532"/>
      <c r="R28" s="533"/>
    </row>
    <row r="29" customHeight="1" spans="10:18">
      <c r="J29" s="531"/>
      <c r="N29" s="532"/>
      <c r="R29" s="533"/>
    </row>
    <row r="30" customHeight="1" spans="6:18">
      <c r="F30" s="529"/>
      <c r="G30" s="529"/>
      <c r="H30" s="529"/>
      <c r="I30" s="529"/>
      <c r="N30" s="532"/>
      <c r="R30" s="533"/>
    </row>
    <row r="31" customHeight="1" spans="6:18">
      <c r="F31" s="529"/>
      <c r="G31" s="529"/>
      <c r="H31" s="529"/>
      <c r="I31" s="529"/>
      <c r="N31" s="532"/>
      <c r="R31" s="533"/>
    </row>
    <row r="32" customHeight="1" spans="6:18">
      <c r="F32" s="529"/>
      <c r="G32" s="529"/>
      <c r="H32" s="529"/>
      <c r="I32" s="529"/>
      <c r="N32" s="532"/>
      <c r="R32" s="533"/>
    </row>
    <row r="33" customHeight="1" spans="6:18">
      <c r="F33" s="529"/>
      <c r="G33" s="529"/>
      <c r="H33" s="529"/>
      <c r="I33" s="529"/>
      <c r="N33" s="532"/>
      <c r="R33" s="533"/>
    </row>
    <row r="34" customHeight="1" spans="6:18">
      <c r="F34" s="529"/>
      <c r="G34" s="530"/>
      <c r="H34" s="529"/>
      <c r="I34" s="529"/>
      <c r="N34" s="532"/>
      <c r="R34" s="533"/>
    </row>
    <row r="35" customHeight="1" spans="14:18">
      <c r="N35" s="532"/>
      <c r="R35" s="533"/>
    </row>
    <row r="36" customHeight="1" spans="14:18">
      <c r="N36" s="532"/>
      <c r="R36" s="533"/>
    </row>
    <row r="37" customHeight="1" spans="14:18">
      <c r="N37" s="532"/>
      <c r="R37" s="533"/>
    </row>
    <row r="38" customHeight="1" spans="14:18">
      <c r="N38" s="532"/>
      <c r="R38" s="533"/>
    </row>
    <row r="39" customHeight="1" spans="14:18">
      <c r="N39" s="532"/>
      <c r="R39" s="533"/>
    </row>
    <row r="40" customHeight="1" spans="14:18">
      <c r="N40" s="532"/>
      <c r="R40" s="533"/>
    </row>
    <row r="41" customHeight="1" spans="14:18">
      <c r="N41" s="532"/>
      <c r="R41" s="533"/>
    </row>
    <row r="42" customHeight="1" spans="14:18">
      <c r="N42" s="532"/>
      <c r="R42" s="533"/>
    </row>
    <row r="43" customHeight="1" spans="14:18">
      <c r="N43" s="532"/>
      <c r="R43" s="533"/>
    </row>
    <row r="44" customHeight="1" spans="14:18">
      <c r="N44" s="532"/>
      <c r="R44" s="533"/>
    </row>
    <row r="45" customHeight="1" spans="14:18">
      <c r="N45" s="532"/>
      <c r="R45" s="533"/>
    </row>
    <row r="46" customHeight="1" spans="14:18">
      <c r="N46" s="532"/>
      <c r="R46" s="533"/>
    </row>
    <row r="47" customHeight="1" spans="14:18">
      <c r="N47" s="532"/>
      <c r="R47" s="533"/>
    </row>
    <row r="48" customHeight="1" spans="14:18">
      <c r="N48" s="532"/>
      <c r="R48" s="533"/>
    </row>
    <row r="49" customHeight="1" spans="14:18">
      <c r="N49" s="532"/>
      <c r="R49" s="533"/>
    </row>
    <row r="50" customHeight="1" spans="14:18">
      <c r="N50" s="532"/>
      <c r="R50" s="533"/>
    </row>
    <row r="51" customHeight="1" spans="14:18">
      <c r="N51" s="532"/>
      <c r="R51" s="533"/>
    </row>
    <row r="52" customHeight="1" spans="14:18">
      <c r="N52" s="532"/>
      <c r="R52" s="533"/>
    </row>
    <row r="53" customHeight="1" spans="14:18">
      <c r="N53" s="532"/>
      <c r="R53" s="533"/>
    </row>
    <row r="54" customHeight="1" spans="14:18">
      <c r="N54" s="532"/>
      <c r="R54" s="533"/>
    </row>
    <row r="55" customHeight="1" spans="14:18">
      <c r="N55" s="532"/>
      <c r="R55" s="533"/>
    </row>
    <row r="56" customHeight="1" spans="14:18">
      <c r="N56" s="532"/>
      <c r="R56" s="533"/>
    </row>
    <row r="57" customHeight="1" spans="14:18">
      <c r="N57" s="532"/>
      <c r="R57" s="533"/>
    </row>
    <row r="58" customHeight="1" spans="14:18">
      <c r="N58" s="532"/>
      <c r="R58" s="533"/>
    </row>
    <row r="59" customHeight="1" spans="14:18">
      <c r="N59" s="532"/>
      <c r="R59" s="533"/>
    </row>
    <row r="60" customHeight="1" spans="14:18">
      <c r="N60" s="532"/>
      <c r="R60" s="533"/>
    </row>
    <row r="61" customHeight="1" spans="14:18">
      <c r="N61" s="532"/>
      <c r="R61" s="533"/>
    </row>
    <row r="62" customHeight="1" spans="14:18">
      <c r="N62" s="532"/>
      <c r="R62" s="533"/>
    </row>
    <row r="63" customHeight="1" spans="14:18">
      <c r="N63" s="532"/>
      <c r="R63" s="533"/>
    </row>
    <row r="64" customHeight="1" spans="14:18">
      <c r="N64" s="532"/>
      <c r="R64" s="533"/>
    </row>
    <row r="65" customHeight="1" spans="14:18">
      <c r="N65" s="532"/>
      <c r="R65" s="533"/>
    </row>
    <row r="66" customHeight="1" spans="14:18">
      <c r="N66" s="532"/>
      <c r="R66" s="533"/>
    </row>
    <row r="67" customHeight="1" spans="14:18">
      <c r="N67" s="532"/>
      <c r="R67" s="533"/>
    </row>
    <row r="68" customHeight="1" spans="14:18">
      <c r="N68" s="532"/>
      <c r="R68" s="533"/>
    </row>
    <row r="69" customHeight="1" spans="14:18">
      <c r="N69" s="532"/>
      <c r="R69" s="533"/>
    </row>
    <row r="70" customHeight="1" spans="14:18">
      <c r="N70" s="532"/>
      <c r="R70" s="533"/>
    </row>
    <row r="71" customHeight="1" spans="14:18">
      <c r="N71" s="532"/>
      <c r="R71" s="533"/>
    </row>
    <row r="72" customHeight="1" spans="14:18">
      <c r="N72" s="532"/>
      <c r="R72" s="533"/>
    </row>
    <row r="73" customHeight="1" spans="14:18">
      <c r="N73" s="532"/>
      <c r="R73" s="533"/>
    </row>
    <row r="74" customHeight="1" spans="14:18">
      <c r="N74" s="532"/>
      <c r="R74" s="533"/>
    </row>
    <row r="75" customHeight="1" spans="14:18">
      <c r="N75" s="532"/>
      <c r="R75" s="533"/>
    </row>
    <row r="76" customHeight="1" spans="14:18">
      <c r="N76" s="532"/>
      <c r="R76" s="533"/>
    </row>
    <row r="77" customHeight="1" spans="14:18">
      <c r="N77" s="532"/>
      <c r="R77" s="533"/>
    </row>
    <row r="78" customHeight="1" spans="14:18">
      <c r="N78" s="532"/>
      <c r="R78" s="533"/>
    </row>
    <row r="79" customHeight="1" spans="14:18">
      <c r="N79" s="532"/>
      <c r="R79" s="533"/>
    </row>
    <row r="80" customHeight="1" spans="14:18">
      <c r="N80" s="532"/>
      <c r="R80" s="533"/>
    </row>
    <row r="81" customHeight="1" spans="14:18">
      <c r="N81" s="532"/>
      <c r="R81" s="533"/>
    </row>
    <row r="82" customHeight="1" spans="14:18">
      <c r="N82" s="532"/>
      <c r="R82" s="533"/>
    </row>
    <row r="83" customHeight="1" spans="14:18">
      <c r="N83" s="532"/>
      <c r="R83" s="533"/>
    </row>
    <row r="84" customHeight="1" spans="14:18">
      <c r="N84" s="532"/>
      <c r="R84" s="533"/>
    </row>
    <row r="85" customHeight="1" spans="14:18">
      <c r="N85" s="532"/>
      <c r="R85" s="533"/>
    </row>
    <row r="86" customHeight="1" spans="14:18">
      <c r="N86" s="532"/>
      <c r="R86" s="533"/>
    </row>
    <row r="87" customHeight="1" spans="14:18">
      <c r="N87" s="532"/>
      <c r="R87" s="533"/>
    </row>
    <row r="88" customHeight="1" spans="14:18">
      <c r="N88" s="532"/>
      <c r="R88" s="533"/>
    </row>
    <row r="89" customHeight="1" spans="14:18">
      <c r="N89" s="532"/>
      <c r="R89" s="533"/>
    </row>
    <row r="90" customHeight="1" spans="14:18">
      <c r="N90" s="532"/>
      <c r="R90" s="533"/>
    </row>
    <row r="91" customHeight="1" spans="14:18">
      <c r="N91" s="532"/>
      <c r="R91" s="533"/>
    </row>
    <row r="92" customHeight="1" spans="14:18">
      <c r="N92" s="532"/>
      <c r="R92" s="533"/>
    </row>
    <row r="93" customHeight="1" spans="14:18">
      <c r="N93" s="532"/>
      <c r="R93" s="533"/>
    </row>
    <row r="94" customHeight="1" spans="14:18">
      <c r="N94" s="532"/>
      <c r="R94" s="533"/>
    </row>
    <row r="95" customHeight="1" spans="14:18">
      <c r="N95" s="532"/>
      <c r="R95" s="533"/>
    </row>
    <row r="96" customHeight="1" spans="14:18">
      <c r="N96" s="532"/>
      <c r="R96" s="533"/>
    </row>
    <row r="97" customHeight="1" spans="14:18">
      <c r="N97" s="532"/>
      <c r="R97" s="533"/>
    </row>
    <row r="98" customHeight="1" spans="14:18">
      <c r="N98" s="532"/>
      <c r="R98" s="533"/>
    </row>
    <row r="99" customHeight="1" spans="14:18">
      <c r="N99" s="532"/>
      <c r="R99" s="533"/>
    </row>
    <row r="100" customHeight="1" spans="14:18">
      <c r="N100" s="532"/>
      <c r="R100" s="533"/>
    </row>
    <row r="101" customHeight="1" spans="14:18">
      <c r="N101" s="532"/>
      <c r="R101" s="533"/>
    </row>
    <row r="102" customHeight="1" spans="14:18">
      <c r="N102" s="532"/>
      <c r="R102" s="533"/>
    </row>
    <row r="103" customHeight="1" spans="14:18">
      <c r="N103" s="532"/>
      <c r="R103" s="533"/>
    </row>
    <row r="104" customHeight="1" spans="14:18">
      <c r="N104" s="532"/>
      <c r="R104" s="533"/>
    </row>
    <row r="105" customHeight="1" spans="14:18">
      <c r="N105" s="532"/>
      <c r="R105" s="533"/>
    </row>
    <row r="106" customHeight="1" spans="14:18">
      <c r="N106" s="532"/>
      <c r="R106" s="533"/>
    </row>
    <row r="107" customHeight="1" spans="14:18">
      <c r="N107" s="532"/>
      <c r="R107" s="533"/>
    </row>
    <row r="108" customHeight="1" spans="14:18">
      <c r="N108" s="532"/>
      <c r="R108" s="533"/>
    </row>
    <row r="109" customHeight="1" spans="14:18">
      <c r="N109" s="532"/>
      <c r="R109" s="533"/>
    </row>
    <row r="110" customHeight="1" spans="14:18">
      <c r="N110" s="532"/>
      <c r="R110" s="533"/>
    </row>
    <row r="111" customHeight="1" spans="14:18">
      <c r="N111" s="532"/>
      <c r="R111" s="533"/>
    </row>
    <row r="112" customHeight="1" spans="14:18">
      <c r="N112" s="532"/>
      <c r="R112" s="533"/>
    </row>
    <row r="113" customHeight="1" spans="14:18">
      <c r="N113" s="532"/>
      <c r="R113" s="533"/>
    </row>
    <row r="114" customHeight="1" spans="14:18">
      <c r="N114" s="532"/>
      <c r="R114" s="533"/>
    </row>
    <row r="115" customHeight="1" spans="14:18">
      <c r="N115" s="532"/>
      <c r="R115" s="533"/>
    </row>
    <row r="116" customHeight="1" spans="14:18">
      <c r="N116" s="532"/>
      <c r="R116" s="533"/>
    </row>
    <row r="117" customHeight="1" spans="14:18">
      <c r="N117" s="532"/>
      <c r="R117" s="533"/>
    </row>
    <row r="118" customHeight="1" spans="14:18">
      <c r="N118" s="532"/>
      <c r="R118" s="533"/>
    </row>
    <row r="119" customHeight="1" spans="14:18">
      <c r="N119" s="532"/>
      <c r="R119" s="533"/>
    </row>
    <row r="120" customHeight="1" spans="14:18">
      <c r="N120" s="532"/>
      <c r="R120" s="533"/>
    </row>
    <row r="121" customHeight="1" spans="14:18">
      <c r="N121" s="532"/>
      <c r="R121" s="533"/>
    </row>
    <row r="122" customHeight="1" spans="14:18">
      <c r="N122" s="532"/>
      <c r="R122" s="533"/>
    </row>
    <row r="123" customHeight="1" spans="14:18">
      <c r="N123" s="532"/>
      <c r="R123" s="533"/>
    </row>
    <row r="124" customHeight="1" spans="14:18">
      <c r="N124" s="532"/>
      <c r="R124" s="533"/>
    </row>
    <row r="125" customHeight="1" spans="14:18">
      <c r="N125" s="532"/>
      <c r="R125" s="533"/>
    </row>
    <row r="126" customHeight="1" spans="14:18">
      <c r="N126" s="532"/>
      <c r="R126" s="533"/>
    </row>
    <row r="127" customHeight="1" spans="14:18">
      <c r="N127" s="532"/>
      <c r="R127" s="533"/>
    </row>
    <row r="128" customHeight="1" spans="14:18">
      <c r="N128" s="532"/>
      <c r="R128" s="533"/>
    </row>
    <row r="129" customHeight="1" spans="14:18">
      <c r="N129" s="532"/>
      <c r="R129" s="533"/>
    </row>
    <row r="130" customHeight="1" spans="14:18">
      <c r="N130" s="532"/>
      <c r="R130" s="533"/>
    </row>
    <row r="131" customHeight="1" spans="14:18">
      <c r="N131" s="532"/>
      <c r="R131" s="533"/>
    </row>
    <row r="132" customHeight="1" spans="14:18">
      <c r="N132" s="532"/>
      <c r="R132" s="533"/>
    </row>
    <row r="133" customHeight="1" spans="14:18">
      <c r="N133" s="532"/>
      <c r="R133" s="533"/>
    </row>
    <row r="134" customHeight="1" spans="14:18">
      <c r="N134" s="532"/>
      <c r="R134" s="533"/>
    </row>
    <row r="135" customHeight="1" spans="14:18">
      <c r="N135" s="532"/>
      <c r="R135" s="533"/>
    </row>
    <row r="136" customHeight="1" spans="14:18">
      <c r="N136" s="532"/>
      <c r="R136" s="533"/>
    </row>
    <row r="137" customHeight="1" spans="14:18">
      <c r="N137" s="532"/>
      <c r="R137" s="533"/>
    </row>
    <row r="138" customHeight="1" spans="14:18">
      <c r="N138" s="532"/>
      <c r="R138" s="533"/>
    </row>
    <row r="139" customHeight="1" spans="14:18">
      <c r="N139" s="532"/>
      <c r="R139" s="533"/>
    </row>
    <row r="140" customHeight="1" spans="14:18">
      <c r="N140" s="532"/>
      <c r="R140" s="533"/>
    </row>
    <row r="141" customHeight="1" spans="14:18">
      <c r="N141" s="532"/>
      <c r="R141" s="533"/>
    </row>
    <row r="142" customHeight="1" spans="14:18">
      <c r="N142" s="532"/>
      <c r="R142" s="533"/>
    </row>
    <row r="143" customHeight="1" spans="14:18">
      <c r="N143" s="532"/>
      <c r="R143" s="533"/>
    </row>
    <row r="144" customHeight="1" spans="14:18">
      <c r="N144" s="532"/>
      <c r="R144" s="533"/>
    </row>
    <row r="145" customHeight="1" spans="14:18">
      <c r="N145" s="532"/>
      <c r="R145" s="533"/>
    </row>
    <row r="146" customHeight="1" spans="14:18">
      <c r="N146" s="532"/>
      <c r="R146" s="533"/>
    </row>
    <row r="147" customHeight="1" spans="14:18">
      <c r="N147" s="532"/>
      <c r="R147" s="533"/>
    </row>
    <row r="148" customHeight="1" spans="14:18">
      <c r="N148" s="532"/>
      <c r="R148" s="533"/>
    </row>
    <row r="149" customHeight="1" spans="14:18">
      <c r="N149" s="532"/>
      <c r="R149" s="533"/>
    </row>
    <row r="150" customHeight="1" spans="14:18">
      <c r="N150" s="532"/>
      <c r="R150" s="533"/>
    </row>
    <row r="151" customHeight="1" spans="14:18">
      <c r="N151" s="532"/>
      <c r="R151" s="533"/>
    </row>
    <row r="152" customHeight="1" spans="14:18">
      <c r="N152" s="532"/>
      <c r="R152" s="533"/>
    </row>
    <row r="153" customHeight="1" spans="14:18">
      <c r="N153" s="532"/>
      <c r="R153" s="533"/>
    </row>
    <row r="154" customHeight="1" spans="14:18">
      <c r="N154" s="532"/>
      <c r="R154" s="533"/>
    </row>
    <row r="155" customHeight="1" spans="14:18">
      <c r="N155" s="532"/>
      <c r="R155" s="533"/>
    </row>
    <row r="156" customHeight="1" spans="14:18">
      <c r="N156" s="532"/>
      <c r="R156" s="533"/>
    </row>
    <row r="157" customHeight="1" spans="14:18">
      <c r="N157" s="532"/>
      <c r="R157" s="533"/>
    </row>
    <row r="158" customHeight="1" spans="14:18">
      <c r="N158" s="532"/>
      <c r="R158" s="533"/>
    </row>
    <row r="159" customHeight="1" spans="14:18">
      <c r="N159" s="532"/>
      <c r="R159" s="533"/>
    </row>
    <row r="160" customHeight="1" spans="14:18">
      <c r="N160" s="532"/>
      <c r="R160" s="533"/>
    </row>
    <row r="161" customHeight="1" spans="14:18">
      <c r="N161" s="532"/>
      <c r="R161" s="533"/>
    </row>
    <row r="162" customHeight="1" spans="14:18">
      <c r="N162" s="532"/>
      <c r="R162" s="533"/>
    </row>
    <row r="163" customHeight="1" spans="14:18">
      <c r="N163" s="532"/>
      <c r="R163" s="533"/>
    </row>
    <row r="164" customHeight="1" spans="14:18">
      <c r="N164" s="532"/>
      <c r="R164" s="533"/>
    </row>
    <row r="165" customHeight="1" spans="14:18">
      <c r="N165" s="532"/>
      <c r="R165" s="533"/>
    </row>
    <row r="166" customHeight="1" spans="14:18">
      <c r="N166" s="532"/>
      <c r="R166" s="533"/>
    </row>
    <row r="167" customHeight="1" spans="14:18">
      <c r="N167" s="532"/>
      <c r="R167" s="533"/>
    </row>
    <row r="168" customHeight="1" spans="14:18">
      <c r="N168" s="532"/>
      <c r="R168" s="533"/>
    </row>
    <row r="169" customHeight="1" spans="14:18">
      <c r="N169" s="532"/>
      <c r="R169" s="533"/>
    </row>
    <row r="170" customHeight="1" spans="14:18">
      <c r="N170" s="532"/>
      <c r="R170" s="533"/>
    </row>
    <row r="171" customHeight="1" spans="14:18">
      <c r="N171" s="532"/>
      <c r="R171" s="533"/>
    </row>
    <row r="172" customHeight="1" spans="14:18">
      <c r="N172" s="532"/>
      <c r="R172" s="533"/>
    </row>
    <row r="173" customHeight="1" spans="14:18">
      <c r="N173" s="532"/>
      <c r="R173" s="533"/>
    </row>
    <row r="174" customHeight="1" spans="14:18">
      <c r="N174" s="532"/>
      <c r="R174" s="533"/>
    </row>
    <row r="175" customHeight="1" spans="14:18">
      <c r="N175" s="532"/>
      <c r="R175" s="533"/>
    </row>
    <row r="176" customHeight="1" spans="14:18">
      <c r="N176" s="532"/>
      <c r="R176" s="533"/>
    </row>
    <row r="177" customHeight="1" spans="14:18">
      <c r="N177" s="532"/>
      <c r="R177" s="533"/>
    </row>
    <row r="178" customHeight="1" spans="14:18">
      <c r="N178" s="532"/>
      <c r="R178" s="533"/>
    </row>
    <row r="179" customHeight="1" spans="14:18">
      <c r="N179" s="532"/>
      <c r="R179" s="533"/>
    </row>
    <row r="180" customHeight="1" spans="14:18">
      <c r="N180" s="532"/>
      <c r="R180" s="533"/>
    </row>
    <row r="181" customHeight="1" spans="14:18">
      <c r="N181" s="532"/>
      <c r="R181" s="533"/>
    </row>
    <row r="182" customHeight="1" spans="14:18">
      <c r="N182" s="532"/>
      <c r="R182" s="533"/>
    </row>
    <row r="183" customHeight="1" spans="14:18">
      <c r="N183" s="532"/>
      <c r="R183" s="533"/>
    </row>
    <row r="184" customHeight="1" spans="14:18">
      <c r="N184" s="532"/>
      <c r="R184" s="533"/>
    </row>
    <row r="185" customHeight="1" spans="14:18">
      <c r="N185" s="532"/>
      <c r="R185" s="533"/>
    </row>
    <row r="186" customHeight="1" spans="14:18">
      <c r="N186" s="532"/>
      <c r="R186" s="533"/>
    </row>
    <row r="187" customHeight="1" spans="14:18">
      <c r="N187" s="532"/>
      <c r="R187" s="533"/>
    </row>
    <row r="188" customHeight="1" spans="14:18">
      <c r="N188" s="532"/>
      <c r="R188" s="533"/>
    </row>
    <row r="189" customHeight="1" spans="14:18">
      <c r="N189" s="532"/>
      <c r="R189" s="533"/>
    </row>
    <row r="190" customHeight="1" spans="14:18">
      <c r="N190" s="532"/>
      <c r="R190" s="533"/>
    </row>
    <row r="191" customHeight="1" spans="14:18">
      <c r="N191" s="532"/>
      <c r="R191" s="533"/>
    </row>
    <row r="192" customHeight="1" spans="14:18">
      <c r="N192" s="532"/>
      <c r="R192" s="533"/>
    </row>
    <row r="193" customHeight="1" spans="14:18">
      <c r="N193" s="532"/>
      <c r="R193" s="533"/>
    </row>
    <row r="194" customHeight="1" spans="14:18">
      <c r="N194" s="532"/>
      <c r="R194" s="533"/>
    </row>
    <row r="195" customHeight="1" spans="14:18">
      <c r="N195" s="532"/>
      <c r="R195" s="533"/>
    </row>
    <row r="196" customHeight="1" spans="14:18">
      <c r="N196" s="532"/>
      <c r="R196" s="533"/>
    </row>
    <row r="197" customHeight="1" spans="14:18">
      <c r="N197" s="532"/>
      <c r="R197" s="533"/>
    </row>
    <row r="198" customHeight="1" spans="14:18">
      <c r="N198" s="532"/>
      <c r="R198" s="533"/>
    </row>
    <row r="199" customHeight="1" spans="14:18">
      <c r="N199" s="532"/>
      <c r="R199" s="533"/>
    </row>
    <row r="200" customHeight="1" spans="14:18">
      <c r="N200" s="532"/>
      <c r="R200" s="533"/>
    </row>
    <row r="201" customHeight="1" spans="14:18">
      <c r="N201" s="532"/>
      <c r="R201" s="533"/>
    </row>
    <row r="202" customHeight="1" spans="14:18">
      <c r="N202" s="532"/>
      <c r="R202" s="533"/>
    </row>
    <row r="203" customHeight="1" spans="14:18">
      <c r="N203" s="532"/>
      <c r="R203" s="533"/>
    </row>
    <row r="204" customHeight="1" spans="14:18">
      <c r="N204" s="532"/>
      <c r="R204" s="533"/>
    </row>
    <row r="205" customHeight="1" spans="14:18">
      <c r="N205" s="532"/>
      <c r="R205" s="533"/>
    </row>
    <row r="206" customHeight="1" spans="14:18">
      <c r="N206" s="532"/>
      <c r="R206" s="533"/>
    </row>
    <row r="207" customHeight="1" spans="14:18">
      <c r="N207" s="532"/>
      <c r="R207" s="533"/>
    </row>
    <row r="208" customHeight="1" spans="14:18">
      <c r="N208" s="532"/>
      <c r="R208" s="533"/>
    </row>
    <row r="209" customHeight="1" spans="14:18">
      <c r="N209" s="532"/>
      <c r="R209" s="533"/>
    </row>
    <row r="210" customHeight="1" spans="14:18">
      <c r="N210" s="532"/>
      <c r="R210" s="533"/>
    </row>
    <row r="211" customHeight="1" spans="14:18">
      <c r="N211" s="532"/>
      <c r="R211" s="533"/>
    </row>
    <row r="212" customHeight="1" spans="14:18">
      <c r="N212" s="532"/>
      <c r="R212" s="533"/>
    </row>
    <row r="213" customHeight="1" spans="14:18">
      <c r="N213" s="532"/>
      <c r="R213" s="533"/>
    </row>
    <row r="214" customHeight="1" spans="14:18">
      <c r="N214" s="532"/>
      <c r="R214" s="533"/>
    </row>
    <row r="215" customHeight="1" spans="14:18">
      <c r="N215" s="532"/>
      <c r="R215" s="533"/>
    </row>
    <row r="216" customHeight="1" spans="14:18">
      <c r="N216" s="532"/>
      <c r="R216" s="533"/>
    </row>
    <row r="217" customHeight="1" spans="14:18">
      <c r="N217" s="532"/>
      <c r="R217" s="533"/>
    </row>
    <row r="218" customHeight="1" spans="14:18">
      <c r="N218" s="532"/>
      <c r="R218" s="533"/>
    </row>
    <row r="219" customHeight="1" spans="14:18">
      <c r="N219" s="532"/>
      <c r="R219" s="533"/>
    </row>
    <row r="220" customHeight="1" spans="14:18">
      <c r="N220" s="532"/>
      <c r="R220" s="533"/>
    </row>
    <row r="221" customHeight="1" spans="14:18">
      <c r="N221" s="532"/>
      <c r="R221" s="533"/>
    </row>
    <row r="222" customHeight="1" spans="14:18">
      <c r="N222" s="532"/>
      <c r="R222" s="533"/>
    </row>
    <row r="223" customHeight="1" spans="14:18">
      <c r="N223" s="532"/>
      <c r="R223" s="533"/>
    </row>
    <row r="224" customHeight="1" spans="14:18">
      <c r="N224" s="532"/>
      <c r="R224" s="533"/>
    </row>
    <row r="225" customHeight="1" spans="14:18">
      <c r="N225" s="532"/>
      <c r="R225" s="533"/>
    </row>
    <row r="226" customHeight="1" spans="14:18">
      <c r="N226" s="532"/>
      <c r="R226" s="533"/>
    </row>
    <row r="227" customHeight="1" spans="14:18">
      <c r="N227" s="532"/>
      <c r="R227" s="533"/>
    </row>
    <row r="228" customHeight="1" spans="14:18">
      <c r="N228" s="532"/>
      <c r="R228" s="533"/>
    </row>
    <row r="229" customHeight="1" spans="14:18">
      <c r="N229" s="532"/>
      <c r="R229" s="533"/>
    </row>
    <row r="230" customHeight="1" spans="14:18">
      <c r="N230" s="532"/>
      <c r="R230" s="533"/>
    </row>
    <row r="231" customHeight="1" spans="14:18">
      <c r="N231" s="532"/>
      <c r="R231" s="533"/>
    </row>
    <row r="232" customHeight="1" spans="14:18">
      <c r="N232" s="532"/>
      <c r="R232" s="533"/>
    </row>
    <row r="233" customHeight="1" spans="14:18">
      <c r="N233" s="532"/>
      <c r="R233" s="533"/>
    </row>
    <row r="234" customHeight="1" spans="14:18">
      <c r="N234" s="532"/>
      <c r="R234" s="533"/>
    </row>
    <row r="235" customHeight="1" spans="14:18">
      <c r="N235" s="532"/>
      <c r="R235" s="533"/>
    </row>
    <row r="236" customHeight="1" spans="14:18">
      <c r="N236" s="532"/>
      <c r="R236" s="533"/>
    </row>
    <row r="237" customHeight="1" spans="14:18">
      <c r="N237" s="532"/>
      <c r="R237" s="533"/>
    </row>
    <row r="238" customHeight="1" spans="14:18">
      <c r="N238" s="532"/>
      <c r="R238" s="533"/>
    </row>
    <row r="239" customHeight="1" spans="14:18">
      <c r="N239" s="532"/>
      <c r="R239" s="533"/>
    </row>
    <row r="240" customHeight="1" spans="14:18">
      <c r="N240" s="532"/>
      <c r="R240" s="533"/>
    </row>
    <row r="241" customHeight="1" spans="14:18">
      <c r="N241" s="532"/>
      <c r="R241" s="533"/>
    </row>
    <row r="242" customHeight="1" spans="14:18">
      <c r="N242" s="532"/>
      <c r="R242" s="533"/>
    </row>
    <row r="243" customHeight="1" spans="14:18">
      <c r="N243" s="532"/>
      <c r="R243" s="533"/>
    </row>
    <row r="244" customHeight="1" spans="14:18">
      <c r="N244" s="532"/>
      <c r="R244" s="533"/>
    </row>
    <row r="245" customHeight="1" spans="14:18">
      <c r="N245" s="532"/>
      <c r="R245" s="533"/>
    </row>
    <row r="246" customHeight="1" spans="14:18">
      <c r="N246" s="532"/>
      <c r="R246" s="533"/>
    </row>
    <row r="247" customHeight="1" spans="14:18">
      <c r="N247" s="532"/>
      <c r="R247" s="533"/>
    </row>
    <row r="248" customHeight="1" spans="14:18">
      <c r="N248" s="532"/>
      <c r="R248" s="533"/>
    </row>
    <row r="249" customHeight="1" spans="14:18">
      <c r="N249" s="532"/>
      <c r="R249" s="533"/>
    </row>
    <row r="250" customHeight="1" spans="14:18">
      <c r="N250" s="532"/>
      <c r="R250" s="533"/>
    </row>
    <row r="251" customHeight="1" spans="14:18">
      <c r="N251" s="532"/>
      <c r="R251" s="533"/>
    </row>
    <row r="252" customHeight="1" spans="14:18">
      <c r="N252" s="532"/>
      <c r="R252" s="533"/>
    </row>
    <row r="253" customHeight="1" spans="14:18">
      <c r="N253" s="532"/>
      <c r="R253" s="533"/>
    </row>
    <row r="254" customHeight="1" spans="14:18">
      <c r="N254" s="532"/>
      <c r="R254" s="533"/>
    </row>
    <row r="255" customHeight="1" spans="14:18">
      <c r="N255" s="532"/>
      <c r="R255" s="533"/>
    </row>
    <row r="256" customHeight="1" spans="14:18">
      <c r="N256" s="532"/>
      <c r="R256" s="533"/>
    </row>
    <row r="257" customHeight="1" spans="14:18">
      <c r="N257" s="532"/>
      <c r="R257" s="533"/>
    </row>
    <row r="258" customHeight="1" spans="14:18">
      <c r="N258" s="532"/>
      <c r="R258" s="533"/>
    </row>
    <row r="259" customHeight="1" spans="14:18">
      <c r="N259" s="532"/>
      <c r="R259" s="533"/>
    </row>
    <row r="260" customHeight="1" spans="14:18">
      <c r="N260" s="532"/>
      <c r="R260" s="533"/>
    </row>
    <row r="261" customHeight="1" spans="14:18">
      <c r="N261" s="532"/>
      <c r="R261" s="533"/>
    </row>
    <row r="262" customHeight="1" spans="14:18">
      <c r="N262" s="532"/>
      <c r="R262" s="533"/>
    </row>
    <row r="263" customHeight="1" spans="14:18">
      <c r="N263" s="532"/>
      <c r="R263" s="533"/>
    </row>
    <row r="264" customHeight="1" spans="14:18">
      <c r="N264" s="532"/>
      <c r="R264" s="533"/>
    </row>
    <row r="265" customHeight="1" spans="14:18">
      <c r="N265" s="532"/>
      <c r="R265" s="533"/>
    </row>
    <row r="266" customHeight="1" spans="14:18">
      <c r="N266" s="532"/>
      <c r="R266" s="533"/>
    </row>
    <row r="267" customHeight="1" spans="14:18">
      <c r="N267" s="532"/>
      <c r="R267" s="533"/>
    </row>
    <row r="268" customHeight="1" spans="14:18">
      <c r="N268" s="532"/>
      <c r="R268" s="533"/>
    </row>
    <row r="269" customHeight="1" spans="14:18">
      <c r="N269" s="532"/>
      <c r="R269" s="533"/>
    </row>
    <row r="270" customHeight="1" spans="14:18">
      <c r="N270" s="532"/>
      <c r="R270" s="533"/>
    </row>
    <row r="271" customHeight="1" spans="14:18">
      <c r="N271" s="532"/>
      <c r="R271" s="533"/>
    </row>
    <row r="272" customHeight="1" spans="14:18">
      <c r="N272" s="532"/>
      <c r="R272" s="533"/>
    </row>
    <row r="273" customHeight="1" spans="14:18">
      <c r="N273" s="532"/>
      <c r="R273" s="533"/>
    </row>
    <row r="274" customHeight="1" spans="14:18">
      <c r="N274" s="532"/>
      <c r="R274" s="533"/>
    </row>
    <row r="275" customHeight="1" spans="14:18">
      <c r="N275" s="532"/>
      <c r="R275" s="533"/>
    </row>
    <row r="276" customHeight="1" spans="14:18">
      <c r="N276" s="532"/>
      <c r="R276" s="533"/>
    </row>
    <row r="277" customHeight="1" spans="14:18">
      <c r="N277" s="532"/>
      <c r="R277" s="533"/>
    </row>
    <row r="278" customHeight="1" spans="14:18">
      <c r="N278" s="532"/>
      <c r="R278" s="533"/>
    </row>
    <row r="279" customHeight="1" spans="14:18">
      <c r="N279" s="532"/>
      <c r="R279" s="533"/>
    </row>
    <row r="280" customHeight="1" spans="14:18">
      <c r="N280" s="532"/>
      <c r="R280" s="533"/>
    </row>
    <row r="281" customHeight="1" spans="14:18">
      <c r="N281" s="532"/>
      <c r="R281" s="533"/>
    </row>
    <row r="282" customHeight="1" spans="14:18">
      <c r="N282" s="532"/>
      <c r="R282" s="533"/>
    </row>
    <row r="283" customHeight="1" spans="14:18">
      <c r="N283" s="532"/>
      <c r="R283" s="533"/>
    </row>
    <row r="284" customHeight="1" spans="14:18">
      <c r="N284" s="532"/>
      <c r="R284" s="533"/>
    </row>
    <row r="285" customHeight="1" spans="14:18">
      <c r="N285" s="532"/>
      <c r="R285" s="533"/>
    </row>
    <row r="286" customHeight="1" spans="14:18">
      <c r="N286" s="532"/>
      <c r="R286" s="533"/>
    </row>
    <row r="287" customHeight="1" spans="14:18">
      <c r="N287" s="532"/>
      <c r="R287" s="533"/>
    </row>
    <row r="288" customHeight="1" spans="14:18">
      <c r="N288" s="532"/>
      <c r="R288" s="533"/>
    </row>
    <row r="289" customHeight="1" spans="14:18">
      <c r="N289" s="532"/>
      <c r="R289" s="533"/>
    </row>
    <row r="290" customHeight="1" spans="14:18">
      <c r="N290" s="532"/>
      <c r="R290" s="533"/>
    </row>
    <row r="291" customHeight="1" spans="14:18">
      <c r="N291" s="532"/>
      <c r="R291" s="533"/>
    </row>
    <row r="292" customHeight="1" spans="14:18">
      <c r="N292" s="532"/>
      <c r="R292" s="533"/>
    </row>
    <row r="293" customHeight="1" spans="14:18">
      <c r="N293" s="532"/>
      <c r="R293" s="533"/>
    </row>
    <row r="294" customHeight="1" spans="14:18">
      <c r="N294" s="532"/>
      <c r="R294" s="533"/>
    </row>
    <row r="295" customHeight="1" spans="14:18">
      <c r="N295" s="532"/>
      <c r="R295" s="533"/>
    </row>
    <row r="296" customHeight="1" spans="14:18">
      <c r="N296" s="532"/>
      <c r="R296" s="533"/>
    </row>
    <row r="297" customHeight="1" spans="14:18">
      <c r="N297" s="532"/>
      <c r="R297" s="533"/>
    </row>
    <row r="298" customHeight="1" spans="14:18">
      <c r="N298" s="532"/>
      <c r="R298" s="533"/>
    </row>
    <row r="299" customHeight="1" spans="14:18">
      <c r="N299" s="532"/>
      <c r="R299" s="533"/>
    </row>
    <row r="300" customHeight="1" spans="14:18">
      <c r="N300" s="532"/>
      <c r="R300" s="533"/>
    </row>
    <row r="301" customHeight="1" spans="14:18">
      <c r="N301" s="532"/>
      <c r="R301" s="533"/>
    </row>
    <row r="302" customHeight="1" spans="14:18">
      <c r="N302" s="532"/>
      <c r="R302" s="533"/>
    </row>
    <row r="303" customHeight="1" spans="14:18">
      <c r="N303" s="532"/>
      <c r="R303" s="533"/>
    </row>
    <row r="304" customHeight="1" spans="14:18">
      <c r="N304" s="532"/>
      <c r="R304" s="533"/>
    </row>
    <row r="305" customHeight="1" spans="14:18">
      <c r="N305" s="532"/>
      <c r="R305" s="533"/>
    </row>
    <row r="306" customHeight="1" spans="14:18">
      <c r="N306" s="532"/>
      <c r="R306" s="533"/>
    </row>
    <row r="307" customHeight="1" spans="14:18">
      <c r="N307" s="532"/>
      <c r="R307" s="533"/>
    </row>
    <row r="308" customHeight="1" spans="14:18">
      <c r="N308" s="532"/>
      <c r="R308" s="533"/>
    </row>
    <row r="309" customHeight="1" spans="14:18">
      <c r="N309" s="532"/>
      <c r="R309" s="533"/>
    </row>
    <row r="310" customHeight="1" spans="14:18">
      <c r="N310" s="532"/>
      <c r="R310" s="533"/>
    </row>
    <row r="311" customHeight="1" spans="14:18">
      <c r="N311" s="532"/>
      <c r="R311" s="533"/>
    </row>
    <row r="312" customHeight="1" spans="14:18">
      <c r="N312" s="532"/>
      <c r="R312" s="533"/>
    </row>
    <row r="313" customHeight="1" spans="14:18">
      <c r="N313" s="532"/>
      <c r="R313" s="533"/>
    </row>
    <row r="314" customHeight="1" spans="14:18">
      <c r="N314" s="532"/>
      <c r="R314" s="533"/>
    </row>
    <row r="315" customHeight="1" spans="14:18">
      <c r="N315" s="532"/>
      <c r="R315" s="533"/>
    </row>
    <row r="316" customHeight="1" spans="14:18">
      <c r="N316" s="532"/>
      <c r="R316" s="533"/>
    </row>
    <row r="317" customHeight="1" spans="14:18">
      <c r="N317" s="532"/>
      <c r="R317" s="533"/>
    </row>
    <row r="318" customHeight="1" spans="14:18">
      <c r="N318" s="532"/>
      <c r="R318" s="533"/>
    </row>
    <row r="319" customHeight="1" spans="14:18">
      <c r="N319" s="532"/>
      <c r="R319" s="533"/>
    </row>
    <row r="320" customHeight="1" spans="14:18">
      <c r="N320" s="532"/>
      <c r="R320" s="533"/>
    </row>
    <row r="321" customHeight="1" spans="14:18">
      <c r="N321" s="532"/>
      <c r="R321" s="533"/>
    </row>
    <row r="322" customHeight="1" spans="14:18">
      <c r="N322" s="532"/>
      <c r="R322" s="533"/>
    </row>
    <row r="323" customHeight="1" spans="14:18">
      <c r="N323" s="532"/>
      <c r="R323" s="533"/>
    </row>
    <row r="324" customHeight="1" spans="14:18">
      <c r="N324" s="532"/>
      <c r="R324" s="533"/>
    </row>
    <row r="325" customHeight="1" spans="14:18">
      <c r="N325" s="532"/>
      <c r="R325" s="533"/>
    </row>
    <row r="326" customHeight="1" spans="14:18">
      <c r="N326" s="532"/>
      <c r="R326" s="533"/>
    </row>
    <row r="327" customHeight="1" spans="14:18">
      <c r="N327" s="532"/>
      <c r="R327" s="533"/>
    </row>
    <row r="328" customHeight="1" spans="14:18">
      <c r="N328" s="532"/>
      <c r="R328" s="533"/>
    </row>
    <row r="329" customHeight="1" spans="14:18">
      <c r="N329" s="532"/>
      <c r="R329" s="533"/>
    </row>
    <row r="330" customHeight="1" spans="14:18">
      <c r="N330" s="532"/>
      <c r="R330" s="533"/>
    </row>
    <row r="331" customHeight="1" spans="14:18">
      <c r="N331" s="532"/>
      <c r="R331" s="533"/>
    </row>
    <row r="332" customHeight="1" spans="14:18">
      <c r="N332" s="532"/>
      <c r="R332" s="533"/>
    </row>
    <row r="333" customHeight="1" spans="14:18">
      <c r="N333" s="532"/>
      <c r="R333" s="533"/>
    </row>
    <row r="334" customHeight="1" spans="14:18">
      <c r="N334" s="532"/>
      <c r="R334" s="533"/>
    </row>
    <row r="335" customHeight="1" spans="14:18">
      <c r="N335" s="532"/>
      <c r="R335" s="533"/>
    </row>
    <row r="336" customHeight="1" spans="14:18">
      <c r="N336" s="532"/>
      <c r="R336" s="533"/>
    </row>
    <row r="337" customHeight="1" spans="14:18">
      <c r="N337" s="532"/>
      <c r="R337" s="533"/>
    </row>
    <row r="338" customHeight="1" spans="14:18">
      <c r="N338" s="532"/>
      <c r="R338" s="533"/>
    </row>
    <row r="339" customHeight="1" spans="14:18">
      <c r="N339" s="532"/>
      <c r="R339" s="533"/>
    </row>
    <row r="340" customHeight="1" spans="14:18">
      <c r="N340" s="532"/>
      <c r="R340" s="533"/>
    </row>
    <row r="341" customHeight="1" spans="14:18">
      <c r="N341" s="532"/>
      <c r="R341" s="533"/>
    </row>
    <row r="342" customHeight="1" spans="14:18">
      <c r="N342" s="532"/>
      <c r="R342" s="533"/>
    </row>
    <row r="343" customHeight="1" spans="14:18">
      <c r="N343" s="532"/>
      <c r="R343" s="533"/>
    </row>
    <row r="344" customHeight="1" spans="14:18">
      <c r="N344" s="532"/>
      <c r="R344" s="533"/>
    </row>
    <row r="345" customHeight="1" spans="14:18">
      <c r="N345" s="532"/>
      <c r="R345" s="533"/>
    </row>
    <row r="346" customHeight="1" spans="14:18">
      <c r="N346" s="532"/>
      <c r="R346" s="533"/>
    </row>
    <row r="347" customHeight="1" spans="14:18">
      <c r="N347" s="532"/>
      <c r="R347" s="533"/>
    </row>
    <row r="348" customHeight="1" spans="14:18">
      <c r="N348" s="532"/>
      <c r="R348" s="533"/>
    </row>
    <row r="349" customHeight="1" spans="14:18">
      <c r="N349" s="532"/>
      <c r="R349" s="533"/>
    </row>
    <row r="350" customHeight="1" spans="14:18">
      <c r="N350" s="532"/>
      <c r="R350" s="533"/>
    </row>
    <row r="351" customHeight="1" spans="14:18">
      <c r="N351" s="532"/>
      <c r="R351" s="533"/>
    </row>
    <row r="352" customHeight="1" spans="14:18">
      <c r="N352" s="532"/>
      <c r="R352" s="533"/>
    </row>
    <row r="353" customHeight="1" spans="14:18">
      <c r="N353" s="532"/>
      <c r="R353" s="533"/>
    </row>
    <row r="354" customHeight="1" spans="14:18">
      <c r="N354" s="532"/>
      <c r="R354" s="533"/>
    </row>
    <row r="355" customHeight="1" spans="14:18">
      <c r="N355" s="532"/>
      <c r="R355" s="533"/>
    </row>
    <row r="356" customHeight="1" spans="14:18">
      <c r="N356" s="532"/>
      <c r="R356" s="533"/>
    </row>
    <row r="357" customHeight="1" spans="14:18">
      <c r="N357" s="532"/>
      <c r="R357" s="533"/>
    </row>
    <row r="358" customHeight="1" spans="14:18">
      <c r="N358" s="532"/>
      <c r="R358" s="533"/>
    </row>
    <row r="359" customHeight="1" spans="14:18">
      <c r="N359" s="532"/>
      <c r="R359" s="533"/>
    </row>
    <row r="360" customHeight="1" spans="14:18">
      <c r="N360" s="532"/>
      <c r="R360" s="533"/>
    </row>
    <row r="361" customHeight="1" spans="14:18">
      <c r="N361" s="532"/>
      <c r="R361" s="533"/>
    </row>
    <row r="362" customHeight="1" spans="14:18">
      <c r="N362" s="532"/>
      <c r="R362" s="533"/>
    </row>
    <row r="363" customHeight="1" spans="14:18">
      <c r="N363" s="532"/>
      <c r="R363" s="533"/>
    </row>
    <row r="364" customHeight="1" spans="14:18">
      <c r="N364" s="532"/>
      <c r="R364" s="533"/>
    </row>
    <row r="365" customHeight="1" spans="14:18">
      <c r="N365" s="532"/>
      <c r="R365" s="533"/>
    </row>
    <row r="366" customHeight="1" spans="14:18">
      <c r="N366" s="532"/>
      <c r="R366" s="533"/>
    </row>
    <row r="367" customHeight="1" spans="14:18">
      <c r="N367" s="532"/>
      <c r="R367" s="533"/>
    </row>
    <row r="368" customHeight="1" spans="14:18">
      <c r="N368" s="532"/>
      <c r="R368" s="533"/>
    </row>
    <row r="369" customHeight="1" spans="14:18">
      <c r="N369" s="532"/>
      <c r="R369" s="533"/>
    </row>
    <row r="370" customHeight="1" spans="14:18">
      <c r="N370" s="532"/>
      <c r="R370" s="533"/>
    </row>
    <row r="371" customHeight="1" spans="14:18">
      <c r="N371" s="532"/>
      <c r="R371" s="533"/>
    </row>
    <row r="372" customHeight="1" spans="14:18">
      <c r="N372" s="532"/>
      <c r="R372" s="533"/>
    </row>
    <row r="373" customHeight="1" spans="14:18">
      <c r="N373" s="532"/>
      <c r="R373" s="533"/>
    </row>
    <row r="374" customHeight="1" spans="14:18">
      <c r="N374" s="532"/>
      <c r="R374" s="533"/>
    </row>
    <row r="375" customHeight="1" spans="14:18">
      <c r="N375" s="532"/>
      <c r="R375" s="533"/>
    </row>
    <row r="376" customHeight="1" spans="14:18">
      <c r="N376" s="532"/>
      <c r="R376" s="533"/>
    </row>
    <row r="377" customHeight="1" spans="14:18">
      <c r="N377" s="532"/>
      <c r="R377" s="533"/>
    </row>
    <row r="378" customHeight="1" spans="14:18">
      <c r="N378" s="532"/>
      <c r="R378" s="533"/>
    </row>
    <row r="379" customHeight="1" spans="14:18">
      <c r="N379" s="532"/>
      <c r="R379" s="533"/>
    </row>
    <row r="380" customHeight="1" spans="14:18">
      <c r="N380" s="532"/>
      <c r="R380" s="533"/>
    </row>
    <row r="381" customHeight="1" spans="14:18">
      <c r="N381" s="532"/>
      <c r="R381" s="533"/>
    </row>
    <row r="382" customHeight="1" spans="14:18">
      <c r="N382" s="532"/>
      <c r="R382" s="533"/>
    </row>
    <row r="383" customHeight="1" spans="14:18">
      <c r="N383" s="532"/>
      <c r="R383" s="533"/>
    </row>
    <row r="384" customHeight="1" spans="14:18">
      <c r="N384" s="532"/>
      <c r="R384" s="533"/>
    </row>
    <row r="385" customHeight="1" spans="14:18">
      <c r="N385" s="532"/>
      <c r="R385" s="533"/>
    </row>
    <row r="386" customHeight="1" spans="14:18">
      <c r="N386" s="532"/>
      <c r="R386" s="533"/>
    </row>
    <row r="387" customHeight="1" spans="14:18">
      <c r="N387" s="532"/>
      <c r="R387" s="533"/>
    </row>
    <row r="388" customHeight="1" spans="14:18">
      <c r="N388" s="532"/>
      <c r="R388" s="533"/>
    </row>
    <row r="389" customHeight="1" spans="14:18">
      <c r="N389" s="532"/>
      <c r="R389" s="533"/>
    </row>
    <row r="390" customHeight="1" spans="14:18">
      <c r="N390" s="532"/>
      <c r="R390" s="533"/>
    </row>
    <row r="391" customHeight="1" spans="14:18">
      <c r="N391" s="532"/>
      <c r="R391" s="533"/>
    </row>
    <row r="392" customHeight="1" spans="14:18">
      <c r="N392" s="532"/>
      <c r="R392" s="533"/>
    </row>
    <row r="393" customHeight="1" spans="14:18">
      <c r="N393" s="532"/>
      <c r="R393" s="533"/>
    </row>
    <row r="394" customHeight="1" spans="14:18">
      <c r="N394" s="532"/>
      <c r="R394" s="533"/>
    </row>
    <row r="395" customHeight="1" spans="14:18">
      <c r="N395" s="532"/>
      <c r="R395" s="533"/>
    </row>
    <row r="396" customHeight="1" spans="14:18">
      <c r="N396" s="532"/>
      <c r="R396" s="533"/>
    </row>
    <row r="397" customHeight="1" spans="14:18">
      <c r="N397" s="532"/>
      <c r="R397" s="533"/>
    </row>
    <row r="398" customHeight="1" spans="14:18">
      <c r="N398" s="532"/>
      <c r="R398" s="533"/>
    </row>
    <row r="399" customHeight="1" spans="14:18">
      <c r="N399" s="532"/>
      <c r="R399" s="533"/>
    </row>
    <row r="400" customHeight="1" spans="14:18">
      <c r="N400" s="532"/>
      <c r="R400" s="533"/>
    </row>
    <row r="401" customHeight="1" spans="14:18">
      <c r="N401" s="532"/>
      <c r="R401" s="533"/>
    </row>
    <row r="402" customHeight="1" spans="14:18">
      <c r="N402" s="532"/>
      <c r="R402" s="533"/>
    </row>
    <row r="403" customHeight="1" spans="14:18">
      <c r="N403" s="532"/>
      <c r="R403" s="533"/>
    </row>
    <row r="404" customHeight="1" spans="14:18">
      <c r="N404" s="532"/>
      <c r="R404" s="533"/>
    </row>
    <row r="405" customHeight="1" spans="14:18">
      <c r="N405" s="532"/>
      <c r="R405" s="533"/>
    </row>
    <row r="406" customHeight="1" spans="14:18">
      <c r="N406" s="532"/>
      <c r="R406" s="533"/>
    </row>
    <row r="407" customHeight="1" spans="14:18">
      <c r="N407" s="532"/>
      <c r="R407" s="533"/>
    </row>
    <row r="408" customHeight="1" spans="14:18">
      <c r="N408" s="532"/>
      <c r="R408" s="533"/>
    </row>
    <row r="409" customHeight="1" spans="14:18">
      <c r="N409" s="532"/>
      <c r="R409" s="533"/>
    </row>
    <row r="410" customHeight="1" spans="14:18">
      <c r="N410" s="532"/>
      <c r="R410" s="533"/>
    </row>
    <row r="411" customHeight="1" spans="14:18">
      <c r="N411" s="532"/>
      <c r="R411" s="533"/>
    </row>
    <row r="412" customHeight="1" spans="14:18">
      <c r="N412" s="532"/>
      <c r="R412" s="533"/>
    </row>
    <row r="413" customHeight="1" spans="14:18">
      <c r="N413" s="532"/>
      <c r="R413" s="533"/>
    </row>
    <row r="414" customHeight="1" spans="14:18">
      <c r="N414" s="532"/>
      <c r="R414" s="533"/>
    </row>
    <row r="415" customHeight="1" spans="14:18">
      <c r="N415" s="532"/>
      <c r="R415" s="533"/>
    </row>
    <row r="416" customHeight="1" spans="14:18">
      <c r="N416" s="532"/>
      <c r="R416" s="533"/>
    </row>
    <row r="417" customHeight="1" spans="14:18">
      <c r="N417" s="532"/>
      <c r="R417" s="533"/>
    </row>
    <row r="418" customHeight="1" spans="14:18">
      <c r="N418" s="532"/>
      <c r="R418" s="533"/>
    </row>
    <row r="419" customHeight="1" spans="14:18">
      <c r="N419" s="532"/>
      <c r="R419" s="533"/>
    </row>
    <row r="420" customHeight="1" spans="14:18">
      <c r="N420" s="532"/>
      <c r="R420" s="533"/>
    </row>
    <row r="421" customHeight="1" spans="14:18">
      <c r="N421" s="532"/>
      <c r="R421" s="533"/>
    </row>
    <row r="422" customHeight="1" spans="14:18">
      <c r="N422" s="532"/>
      <c r="R422" s="533"/>
    </row>
    <row r="423" customHeight="1" spans="14:18">
      <c r="N423" s="532"/>
      <c r="R423" s="533"/>
    </row>
    <row r="424" customHeight="1" spans="14:18">
      <c r="N424" s="532"/>
      <c r="R424" s="533"/>
    </row>
    <row r="425" customHeight="1" spans="14:18">
      <c r="N425" s="532"/>
      <c r="R425" s="533"/>
    </row>
    <row r="426" customHeight="1" spans="14:18">
      <c r="N426" s="532"/>
      <c r="R426" s="533"/>
    </row>
    <row r="427" customHeight="1" spans="14:18">
      <c r="N427" s="532"/>
      <c r="R427" s="533"/>
    </row>
    <row r="428" customHeight="1" spans="14:18">
      <c r="N428" s="532"/>
      <c r="R428" s="533"/>
    </row>
    <row r="429" customHeight="1" spans="14:18">
      <c r="N429" s="532"/>
      <c r="R429" s="533"/>
    </row>
    <row r="430" customHeight="1" spans="14:18">
      <c r="N430" s="532"/>
      <c r="R430" s="533"/>
    </row>
    <row r="431" customHeight="1" spans="14:18">
      <c r="N431" s="532"/>
      <c r="R431" s="533"/>
    </row>
    <row r="432" customHeight="1" spans="14:18">
      <c r="N432" s="532"/>
      <c r="R432" s="533"/>
    </row>
    <row r="433" customHeight="1" spans="14:18">
      <c r="N433" s="532"/>
      <c r="R433" s="533"/>
    </row>
    <row r="434" customHeight="1" spans="14:18">
      <c r="N434" s="532"/>
      <c r="R434" s="533"/>
    </row>
    <row r="435" customHeight="1" spans="14:18">
      <c r="N435" s="532"/>
      <c r="R435" s="533"/>
    </row>
    <row r="436" customHeight="1" spans="14:18">
      <c r="N436" s="532"/>
      <c r="R436" s="533"/>
    </row>
    <row r="437" customHeight="1" spans="14:18">
      <c r="N437" s="532"/>
      <c r="R437" s="533"/>
    </row>
    <row r="438" customHeight="1" spans="14:18">
      <c r="N438" s="532"/>
      <c r="R438" s="533"/>
    </row>
    <row r="439" customHeight="1" spans="14:18">
      <c r="N439" s="532"/>
      <c r="R439" s="533"/>
    </row>
    <row r="440" customHeight="1" spans="14:18">
      <c r="N440" s="532"/>
      <c r="R440" s="533"/>
    </row>
    <row r="441" customHeight="1" spans="14:18">
      <c r="N441" s="532"/>
      <c r="R441" s="533"/>
    </row>
    <row r="442" customHeight="1" spans="14:18">
      <c r="N442" s="532"/>
      <c r="R442" s="533"/>
    </row>
    <row r="443" customHeight="1" spans="14:18">
      <c r="N443" s="532"/>
      <c r="R443" s="533"/>
    </row>
    <row r="444" customHeight="1" spans="14:18">
      <c r="N444" s="532"/>
      <c r="R444" s="533"/>
    </row>
    <row r="445" customHeight="1" spans="14:18">
      <c r="N445" s="532"/>
      <c r="R445" s="533"/>
    </row>
    <row r="446" customHeight="1" spans="14:18">
      <c r="N446" s="532"/>
      <c r="R446" s="533"/>
    </row>
    <row r="447" customHeight="1" spans="14:18">
      <c r="N447" s="532"/>
      <c r="R447" s="533"/>
    </row>
    <row r="448" customHeight="1" spans="14:18">
      <c r="N448" s="532"/>
      <c r="R448" s="533"/>
    </row>
    <row r="449" customHeight="1" spans="14:18">
      <c r="N449" s="532"/>
      <c r="R449" s="533"/>
    </row>
    <row r="450" customHeight="1" spans="14:18">
      <c r="N450" s="532"/>
      <c r="R450" s="533"/>
    </row>
    <row r="451" customHeight="1" spans="14:18">
      <c r="N451" s="532"/>
      <c r="R451" s="533"/>
    </row>
    <row r="452" customHeight="1" spans="14:18">
      <c r="N452" s="532"/>
      <c r="R452" s="533"/>
    </row>
    <row r="453" customHeight="1" spans="14:18">
      <c r="N453" s="532"/>
      <c r="R453" s="533"/>
    </row>
    <row r="454" customHeight="1" spans="14:18">
      <c r="N454" s="532"/>
      <c r="R454" s="533"/>
    </row>
    <row r="455" customHeight="1" spans="14:18">
      <c r="N455" s="532"/>
      <c r="R455" s="533"/>
    </row>
    <row r="456" customHeight="1" spans="14:18">
      <c r="N456" s="532"/>
      <c r="R456" s="533"/>
    </row>
    <row r="457" customHeight="1" spans="14:18">
      <c r="N457" s="532"/>
      <c r="R457" s="533"/>
    </row>
    <row r="458" customHeight="1" spans="14:18">
      <c r="N458" s="532"/>
      <c r="R458" s="533"/>
    </row>
    <row r="459" customHeight="1" spans="14:18">
      <c r="N459" s="532"/>
      <c r="R459" s="533"/>
    </row>
    <row r="460" customHeight="1" spans="14:18">
      <c r="N460" s="532"/>
      <c r="R460" s="533"/>
    </row>
    <row r="461" customHeight="1" spans="14:18">
      <c r="N461" s="532"/>
      <c r="R461" s="533"/>
    </row>
    <row r="462" customHeight="1" spans="14:18">
      <c r="N462" s="532"/>
      <c r="R462" s="533"/>
    </row>
    <row r="463" customHeight="1" spans="14:18">
      <c r="N463" s="532"/>
      <c r="R463" s="533"/>
    </row>
    <row r="464" customHeight="1" spans="14:18">
      <c r="N464" s="532"/>
      <c r="R464" s="533"/>
    </row>
    <row r="465" customHeight="1" spans="14:18">
      <c r="N465" s="532"/>
      <c r="R465" s="533"/>
    </row>
    <row r="466" customHeight="1" spans="14:18">
      <c r="N466" s="532"/>
      <c r="R466" s="533"/>
    </row>
    <row r="467" customHeight="1" spans="14:18">
      <c r="N467" s="532"/>
      <c r="R467" s="533"/>
    </row>
    <row r="468" customHeight="1" spans="14:18">
      <c r="N468" s="532"/>
      <c r="R468" s="533"/>
    </row>
    <row r="469" customHeight="1" spans="14:18">
      <c r="N469" s="532"/>
      <c r="R469" s="533"/>
    </row>
    <row r="470" customHeight="1" spans="14:18">
      <c r="N470" s="532"/>
      <c r="R470" s="533"/>
    </row>
    <row r="471" customHeight="1" spans="14:18">
      <c r="N471" s="532"/>
      <c r="R471" s="533"/>
    </row>
    <row r="472" customHeight="1" spans="14:18">
      <c r="N472" s="532"/>
      <c r="R472" s="533"/>
    </row>
    <row r="473" customHeight="1" spans="14:18">
      <c r="N473" s="532"/>
      <c r="R473" s="533"/>
    </row>
    <row r="474" customHeight="1" spans="14:18">
      <c r="N474" s="532"/>
      <c r="R474" s="533"/>
    </row>
    <row r="475" customHeight="1" spans="14:18">
      <c r="N475" s="532"/>
      <c r="R475" s="533"/>
    </row>
    <row r="476" customHeight="1" spans="14:18">
      <c r="N476" s="532"/>
      <c r="R476" s="533"/>
    </row>
    <row r="477" customHeight="1" spans="14:18">
      <c r="N477" s="532"/>
      <c r="R477" s="533"/>
    </row>
    <row r="478" customHeight="1" spans="14:18">
      <c r="N478" s="532"/>
      <c r="R478" s="533"/>
    </row>
    <row r="479" customHeight="1" spans="14:18">
      <c r="N479" s="532"/>
      <c r="R479" s="533"/>
    </row>
    <row r="480" customHeight="1" spans="14:18">
      <c r="N480" s="532"/>
      <c r="R480" s="533"/>
    </row>
    <row r="481" customHeight="1" spans="14:18">
      <c r="N481" s="532"/>
      <c r="R481" s="533"/>
    </row>
    <row r="482" customHeight="1" spans="14:18">
      <c r="N482" s="532"/>
      <c r="R482" s="533"/>
    </row>
    <row r="483" customHeight="1" spans="14:18">
      <c r="N483" s="532"/>
      <c r="R483" s="533"/>
    </row>
    <row r="484" customHeight="1" spans="14:18">
      <c r="N484" s="532"/>
      <c r="R484" s="533"/>
    </row>
    <row r="485" customHeight="1" spans="14:18">
      <c r="N485" s="532"/>
      <c r="R485" s="533"/>
    </row>
    <row r="486" customHeight="1" spans="14:18">
      <c r="N486" s="532"/>
      <c r="R486" s="533"/>
    </row>
    <row r="487" customHeight="1" spans="14:18">
      <c r="N487" s="532"/>
      <c r="R487" s="533"/>
    </row>
    <row r="488" customHeight="1" spans="14:18">
      <c r="N488" s="532"/>
      <c r="R488" s="533"/>
    </row>
    <row r="489" customHeight="1" spans="14:18">
      <c r="N489" s="532"/>
      <c r="R489" s="533"/>
    </row>
    <row r="490" customHeight="1" spans="14:18">
      <c r="N490" s="532"/>
      <c r="R490" s="533"/>
    </row>
    <row r="491" customHeight="1" spans="14:18">
      <c r="N491" s="532"/>
      <c r="R491" s="533"/>
    </row>
    <row r="492" customHeight="1" spans="14:18">
      <c r="N492" s="532"/>
      <c r="R492" s="533"/>
    </row>
    <row r="493" customHeight="1" spans="14:18">
      <c r="N493" s="532"/>
      <c r="R493" s="533"/>
    </row>
    <row r="494" customHeight="1" spans="14:18">
      <c r="N494" s="532"/>
      <c r="R494" s="533"/>
    </row>
    <row r="495" customHeight="1" spans="14:18">
      <c r="N495" s="532"/>
      <c r="R495" s="533"/>
    </row>
    <row r="496" customHeight="1" spans="14:18">
      <c r="N496" s="532"/>
      <c r="R496" s="533"/>
    </row>
    <row r="497" customHeight="1" spans="14:18">
      <c r="N497" s="532"/>
      <c r="R497" s="533"/>
    </row>
    <row r="498" customHeight="1" spans="14:18">
      <c r="N498" s="532"/>
      <c r="R498" s="533"/>
    </row>
    <row r="499" customHeight="1" spans="14:18">
      <c r="N499" s="532"/>
      <c r="R499" s="533"/>
    </row>
    <row r="500" customHeight="1" spans="14:18">
      <c r="N500" s="532"/>
      <c r="R500" s="533"/>
    </row>
    <row r="501" customHeight="1" spans="14:18">
      <c r="N501" s="532"/>
      <c r="R501" s="533"/>
    </row>
    <row r="502" customHeight="1" spans="14:18">
      <c r="N502" s="532"/>
      <c r="R502" s="533"/>
    </row>
    <row r="503" customHeight="1" spans="14:18">
      <c r="N503" s="532"/>
      <c r="R503" s="533"/>
    </row>
    <row r="504" customHeight="1" spans="14:18">
      <c r="N504" s="532"/>
      <c r="R504" s="533"/>
    </row>
    <row r="505" customHeight="1" spans="14:18">
      <c r="N505" s="532"/>
      <c r="R505" s="533"/>
    </row>
    <row r="506" customHeight="1" spans="14:18">
      <c r="N506" s="532"/>
      <c r="R506" s="533"/>
    </row>
    <row r="507" customHeight="1" spans="14:18">
      <c r="N507" s="532"/>
      <c r="R507" s="533"/>
    </row>
    <row r="508" customHeight="1" spans="14:18">
      <c r="N508" s="532"/>
      <c r="R508" s="533"/>
    </row>
    <row r="509" customHeight="1" spans="14:18">
      <c r="N509" s="532"/>
      <c r="R509" s="533"/>
    </row>
    <row r="510" customHeight="1" spans="14:18">
      <c r="N510" s="532"/>
      <c r="R510" s="533"/>
    </row>
    <row r="511" customHeight="1" spans="14:18">
      <c r="N511" s="532"/>
      <c r="R511" s="533"/>
    </row>
    <row r="512" customHeight="1" spans="14:18">
      <c r="N512" s="532"/>
      <c r="R512" s="533"/>
    </row>
    <row r="513" customHeight="1" spans="14:18">
      <c r="N513" s="532"/>
      <c r="R513" s="533"/>
    </row>
    <row r="514" customHeight="1" spans="14:18">
      <c r="N514" s="532"/>
      <c r="R514" s="533"/>
    </row>
    <row r="515" customHeight="1" spans="14:18">
      <c r="N515" s="532"/>
      <c r="R515" s="533"/>
    </row>
    <row r="516" customHeight="1" spans="14:18">
      <c r="N516" s="532"/>
      <c r="R516" s="533"/>
    </row>
    <row r="517" customHeight="1" spans="14:18">
      <c r="N517" s="532"/>
      <c r="R517" s="533"/>
    </row>
    <row r="518" customHeight="1" spans="14:18">
      <c r="N518" s="532"/>
      <c r="R518" s="533"/>
    </row>
    <row r="519" customHeight="1" spans="14:18">
      <c r="N519" s="532"/>
      <c r="R519" s="533"/>
    </row>
    <row r="520" customHeight="1" spans="14:18">
      <c r="N520" s="532"/>
      <c r="R520" s="533"/>
    </row>
    <row r="521" customHeight="1" spans="14:18">
      <c r="N521" s="532"/>
      <c r="R521" s="533"/>
    </row>
    <row r="522" customHeight="1" spans="14:18">
      <c r="N522" s="532"/>
      <c r="R522" s="533"/>
    </row>
    <row r="523" customHeight="1" spans="14:18">
      <c r="N523" s="532"/>
      <c r="R523" s="533"/>
    </row>
    <row r="524" customHeight="1" spans="14:18">
      <c r="N524" s="532"/>
      <c r="R524" s="533"/>
    </row>
    <row r="525" customHeight="1" spans="14:18">
      <c r="N525" s="532"/>
      <c r="R525" s="533"/>
    </row>
    <row r="526" customHeight="1" spans="14:18">
      <c r="N526" s="532"/>
      <c r="R526" s="533"/>
    </row>
    <row r="527" customHeight="1" spans="14:18">
      <c r="N527" s="532"/>
      <c r="R527" s="533"/>
    </row>
    <row r="528" customHeight="1" spans="14:18">
      <c r="N528" s="532"/>
      <c r="R528" s="533"/>
    </row>
    <row r="529" customHeight="1" spans="14:18">
      <c r="N529" s="532"/>
      <c r="R529" s="533"/>
    </row>
    <row r="530" customHeight="1" spans="14:18">
      <c r="N530" s="532"/>
      <c r="R530" s="533"/>
    </row>
    <row r="531" customHeight="1" spans="14:18">
      <c r="N531" s="532"/>
      <c r="R531" s="533"/>
    </row>
    <row r="532" customHeight="1" spans="14:18">
      <c r="N532" s="532"/>
      <c r="R532" s="533"/>
    </row>
    <row r="533" customHeight="1" spans="14:18">
      <c r="N533" s="532"/>
      <c r="R533" s="533"/>
    </row>
    <row r="534" customHeight="1" spans="14:18">
      <c r="N534" s="532"/>
      <c r="R534" s="533"/>
    </row>
    <row r="535" customHeight="1" spans="14:18">
      <c r="N535" s="532"/>
      <c r="R535" s="533"/>
    </row>
    <row r="536" customHeight="1" spans="14:18">
      <c r="N536" s="532"/>
      <c r="R536" s="533"/>
    </row>
    <row r="537" customHeight="1" spans="14:18">
      <c r="N537" s="532"/>
      <c r="R537" s="533"/>
    </row>
    <row r="538" customHeight="1" spans="14:18">
      <c r="N538" s="532"/>
      <c r="R538" s="533"/>
    </row>
    <row r="539" customHeight="1" spans="14:18">
      <c r="N539" s="532"/>
      <c r="R539" s="533"/>
    </row>
    <row r="540" customHeight="1" spans="14:18">
      <c r="N540" s="532"/>
      <c r="R540" s="533"/>
    </row>
    <row r="541" customHeight="1" spans="14:18">
      <c r="N541" s="532"/>
      <c r="R541" s="533"/>
    </row>
    <row r="542" customHeight="1" spans="14:18">
      <c r="N542" s="532"/>
      <c r="R542" s="533"/>
    </row>
    <row r="543" customHeight="1" spans="14:18">
      <c r="N543" s="532"/>
      <c r="R543" s="533"/>
    </row>
    <row r="544" customHeight="1" spans="14:18">
      <c r="N544" s="532"/>
      <c r="R544" s="533"/>
    </row>
    <row r="545" customHeight="1" spans="14:18">
      <c r="N545" s="532"/>
      <c r="R545" s="533"/>
    </row>
    <row r="546" customHeight="1" spans="14:18">
      <c r="N546" s="532"/>
      <c r="R546" s="533"/>
    </row>
    <row r="547" customHeight="1" spans="14:18">
      <c r="N547" s="532"/>
      <c r="R547" s="533"/>
    </row>
    <row r="548" customHeight="1" spans="14:18">
      <c r="N548" s="532"/>
      <c r="R548" s="533"/>
    </row>
    <row r="549" customHeight="1" spans="14:18">
      <c r="N549" s="532"/>
      <c r="R549" s="533"/>
    </row>
    <row r="550" customHeight="1" spans="14:18">
      <c r="N550" s="532"/>
      <c r="R550" s="533"/>
    </row>
    <row r="551" customHeight="1" spans="14:18">
      <c r="N551" s="532"/>
      <c r="R551" s="533"/>
    </row>
    <row r="552" customHeight="1" spans="14:18">
      <c r="N552" s="532"/>
      <c r="R552" s="533"/>
    </row>
    <row r="553" customHeight="1" spans="14:18">
      <c r="N553" s="532"/>
      <c r="R553" s="533"/>
    </row>
    <row r="554" customHeight="1" spans="14:18">
      <c r="N554" s="532"/>
      <c r="R554" s="533"/>
    </row>
    <row r="555" customHeight="1" spans="14:18">
      <c r="N555" s="532"/>
      <c r="R555" s="533"/>
    </row>
    <row r="556" customHeight="1" spans="14:18">
      <c r="N556" s="532"/>
      <c r="R556" s="533"/>
    </row>
    <row r="557" customHeight="1" spans="14:18">
      <c r="N557" s="532"/>
      <c r="R557" s="533"/>
    </row>
    <row r="558" customHeight="1" spans="14:18">
      <c r="N558" s="532"/>
      <c r="R558" s="533"/>
    </row>
    <row r="559" customHeight="1" spans="14:18">
      <c r="N559" s="532"/>
      <c r="R559" s="533"/>
    </row>
    <row r="560" customHeight="1" spans="14:18">
      <c r="N560" s="532"/>
      <c r="R560" s="533"/>
    </row>
    <row r="561" customHeight="1" spans="14:18">
      <c r="N561" s="532"/>
      <c r="R561" s="533"/>
    </row>
    <row r="562" customHeight="1" spans="14:18">
      <c r="N562" s="532"/>
      <c r="R562" s="533"/>
    </row>
    <row r="563" customHeight="1" spans="14:18">
      <c r="N563" s="532"/>
      <c r="R563" s="533"/>
    </row>
    <row r="564" customHeight="1" spans="14:18">
      <c r="N564" s="532"/>
      <c r="R564" s="533"/>
    </row>
    <row r="565" customHeight="1" spans="14:18">
      <c r="N565" s="532"/>
      <c r="R565" s="533"/>
    </row>
    <row r="566" customHeight="1" spans="14:18">
      <c r="N566" s="532"/>
      <c r="R566" s="533"/>
    </row>
    <row r="567" customHeight="1" spans="14:18">
      <c r="N567" s="532"/>
      <c r="R567" s="533"/>
    </row>
    <row r="568" customHeight="1" spans="14:18">
      <c r="N568" s="532"/>
      <c r="R568" s="533"/>
    </row>
    <row r="569" customHeight="1" spans="14:18">
      <c r="N569" s="532"/>
      <c r="R569" s="533"/>
    </row>
    <row r="570" customHeight="1" spans="14:18">
      <c r="N570" s="532"/>
      <c r="R570" s="533"/>
    </row>
    <row r="571" customHeight="1" spans="14:18">
      <c r="N571" s="532"/>
      <c r="R571" s="533"/>
    </row>
    <row r="572" customHeight="1" spans="14:18">
      <c r="N572" s="532"/>
      <c r="R572" s="533"/>
    </row>
    <row r="573" customHeight="1" spans="14:18">
      <c r="N573" s="532"/>
      <c r="R573" s="533"/>
    </row>
    <row r="574" customHeight="1" spans="14:18">
      <c r="N574" s="532"/>
      <c r="R574" s="533"/>
    </row>
    <row r="575" customHeight="1" spans="14:18">
      <c r="N575" s="532"/>
      <c r="R575" s="533"/>
    </row>
    <row r="576" customHeight="1" spans="14:18">
      <c r="N576" s="532"/>
      <c r="R576" s="533"/>
    </row>
    <row r="577" customHeight="1" spans="14:18">
      <c r="N577" s="532"/>
      <c r="R577" s="533"/>
    </row>
    <row r="578" customHeight="1" spans="14:18">
      <c r="N578" s="532"/>
      <c r="R578" s="533"/>
    </row>
    <row r="579" customHeight="1" spans="14:18">
      <c r="N579" s="532"/>
      <c r="R579" s="533"/>
    </row>
    <row r="580" customHeight="1" spans="14:18">
      <c r="N580" s="532"/>
      <c r="R580" s="533"/>
    </row>
    <row r="581" customHeight="1" spans="14:18">
      <c r="N581" s="532"/>
      <c r="R581" s="533"/>
    </row>
    <row r="582" customHeight="1" spans="14:18">
      <c r="N582" s="532"/>
      <c r="R582" s="533"/>
    </row>
    <row r="583" customHeight="1" spans="14:18">
      <c r="N583" s="532"/>
      <c r="R583" s="533"/>
    </row>
    <row r="584" customHeight="1" spans="14:18">
      <c r="N584" s="532"/>
      <c r="R584" s="533"/>
    </row>
    <row r="585" customHeight="1" spans="14:18">
      <c r="N585" s="532"/>
      <c r="R585" s="533"/>
    </row>
    <row r="586" customHeight="1" spans="14:18">
      <c r="N586" s="532"/>
      <c r="R586" s="533"/>
    </row>
    <row r="587" customHeight="1" spans="14:18">
      <c r="N587" s="532"/>
      <c r="R587" s="533"/>
    </row>
    <row r="588" customHeight="1" spans="14:18">
      <c r="N588" s="532"/>
      <c r="R588" s="533"/>
    </row>
    <row r="589" customHeight="1" spans="14:18">
      <c r="N589" s="532"/>
      <c r="R589" s="533"/>
    </row>
    <row r="590" customHeight="1" spans="14:18">
      <c r="N590" s="532"/>
      <c r="R590" s="533"/>
    </row>
    <row r="591" customHeight="1" spans="14:18">
      <c r="N591" s="532"/>
      <c r="R591" s="533"/>
    </row>
    <row r="592" customHeight="1" spans="14:18">
      <c r="N592" s="532"/>
      <c r="R592" s="533"/>
    </row>
    <row r="593" customHeight="1" spans="14:18">
      <c r="N593" s="532"/>
      <c r="R593" s="533"/>
    </row>
    <row r="594" customHeight="1" spans="14:18">
      <c r="N594" s="532"/>
      <c r="R594" s="533"/>
    </row>
    <row r="595" customHeight="1" spans="14:18">
      <c r="N595" s="532"/>
      <c r="R595" s="533"/>
    </row>
    <row r="596" customHeight="1" spans="14:18">
      <c r="N596" s="532"/>
      <c r="R596" s="533"/>
    </row>
    <row r="597" customHeight="1" spans="14:18">
      <c r="N597" s="532"/>
      <c r="R597" s="533"/>
    </row>
    <row r="598" customHeight="1" spans="14:18">
      <c r="N598" s="532"/>
      <c r="R598" s="533"/>
    </row>
    <row r="599" customHeight="1" spans="14:18">
      <c r="N599" s="532"/>
      <c r="R599" s="533"/>
    </row>
    <row r="600" customHeight="1" spans="14:18">
      <c r="N600" s="532"/>
      <c r="R600" s="533"/>
    </row>
    <row r="601" customHeight="1" spans="14:18">
      <c r="N601" s="532"/>
      <c r="R601" s="533"/>
    </row>
    <row r="602" customHeight="1" spans="14:18">
      <c r="N602" s="532"/>
      <c r="R602" s="533"/>
    </row>
    <row r="603" customHeight="1" spans="14:18">
      <c r="N603" s="532"/>
      <c r="R603" s="533"/>
    </row>
    <row r="604" customHeight="1" spans="14:18">
      <c r="N604" s="532"/>
      <c r="R604" s="533"/>
    </row>
    <row r="605" customHeight="1" spans="14:18">
      <c r="N605" s="532"/>
      <c r="R605" s="533"/>
    </row>
    <row r="606" customHeight="1" spans="14:18">
      <c r="N606" s="532"/>
      <c r="R606" s="533"/>
    </row>
    <row r="607" customHeight="1" spans="14:18">
      <c r="N607" s="532"/>
      <c r="R607" s="533"/>
    </row>
    <row r="608" customHeight="1" spans="14:18">
      <c r="N608" s="532"/>
      <c r="R608" s="533"/>
    </row>
    <row r="609" customHeight="1" spans="14:18">
      <c r="N609" s="532"/>
      <c r="R609" s="533"/>
    </row>
    <row r="610" customHeight="1" spans="14:18">
      <c r="N610" s="532"/>
      <c r="R610" s="533"/>
    </row>
    <row r="611" customHeight="1" spans="14:18">
      <c r="N611" s="532"/>
      <c r="R611" s="533"/>
    </row>
    <row r="612" customHeight="1" spans="14:18">
      <c r="N612" s="532"/>
      <c r="R612" s="533"/>
    </row>
    <row r="613" customHeight="1" spans="14:18">
      <c r="N613" s="532"/>
      <c r="R613" s="533"/>
    </row>
    <row r="614" customHeight="1" spans="14:18">
      <c r="N614" s="532"/>
      <c r="R614" s="533"/>
    </row>
    <row r="615" customHeight="1" spans="14:18">
      <c r="N615" s="532"/>
      <c r="R615" s="533"/>
    </row>
    <row r="616" customHeight="1" spans="14:18">
      <c r="N616" s="532"/>
      <c r="R616" s="533"/>
    </row>
    <row r="617" customHeight="1" spans="14:18">
      <c r="N617" s="532"/>
      <c r="R617" s="533"/>
    </row>
    <row r="618" customHeight="1" spans="14:18">
      <c r="N618" s="532"/>
      <c r="R618" s="533"/>
    </row>
    <row r="619" customHeight="1" spans="14:18">
      <c r="N619" s="532"/>
      <c r="R619" s="533"/>
    </row>
    <row r="620" customHeight="1" spans="14:18">
      <c r="N620" s="532"/>
      <c r="R620" s="533"/>
    </row>
    <row r="621" customHeight="1" spans="14:18">
      <c r="N621" s="532"/>
      <c r="R621" s="533"/>
    </row>
    <row r="622" customHeight="1" spans="14:18">
      <c r="N622" s="532"/>
      <c r="R622" s="533"/>
    </row>
    <row r="623" customHeight="1" spans="14:18">
      <c r="N623" s="532"/>
      <c r="R623" s="533"/>
    </row>
    <row r="624" customHeight="1" spans="14:18">
      <c r="N624" s="532"/>
      <c r="R624" s="533"/>
    </row>
    <row r="625" customHeight="1" spans="14:18">
      <c r="N625" s="532"/>
      <c r="R625" s="533"/>
    </row>
    <row r="626" customHeight="1" spans="14:18">
      <c r="N626" s="532"/>
      <c r="R626" s="533"/>
    </row>
    <row r="627" customHeight="1" spans="14:18">
      <c r="N627" s="532"/>
      <c r="R627" s="533"/>
    </row>
    <row r="628" customHeight="1" spans="14:18">
      <c r="N628" s="532"/>
      <c r="R628" s="533"/>
    </row>
    <row r="629" customHeight="1" spans="14:18">
      <c r="N629" s="532"/>
      <c r="R629" s="533"/>
    </row>
    <row r="630" customHeight="1" spans="14:18">
      <c r="N630" s="532"/>
      <c r="R630" s="533"/>
    </row>
    <row r="631" customHeight="1" spans="14:18">
      <c r="N631" s="532"/>
      <c r="R631" s="533"/>
    </row>
    <row r="632" customHeight="1" spans="14:18">
      <c r="N632" s="532"/>
      <c r="R632" s="533"/>
    </row>
    <row r="633" customHeight="1" spans="14:18">
      <c r="N633" s="532"/>
      <c r="R633" s="533"/>
    </row>
    <row r="634" customHeight="1" spans="14:18">
      <c r="N634" s="532"/>
      <c r="R634" s="533"/>
    </row>
    <row r="635" customHeight="1" spans="14:18">
      <c r="N635" s="532"/>
      <c r="R635" s="533"/>
    </row>
    <row r="636" customHeight="1" spans="14:18">
      <c r="N636" s="532"/>
      <c r="R636" s="533"/>
    </row>
    <row r="637" customHeight="1" spans="14:18">
      <c r="N637" s="532"/>
      <c r="R637" s="533"/>
    </row>
    <row r="638" customHeight="1" spans="14:18">
      <c r="N638" s="532"/>
      <c r="R638" s="533"/>
    </row>
    <row r="639" customHeight="1" spans="14:18">
      <c r="N639" s="532"/>
      <c r="R639" s="533"/>
    </row>
    <row r="640" customHeight="1" spans="14:18">
      <c r="N640" s="532"/>
      <c r="R640" s="533"/>
    </row>
    <row r="641" customHeight="1" spans="14:18">
      <c r="N641" s="532"/>
      <c r="R641" s="533"/>
    </row>
    <row r="642" customHeight="1" spans="14:18">
      <c r="N642" s="532"/>
      <c r="R642" s="533"/>
    </row>
    <row r="643" customHeight="1" spans="14:18">
      <c r="N643" s="532"/>
      <c r="R643" s="533"/>
    </row>
    <row r="644" customHeight="1" spans="14:18">
      <c r="N644" s="532"/>
      <c r="R644" s="533"/>
    </row>
    <row r="645" customHeight="1" spans="14:18">
      <c r="N645" s="532"/>
      <c r="R645" s="533"/>
    </row>
    <row r="646" customHeight="1" spans="14:18">
      <c r="N646" s="532"/>
      <c r="R646" s="533"/>
    </row>
    <row r="647" customHeight="1" spans="14:18">
      <c r="N647" s="532"/>
      <c r="R647" s="533"/>
    </row>
    <row r="648" customHeight="1" spans="14:18">
      <c r="N648" s="532"/>
      <c r="R648" s="533"/>
    </row>
    <row r="649" customHeight="1" spans="14:18">
      <c r="N649" s="532"/>
      <c r="R649" s="533"/>
    </row>
    <row r="650" customHeight="1" spans="14:18">
      <c r="N650" s="532"/>
      <c r="R650" s="533"/>
    </row>
    <row r="651" customHeight="1" spans="14:18">
      <c r="N651" s="532"/>
      <c r="R651" s="533"/>
    </row>
    <row r="652" customHeight="1" spans="14:18">
      <c r="N652" s="532"/>
      <c r="R652" s="533"/>
    </row>
    <row r="653" customHeight="1" spans="14:18">
      <c r="N653" s="532"/>
      <c r="R653" s="533"/>
    </row>
    <row r="654" customHeight="1" spans="14:18">
      <c r="N654" s="532"/>
      <c r="R654" s="533"/>
    </row>
    <row r="655" customHeight="1" spans="14:18">
      <c r="N655" s="532"/>
      <c r="R655" s="533"/>
    </row>
    <row r="656" customHeight="1" spans="14:18">
      <c r="N656" s="532"/>
      <c r="R656" s="533"/>
    </row>
    <row r="657" customHeight="1" spans="14:18">
      <c r="N657" s="532"/>
      <c r="R657" s="533"/>
    </row>
    <row r="658" customHeight="1" spans="14:18">
      <c r="N658" s="532"/>
      <c r="R658" s="533"/>
    </row>
    <row r="659" customHeight="1" spans="14:18">
      <c r="N659" s="532"/>
      <c r="R659" s="533"/>
    </row>
    <row r="660" customHeight="1" spans="14:18">
      <c r="N660" s="532"/>
      <c r="R660" s="533"/>
    </row>
    <row r="661" customHeight="1" spans="14:18">
      <c r="N661" s="532"/>
      <c r="R661" s="533"/>
    </row>
    <row r="662" customHeight="1" spans="14:18">
      <c r="N662" s="532"/>
      <c r="R662" s="533"/>
    </row>
    <row r="663" customHeight="1" spans="14:18">
      <c r="N663" s="532"/>
      <c r="R663" s="533"/>
    </row>
    <row r="664" customHeight="1" spans="14:18">
      <c r="N664" s="532"/>
      <c r="R664" s="533"/>
    </row>
    <row r="665" customHeight="1" spans="14:18">
      <c r="N665" s="532"/>
      <c r="R665" s="533"/>
    </row>
    <row r="666" customHeight="1" spans="14:18">
      <c r="N666" s="532"/>
      <c r="R666" s="533"/>
    </row>
    <row r="667" customHeight="1" spans="14:18">
      <c r="N667" s="532"/>
      <c r="R667" s="533"/>
    </row>
    <row r="668" customHeight="1" spans="14:18">
      <c r="N668" s="532"/>
      <c r="R668" s="533"/>
    </row>
    <row r="669" customHeight="1" spans="14:18">
      <c r="N669" s="532"/>
      <c r="R669" s="533"/>
    </row>
    <row r="670" customHeight="1" spans="14:18">
      <c r="N670" s="532"/>
      <c r="R670" s="533"/>
    </row>
    <row r="671" customHeight="1" spans="14:18">
      <c r="N671" s="532"/>
      <c r="R671" s="533"/>
    </row>
    <row r="672" customHeight="1" spans="14:18">
      <c r="N672" s="532"/>
      <c r="R672" s="533"/>
    </row>
    <row r="673" customHeight="1" spans="14:18">
      <c r="N673" s="532"/>
      <c r="R673" s="533"/>
    </row>
    <row r="674" customHeight="1" spans="14:18">
      <c r="N674" s="532"/>
      <c r="R674" s="533"/>
    </row>
    <row r="675" customHeight="1" spans="14:18">
      <c r="N675" s="532"/>
      <c r="R675" s="533"/>
    </row>
    <row r="676" customHeight="1" spans="14:18">
      <c r="N676" s="532"/>
      <c r="R676" s="533"/>
    </row>
    <row r="677" customHeight="1" spans="14:18">
      <c r="N677" s="532"/>
      <c r="R677" s="533"/>
    </row>
    <row r="678" customHeight="1" spans="14:18">
      <c r="N678" s="532"/>
      <c r="R678" s="533"/>
    </row>
    <row r="679" customHeight="1" spans="14:18">
      <c r="N679" s="532"/>
      <c r="R679" s="533"/>
    </row>
    <row r="680" customHeight="1" spans="14:18">
      <c r="N680" s="532"/>
      <c r="R680" s="533"/>
    </row>
    <row r="681" customHeight="1" spans="14:18">
      <c r="N681" s="532"/>
      <c r="R681" s="533"/>
    </row>
    <row r="682" customHeight="1" spans="14:18">
      <c r="N682" s="532"/>
      <c r="R682" s="533"/>
    </row>
    <row r="683" customHeight="1" spans="14:18">
      <c r="N683" s="532"/>
      <c r="R683" s="533"/>
    </row>
    <row r="684" customHeight="1" spans="14:18">
      <c r="N684" s="532"/>
      <c r="R684" s="533"/>
    </row>
    <row r="685" customHeight="1" spans="14:18">
      <c r="N685" s="532"/>
      <c r="R685" s="533"/>
    </row>
    <row r="686" customHeight="1" spans="14:18">
      <c r="N686" s="532"/>
      <c r="R686" s="533"/>
    </row>
    <row r="687" customHeight="1" spans="14:18">
      <c r="N687" s="532"/>
      <c r="R687" s="533"/>
    </row>
    <row r="688" customHeight="1" spans="14:18">
      <c r="N688" s="532"/>
      <c r="R688" s="533"/>
    </row>
    <row r="689" customHeight="1" spans="14:18">
      <c r="N689" s="532"/>
      <c r="R689" s="533"/>
    </row>
    <row r="690" customHeight="1" spans="14:18">
      <c r="N690" s="532"/>
      <c r="R690" s="533"/>
    </row>
    <row r="691" customHeight="1" spans="14:18">
      <c r="N691" s="532"/>
      <c r="R691" s="533"/>
    </row>
    <row r="692" customHeight="1" spans="14:18">
      <c r="N692" s="532"/>
      <c r="R692" s="533"/>
    </row>
    <row r="693" customHeight="1" spans="14:18">
      <c r="N693" s="532"/>
      <c r="R693" s="533"/>
    </row>
    <row r="694" customHeight="1" spans="14:18">
      <c r="N694" s="532"/>
      <c r="R694" s="533"/>
    </row>
    <row r="695" customHeight="1" spans="14:18">
      <c r="N695" s="532"/>
      <c r="R695" s="533"/>
    </row>
    <row r="696" customHeight="1" spans="14:18">
      <c r="N696" s="532"/>
      <c r="R696" s="533"/>
    </row>
    <row r="697" customHeight="1" spans="14:18">
      <c r="N697" s="532"/>
      <c r="R697" s="533"/>
    </row>
    <row r="698" customHeight="1" spans="14:18">
      <c r="N698" s="532"/>
      <c r="R698" s="533"/>
    </row>
    <row r="699" customHeight="1" spans="14:18">
      <c r="N699" s="532"/>
      <c r="R699" s="533"/>
    </row>
    <row r="700" customHeight="1" spans="14:18">
      <c r="N700" s="532"/>
      <c r="R700" s="533"/>
    </row>
    <row r="701" customHeight="1" spans="14:18">
      <c r="N701" s="532"/>
      <c r="R701" s="533"/>
    </row>
    <row r="702" customHeight="1" spans="14:18">
      <c r="N702" s="532"/>
      <c r="R702" s="533"/>
    </row>
    <row r="703" customHeight="1" spans="14:18">
      <c r="N703" s="532"/>
      <c r="R703" s="533"/>
    </row>
    <row r="704" customHeight="1" spans="14:18">
      <c r="N704" s="532"/>
      <c r="R704" s="533"/>
    </row>
    <row r="705" customHeight="1" spans="14:18">
      <c r="N705" s="532"/>
      <c r="R705" s="533"/>
    </row>
    <row r="706" customHeight="1" spans="14:18">
      <c r="N706" s="532"/>
      <c r="R706" s="533"/>
    </row>
    <row r="707" customHeight="1" spans="14:18">
      <c r="N707" s="532"/>
      <c r="R707" s="533"/>
    </row>
    <row r="708" customHeight="1" spans="14:18">
      <c r="N708" s="532"/>
      <c r="R708" s="533"/>
    </row>
    <row r="709" customHeight="1" spans="14:18">
      <c r="N709" s="532"/>
      <c r="R709" s="533"/>
    </row>
    <row r="710" customHeight="1" spans="14:18">
      <c r="N710" s="532"/>
      <c r="R710" s="533"/>
    </row>
    <row r="711" customHeight="1" spans="14:18">
      <c r="N711" s="532"/>
      <c r="R711" s="533"/>
    </row>
    <row r="712" customHeight="1" spans="14:18">
      <c r="N712" s="532"/>
      <c r="R712" s="533"/>
    </row>
    <row r="713" customHeight="1" spans="14:18">
      <c r="N713" s="532"/>
      <c r="R713" s="533"/>
    </row>
    <row r="714" customHeight="1" spans="14:18">
      <c r="N714" s="532"/>
      <c r="R714" s="533"/>
    </row>
    <row r="715" customHeight="1" spans="14:18">
      <c r="N715" s="532"/>
      <c r="R715" s="533"/>
    </row>
    <row r="716" customHeight="1" spans="14:18">
      <c r="N716" s="532"/>
      <c r="R716" s="533"/>
    </row>
    <row r="717" customHeight="1" spans="14:18">
      <c r="N717" s="532"/>
      <c r="R717" s="533"/>
    </row>
    <row r="718" customHeight="1" spans="14:18">
      <c r="N718" s="532"/>
      <c r="R718" s="533"/>
    </row>
    <row r="719" customHeight="1" spans="14:18">
      <c r="N719" s="532"/>
      <c r="R719" s="533"/>
    </row>
    <row r="720" customHeight="1" spans="14:18">
      <c r="N720" s="532"/>
      <c r="R720" s="533"/>
    </row>
    <row r="721" customHeight="1" spans="14:18">
      <c r="N721" s="532"/>
      <c r="R721" s="533"/>
    </row>
    <row r="722" customHeight="1" spans="14:18">
      <c r="N722" s="532"/>
      <c r="R722" s="533"/>
    </row>
    <row r="723" customHeight="1" spans="14:18">
      <c r="N723" s="532"/>
      <c r="R723" s="533"/>
    </row>
    <row r="724" customHeight="1" spans="14:18">
      <c r="N724" s="532"/>
      <c r="R724" s="533"/>
    </row>
    <row r="725" customHeight="1" spans="14:18">
      <c r="N725" s="532"/>
      <c r="R725" s="533"/>
    </row>
    <row r="726" customHeight="1" spans="14:18">
      <c r="N726" s="532"/>
      <c r="R726" s="533"/>
    </row>
    <row r="727" customHeight="1" spans="14:18">
      <c r="N727" s="532"/>
      <c r="R727" s="533"/>
    </row>
    <row r="728" customHeight="1" spans="14:18">
      <c r="N728" s="532"/>
      <c r="R728" s="533"/>
    </row>
    <row r="729" customHeight="1" spans="14:18">
      <c r="N729" s="532"/>
      <c r="R729" s="533"/>
    </row>
    <row r="730" customHeight="1" spans="14:18">
      <c r="N730" s="532"/>
      <c r="R730" s="533"/>
    </row>
    <row r="731" customHeight="1" spans="14:18">
      <c r="N731" s="532"/>
      <c r="R731" s="533"/>
    </row>
    <row r="732" customHeight="1" spans="14:18">
      <c r="N732" s="532"/>
      <c r="R732" s="533"/>
    </row>
    <row r="733" customHeight="1" spans="14:18">
      <c r="N733" s="532"/>
      <c r="R733" s="533"/>
    </row>
    <row r="734" customHeight="1" spans="14:18">
      <c r="N734" s="532"/>
      <c r="R734" s="533"/>
    </row>
    <row r="735" customHeight="1" spans="14:18">
      <c r="N735" s="532"/>
      <c r="R735" s="533"/>
    </row>
    <row r="736" customHeight="1" spans="14:18">
      <c r="N736" s="532"/>
      <c r="R736" s="533"/>
    </row>
    <row r="737" customHeight="1" spans="14:18">
      <c r="N737" s="532"/>
      <c r="R737" s="533"/>
    </row>
    <row r="738" customHeight="1" spans="14:18">
      <c r="N738" s="532"/>
      <c r="R738" s="533"/>
    </row>
    <row r="739" customHeight="1" spans="14:18">
      <c r="N739" s="532"/>
      <c r="R739" s="533"/>
    </row>
    <row r="740" customHeight="1" spans="14:18">
      <c r="N740" s="532"/>
      <c r="R740" s="533"/>
    </row>
    <row r="741" customHeight="1" spans="14:18">
      <c r="N741" s="532"/>
      <c r="R741" s="533"/>
    </row>
    <row r="742" customHeight="1" spans="14:18">
      <c r="N742" s="532"/>
      <c r="R742" s="533"/>
    </row>
    <row r="743" customHeight="1" spans="14:18">
      <c r="N743" s="532"/>
      <c r="R743" s="533"/>
    </row>
    <row r="744" customHeight="1" spans="14:18">
      <c r="N744" s="532"/>
      <c r="R744" s="533"/>
    </row>
    <row r="745" customHeight="1" spans="14:18">
      <c r="N745" s="532"/>
      <c r="R745" s="533"/>
    </row>
    <row r="746" customHeight="1" spans="14:18">
      <c r="N746" s="532"/>
      <c r="R746" s="533"/>
    </row>
    <row r="747" customHeight="1" spans="14:18">
      <c r="N747" s="532"/>
      <c r="R747" s="533"/>
    </row>
    <row r="748" customHeight="1" spans="14:18">
      <c r="N748" s="532"/>
      <c r="R748" s="533"/>
    </row>
    <row r="749" customHeight="1" spans="14:18">
      <c r="N749" s="532"/>
      <c r="R749" s="533"/>
    </row>
    <row r="750" customHeight="1" spans="14:18">
      <c r="N750" s="532"/>
      <c r="R750" s="533"/>
    </row>
    <row r="751" customHeight="1" spans="14:18">
      <c r="N751" s="532"/>
      <c r="R751" s="533"/>
    </row>
    <row r="752" customHeight="1" spans="14:18">
      <c r="N752" s="532"/>
      <c r="R752" s="533"/>
    </row>
    <row r="753" customHeight="1" spans="14:18">
      <c r="N753" s="532"/>
      <c r="R753" s="533"/>
    </row>
    <row r="754" customHeight="1" spans="14:18">
      <c r="N754" s="532"/>
      <c r="R754" s="533"/>
    </row>
    <row r="755" customHeight="1" spans="14:18">
      <c r="N755" s="532"/>
      <c r="R755" s="533"/>
    </row>
    <row r="756" customHeight="1" spans="14:18">
      <c r="N756" s="532"/>
      <c r="R756" s="533"/>
    </row>
    <row r="757" customHeight="1" spans="14:18">
      <c r="N757" s="532"/>
      <c r="R757" s="533"/>
    </row>
    <row r="758" customHeight="1" spans="14:18">
      <c r="N758" s="532"/>
      <c r="R758" s="533"/>
    </row>
    <row r="759" customHeight="1" spans="14:18">
      <c r="N759" s="532"/>
      <c r="R759" s="533"/>
    </row>
    <row r="760" customHeight="1" spans="14:18">
      <c r="N760" s="532"/>
      <c r="R760" s="533"/>
    </row>
    <row r="761" customHeight="1" spans="14:18">
      <c r="N761" s="532"/>
      <c r="R761" s="533"/>
    </row>
    <row r="762" customHeight="1" spans="14:18">
      <c r="N762" s="532"/>
      <c r="R762" s="533"/>
    </row>
    <row r="763" customHeight="1" spans="14:18">
      <c r="N763" s="532"/>
      <c r="R763" s="533"/>
    </row>
    <row r="764" customHeight="1" spans="14:18">
      <c r="N764" s="532"/>
      <c r="R764" s="533"/>
    </row>
    <row r="765" customHeight="1" spans="14:18">
      <c r="N765" s="532"/>
      <c r="R765" s="533"/>
    </row>
    <row r="766" customHeight="1" spans="14:18">
      <c r="N766" s="532"/>
      <c r="R766" s="533"/>
    </row>
    <row r="767" customHeight="1" spans="14:18">
      <c r="N767" s="532"/>
      <c r="R767" s="533"/>
    </row>
    <row r="768" customHeight="1" spans="14:18">
      <c r="N768" s="532"/>
      <c r="R768" s="533"/>
    </row>
    <row r="769" customHeight="1" spans="14:18">
      <c r="N769" s="532"/>
      <c r="R769" s="533"/>
    </row>
    <row r="770" customHeight="1" spans="14:18">
      <c r="N770" s="532"/>
      <c r="R770" s="533"/>
    </row>
    <row r="771" customHeight="1" spans="14:18">
      <c r="N771" s="532"/>
      <c r="R771" s="533"/>
    </row>
    <row r="772" customHeight="1" spans="14:18">
      <c r="N772" s="532"/>
      <c r="R772" s="533"/>
    </row>
    <row r="773" customHeight="1" spans="14:18">
      <c r="N773" s="532"/>
      <c r="R773" s="533"/>
    </row>
    <row r="774" customHeight="1" spans="14:18">
      <c r="N774" s="532"/>
      <c r="R774" s="533"/>
    </row>
    <row r="775" customHeight="1" spans="14:18">
      <c r="N775" s="532"/>
      <c r="R775" s="533"/>
    </row>
    <row r="776" customHeight="1" spans="14:18">
      <c r="N776" s="532"/>
      <c r="R776" s="533"/>
    </row>
    <row r="777" customHeight="1" spans="14:18">
      <c r="N777" s="532"/>
      <c r="R777" s="533"/>
    </row>
    <row r="778" customHeight="1" spans="14:18">
      <c r="N778" s="532"/>
      <c r="R778" s="533"/>
    </row>
    <row r="779" customHeight="1" spans="14:18">
      <c r="N779" s="532"/>
      <c r="R779" s="533"/>
    </row>
    <row r="780" customHeight="1" spans="14:18">
      <c r="N780" s="532"/>
      <c r="R780" s="533"/>
    </row>
    <row r="781" customHeight="1" spans="14:18">
      <c r="N781" s="532"/>
      <c r="R781" s="533"/>
    </row>
    <row r="782" customHeight="1" spans="14:18">
      <c r="N782" s="532"/>
      <c r="R782" s="533"/>
    </row>
    <row r="783" customHeight="1" spans="14:18">
      <c r="N783" s="532"/>
      <c r="R783" s="533"/>
    </row>
    <row r="784" customHeight="1" spans="14:18">
      <c r="N784" s="532"/>
      <c r="R784" s="533"/>
    </row>
    <row r="785" customHeight="1" spans="14:18">
      <c r="N785" s="532"/>
      <c r="R785" s="533"/>
    </row>
    <row r="786" customHeight="1" spans="14:18">
      <c r="N786" s="532"/>
      <c r="R786" s="533"/>
    </row>
    <row r="787" customHeight="1" spans="14:18">
      <c r="N787" s="532"/>
      <c r="R787" s="533"/>
    </row>
    <row r="788" customHeight="1" spans="14:18">
      <c r="N788" s="532"/>
      <c r="R788" s="533"/>
    </row>
    <row r="789" customHeight="1" spans="14:18">
      <c r="N789" s="532"/>
      <c r="R789" s="533"/>
    </row>
    <row r="790" customHeight="1" spans="14:18">
      <c r="N790" s="532"/>
      <c r="R790" s="533"/>
    </row>
    <row r="791" customHeight="1" spans="14:18">
      <c r="N791" s="532"/>
      <c r="R791" s="533"/>
    </row>
    <row r="792" customHeight="1" spans="14:18">
      <c r="N792" s="532"/>
      <c r="R792" s="533"/>
    </row>
    <row r="793" customHeight="1" spans="14:18">
      <c r="N793" s="532"/>
      <c r="R793" s="533"/>
    </row>
    <row r="794" customHeight="1" spans="14:18">
      <c r="N794" s="532"/>
      <c r="R794" s="533"/>
    </row>
    <row r="795" customHeight="1" spans="14:18">
      <c r="N795" s="532"/>
      <c r="R795" s="533"/>
    </row>
    <row r="796" customHeight="1" spans="14:18">
      <c r="N796" s="532"/>
      <c r="R796" s="533"/>
    </row>
    <row r="797" customHeight="1" spans="14:18">
      <c r="N797" s="532"/>
      <c r="R797" s="533"/>
    </row>
    <row r="798" customHeight="1" spans="14:18">
      <c r="N798" s="532"/>
      <c r="R798" s="533"/>
    </row>
    <row r="799" customHeight="1" spans="14:18">
      <c r="N799" s="532"/>
      <c r="R799" s="533"/>
    </row>
    <row r="800" customHeight="1" spans="14:18">
      <c r="N800" s="532"/>
      <c r="R800" s="533"/>
    </row>
    <row r="801" customHeight="1" spans="14:18">
      <c r="N801" s="532"/>
      <c r="R801" s="533"/>
    </row>
    <row r="802" customHeight="1" spans="14:18">
      <c r="N802" s="532"/>
      <c r="R802" s="533"/>
    </row>
    <row r="803" customHeight="1" spans="14:18">
      <c r="N803" s="532"/>
      <c r="R803" s="533"/>
    </row>
    <row r="804" customHeight="1" spans="14:18">
      <c r="N804" s="532"/>
      <c r="R804" s="533"/>
    </row>
    <row r="805" customHeight="1" spans="14:18">
      <c r="N805" s="532"/>
      <c r="R805" s="533"/>
    </row>
    <row r="806" customHeight="1" spans="14:18">
      <c r="N806" s="532"/>
      <c r="R806" s="533"/>
    </row>
    <row r="807" customHeight="1" spans="14:18">
      <c r="N807" s="532"/>
      <c r="R807" s="533"/>
    </row>
    <row r="808" customHeight="1" spans="14:18">
      <c r="N808" s="532"/>
      <c r="R808" s="533"/>
    </row>
    <row r="809" customHeight="1" spans="14:18">
      <c r="N809" s="532"/>
      <c r="R809" s="533"/>
    </row>
    <row r="810" customHeight="1" spans="14:18">
      <c r="N810" s="532"/>
      <c r="R810" s="533"/>
    </row>
    <row r="811" customHeight="1" spans="14:18">
      <c r="N811" s="532"/>
      <c r="R811" s="533"/>
    </row>
    <row r="812" customHeight="1" spans="14:18">
      <c r="N812" s="532"/>
      <c r="R812" s="533"/>
    </row>
    <row r="813" customHeight="1" spans="14:18">
      <c r="N813" s="532"/>
      <c r="R813" s="533"/>
    </row>
    <row r="814" customHeight="1" spans="14:18">
      <c r="N814" s="532"/>
      <c r="R814" s="533"/>
    </row>
    <row r="815" customHeight="1" spans="14:18">
      <c r="N815" s="532"/>
      <c r="R815" s="533"/>
    </row>
    <row r="816" customHeight="1" spans="14:18">
      <c r="N816" s="532"/>
      <c r="R816" s="533"/>
    </row>
    <row r="817" customHeight="1" spans="14:18">
      <c r="N817" s="532"/>
      <c r="R817" s="533"/>
    </row>
    <row r="818" customHeight="1" spans="14:18">
      <c r="N818" s="532"/>
      <c r="R818" s="533"/>
    </row>
    <row r="819" customHeight="1" spans="14:18">
      <c r="N819" s="532"/>
      <c r="R819" s="533"/>
    </row>
    <row r="820" customHeight="1" spans="14:18">
      <c r="N820" s="532"/>
      <c r="R820" s="533"/>
    </row>
    <row r="821" customHeight="1" spans="14:18">
      <c r="N821" s="532"/>
      <c r="R821" s="533"/>
    </row>
    <row r="822" customHeight="1" spans="14:18">
      <c r="N822" s="532"/>
      <c r="R822" s="533"/>
    </row>
    <row r="823" customHeight="1" spans="14:18">
      <c r="N823" s="532"/>
      <c r="R823" s="533"/>
    </row>
    <row r="824" customHeight="1" spans="14:18">
      <c r="N824" s="532"/>
      <c r="R824" s="533"/>
    </row>
    <row r="825" customHeight="1" spans="14:18">
      <c r="N825" s="532"/>
      <c r="R825" s="533"/>
    </row>
    <row r="826" customHeight="1" spans="14:18">
      <c r="N826" s="532"/>
      <c r="R826" s="533"/>
    </row>
    <row r="827" customHeight="1" spans="14:18">
      <c r="N827" s="532"/>
      <c r="R827" s="533"/>
    </row>
    <row r="828" customHeight="1" spans="14:18">
      <c r="N828" s="532"/>
      <c r="R828" s="533"/>
    </row>
    <row r="829" customHeight="1" spans="14:18">
      <c r="N829" s="532"/>
      <c r="R829" s="533"/>
    </row>
    <row r="830" customHeight="1" spans="14:18">
      <c r="N830" s="532"/>
      <c r="R830" s="533"/>
    </row>
    <row r="831" customHeight="1" spans="14:18">
      <c r="N831" s="532"/>
      <c r="R831" s="533"/>
    </row>
    <row r="832" customHeight="1" spans="14:18">
      <c r="N832" s="532"/>
      <c r="R832" s="533"/>
    </row>
    <row r="833" customHeight="1" spans="14:18">
      <c r="N833" s="532"/>
      <c r="R833" s="533"/>
    </row>
    <row r="834" customHeight="1" spans="14:18">
      <c r="N834" s="532"/>
      <c r="R834" s="533"/>
    </row>
    <row r="835" customHeight="1" spans="14:18">
      <c r="N835" s="532"/>
      <c r="R835" s="533"/>
    </row>
    <row r="836" customHeight="1" spans="14:18">
      <c r="N836" s="532"/>
      <c r="R836" s="533"/>
    </row>
    <row r="837" customHeight="1" spans="14:18">
      <c r="N837" s="532"/>
      <c r="R837" s="533"/>
    </row>
    <row r="838" customHeight="1" spans="14:18">
      <c r="N838" s="532"/>
      <c r="R838" s="533"/>
    </row>
    <row r="839" customHeight="1" spans="14:18">
      <c r="N839" s="532"/>
      <c r="R839" s="533"/>
    </row>
    <row r="840" customHeight="1" spans="14:18">
      <c r="N840" s="532"/>
      <c r="R840" s="533"/>
    </row>
    <row r="841" customHeight="1" spans="14:18">
      <c r="N841" s="532"/>
      <c r="R841" s="533"/>
    </row>
    <row r="842" customHeight="1" spans="14:18">
      <c r="N842" s="532"/>
      <c r="R842" s="533"/>
    </row>
    <row r="843" customHeight="1" spans="14:18">
      <c r="N843" s="532"/>
      <c r="R843" s="533"/>
    </row>
    <row r="844" customHeight="1" spans="14:18">
      <c r="N844" s="532"/>
      <c r="R844" s="533"/>
    </row>
    <row r="845" customHeight="1" spans="14:18">
      <c r="N845" s="532"/>
      <c r="R845" s="533"/>
    </row>
    <row r="846" customHeight="1" spans="14:18">
      <c r="N846" s="532"/>
      <c r="R846" s="533"/>
    </row>
    <row r="847" customHeight="1" spans="14:18">
      <c r="N847" s="532"/>
      <c r="R847" s="533"/>
    </row>
    <row r="848" customHeight="1" spans="14:18">
      <c r="N848" s="532"/>
      <c r="R848" s="533"/>
    </row>
    <row r="849" customHeight="1" spans="14:18">
      <c r="N849" s="532"/>
      <c r="R849" s="533"/>
    </row>
    <row r="850" customHeight="1" spans="14:18">
      <c r="N850" s="532"/>
      <c r="R850" s="533"/>
    </row>
    <row r="851" customHeight="1" spans="14:18">
      <c r="N851" s="532"/>
      <c r="R851" s="533"/>
    </row>
    <row r="852" customHeight="1" spans="14:18">
      <c r="N852" s="532"/>
      <c r="R852" s="533"/>
    </row>
    <row r="853" customHeight="1" spans="14:18">
      <c r="N853" s="532"/>
      <c r="R853" s="533"/>
    </row>
    <row r="854" customHeight="1" spans="14:18">
      <c r="N854" s="532"/>
      <c r="R854" s="533"/>
    </row>
    <row r="855" customHeight="1" spans="14:18">
      <c r="N855" s="532"/>
      <c r="R855" s="533"/>
    </row>
    <row r="856" customHeight="1" spans="14:18">
      <c r="N856" s="532"/>
      <c r="R856" s="533"/>
    </row>
    <row r="857" customHeight="1" spans="14:18">
      <c r="N857" s="532"/>
      <c r="R857" s="533"/>
    </row>
    <row r="858" customHeight="1" spans="14:18">
      <c r="N858" s="532"/>
      <c r="R858" s="533"/>
    </row>
    <row r="859" customHeight="1" spans="14:18">
      <c r="N859" s="532"/>
      <c r="R859" s="533"/>
    </row>
    <row r="860" customHeight="1" spans="14:18">
      <c r="N860" s="532"/>
      <c r="R860" s="533"/>
    </row>
    <row r="861" customHeight="1" spans="14:18">
      <c r="N861" s="532"/>
      <c r="R861" s="533"/>
    </row>
    <row r="862" customHeight="1" spans="14:18">
      <c r="N862" s="532"/>
      <c r="R862" s="533"/>
    </row>
    <row r="863" customHeight="1" spans="14:18">
      <c r="N863" s="532"/>
      <c r="R863" s="533"/>
    </row>
    <row r="864" customHeight="1" spans="14:18">
      <c r="N864" s="532"/>
      <c r="R864" s="533"/>
    </row>
    <row r="865" customHeight="1" spans="14:18">
      <c r="N865" s="532"/>
      <c r="R865" s="533"/>
    </row>
    <row r="866" customHeight="1" spans="14:18">
      <c r="N866" s="532"/>
      <c r="R866" s="533"/>
    </row>
    <row r="867" customHeight="1" spans="14:18">
      <c r="N867" s="532"/>
      <c r="R867" s="533"/>
    </row>
    <row r="868" customHeight="1" spans="14:18">
      <c r="N868" s="532"/>
      <c r="R868" s="533"/>
    </row>
    <row r="869" customHeight="1" spans="14:18">
      <c r="N869" s="532"/>
      <c r="R869" s="533"/>
    </row>
    <row r="870" customHeight="1" spans="14:18">
      <c r="N870" s="532"/>
      <c r="R870" s="533"/>
    </row>
    <row r="871" customHeight="1" spans="14:18">
      <c r="N871" s="532"/>
      <c r="R871" s="533"/>
    </row>
    <row r="872" customHeight="1" spans="14:18">
      <c r="N872" s="532"/>
      <c r="R872" s="533"/>
    </row>
    <row r="873" customHeight="1" spans="14:18">
      <c r="N873" s="532"/>
      <c r="R873" s="533"/>
    </row>
    <row r="874" customHeight="1" spans="14:18">
      <c r="N874" s="532"/>
      <c r="R874" s="533"/>
    </row>
    <row r="875" customHeight="1" spans="14:18">
      <c r="N875" s="532"/>
      <c r="R875" s="533"/>
    </row>
    <row r="876" customHeight="1" spans="14:18">
      <c r="N876" s="532"/>
      <c r="R876" s="533"/>
    </row>
    <row r="877" customHeight="1" spans="14:18">
      <c r="N877" s="532"/>
      <c r="R877" s="533"/>
    </row>
    <row r="878" customHeight="1" spans="14:18">
      <c r="N878" s="532"/>
      <c r="R878" s="533"/>
    </row>
    <row r="879" customHeight="1" spans="14:18">
      <c r="N879" s="532"/>
      <c r="R879" s="533"/>
    </row>
    <row r="880" customHeight="1" spans="14:18">
      <c r="N880" s="532"/>
      <c r="R880" s="533"/>
    </row>
    <row r="881" customHeight="1" spans="14:18">
      <c r="N881" s="532"/>
      <c r="R881" s="533"/>
    </row>
    <row r="882" customHeight="1" spans="14:18">
      <c r="N882" s="532"/>
      <c r="R882" s="533"/>
    </row>
    <row r="883" customHeight="1" spans="14:18">
      <c r="N883" s="532"/>
      <c r="R883" s="533"/>
    </row>
    <row r="884" customHeight="1" spans="14:18">
      <c r="N884" s="532"/>
      <c r="R884" s="533"/>
    </row>
    <row r="885" customHeight="1" spans="14:18">
      <c r="N885" s="532"/>
      <c r="R885" s="533"/>
    </row>
    <row r="886" customHeight="1" spans="14:18">
      <c r="N886" s="532"/>
      <c r="R886" s="533"/>
    </row>
    <row r="887" customHeight="1" spans="14:18">
      <c r="N887" s="532"/>
      <c r="R887" s="533"/>
    </row>
    <row r="888" customHeight="1" spans="14:18">
      <c r="N888" s="532"/>
      <c r="R888" s="533"/>
    </row>
    <row r="889" customHeight="1" spans="14:18">
      <c r="N889" s="532"/>
      <c r="R889" s="533"/>
    </row>
    <row r="890" customHeight="1" spans="14:18">
      <c r="N890" s="532"/>
      <c r="R890" s="533"/>
    </row>
    <row r="891" customHeight="1" spans="14:18">
      <c r="N891" s="532"/>
      <c r="R891" s="533"/>
    </row>
    <row r="892" customHeight="1" spans="14:18">
      <c r="N892" s="532"/>
      <c r="R892" s="533"/>
    </row>
    <row r="893" customHeight="1" spans="14:18">
      <c r="N893" s="532"/>
      <c r="R893" s="533"/>
    </row>
    <row r="894" customHeight="1" spans="14:18">
      <c r="N894" s="532"/>
      <c r="R894" s="533"/>
    </row>
    <row r="895" customHeight="1" spans="14:18">
      <c r="N895" s="532"/>
      <c r="R895" s="533"/>
    </row>
    <row r="896" customHeight="1" spans="14:18">
      <c r="N896" s="532"/>
      <c r="R896" s="533"/>
    </row>
    <row r="897" customHeight="1" spans="14:18">
      <c r="N897" s="532"/>
      <c r="R897" s="533"/>
    </row>
    <row r="898" customHeight="1" spans="14:18">
      <c r="N898" s="532"/>
      <c r="R898" s="533"/>
    </row>
    <row r="899" customHeight="1" spans="14:18">
      <c r="N899" s="532"/>
      <c r="R899" s="533"/>
    </row>
    <row r="900" customHeight="1" spans="14:18">
      <c r="N900" s="532"/>
      <c r="R900" s="533"/>
    </row>
    <row r="901" customHeight="1" spans="14:18">
      <c r="N901" s="532"/>
      <c r="R901" s="533"/>
    </row>
    <row r="902" customHeight="1" spans="14:18">
      <c r="N902" s="532"/>
      <c r="R902" s="533"/>
    </row>
    <row r="903" customHeight="1" spans="14:18">
      <c r="N903" s="532"/>
      <c r="R903" s="533"/>
    </row>
    <row r="904" customHeight="1" spans="14:18">
      <c r="N904" s="532"/>
      <c r="R904" s="533"/>
    </row>
    <row r="905" customHeight="1" spans="14:18">
      <c r="N905" s="532"/>
      <c r="R905" s="533"/>
    </row>
    <row r="906" customHeight="1" spans="14:18">
      <c r="N906" s="532"/>
      <c r="R906" s="533"/>
    </row>
    <row r="907" customHeight="1" spans="14:18">
      <c r="N907" s="532"/>
      <c r="R907" s="533"/>
    </row>
    <row r="908" customHeight="1" spans="14:18">
      <c r="N908" s="532"/>
      <c r="R908" s="533"/>
    </row>
    <row r="909" customHeight="1" spans="14:18">
      <c r="N909" s="532"/>
      <c r="R909" s="533"/>
    </row>
    <row r="910" customHeight="1" spans="14:18">
      <c r="N910" s="532"/>
      <c r="R910" s="533"/>
    </row>
    <row r="911" customHeight="1" spans="14:18">
      <c r="N911" s="532"/>
      <c r="R911" s="533"/>
    </row>
    <row r="912" customHeight="1" spans="14:18">
      <c r="N912" s="532"/>
      <c r="R912" s="533"/>
    </row>
    <row r="913" customHeight="1" spans="14:18">
      <c r="N913" s="532"/>
      <c r="R913" s="533"/>
    </row>
    <row r="914" customHeight="1" spans="14:18">
      <c r="N914" s="532"/>
      <c r="R914" s="533"/>
    </row>
    <row r="915" customHeight="1" spans="14:18">
      <c r="N915" s="532"/>
      <c r="R915" s="533"/>
    </row>
    <row r="916" customHeight="1" spans="14:18">
      <c r="N916" s="532"/>
      <c r="R916" s="533"/>
    </row>
    <row r="917" customHeight="1" spans="14:18">
      <c r="N917" s="532"/>
      <c r="R917" s="533"/>
    </row>
    <row r="918" customHeight="1" spans="14:18">
      <c r="N918" s="532"/>
      <c r="R918" s="533"/>
    </row>
    <row r="919" customHeight="1" spans="14:18">
      <c r="N919" s="532"/>
      <c r="R919" s="533"/>
    </row>
    <row r="920" customHeight="1" spans="14:18">
      <c r="N920" s="532"/>
      <c r="R920" s="533"/>
    </row>
    <row r="921" customHeight="1" spans="14:18">
      <c r="N921" s="532"/>
      <c r="R921" s="533"/>
    </row>
    <row r="922" customHeight="1" spans="14:18">
      <c r="N922" s="532"/>
      <c r="R922" s="533"/>
    </row>
    <row r="923" customHeight="1" spans="14:18">
      <c r="N923" s="532"/>
      <c r="R923" s="533"/>
    </row>
    <row r="924" customHeight="1" spans="14:18">
      <c r="N924" s="532"/>
      <c r="R924" s="533"/>
    </row>
    <row r="925" customHeight="1" spans="14:18">
      <c r="N925" s="532"/>
      <c r="R925" s="533"/>
    </row>
    <row r="926" customHeight="1" spans="14:18">
      <c r="N926" s="532"/>
      <c r="R926" s="533"/>
    </row>
    <row r="927" customHeight="1" spans="14:18">
      <c r="N927" s="532"/>
      <c r="R927" s="533"/>
    </row>
    <row r="928" customHeight="1" spans="14:18">
      <c r="N928" s="532"/>
      <c r="R928" s="533"/>
    </row>
    <row r="929" customHeight="1" spans="14:18">
      <c r="N929" s="532"/>
      <c r="R929" s="533"/>
    </row>
    <row r="930" customHeight="1" spans="14:18">
      <c r="N930" s="532"/>
      <c r="R930" s="533"/>
    </row>
    <row r="931" customHeight="1" spans="14:18">
      <c r="N931" s="532"/>
      <c r="R931" s="533"/>
    </row>
    <row r="932" customHeight="1" spans="14:18">
      <c r="N932" s="532"/>
      <c r="R932" s="533"/>
    </row>
    <row r="933" customHeight="1" spans="14:18">
      <c r="N933" s="532"/>
      <c r="R933" s="533"/>
    </row>
    <row r="934" customHeight="1" spans="14:18">
      <c r="N934" s="532"/>
      <c r="R934" s="533"/>
    </row>
    <row r="935" customHeight="1" spans="14:18">
      <c r="N935" s="532"/>
      <c r="R935" s="533"/>
    </row>
    <row r="936" customHeight="1" spans="14:18">
      <c r="N936" s="532"/>
      <c r="R936" s="533"/>
    </row>
    <row r="937" customHeight="1" spans="14:18">
      <c r="N937" s="532"/>
      <c r="R937" s="533"/>
    </row>
    <row r="938" customHeight="1" spans="14:18">
      <c r="N938" s="532"/>
      <c r="R938" s="533"/>
    </row>
    <row r="939" customHeight="1" spans="14:18">
      <c r="N939" s="532"/>
      <c r="R939" s="533"/>
    </row>
    <row r="940" customHeight="1" spans="14:18">
      <c r="N940" s="532"/>
      <c r="R940" s="533"/>
    </row>
    <row r="941" customHeight="1" spans="14:18">
      <c r="N941" s="532"/>
      <c r="R941" s="533"/>
    </row>
    <row r="942" customHeight="1" spans="14:18">
      <c r="N942" s="532"/>
      <c r="R942" s="533"/>
    </row>
    <row r="943" customHeight="1" spans="14:18">
      <c r="N943" s="532"/>
      <c r="R943" s="533"/>
    </row>
    <row r="944" customHeight="1" spans="14:18">
      <c r="N944" s="532"/>
      <c r="R944" s="533"/>
    </row>
    <row r="945" customHeight="1" spans="14:18">
      <c r="N945" s="532"/>
      <c r="R945" s="533"/>
    </row>
    <row r="946" customHeight="1" spans="14:18">
      <c r="N946" s="532"/>
      <c r="R946" s="533"/>
    </row>
    <row r="947" customHeight="1" spans="14:18">
      <c r="N947" s="532"/>
      <c r="R947" s="533"/>
    </row>
    <row r="948" customHeight="1" spans="14:18">
      <c r="N948" s="532"/>
      <c r="R948" s="533"/>
    </row>
    <row r="949" customHeight="1" spans="14:18">
      <c r="N949" s="532"/>
      <c r="R949" s="533"/>
    </row>
    <row r="950" customHeight="1" spans="14:18">
      <c r="N950" s="532"/>
      <c r="R950" s="533"/>
    </row>
    <row r="951" customHeight="1" spans="14:18">
      <c r="N951" s="532"/>
      <c r="R951" s="533"/>
    </row>
    <row r="952" customHeight="1" spans="14:18">
      <c r="N952" s="532"/>
      <c r="R952" s="533"/>
    </row>
    <row r="953" customHeight="1" spans="14:18">
      <c r="N953" s="532"/>
      <c r="R953" s="533"/>
    </row>
    <row r="954" customHeight="1" spans="14:18">
      <c r="N954" s="532"/>
      <c r="R954" s="533"/>
    </row>
    <row r="955" customHeight="1" spans="14:18">
      <c r="N955" s="532"/>
      <c r="R955" s="533"/>
    </row>
    <row r="956" customHeight="1" spans="14:18">
      <c r="N956" s="532"/>
      <c r="R956" s="533"/>
    </row>
    <row r="957" customHeight="1" spans="14:18">
      <c r="N957" s="532"/>
      <c r="R957" s="533"/>
    </row>
    <row r="958" customHeight="1" spans="14:18">
      <c r="N958" s="532"/>
      <c r="R958" s="533"/>
    </row>
    <row r="959" customHeight="1" spans="14:18">
      <c r="N959" s="532"/>
      <c r="R959" s="533"/>
    </row>
    <row r="960" customHeight="1" spans="14:18">
      <c r="N960" s="532"/>
      <c r="R960" s="533"/>
    </row>
    <row r="961" customHeight="1" spans="14:18">
      <c r="N961" s="532"/>
      <c r="R961" s="533"/>
    </row>
    <row r="962" customHeight="1" spans="14:18">
      <c r="N962" s="532"/>
      <c r="R962" s="533"/>
    </row>
    <row r="963" customHeight="1" spans="14:18">
      <c r="N963" s="532"/>
      <c r="R963" s="533"/>
    </row>
    <row r="964" customHeight="1" spans="14:18">
      <c r="N964" s="532"/>
      <c r="R964" s="533"/>
    </row>
    <row r="965" customHeight="1" spans="14:18">
      <c r="N965" s="532"/>
      <c r="R965" s="533"/>
    </row>
    <row r="966" customHeight="1" spans="14:18">
      <c r="N966" s="532"/>
      <c r="R966" s="533"/>
    </row>
    <row r="967" customHeight="1" spans="14:18">
      <c r="N967" s="532"/>
      <c r="R967" s="533"/>
    </row>
    <row r="968" customHeight="1" spans="14:18">
      <c r="N968" s="532"/>
      <c r="R968" s="533"/>
    </row>
    <row r="969" customHeight="1" spans="14:18">
      <c r="N969" s="532"/>
      <c r="R969" s="533"/>
    </row>
    <row r="970" customHeight="1" spans="14:18">
      <c r="N970" s="532"/>
      <c r="R970" s="533"/>
    </row>
    <row r="971" customHeight="1" spans="14:18">
      <c r="N971" s="532"/>
      <c r="R971" s="533"/>
    </row>
    <row r="972" customHeight="1" spans="14:18">
      <c r="N972" s="532"/>
      <c r="R972" s="533"/>
    </row>
    <row r="973" customHeight="1" spans="14:18">
      <c r="N973" s="532"/>
      <c r="R973" s="533"/>
    </row>
    <row r="974" customHeight="1" spans="14:18">
      <c r="N974" s="532"/>
      <c r="R974" s="533"/>
    </row>
    <row r="975" customHeight="1" spans="14:18">
      <c r="N975" s="532"/>
      <c r="R975" s="533"/>
    </row>
    <row r="976" customHeight="1" spans="14:18">
      <c r="N976" s="532"/>
      <c r="R976" s="533"/>
    </row>
    <row r="977" customHeight="1" spans="14:18">
      <c r="N977" s="532"/>
      <c r="R977" s="533"/>
    </row>
    <row r="978" customHeight="1" spans="14:18">
      <c r="N978" s="532"/>
      <c r="R978" s="533"/>
    </row>
    <row r="979" customHeight="1" spans="14:18">
      <c r="N979" s="532"/>
      <c r="R979" s="533"/>
    </row>
    <row r="980" customHeight="1" spans="14:18">
      <c r="N980" s="532"/>
      <c r="R980" s="533"/>
    </row>
    <row r="981" customHeight="1" spans="14:18">
      <c r="N981" s="532"/>
      <c r="R981" s="533"/>
    </row>
  </sheetData>
  <conditionalFormatting sqref="D11">
    <cfRule type="cellIs" dxfId="3" priority="1" operator="greaterThan">
      <formula>0</formula>
    </cfRule>
  </conditionalFormatting>
  <dataValidations count="3">
    <dataValidation type="list" allowBlank="1" showErrorMessage="1" sqref="L5">
      <formula1>"COD,PayU,PauU,GooglePay,Phonepe "</formula1>
    </dataValidation>
    <dataValidation type="list" allowBlank="1" showErrorMessage="1" sqref="M5">
      <formula1>"Nandan Courier,India Post,Shiprocket,Anjani,DTDC,Profesional Courier,Xpressbee"</formula1>
    </dataValidation>
    <dataValidation type="list" allowBlank="1" showErrorMessage="1" sqref="Q5">
      <formula1>"Delivered,On Delivery,Not Delivered"</formula1>
    </dataValidation>
  </dataValidations>
  <pageMargins left="0.7" right="0.7" top="0.75" bottom="0.75" header="0.3" footer="0.3"/>
  <headerFooter/>
  <ignoredErrors>
    <ignoredError sqref="D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R977"/>
  <sheetViews>
    <sheetView workbookViewId="0">
      <pane ySplit="1" topLeftCell="A2" activePane="bottomLeft" state="frozen"/>
      <selection/>
      <selection pane="bottomLeft" activeCell="E16" sqref="E16"/>
    </sheetView>
  </sheetViews>
  <sheetFormatPr defaultColWidth="12.5714285714286" defaultRowHeight="15.75" customHeight="1"/>
  <cols>
    <col min="1" max="1" width="12.5714285714286" style="1"/>
    <col min="2" max="2" width="17.8571428571429" style="1" customWidth="1"/>
    <col min="3" max="3" width="12.5714285714286" style="1" customWidth="1"/>
    <col min="4" max="4" width="15.4285714285714" style="1" customWidth="1"/>
    <col min="5" max="5" width="25.2857142857143" style="1" customWidth="1"/>
    <col min="6" max="6" width="21.7142857142857" style="1" customWidth="1"/>
    <col min="7" max="7" width="34.7142857142857" style="1" customWidth="1"/>
    <col min="8" max="8" width="11.2857142857143" style="1" customWidth="1"/>
    <col min="9" max="9" width="13.2857142857143" style="1" customWidth="1"/>
    <col min="10" max="10" width="16.2857142857143" style="1" customWidth="1"/>
    <col min="11" max="11" width="15.5714285714286" style="1" customWidth="1"/>
    <col min="12" max="12" width="14.4285714285714" style="1" customWidth="1"/>
    <col min="13" max="13" width="18.2857142857143" style="1" customWidth="1"/>
    <col min="14" max="15" width="14.7142857142857" style="1" customWidth="1"/>
    <col min="16" max="16" width="14" style="1" customWidth="1"/>
    <col min="17" max="17" width="15.4285714285714" style="1" customWidth="1"/>
    <col min="18" max="18" width="14.2857142857143" style="1" customWidth="1"/>
    <col min="19" max="16384" width="12.5714285714286" style="1"/>
  </cols>
  <sheetData>
    <row r="4" customHeight="1" spans="1:18">
      <c r="A4" s="526"/>
      <c r="B4" s="497" t="s">
        <v>5</v>
      </c>
      <c r="C4" s="500">
        <f>SUM((C5+C7+C8)-C6)</f>
        <v>855.42</v>
      </c>
      <c r="D4" s="527"/>
      <c r="E4" s="473"/>
      <c r="F4" s="473"/>
      <c r="G4" s="473"/>
      <c r="K4" s="531"/>
      <c r="L4" s="473"/>
      <c r="M4" s="473"/>
      <c r="N4" s="532"/>
      <c r="O4" s="473"/>
      <c r="Q4" s="473"/>
      <c r="R4" s="533"/>
    </row>
    <row r="5" customHeight="1" spans="2:18">
      <c r="B5" s="497" t="s">
        <v>1</v>
      </c>
      <c r="C5" s="528">
        <f>SUM('2023'!K25:K27)</f>
        <v>1200</v>
      </c>
      <c r="N5" s="532"/>
      <c r="R5" s="533"/>
    </row>
    <row r="6" customHeight="1" spans="2:18">
      <c r="B6" s="497" t="s">
        <v>2</v>
      </c>
      <c r="C6" s="500">
        <f>111.24+333.34</f>
        <v>444.58</v>
      </c>
      <c r="N6" s="532"/>
      <c r="R6" s="533"/>
    </row>
    <row r="7" customHeight="1" spans="2:18">
      <c r="B7" s="497" t="s">
        <v>175</v>
      </c>
      <c r="C7" s="500">
        <f>SUM('2023'!N25:N27)</f>
        <v>100</v>
      </c>
      <c r="N7" s="532"/>
      <c r="R7" s="533"/>
    </row>
    <row r="8" customHeight="1" spans="2:18">
      <c r="B8" s="497" t="s">
        <v>4</v>
      </c>
      <c r="C8" s="500">
        <v>0</v>
      </c>
      <c r="N8" s="532"/>
      <c r="R8" s="533"/>
    </row>
    <row r="9" customHeight="1" spans="14:18">
      <c r="N9" s="532"/>
      <c r="R9" s="533"/>
    </row>
    <row r="10" customHeight="1" spans="14:18">
      <c r="N10" s="532"/>
      <c r="R10" s="533"/>
    </row>
    <row r="11" customHeight="1" spans="14:18">
      <c r="N11" s="532"/>
      <c r="R11" s="533"/>
    </row>
    <row r="12" customHeight="1" spans="14:18">
      <c r="N12" s="532"/>
      <c r="R12" s="533"/>
    </row>
    <row r="13" customHeight="1" spans="14:18">
      <c r="N13" s="532"/>
      <c r="R13" s="533"/>
    </row>
    <row r="14" customHeight="1" spans="14:18">
      <c r="N14" s="532"/>
      <c r="R14" s="533"/>
    </row>
    <row r="15" customHeight="1" spans="14:18">
      <c r="N15" s="532"/>
      <c r="R15" s="533"/>
    </row>
    <row r="16" customHeight="1" spans="14:18">
      <c r="N16" s="532"/>
      <c r="R16" s="533"/>
    </row>
    <row r="17" customHeight="1" spans="14:18">
      <c r="N17" s="532"/>
      <c r="R17" s="533"/>
    </row>
    <row r="18" customHeight="1" spans="14:18">
      <c r="N18" s="532"/>
      <c r="R18" s="533"/>
    </row>
    <row r="19" customHeight="1" spans="14:18">
      <c r="N19" s="532"/>
      <c r="R19" s="533"/>
    </row>
    <row r="20" customHeight="1" spans="14:18">
      <c r="N20" s="532"/>
      <c r="R20" s="533"/>
    </row>
    <row r="21" customHeight="1" spans="14:18">
      <c r="N21" s="532"/>
      <c r="R21" s="533"/>
    </row>
    <row r="22" customHeight="1" spans="14:18">
      <c r="N22" s="532"/>
      <c r="R22" s="533"/>
    </row>
    <row r="23" customHeight="1" spans="14:18">
      <c r="N23" s="532"/>
      <c r="R23" s="533"/>
    </row>
    <row r="24" customHeight="1" spans="14:18">
      <c r="N24" s="532"/>
      <c r="R24" s="533"/>
    </row>
    <row r="25" customHeight="1" spans="14:18">
      <c r="N25" s="532"/>
      <c r="R25" s="533"/>
    </row>
    <row r="26" customHeight="1" spans="14:18">
      <c r="N26" s="532"/>
      <c r="R26" s="533"/>
    </row>
    <row r="27" customHeight="1" spans="14:18">
      <c r="N27" s="532"/>
      <c r="R27" s="533"/>
    </row>
    <row r="28" customHeight="1" spans="6:18">
      <c r="F28" s="529"/>
      <c r="G28" s="530"/>
      <c r="H28" s="529"/>
      <c r="I28" s="529"/>
      <c r="N28" s="532"/>
      <c r="R28" s="533"/>
    </row>
    <row r="29" customHeight="1" spans="6:18">
      <c r="F29" s="529"/>
      <c r="G29" s="529"/>
      <c r="H29" s="529"/>
      <c r="I29" s="529"/>
      <c r="N29" s="532"/>
      <c r="R29" s="533"/>
    </row>
    <row r="30" customHeight="1" spans="6:18">
      <c r="F30" s="529"/>
      <c r="G30" s="529"/>
      <c r="H30" s="529"/>
      <c r="I30" s="529"/>
      <c r="N30" s="532"/>
      <c r="R30" s="533"/>
    </row>
    <row r="31" customHeight="1" spans="6:18">
      <c r="F31" s="529"/>
      <c r="G31" s="529"/>
      <c r="H31" s="529"/>
      <c r="I31" s="529"/>
      <c r="N31" s="532"/>
      <c r="R31" s="533"/>
    </row>
    <row r="32" customHeight="1" spans="6:18">
      <c r="F32" s="529"/>
      <c r="G32" s="529"/>
      <c r="H32" s="529"/>
      <c r="I32" s="529"/>
      <c r="N32" s="532"/>
      <c r="R32" s="533"/>
    </row>
    <row r="33" customHeight="1" spans="14:18">
      <c r="N33" s="532"/>
      <c r="R33" s="533"/>
    </row>
    <row r="34" customHeight="1" spans="14:18">
      <c r="N34" s="532"/>
      <c r="R34" s="533"/>
    </row>
    <row r="35" customHeight="1" spans="14:18">
      <c r="N35" s="532"/>
      <c r="R35" s="533"/>
    </row>
    <row r="36" customHeight="1" spans="14:18">
      <c r="N36" s="532"/>
      <c r="R36" s="533"/>
    </row>
    <row r="37" customHeight="1" spans="14:18">
      <c r="N37" s="532"/>
      <c r="R37" s="533"/>
    </row>
    <row r="38" customHeight="1" spans="14:18">
      <c r="N38" s="532"/>
      <c r="R38" s="533"/>
    </row>
    <row r="39" customHeight="1" spans="14:18">
      <c r="N39" s="532"/>
      <c r="R39" s="533"/>
    </row>
    <row r="40" customHeight="1" spans="14:18">
      <c r="N40" s="532"/>
      <c r="R40" s="533"/>
    </row>
    <row r="41" customHeight="1" spans="14:18">
      <c r="N41" s="532"/>
      <c r="R41" s="533"/>
    </row>
    <row r="42" customHeight="1" spans="14:18">
      <c r="N42" s="532"/>
      <c r="R42" s="533"/>
    </row>
    <row r="43" customHeight="1" spans="14:18">
      <c r="N43" s="532"/>
      <c r="R43" s="533"/>
    </row>
    <row r="44" customHeight="1" spans="14:18">
      <c r="N44" s="532"/>
      <c r="R44" s="533"/>
    </row>
    <row r="45" customHeight="1" spans="14:18">
      <c r="N45" s="532"/>
      <c r="R45" s="533"/>
    </row>
    <row r="46" customHeight="1" spans="14:18">
      <c r="N46" s="532"/>
      <c r="R46" s="533"/>
    </row>
    <row r="47" customHeight="1" spans="14:18">
      <c r="N47" s="532"/>
      <c r="R47" s="533"/>
    </row>
    <row r="48" customHeight="1" spans="14:18">
      <c r="N48" s="532"/>
      <c r="R48" s="533"/>
    </row>
    <row r="49" customHeight="1" spans="14:18">
      <c r="N49" s="532"/>
      <c r="R49" s="533"/>
    </row>
    <row r="50" customHeight="1" spans="14:18">
      <c r="N50" s="532"/>
      <c r="R50" s="533"/>
    </row>
    <row r="51" customHeight="1" spans="14:18">
      <c r="N51" s="532"/>
      <c r="R51" s="533"/>
    </row>
    <row r="52" customHeight="1" spans="14:18">
      <c r="N52" s="532"/>
      <c r="R52" s="533"/>
    </row>
    <row r="53" customHeight="1" spans="14:18">
      <c r="N53" s="532"/>
      <c r="R53" s="533"/>
    </row>
    <row r="54" customHeight="1" spans="14:18">
      <c r="N54" s="532"/>
      <c r="R54" s="533"/>
    </row>
    <row r="55" customHeight="1" spans="14:18">
      <c r="N55" s="532"/>
      <c r="R55" s="533"/>
    </row>
    <row r="56" customHeight="1" spans="14:18">
      <c r="N56" s="532"/>
      <c r="R56" s="533"/>
    </row>
    <row r="57" customHeight="1" spans="14:18">
      <c r="N57" s="532"/>
      <c r="R57" s="533"/>
    </row>
    <row r="58" customHeight="1" spans="14:18">
      <c r="N58" s="532"/>
      <c r="R58" s="533"/>
    </row>
    <row r="59" customHeight="1" spans="14:18">
      <c r="N59" s="532"/>
      <c r="R59" s="533"/>
    </row>
    <row r="60" customHeight="1" spans="14:18">
      <c r="N60" s="532"/>
      <c r="R60" s="533"/>
    </row>
    <row r="61" customHeight="1" spans="14:18">
      <c r="N61" s="532"/>
      <c r="R61" s="533"/>
    </row>
    <row r="62" customHeight="1" spans="14:18">
      <c r="N62" s="532"/>
      <c r="R62" s="533"/>
    </row>
    <row r="63" customHeight="1" spans="14:18">
      <c r="N63" s="532"/>
      <c r="R63" s="533"/>
    </row>
    <row r="64" customHeight="1" spans="14:18">
      <c r="N64" s="532"/>
      <c r="R64" s="533"/>
    </row>
    <row r="65" customHeight="1" spans="14:18">
      <c r="N65" s="532"/>
      <c r="R65" s="533"/>
    </row>
    <row r="66" customHeight="1" spans="14:18">
      <c r="N66" s="532"/>
      <c r="R66" s="533"/>
    </row>
    <row r="67" customHeight="1" spans="14:18">
      <c r="N67" s="532"/>
      <c r="R67" s="533"/>
    </row>
    <row r="68" customHeight="1" spans="14:18">
      <c r="N68" s="532"/>
      <c r="R68" s="533"/>
    </row>
    <row r="69" customHeight="1" spans="14:18">
      <c r="N69" s="532"/>
      <c r="R69" s="533"/>
    </row>
    <row r="70" customHeight="1" spans="14:18">
      <c r="N70" s="532"/>
      <c r="R70" s="533"/>
    </row>
    <row r="71" customHeight="1" spans="14:18">
      <c r="N71" s="532"/>
      <c r="R71" s="533"/>
    </row>
    <row r="72" customHeight="1" spans="14:18">
      <c r="N72" s="532"/>
      <c r="R72" s="533"/>
    </row>
    <row r="73" customHeight="1" spans="14:18">
      <c r="N73" s="532"/>
      <c r="R73" s="533"/>
    </row>
    <row r="74" customHeight="1" spans="14:18">
      <c r="N74" s="532"/>
      <c r="R74" s="533"/>
    </row>
    <row r="75" customHeight="1" spans="14:18">
      <c r="N75" s="532"/>
      <c r="R75" s="533"/>
    </row>
    <row r="76" customHeight="1" spans="14:18">
      <c r="N76" s="532"/>
      <c r="R76" s="533"/>
    </row>
    <row r="77" customHeight="1" spans="14:18">
      <c r="N77" s="532"/>
      <c r="R77" s="533"/>
    </row>
    <row r="78" customHeight="1" spans="14:18">
      <c r="N78" s="532"/>
      <c r="R78" s="533"/>
    </row>
    <row r="79" customHeight="1" spans="14:18">
      <c r="N79" s="532"/>
      <c r="R79" s="533"/>
    </row>
    <row r="80" customHeight="1" spans="14:18">
      <c r="N80" s="532"/>
      <c r="R80" s="533"/>
    </row>
    <row r="81" customHeight="1" spans="14:18">
      <c r="N81" s="532"/>
      <c r="R81" s="533"/>
    </row>
    <row r="82" customHeight="1" spans="14:18">
      <c r="N82" s="532"/>
      <c r="R82" s="533"/>
    </row>
    <row r="83" customHeight="1" spans="14:18">
      <c r="N83" s="532"/>
      <c r="R83" s="533"/>
    </row>
    <row r="84" customHeight="1" spans="14:18">
      <c r="N84" s="532"/>
      <c r="R84" s="533"/>
    </row>
    <row r="85" customHeight="1" spans="14:18">
      <c r="N85" s="532"/>
      <c r="R85" s="533"/>
    </row>
    <row r="86" customHeight="1" spans="14:18">
      <c r="N86" s="532"/>
      <c r="R86" s="533"/>
    </row>
    <row r="87" customHeight="1" spans="14:18">
      <c r="N87" s="532"/>
      <c r="R87" s="533"/>
    </row>
    <row r="88" customHeight="1" spans="14:18">
      <c r="N88" s="532"/>
      <c r="R88" s="533"/>
    </row>
    <row r="89" customHeight="1" spans="14:18">
      <c r="N89" s="532"/>
      <c r="R89" s="533"/>
    </row>
    <row r="90" customHeight="1" spans="14:18">
      <c r="N90" s="532"/>
      <c r="R90" s="533"/>
    </row>
    <row r="91" customHeight="1" spans="14:18">
      <c r="N91" s="532"/>
      <c r="R91" s="533"/>
    </row>
    <row r="92" customHeight="1" spans="14:18">
      <c r="N92" s="532"/>
      <c r="R92" s="533"/>
    </row>
    <row r="93" customHeight="1" spans="14:18">
      <c r="N93" s="532"/>
      <c r="R93" s="533"/>
    </row>
    <row r="94" customHeight="1" spans="14:18">
      <c r="N94" s="532"/>
      <c r="R94" s="533"/>
    </row>
    <row r="95" customHeight="1" spans="14:18">
      <c r="N95" s="532"/>
      <c r="R95" s="533"/>
    </row>
    <row r="96" customHeight="1" spans="14:18">
      <c r="N96" s="532"/>
      <c r="R96" s="533"/>
    </row>
    <row r="97" customHeight="1" spans="14:18">
      <c r="N97" s="532"/>
      <c r="R97" s="533"/>
    </row>
    <row r="98" customHeight="1" spans="14:18">
      <c r="N98" s="532"/>
      <c r="R98" s="533"/>
    </row>
    <row r="99" customHeight="1" spans="14:18">
      <c r="N99" s="532"/>
      <c r="R99" s="533"/>
    </row>
    <row r="100" customHeight="1" spans="14:18">
      <c r="N100" s="532"/>
      <c r="R100" s="533"/>
    </row>
    <row r="101" customHeight="1" spans="14:18">
      <c r="N101" s="532"/>
      <c r="R101" s="533"/>
    </row>
    <row r="102" customHeight="1" spans="14:18">
      <c r="N102" s="532"/>
      <c r="R102" s="533"/>
    </row>
    <row r="103" customHeight="1" spans="14:18">
      <c r="N103" s="532"/>
      <c r="R103" s="533"/>
    </row>
    <row r="104" customHeight="1" spans="14:18">
      <c r="N104" s="532"/>
      <c r="R104" s="533"/>
    </row>
    <row r="105" customHeight="1" spans="14:18">
      <c r="N105" s="532"/>
      <c r="R105" s="533"/>
    </row>
    <row r="106" customHeight="1" spans="14:18">
      <c r="N106" s="532"/>
      <c r="R106" s="533"/>
    </row>
    <row r="107" customHeight="1" spans="14:18">
      <c r="N107" s="532"/>
      <c r="R107" s="533"/>
    </row>
    <row r="108" customHeight="1" spans="14:18">
      <c r="N108" s="532"/>
      <c r="R108" s="533"/>
    </row>
    <row r="109" customHeight="1" spans="14:18">
      <c r="N109" s="532"/>
      <c r="R109" s="533"/>
    </row>
    <row r="110" customHeight="1" spans="14:18">
      <c r="N110" s="532"/>
      <c r="R110" s="533"/>
    </row>
    <row r="111" customHeight="1" spans="14:18">
      <c r="N111" s="532"/>
      <c r="R111" s="533"/>
    </row>
    <row r="112" customHeight="1" spans="14:18">
      <c r="N112" s="532"/>
      <c r="R112" s="533"/>
    </row>
    <row r="113" customHeight="1" spans="14:18">
      <c r="N113" s="532"/>
      <c r="R113" s="533"/>
    </row>
    <row r="114" customHeight="1" spans="14:18">
      <c r="N114" s="532"/>
      <c r="R114" s="533"/>
    </row>
    <row r="115" customHeight="1" spans="14:18">
      <c r="N115" s="532"/>
      <c r="R115" s="533"/>
    </row>
    <row r="116" customHeight="1" spans="14:18">
      <c r="N116" s="532"/>
      <c r="R116" s="533"/>
    </row>
    <row r="117" customHeight="1" spans="14:18">
      <c r="N117" s="532"/>
      <c r="R117" s="533"/>
    </row>
    <row r="118" customHeight="1" spans="14:18">
      <c r="N118" s="532"/>
      <c r="R118" s="533"/>
    </row>
    <row r="119" customHeight="1" spans="14:18">
      <c r="N119" s="532"/>
      <c r="R119" s="533"/>
    </row>
    <row r="120" customHeight="1" spans="14:18">
      <c r="N120" s="532"/>
      <c r="R120" s="533"/>
    </row>
    <row r="121" customHeight="1" spans="14:18">
      <c r="N121" s="532"/>
      <c r="R121" s="533"/>
    </row>
    <row r="122" customHeight="1" spans="14:18">
      <c r="N122" s="532"/>
      <c r="R122" s="533"/>
    </row>
    <row r="123" customHeight="1" spans="14:18">
      <c r="N123" s="532"/>
      <c r="R123" s="533"/>
    </row>
    <row r="124" customHeight="1" spans="14:18">
      <c r="N124" s="532"/>
      <c r="R124" s="533"/>
    </row>
    <row r="125" customHeight="1" spans="14:18">
      <c r="N125" s="532"/>
      <c r="R125" s="533"/>
    </row>
    <row r="126" customHeight="1" spans="14:18">
      <c r="N126" s="532"/>
      <c r="R126" s="533"/>
    </row>
    <row r="127" customHeight="1" spans="14:18">
      <c r="N127" s="532"/>
      <c r="R127" s="533"/>
    </row>
    <row r="128" customHeight="1" spans="14:18">
      <c r="N128" s="532"/>
      <c r="R128" s="533"/>
    </row>
    <row r="129" customHeight="1" spans="14:18">
      <c r="N129" s="532"/>
      <c r="R129" s="533"/>
    </row>
    <row r="130" customHeight="1" spans="14:18">
      <c r="N130" s="532"/>
      <c r="R130" s="533"/>
    </row>
    <row r="131" customHeight="1" spans="14:18">
      <c r="N131" s="532"/>
      <c r="R131" s="533"/>
    </row>
    <row r="132" customHeight="1" spans="14:18">
      <c r="N132" s="532"/>
      <c r="R132" s="533"/>
    </row>
    <row r="133" customHeight="1" spans="14:18">
      <c r="N133" s="532"/>
      <c r="R133" s="533"/>
    </row>
    <row r="134" customHeight="1" spans="14:18">
      <c r="N134" s="532"/>
      <c r="R134" s="533"/>
    </row>
    <row r="135" customHeight="1" spans="14:18">
      <c r="N135" s="532"/>
      <c r="R135" s="533"/>
    </row>
    <row r="136" customHeight="1" spans="14:18">
      <c r="N136" s="532"/>
      <c r="R136" s="533"/>
    </row>
    <row r="137" customHeight="1" spans="14:18">
      <c r="N137" s="532"/>
      <c r="R137" s="533"/>
    </row>
    <row r="138" customHeight="1" spans="14:18">
      <c r="N138" s="532"/>
      <c r="R138" s="533"/>
    </row>
    <row r="139" customHeight="1" spans="14:18">
      <c r="N139" s="532"/>
      <c r="R139" s="533"/>
    </row>
    <row r="140" customHeight="1" spans="14:18">
      <c r="N140" s="532"/>
      <c r="R140" s="533"/>
    </row>
    <row r="141" customHeight="1" spans="14:18">
      <c r="N141" s="532"/>
      <c r="R141" s="533"/>
    </row>
    <row r="142" customHeight="1" spans="14:18">
      <c r="N142" s="532"/>
      <c r="R142" s="533"/>
    </row>
    <row r="143" customHeight="1" spans="14:18">
      <c r="N143" s="532"/>
      <c r="R143" s="533"/>
    </row>
    <row r="144" customHeight="1" spans="14:18">
      <c r="N144" s="532"/>
      <c r="R144" s="533"/>
    </row>
    <row r="145" customHeight="1" spans="14:18">
      <c r="N145" s="532"/>
      <c r="R145" s="533"/>
    </row>
    <row r="146" customHeight="1" spans="14:18">
      <c r="N146" s="532"/>
      <c r="R146" s="533"/>
    </row>
    <row r="147" customHeight="1" spans="14:18">
      <c r="N147" s="532"/>
      <c r="R147" s="533"/>
    </row>
    <row r="148" customHeight="1" spans="14:18">
      <c r="N148" s="532"/>
      <c r="R148" s="533"/>
    </row>
    <row r="149" customHeight="1" spans="14:18">
      <c r="N149" s="532"/>
      <c r="R149" s="533"/>
    </row>
    <row r="150" customHeight="1" spans="14:18">
      <c r="N150" s="532"/>
      <c r="R150" s="533"/>
    </row>
    <row r="151" customHeight="1" spans="14:18">
      <c r="N151" s="532"/>
      <c r="R151" s="533"/>
    </row>
    <row r="152" customHeight="1" spans="14:18">
      <c r="N152" s="532"/>
      <c r="R152" s="533"/>
    </row>
    <row r="153" customHeight="1" spans="14:18">
      <c r="N153" s="532"/>
      <c r="R153" s="533"/>
    </row>
    <row r="154" customHeight="1" spans="14:18">
      <c r="N154" s="532"/>
      <c r="R154" s="533"/>
    </row>
    <row r="155" customHeight="1" spans="14:18">
      <c r="N155" s="532"/>
      <c r="R155" s="533"/>
    </row>
    <row r="156" customHeight="1" spans="14:18">
      <c r="N156" s="532"/>
      <c r="R156" s="533"/>
    </row>
    <row r="157" customHeight="1" spans="14:18">
      <c r="N157" s="532"/>
      <c r="R157" s="533"/>
    </row>
    <row r="158" customHeight="1" spans="14:18">
      <c r="N158" s="532"/>
      <c r="R158" s="533"/>
    </row>
    <row r="159" customHeight="1" spans="14:18">
      <c r="N159" s="532"/>
      <c r="R159" s="533"/>
    </row>
    <row r="160" customHeight="1" spans="14:18">
      <c r="N160" s="532"/>
      <c r="R160" s="533"/>
    </row>
    <row r="161" customHeight="1" spans="14:18">
      <c r="N161" s="532"/>
      <c r="R161" s="533"/>
    </row>
    <row r="162" customHeight="1" spans="14:18">
      <c r="N162" s="532"/>
      <c r="R162" s="533"/>
    </row>
    <row r="163" customHeight="1" spans="14:18">
      <c r="N163" s="532"/>
      <c r="R163" s="533"/>
    </row>
    <row r="164" customHeight="1" spans="14:18">
      <c r="N164" s="532"/>
      <c r="R164" s="533"/>
    </row>
    <row r="165" customHeight="1" spans="14:18">
      <c r="N165" s="532"/>
      <c r="R165" s="533"/>
    </row>
    <row r="166" customHeight="1" spans="14:18">
      <c r="N166" s="532"/>
      <c r="R166" s="533"/>
    </row>
    <row r="167" customHeight="1" spans="14:18">
      <c r="N167" s="532"/>
      <c r="R167" s="533"/>
    </row>
    <row r="168" customHeight="1" spans="14:18">
      <c r="N168" s="532"/>
      <c r="R168" s="533"/>
    </row>
    <row r="169" customHeight="1" spans="14:18">
      <c r="N169" s="532"/>
      <c r="R169" s="533"/>
    </row>
    <row r="170" customHeight="1" spans="14:18">
      <c r="N170" s="532"/>
      <c r="R170" s="533"/>
    </row>
    <row r="171" customHeight="1" spans="14:18">
      <c r="N171" s="532"/>
      <c r="R171" s="533"/>
    </row>
    <row r="172" customHeight="1" spans="14:18">
      <c r="N172" s="532"/>
      <c r="R172" s="533"/>
    </row>
    <row r="173" customHeight="1" spans="14:18">
      <c r="N173" s="532"/>
      <c r="R173" s="533"/>
    </row>
    <row r="174" customHeight="1" spans="14:18">
      <c r="N174" s="532"/>
      <c r="R174" s="533"/>
    </row>
    <row r="175" customHeight="1" spans="14:18">
      <c r="N175" s="532"/>
      <c r="R175" s="533"/>
    </row>
    <row r="176" customHeight="1" spans="14:18">
      <c r="N176" s="532"/>
      <c r="R176" s="533"/>
    </row>
    <row r="177" customHeight="1" spans="14:18">
      <c r="N177" s="532"/>
      <c r="R177" s="533"/>
    </row>
    <row r="178" customHeight="1" spans="14:18">
      <c r="N178" s="532"/>
      <c r="R178" s="533"/>
    </row>
    <row r="179" customHeight="1" spans="14:18">
      <c r="N179" s="532"/>
      <c r="R179" s="533"/>
    </row>
    <row r="180" customHeight="1" spans="14:18">
      <c r="N180" s="532"/>
      <c r="R180" s="533"/>
    </row>
    <row r="181" customHeight="1" spans="14:18">
      <c r="N181" s="532"/>
      <c r="R181" s="533"/>
    </row>
    <row r="182" customHeight="1" spans="14:18">
      <c r="N182" s="532"/>
      <c r="R182" s="533"/>
    </row>
    <row r="183" customHeight="1" spans="14:18">
      <c r="N183" s="532"/>
      <c r="R183" s="533"/>
    </row>
    <row r="184" customHeight="1" spans="14:18">
      <c r="N184" s="532"/>
      <c r="R184" s="533"/>
    </row>
    <row r="185" customHeight="1" spans="14:18">
      <c r="N185" s="532"/>
      <c r="R185" s="533"/>
    </row>
    <row r="186" customHeight="1" spans="14:18">
      <c r="N186" s="532"/>
      <c r="R186" s="533"/>
    </row>
    <row r="187" customHeight="1" spans="14:18">
      <c r="N187" s="532"/>
      <c r="R187" s="533"/>
    </row>
    <row r="188" customHeight="1" spans="14:18">
      <c r="N188" s="532"/>
      <c r="R188" s="533"/>
    </row>
    <row r="189" customHeight="1" spans="14:18">
      <c r="N189" s="532"/>
      <c r="R189" s="533"/>
    </row>
    <row r="190" customHeight="1" spans="14:18">
      <c r="N190" s="532"/>
      <c r="R190" s="533"/>
    </row>
    <row r="191" customHeight="1" spans="14:18">
      <c r="N191" s="532"/>
      <c r="R191" s="533"/>
    </row>
    <row r="192" customHeight="1" spans="14:18">
      <c r="N192" s="532"/>
      <c r="R192" s="533"/>
    </row>
    <row r="193" customHeight="1" spans="14:18">
      <c r="N193" s="532"/>
      <c r="R193" s="533"/>
    </row>
    <row r="194" customHeight="1" spans="14:18">
      <c r="N194" s="532"/>
      <c r="R194" s="533"/>
    </row>
    <row r="195" customHeight="1" spans="14:18">
      <c r="N195" s="532"/>
      <c r="R195" s="533"/>
    </row>
    <row r="196" customHeight="1" spans="14:18">
      <c r="N196" s="532"/>
      <c r="R196" s="533"/>
    </row>
    <row r="197" customHeight="1" spans="14:18">
      <c r="N197" s="532"/>
      <c r="R197" s="533"/>
    </row>
    <row r="198" customHeight="1" spans="14:18">
      <c r="N198" s="532"/>
      <c r="R198" s="533"/>
    </row>
    <row r="199" customHeight="1" spans="14:18">
      <c r="N199" s="532"/>
      <c r="R199" s="533"/>
    </row>
    <row r="200" customHeight="1" spans="14:18">
      <c r="N200" s="532"/>
      <c r="R200" s="533"/>
    </row>
    <row r="201" customHeight="1" spans="14:18">
      <c r="N201" s="532"/>
      <c r="R201" s="533"/>
    </row>
    <row r="202" customHeight="1" spans="14:18">
      <c r="N202" s="532"/>
      <c r="R202" s="533"/>
    </row>
    <row r="203" customHeight="1" spans="14:18">
      <c r="N203" s="532"/>
      <c r="R203" s="533"/>
    </row>
    <row r="204" customHeight="1" spans="14:18">
      <c r="N204" s="532"/>
      <c r="R204" s="533"/>
    </row>
    <row r="205" customHeight="1" spans="14:18">
      <c r="N205" s="532"/>
      <c r="R205" s="533"/>
    </row>
    <row r="206" customHeight="1" spans="14:18">
      <c r="N206" s="532"/>
      <c r="R206" s="533"/>
    </row>
    <row r="207" customHeight="1" spans="14:18">
      <c r="N207" s="532"/>
      <c r="R207" s="533"/>
    </row>
    <row r="208" customHeight="1" spans="14:18">
      <c r="N208" s="532"/>
      <c r="R208" s="533"/>
    </row>
    <row r="209" customHeight="1" spans="14:18">
      <c r="N209" s="532"/>
      <c r="R209" s="533"/>
    </row>
    <row r="210" customHeight="1" spans="14:18">
      <c r="N210" s="532"/>
      <c r="R210" s="533"/>
    </row>
    <row r="211" customHeight="1" spans="14:18">
      <c r="N211" s="532"/>
      <c r="R211" s="533"/>
    </row>
    <row r="212" customHeight="1" spans="14:18">
      <c r="N212" s="532"/>
      <c r="R212" s="533"/>
    </row>
    <row r="213" customHeight="1" spans="14:18">
      <c r="N213" s="532"/>
      <c r="R213" s="533"/>
    </row>
    <row r="214" customHeight="1" spans="14:18">
      <c r="N214" s="532"/>
      <c r="R214" s="533"/>
    </row>
    <row r="215" customHeight="1" spans="14:18">
      <c r="N215" s="532"/>
      <c r="R215" s="533"/>
    </row>
    <row r="216" customHeight="1" spans="14:18">
      <c r="N216" s="532"/>
      <c r="R216" s="533"/>
    </row>
    <row r="217" customHeight="1" spans="14:18">
      <c r="N217" s="532"/>
      <c r="R217" s="533"/>
    </row>
    <row r="218" customHeight="1" spans="14:18">
      <c r="N218" s="532"/>
      <c r="R218" s="533"/>
    </row>
    <row r="219" customHeight="1" spans="14:18">
      <c r="N219" s="532"/>
      <c r="R219" s="533"/>
    </row>
    <row r="220" customHeight="1" spans="14:18">
      <c r="N220" s="532"/>
      <c r="R220" s="533"/>
    </row>
    <row r="221" customHeight="1" spans="14:18">
      <c r="N221" s="532"/>
      <c r="R221" s="533"/>
    </row>
    <row r="222" customHeight="1" spans="14:18">
      <c r="N222" s="532"/>
      <c r="R222" s="533"/>
    </row>
    <row r="223" customHeight="1" spans="14:18">
      <c r="N223" s="532"/>
      <c r="R223" s="533"/>
    </row>
    <row r="224" customHeight="1" spans="14:18">
      <c r="N224" s="532"/>
      <c r="R224" s="533"/>
    </row>
    <row r="225" customHeight="1" spans="14:18">
      <c r="N225" s="532"/>
      <c r="R225" s="533"/>
    </row>
    <row r="226" customHeight="1" spans="14:18">
      <c r="N226" s="532"/>
      <c r="R226" s="533"/>
    </row>
    <row r="227" customHeight="1" spans="14:18">
      <c r="N227" s="532"/>
      <c r="R227" s="533"/>
    </row>
    <row r="228" customHeight="1" spans="14:18">
      <c r="N228" s="532"/>
      <c r="R228" s="533"/>
    </row>
    <row r="229" customHeight="1" spans="14:18">
      <c r="N229" s="532"/>
      <c r="R229" s="533"/>
    </row>
    <row r="230" customHeight="1" spans="14:18">
      <c r="N230" s="532"/>
      <c r="R230" s="533"/>
    </row>
    <row r="231" customHeight="1" spans="14:18">
      <c r="N231" s="532"/>
      <c r="R231" s="533"/>
    </row>
    <row r="232" customHeight="1" spans="14:18">
      <c r="N232" s="532"/>
      <c r="R232" s="533"/>
    </row>
    <row r="233" customHeight="1" spans="14:18">
      <c r="N233" s="532"/>
      <c r="R233" s="533"/>
    </row>
    <row r="234" customHeight="1" spans="14:18">
      <c r="N234" s="532"/>
      <c r="R234" s="533"/>
    </row>
    <row r="235" customHeight="1" spans="14:18">
      <c r="N235" s="532"/>
      <c r="R235" s="533"/>
    </row>
    <row r="236" customHeight="1" spans="14:18">
      <c r="N236" s="532"/>
      <c r="R236" s="533"/>
    </row>
    <row r="237" customHeight="1" spans="14:18">
      <c r="N237" s="532"/>
      <c r="R237" s="533"/>
    </row>
    <row r="238" customHeight="1" spans="14:18">
      <c r="N238" s="532"/>
      <c r="R238" s="533"/>
    </row>
    <row r="239" customHeight="1" spans="14:18">
      <c r="N239" s="532"/>
      <c r="R239" s="533"/>
    </row>
    <row r="240" customHeight="1" spans="14:18">
      <c r="N240" s="532"/>
      <c r="R240" s="533"/>
    </row>
    <row r="241" customHeight="1" spans="14:18">
      <c r="N241" s="532"/>
      <c r="R241" s="533"/>
    </row>
    <row r="242" customHeight="1" spans="14:18">
      <c r="N242" s="532"/>
      <c r="R242" s="533"/>
    </row>
    <row r="243" customHeight="1" spans="14:18">
      <c r="N243" s="532"/>
      <c r="R243" s="533"/>
    </row>
    <row r="244" customHeight="1" spans="14:18">
      <c r="N244" s="532"/>
      <c r="R244" s="533"/>
    </row>
    <row r="245" customHeight="1" spans="14:18">
      <c r="N245" s="532"/>
      <c r="R245" s="533"/>
    </row>
    <row r="246" customHeight="1" spans="14:18">
      <c r="N246" s="532"/>
      <c r="R246" s="533"/>
    </row>
    <row r="247" customHeight="1" spans="14:18">
      <c r="N247" s="532"/>
      <c r="R247" s="533"/>
    </row>
    <row r="248" customHeight="1" spans="14:18">
      <c r="N248" s="532"/>
      <c r="R248" s="533"/>
    </row>
    <row r="249" customHeight="1" spans="14:18">
      <c r="N249" s="532"/>
      <c r="R249" s="533"/>
    </row>
    <row r="250" customHeight="1" spans="14:18">
      <c r="N250" s="532"/>
      <c r="R250" s="533"/>
    </row>
    <row r="251" customHeight="1" spans="14:18">
      <c r="N251" s="532"/>
      <c r="R251" s="533"/>
    </row>
    <row r="252" customHeight="1" spans="14:18">
      <c r="N252" s="532"/>
      <c r="R252" s="533"/>
    </row>
    <row r="253" customHeight="1" spans="14:18">
      <c r="N253" s="532"/>
      <c r="R253" s="533"/>
    </row>
    <row r="254" customHeight="1" spans="14:18">
      <c r="N254" s="532"/>
      <c r="R254" s="533"/>
    </row>
    <row r="255" customHeight="1" spans="14:18">
      <c r="N255" s="532"/>
      <c r="R255" s="533"/>
    </row>
    <row r="256" customHeight="1" spans="14:18">
      <c r="N256" s="532"/>
      <c r="R256" s="533"/>
    </row>
    <row r="257" customHeight="1" spans="14:18">
      <c r="N257" s="532"/>
      <c r="R257" s="533"/>
    </row>
    <row r="258" customHeight="1" spans="14:18">
      <c r="N258" s="532"/>
      <c r="R258" s="533"/>
    </row>
    <row r="259" customHeight="1" spans="14:18">
      <c r="N259" s="532"/>
      <c r="R259" s="533"/>
    </row>
    <row r="260" customHeight="1" spans="14:18">
      <c r="N260" s="532"/>
      <c r="R260" s="533"/>
    </row>
    <row r="261" customHeight="1" spans="14:18">
      <c r="N261" s="532"/>
      <c r="R261" s="533"/>
    </row>
    <row r="262" customHeight="1" spans="14:18">
      <c r="N262" s="532"/>
      <c r="R262" s="533"/>
    </row>
    <row r="263" customHeight="1" spans="14:18">
      <c r="N263" s="532"/>
      <c r="R263" s="533"/>
    </row>
    <row r="264" customHeight="1" spans="14:18">
      <c r="N264" s="532"/>
      <c r="R264" s="533"/>
    </row>
    <row r="265" customHeight="1" spans="14:18">
      <c r="N265" s="532"/>
      <c r="R265" s="533"/>
    </row>
    <row r="266" customHeight="1" spans="14:18">
      <c r="N266" s="532"/>
      <c r="R266" s="533"/>
    </row>
    <row r="267" customHeight="1" spans="14:18">
      <c r="N267" s="532"/>
      <c r="R267" s="533"/>
    </row>
    <row r="268" customHeight="1" spans="14:18">
      <c r="N268" s="532"/>
      <c r="R268" s="533"/>
    </row>
    <row r="269" customHeight="1" spans="14:18">
      <c r="N269" s="532"/>
      <c r="R269" s="533"/>
    </row>
    <row r="270" customHeight="1" spans="14:18">
      <c r="N270" s="532"/>
      <c r="R270" s="533"/>
    </row>
    <row r="271" customHeight="1" spans="14:18">
      <c r="N271" s="532"/>
      <c r="R271" s="533"/>
    </row>
    <row r="272" customHeight="1" spans="14:18">
      <c r="N272" s="532"/>
      <c r="R272" s="533"/>
    </row>
    <row r="273" customHeight="1" spans="14:18">
      <c r="N273" s="532"/>
      <c r="R273" s="533"/>
    </row>
    <row r="274" customHeight="1" spans="14:18">
      <c r="N274" s="532"/>
      <c r="R274" s="533"/>
    </row>
    <row r="275" customHeight="1" spans="14:18">
      <c r="N275" s="532"/>
      <c r="R275" s="533"/>
    </row>
    <row r="276" customHeight="1" spans="14:18">
      <c r="N276" s="532"/>
      <c r="R276" s="533"/>
    </row>
    <row r="277" customHeight="1" spans="14:18">
      <c r="N277" s="532"/>
      <c r="R277" s="533"/>
    </row>
    <row r="278" customHeight="1" spans="14:18">
      <c r="N278" s="532"/>
      <c r="R278" s="533"/>
    </row>
    <row r="279" customHeight="1" spans="14:18">
      <c r="N279" s="532"/>
      <c r="R279" s="533"/>
    </row>
    <row r="280" customHeight="1" spans="14:18">
      <c r="N280" s="532"/>
      <c r="R280" s="533"/>
    </row>
    <row r="281" customHeight="1" spans="14:18">
      <c r="N281" s="532"/>
      <c r="R281" s="533"/>
    </row>
    <row r="282" customHeight="1" spans="14:18">
      <c r="N282" s="532"/>
      <c r="R282" s="533"/>
    </row>
    <row r="283" customHeight="1" spans="14:18">
      <c r="N283" s="532"/>
      <c r="R283" s="533"/>
    </row>
    <row r="284" customHeight="1" spans="14:18">
      <c r="N284" s="532"/>
      <c r="R284" s="533"/>
    </row>
    <row r="285" customHeight="1" spans="14:18">
      <c r="N285" s="532"/>
      <c r="R285" s="533"/>
    </row>
    <row r="286" customHeight="1" spans="14:18">
      <c r="N286" s="532"/>
      <c r="R286" s="533"/>
    </row>
    <row r="287" customHeight="1" spans="14:18">
      <c r="N287" s="532"/>
      <c r="R287" s="533"/>
    </row>
    <row r="288" customHeight="1" spans="14:18">
      <c r="N288" s="532"/>
      <c r="R288" s="533"/>
    </row>
    <row r="289" customHeight="1" spans="14:18">
      <c r="N289" s="532"/>
      <c r="R289" s="533"/>
    </row>
    <row r="290" customHeight="1" spans="14:18">
      <c r="N290" s="532"/>
      <c r="R290" s="533"/>
    </row>
    <row r="291" customHeight="1" spans="14:18">
      <c r="N291" s="532"/>
      <c r="R291" s="533"/>
    </row>
    <row r="292" customHeight="1" spans="14:18">
      <c r="N292" s="532"/>
      <c r="R292" s="533"/>
    </row>
    <row r="293" customHeight="1" spans="14:18">
      <c r="N293" s="532"/>
      <c r="R293" s="533"/>
    </row>
    <row r="294" customHeight="1" spans="14:18">
      <c r="N294" s="532"/>
      <c r="R294" s="533"/>
    </row>
    <row r="295" customHeight="1" spans="14:18">
      <c r="N295" s="532"/>
      <c r="R295" s="533"/>
    </row>
    <row r="296" customHeight="1" spans="14:18">
      <c r="N296" s="532"/>
      <c r="R296" s="533"/>
    </row>
    <row r="297" customHeight="1" spans="14:18">
      <c r="N297" s="532"/>
      <c r="R297" s="533"/>
    </row>
    <row r="298" customHeight="1" spans="14:18">
      <c r="N298" s="532"/>
      <c r="R298" s="533"/>
    </row>
    <row r="299" customHeight="1" spans="14:18">
      <c r="N299" s="532"/>
      <c r="R299" s="533"/>
    </row>
    <row r="300" customHeight="1" spans="14:18">
      <c r="N300" s="532"/>
      <c r="R300" s="533"/>
    </row>
    <row r="301" customHeight="1" spans="14:18">
      <c r="N301" s="532"/>
      <c r="R301" s="533"/>
    </row>
    <row r="302" customHeight="1" spans="14:18">
      <c r="N302" s="532"/>
      <c r="R302" s="533"/>
    </row>
    <row r="303" customHeight="1" spans="14:18">
      <c r="N303" s="532"/>
      <c r="R303" s="533"/>
    </row>
    <row r="304" customHeight="1" spans="14:18">
      <c r="N304" s="532"/>
      <c r="R304" s="533"/>
    </row>
    <row r="305" customHeight="1" spans="14:18">
      <c r="N305" s="532"/>
      <c r="R305" s="533"/>
    </row>
    <row r="306" customHeight="1" spans="14:18">
      <c r="N306" s="532"/>
      <c r="R306" s="533"/>
    </row>
    <row r="307" customHeight="1" spans="14:18">
      <c r="N307" s="532"/>
      <c r="R307" s="533"/>
    </row>
    <row r="308" customHeight="1" spans="14:18">
      <c r="N308" s="532"/>
      <c r="R308" s="533"/>
    </row>
    <row r="309" customHeight="1" spans="14:18">
      <c r="N309" s="532"/>
      <c r="R309" s="533"/>
    </row>
    <row r="310" customHeight="1" spans="14:18">
      <c r="N310" s="532"/>
      <c r="R310" s="533"/>
    </row>
    <row r="311" customHeight="1" spans="14:18">
      <c r="N311" s="532"/>
      <c r="R311" s="533"/>
    </row>
    <row r="312" customHeight="1" spans="14:18">
      <c r="N312" s="532"/>
      <c r="R312" s="533"/>
    </row>
    <row r="313" customHeight="1" spans="14:18">
      <c r="N313" s="532"/>
      <c r="R313" s="533"/>
    </row>
    <row r="314" customHeight="1" spans="14:18">
      <c r="N314" s="532"/>
      <c r="R314" s="533"/>
    </row>
    <row r="315" customHeight="1" spans="14:18">
      <c r="N315" s="532"/>
      <c r="R315" s="533"/>
    </row>
    <row r="316" customHeight="1" spans="14:18">
      <c r="N316" s="532"/>
      <c r="R316" s="533"/>
    </row>
    <row r="317" customHeight="1" spans="14:18">
      <c r="N317" s="532"/>
      <c r="R317" s="533"/>
    </row>
    <row r="318" customHeight="1" spans="14:18">
      <c r="N318" s="532"/>
      <c r="R318" s="533"/>
    </row>
    <row r="319" customHeight="1" spans="14:18">
      <c r="N319" s="532"/>
      <c r="R319" s="533"/>
    </row>
    <row r="320" customHeight="1" spans="14:18">
      <c r="N320" s="532"/>
      <c r="R320" s="533"/>
    </row>
    <row r="321" customHeight="1" spans="14:18">
      <c r="N321" s="532"/>
      <c r="R321" s="533"/>
    </row>
    <row r="322" customHeight="1" spans="14:18">
      <c r="N322" s="532"/>
      <c r="R322" s="533"/>
    </row>
    <row r="323" customHeight="1" spans="14:18">
      <c r="N323" s="532"/>
      <c r="R323" s="533"/>
    </row>
    <row r="324" customHeight="1" spans="14:18">
      <c r="N324" s="532"/>
      <c r="R324" s="533"/>
    </row>
    <row r="325" customHeight="1" spans="14:18">
      <c r="N325" s="532"/>
      <c r="R325" s="533"/>
    </row>
    <row r="326" customHeight="1" spans="14:18">
      <c r="N326" s="532"/>
      <c r="R326" s="533"/>
    </row>
    <row r="327" customHeight="1" spans="14:18">
      <c r="N327" s="532"/>
      <c r="R327" s="533"/>
    </row>
    <row r="328" customHeight="1" spans="14:18">
      <c r="N328" s="532"/>
      <c r="R328" s="533"/>
    </row>
    <row r="329" customHeight="1" spans="14:18">
      <c r="N329" s="532"/>
      <c r="R329" s="533"/>
    </row>
    <row r="330" customHeight="1" spans="14:18">
      <c r="N330" s="532"/>
      <c r="R330" s="533"/>
    </row>
    <row r="331" customHeight="1" spans="14:18">
      <c r="N331" s="532"/>
      <c r="R331" s="533"/>
    </row>
    <row r="332" customHeight="1" spans="14:18">
      <c r="N332" s="532"/>
      <c r="R332" s="533"/>
    </row>
    <row r="333" customHeight="1" spans="14:18">
      <c r="N333" s="532"/>
      <c r="R333" s="533"/>
    </row>
    <row r="334" customHeight="1" spans="14:18">
      <c r="N334" s="532"/>
      <c r="R334" s="533"/>
    </row>
    <row r="335" customHeight="1" spans="14:18">
      <c r="N335" s="532"/>
      <c r="R335" s="533"/>
    </row>
    <row r="336" customHeight="1" spans="14:18">
      <c r="N336" s="532"/>
      <c r="R336" s="533"/>
    </row>
    <row r="337" customHeight="1" spans="14:18">
      <c r="N337" s="532"/>
      <c r="R337" s="533"/>
    </row>
    <row r="338" customHeight="1" spans="14:18">
      <c r="N338" s="532"/>
      <c r="R338" s="533"/>
    </row>
    <row r="339" customHeight="1" spans="14:18">
      <c r="N339" s="532"/>
      <c r="R339" s="533"/>
    </row>
    <row r="340" customHeight="1" spans="14:18">
      <c r="N340" s="532"/>
      <c r="R340" s="533"/>
    </row>
    <row r="341" customHeight="1" spans="14:18">
      <c r="N341" s="532"/>
      <c r="R341" s="533"/>
    </row>
    <row r="342" customHeight="1" spans="14:18">
      <c r="N342" s="532"/>
      <c r="R342" s="533"/>
    </row>
    <row r="343" customHeight="1" spans="14:18">
      <c r="N343" s="532"/>
      <c r="R343" s="533"/>
    </row>
    <row r="344" customHeight="1" spans="14:18">
      <c r="N344" s="532"/>
      <c r="R344" s="533"/>
    </row>
    <row r="345" customHeight="1" spans="14:18">
      <c r="N345" s="532"/>
      <c r="R345" s="533"/>
    </row>
    <row r="346" customHeight="1" spans="14:18">
      <c r="N346" s="532"/>
      <c r="R346" s="533"/>
    </row>
    <row r="347" customHeight="1" spans="14:18">
      <c r="N347" s="532"/>
      <c r="R347" s="533"/>
    </row>
    <row r="348" customHeight="1" spans="14:18">
      <c r="N348" s="532"/>
      <c r="R348" s="533"/>
    </row>
    <row r="349" customHeight="1" spans="14:18">
      <c r="N349" s="532"/>
      <c r="R349" s="533"/>
    </row>
    <row r="350" customHeight="1" spans="14:18">
      <c r="N350" s="532"/>
      <c r="R350" s="533"/>
    </row>
    <row r="351" customHeight="1" spans="14:18">
      <c r="N351" s="532"/>
      <c r="R351" s="533"/>
    </row>
    <row r="352" customHeight="1" spans="14:18">
      <c r="N352" s="532"/>
      <c r="R352" s="533"/>
    </row>
    <row r="353" customHeight="1" spans="14:18">
      <c r="N353" s="532"/>
      <c r="R353" s="533"/>
    </row>
    <row r="354" customHeight="1" spans="14:18">
      <c r="N354" s="532"/>
      <c r="R354" s="533"/>
    </row>
    <row r="355" customHeight="1" spans="14:18">
      <c r="N355" s="532"/>
      <c r="R355" s="533"/>
    </row>
    <row r="356" customHeight="1" spans="14:18">
      <c r="N356" s="532"/>
      <c r="R356" s="533"/>
    </row>
    <row r="357" customHeight="1" spans="14:18">
      <c r="N357" s="532"/>
      <c r="R357" s="533"/>
    </row>
    <row r="358" customHeight="1" spans="14:18">
      <c r="N358" s="532"/>
      <c r="R358" s="533"/>
    </row>
    <row r="359" customHeight="1" spans="14:18">
      <c r="N359" s="532"/>
      <c r="R359" s="533"/>
    </row>
    <row r="360" customHeight="1" spans="14:18">
      <c r="N360" s="532"/>
      <c r="R360" s="533"/>
    </row>
    <row r="361" customHeight="1" spans="14:18">
      <c r="N361" s="532"/>
      <c r="R361" s="533"/>
    </row>
    <row r="362" customHeight="1" spans="14:18">
      <c r="N362" s="532"/>
      <c r="R362" s="533"/>
    </row>
    <row r="363" customHeight="1" spans="14:18">
      <c r="N363" s="532"/>
      <c r="R363" s="533"/>
    </row>
    <row r="364" customHeight="1" spans="14:18">
      <c r="N364" s="532"/>
      <c r="R364" s="533"/>
    </row>
    <row r="365" customHeight="1" spans="14:18">
      <c r="N365" s="532"/>
      <c r="R365" s="533"/>
    </row>
    <row r="366" customHeight="1" spans="14:18">
      <c r="N366" s="532"/>
      <c r="R366" s="533"/>
    </row>
    <row r="367" customHeight="1" spans="14:18">
      <c r="N367" s="532"/>
      <c r="R367" s="533"/>
    </row>
    <row r="368" customHeight="1" spans="14:18">
      <c r="N368" s="532"/>
      <c r="R368" s="533"/>
    </row>
    <row r="369" customHeight="1" spans="14:18">
      <c r="N369" s="532"/>
      <c r="R369" s="533"/>
    </row>
    <row r="370" customHeight="1" spans="14:18">
      <c r="N370" s="532"/>
      <c r="R370" s="533"/>
    </row>
    <row r="371" customHeight="1" spans="14:18">
      <c r="N371" s="532"/>
      <c r="R371" s="533"/>
    </row>
    <row r="372" customHeight="1" spans="14:18">
      <c r="N372" s="532"/>
      <c r="R372" s="533"/>
    </row>
    <row r="373" customHeight="1" spans="14:18">
      <c r="N373" s="532"/>
      <c r="R373" s="533"/>
    </row>
    <row r="374" customHeight="1" spans="14:18">
      <c r="N374" s="532"/>
      <c r="R374" s="533"/>
    </row>
    <row r="375" customHeight="1" spans="14:18">
      <c r="N375" s="532"/>
      <c r="R375" s="533"/>
    </row>
    <row r="376" customHeight="1" spans="14:18">
      <c r="N376" s="532"/>
      <c r="R376" s="533"/>
    </row>
    <row r="377" customHeight="1" spans="14:18">
      <c r="N377" s="532"/>
      <c r="R377" s="533"/>
    </row>
    <row r="378" customHeight="1" spans="14:18">
      <c r="N378" s="532"/>
      <c r="R378" s="533"/>
    </row>
    <row r="379" customHeight="1" spans="14:18">
      <c r="N379" s="532"/>
      <c r="R379" s="533"/>
    </row>
    <row r="380" customHeight="1" spans="14:18">
      <c r="N380" s="532"/>
      <c r="R380" s="533"/>
    </row>
    <row r="381" customHeight="1" spans="14:18">
      <c r="N381" s="532"/>
      <c r="R381" s="533"/>
    </row>
    <row r="382" customHeight="1" spans="14:18">
      <c r="N382" s="532"/>
      <c r="R382" s="533"/>
    </row>
    <row r="383" customHeight="1" spans="14:18">
      <c r="N383" s="532"/>
      <c r="R383" s="533"/>
    </row>
    <row r="384" customHeight="1" spans="14:18">
      <c r="N384" s="532"/>
      <c r="R384" s="533"/>
    </row>
    <row r="385" customHeight="1" spans="14:18">
      <c r="N385" s="532"/>
      <c r="R385" s="533"/>
    </row>
    <row r="386" customHeight="1" spans="14:18">
      <c r="N386" s="532"/>
      <c r="R386" s="533"/>
    </row>
    <row r="387" customHeight="1" spans="14:18">
      <c r="N387" s="532"/>
      <c r="R387" s="533"/>
    </row>
    <row r="388" customHeight="1" spans="14:18">
      <c r="N388" s="532"/>
      <c r="R388" s="533"/>
    </row>
    <row r="389" customHeight="1" spans="14:18">
      <c r="N389" s="532"/>
      <c r="R389" s="533"/>
    </row>
    <row r="390" customHeight="1" spans="14:18">
      <c r="N390" s="532"/>
      <c r="R390" s="533"/>
    </row>
    <row r="391" customHeight="1" spans="14:18">
      <c r="N391" s="532"/>
      <c r="R391" s="533"/>
    </row>
    <row r="392" customHeight="1" spans="14:18">
      <c r="N392" s="532"/>
      <c r="R392" s="533"/>
    </row>
    <row r="393" customHeight="1" spans="14:18">
      <c r="N393" s="532"/>
      <c r="R393" s="533"/>
    </row>
    <row r="394" customHeight="1" spans="14:18">
      <c r="N394" s="532"/>
      <c r="R394" s="533"/>
    </row>
    <row r="395" customHeight="1" spans="14:18">
      <c r="N395" s="532"/>
      <c r="R395" s="533"/>
    </row>
    <row r="396" customHeight="1" spans="14:18">
      <c r="N396" s="532"/>
      <c r="R396" s="533"/>
    </row>
    <row r="397" customHeight="1" spans="14:18">
      <c r="N397" s="532"/>
      <c r="R397" s="533"/>
    </row>
    <row r="398" customHeight="1" spans="14:18">
      <c r="N398" s="532"/>
      <c r="R398" s="533"/>
    </row>
    <row r="399" customHeight="1" spans="14:18">
      <c r="N399" s="532"/>
      <c r="R399" s="533"/>
    </row>
    <row r="400" customHeight="1" spans="14:18">
      <c r="N400" s="532"/>
      <c r="R400" s="533"/>
    </row>
    <row r="401" customHeight="1" spans="14:18">
      <c r="N401" s="532"/>
      <c r="R401" s="533"/>
    </row>
    <row r="402" customHeight="1" spans="14:18">
      <c r="N402" s="532"/>
      <c r="R402" s="533"/>
    </row>
    <row r="403" customHeight="1" spans="14:18">
      <c r="N403" s="532"/>
      <c r="R403" s="533"/>
    </row>
    <row r="404" customHeight="1" spans="14:18">
      <c r="N404" s="532"/>
      <c r="R404" s="533"/>
    </row>
    <row r="405" customHeight="1" spans="14:18">
      <c r="N405" s="532"/>
      <c r="R405" s="533"/>
    </row>
    <row r="406" customHeight="1" spans="14:18">
      <c r="N406" s="532"/>
      <c r="R406" s="533"/>
    </row>
    <row r="407" customHeight="1" spans="14:18">
      <c r="N407" s="532"/>
      <c r="R407" s="533"/>
    </row>
    <row r="408" customHeight="1" spans="14:18">
      <c r="N408" s="532"/>
      <c r="R408" s="533"/>
    </row>
    <row r="409" customHeight="1" spans="14:18">
      <c r="N409" s="532"/>
      <c r="R409" s="533"/>
    </row>
    <row r="410" customHeight="1" spans="14:18">
      <c r="N410" s="532"/>
      <c r="R410" s="533"/>
    </row>
    <row r="411" customHeight="1" spans="14:18">
      <c r="N411" s="532"/>
      <c r="R411" s="533"/>
    </row>
    <row r="412" customHeight="1" spans="14:18">
      <c r="N412" s="532"/>
      <c r="R412" s="533"/>
    </row>
    <row r="413" customHeight="1" spans="14:18">
      <c r="N413" s="532"/>
      <c r="R413" s="533"/>
    </row>
    <row r="414" customHeight="1" spans="14:18">
      <c r="N414" s="532"/>
      <c r="R414" s="533"/>
    </row>
    <row r="415" customHeight="1" spans="14:18">
      <c r="N415" s="532"/>
      <c r="R415" s="533"/>
    </row>
    <row r="416" customHeight="1" spans="14:18">
      <c r="N416" s="532"/>
      <c r="R416" s="533"/>
    </row>
    <row r="417" customHeight="1" spans="14:18">
      <c r="N417" s="532"/>
      <c r="R417" s="533"/>
    </row>
    <row r="418" customHeight="1" spans="14:18">
      <c r="N418" s="532"/>
      <c r="R418" s="533"/>
    </row>
    <row r="419" customHeight="1" spans="14:18">
      <c r="N419" s="532"/>
      <c r="R419" s="533"/>
    </row>
    <row r="420" customHeight="1" spans="14:18">
      <c r="N420" s="532"/>
      <c r="R420" s="533"/>
    </row>
    <row r="421" customHeight="1" spans="14:18">
      <c r="N421" s="532"/>
      <c r="R421" s="533"/>
    </row>
    <row r="422" customHeight="1" spans="14:18">
      <c r="N422" s="532"/>
      <c r="R422" s="533"/>
    </row>
    <row r="423" customHeight="1" spans="14:18">
      <c r="N423" s="532"/>
      <c r="R423" s="533"/>
    </row>
    <row r="424" customHeight="1" spans="14:18">
      <c r="N424" s="532"/>
      <c r="R424" s="533"/>
    </row>
    <row r="425" customHeight="1" spans="14:18">
      <c r="N425" s="532"/>
      <c r="R425" s="533"/>
    </row>
    <row r="426" customHeight="1" spans="14:18">
      <c r="N426" s="532"/>
      <c r="R426" s="533"/>
    </row>
    <row r="427" customHeight="1" spans="14:18">
      <c r="N427" s="532"/>
      <c r="R427" s="533"/>
    </row>
    <row r="428" customHeight="1" spans="14:18">
      <c r="N428" s="532"/>
      <c r="R428" s="533"/>
    </row>
    <row r="429" customHeight="1" spans="14:18">
      <c r="N429" s="532"/>
      <c r="R429" s="533"/>
    </row>
    <row r="430" customHeight="1" spans="14:18">
      <c r="N430" s="532"/>
      <c r="R430" s="533"/>
    </row>
    <row r="431" customHeight="1" spans="14:18">
      <c r="N431" s="532"/>
      <c r="R431" s="533"/>
    </row>
    <row r="432" customHeight="1" spans="14:18">
      <c r="N432" s="532"/>
      <c r="R432" s="533"/>
    </row>
    <row r="433" customHeight="1" spans="14:18">
      <c r="N433" s="532"/>
      <c r="R433" s="533"/>
    </row>
    <row r="434" customHeight="1" spans="14:18">
      <c r="N434" s="532"/>
      <c r="R434" s="533"/>
    </row>
    <row r="435" customHeight="1" spans="14:18">
      <c r="N435" s="532"/>
      <c r="R435" s="533"/>
    </row>
    <row r="436" customHeight="1" spans="14:18">
      <c r="N436" s="532"/>
      <c r="R436" s="533"/>
    </row>
    <row r="437" customHeight="1" spans="14:18">
      <c r="N437" s="532"/>
      <c r="R437" s="533"/>
    </row>
    <row r="438" customHeight="1" spans="14:18">
      <c r="N438" s="532"/>
      <c r="R438" s="533"/>
    </row>
    <row r="439" customHeight="1" spans="14:18">
      <c r="N439" s="532"/>
      <c r="R439" s="533"/>
    </row>
    <row r="440" customHeight="1" spans="14:18">
      <c r="N440" s="532"/>
      <c r="R440" s="533"/>
    </row>
    <row r="441" customHeight="1" spans="14:18">
      <c r="N441" s="532"/>
      <c r="R441" s="533"/>
    </row>
    <row r="442" customHeight="1" spans="14:18">
      <c r="N442" s="532"/>
      <c r="R442" s="533"/>
    </row>
    <row r="443" customHeight="1" spans="14:18">
      <c r="N443" s="532"/>
      <c r="R443" s="533"/>
    </row>
    <row r="444" customHeight="1" spans="14:18">
      <c r="N444" s="532"/>
      <c r="R444" s="533"/>
    </row>
    <row r="445" customHeight="1" spans="14:18">
      <c r="N445" s="532"/>
      <c r="R445" s="533"/>
    </row>
    <row r="446" customHeight="1" spans="14:18">
      <c r="N446" s="532"/>
      <c r="R446" s="533"/>
    </row>
    <row r="447" customHeight="1" spans="14:18">
      <c r="N447" s="532"/>
      <c r="R447" s="533"/>
    </row>
    <row r="448" customHeight="1" spans="14:18">
      <c r="N448" s="532"/>
      <c r="R448" s="533"/>
    </row>
    <row r="449" customHeight="1" spans="14:18">
      <c r="N449" s="532"/>
      <c r="R449" s="533"/>
    </row>
    <row r="450" customHeight="1" spans="14:18">
      <c r="N450" s="532"/>
      <c r="R450" s="533"/>
    </row>
    <row r="451" customHeight="1" spans="14:18">
      <c r="N451" s="532"/>
      <c r="R451" s="533"/>
    </row>
    <row r="452" customHeight="1" spans="14:18">
      <c r="N452" s="532"/>
      <c r="R452" s="533"/>
    </row>
    <row r="453" customHeight="1" spans="14:18">
      <c r="N453" s="532"/>
      <c r="R453" s="533"/>
    </row>
    <row r="454" customHeight="1" spans="14:18">
      <c r="N454" s="532"/>
      <c r="R454" s="533"/>
    </row>
    <row r="455" customHeight="1" spans="14:18">
      <c r="N455" s="532"/>
      <c r="R455" s="533"/>
    </row>
    <row r="456" customHeight="1" spans="14:18">
      <c r="N456" s="532"/>
      <c r="R456" s="533"/>
    </row>
    <row r="457" customHeight="1" spans="14:18">
      <c r="N457" s="532"/>
      <c r="R457" s="533"/>
    </row>
    <row r="458" customHeight="1" spans="14:18">
      <c r="N458" s="532"/>
      <c r="R458" s="533"/>
    </row>
    <row r="459" customHeight="1" spans="14:18">
      <c r="N459" s="532"/>
      <c r="R459" s="533"/>
    </row>
    <row r="460" customHeight="1" spans="14:18">
      <c r="N460" s="532"/>
      <c r="R460" s="533"/>
    </row>
    <row r="461" customHeight="1" spans="14:18">
      <c r="N461" s="532"/>
      <c r="R461" s="533"/>
    </row>
    <row r="462" customHeight="1" spans="14:18">
      <c r="N462" s="532"/>
      <c r="R462" s="533"/>
    </row>
    <row r="463" customHeight="1" spans="14:18">
      <c r="N463" s="532"/>
      <c r="R463" s="533"/>
    </row>
    <row r="464" customHeight="1" spans="14:18">
      <c r="N464" s="532"/>
      <c r="R464" s="533"/>
    </row>
    <row r="465" customHeight="1" spans="14:18">
      <c r="N465" s="532"/>
      <c r="R465" s="533"/>
    </row>
    <row r="466" customHeight="1" spans="14:18">
      <c r="N466" s="532"/>
      <c r="R466" s="533"/>
    </row>
    <row r="467" customHeight="1" spans="14:18">
      <c r="N467" s="532"/>
      <c r="R467" s="533"/>
    </row>
    <row r="468" customHeight="1" spans="14:18">
      <c r="N468" s="532"/>
      <c r="R468" s="533"/>
    </row>
    <row r="469" customHeight="1" spans="14:18">
      <c r="N469" s="532"/>
      <c r="R469" s="533"/>
    </row>
    <row r="470" customHeight="1" spans="14:18">
      <c r="N470" s="532"/>
      <c r="R470" s="533"/>
    </row>
    <row r="471" customHeight="1" spans="14:18">
      <c r="N471" s="532"/>
      <c r="R471" s="533"/>
    </row>
    <row r="472" customHeight="1" spans="14:18">
      <c r="N472" s="532"/>
      <c r="R472" s="533"/>
    </row>
    <row r="473" customHeight="1" spans="14:18">
      <c r="N473" s="532"/>
      <c r="R473" s="533"/>
    </row>
    <row r="474" customHeight="1" spans="14:18">
      <c r="N474" s="532"/>
      <c r="R474" s="533"/>
    </row>
    <row r="475" customHeight="1" spans="14:18">
      <c r="N475" s="532"/>
      <c r="R475" s="533"/>
    </row>
    <row r="476" customHeight="1" spans="14:18">
      <c r="N476" s="532"/>
      <c r="R476" s="533"/>
    </row>
    <row r="477" customHeight="1" spans="14:18">
      <c r="N477" s="532"/>
      <c r="R477" s="533"/>
    </row>
    <row r="478" customHeight="1" spans="14:18">
      <c r="N478" s="532"/>
      <c r="R478" s="533"/>
    </row>
    <row r="479" customHeight="1" spans="14:18">
      <c r="N479" s="532"/>
      <c r="R479" s="533"/>
    </row>
    <row r="480" customHeight="1" spans="14:18">
      <c r="N480" s="532"/>
      <c r="R480" s="533"/>
    </row>
    <row r="481" customHeight="1" spans="14:18">
      <c r="N481" s="532"/>
      <c r="R481" s="533"/>
    </row>
    <row r="482" customHeight="1" spans="14:18">
      <c r="N482" s="532"/>
      <c r="R482" s="533"/>
    </row>
    <row r="483" customHeight="1" spans="14:18">
      <c r="N483" s="532"/>
      <c r="R483" s="533"/>
    </row>
    <row r="484" customHeight="1" spans="14:18">
      <c r="N484" s="532"/>
      <c r="R484" s="533"/>
    </row>
    <row r="485" customHeight="1" spans="14:18">
      <c r="N485" s="532"/>
      <c r="R485" s="533"/>
    </row>
    <row r="486" customHeight="1" spans="14:18">
      <c r="N486" s="532"/>
      <c r="R486" s="533"/>
    </row>
    <row r="487" customHeight="1" spans="14:18">
      <c r="N487" s="532"/>
      <c r="R487" s="533"/>
    </row>
    <row r="488" customHeight="1" spans="14:18">
      <c r="N488" s="532"/>
      <c r="R488" s="533"/>
    </row>
    <row r="489" customHeight="1" spans="14:18">
      <c r="N489" s="532"/>
      <c r="R489" s="533"/>
    </row>
    <row r="490" customHeight="1" spans="14:18">
      <c r="N490" s="532"/>
      <c r="R490" s="533"/>
    </row>
    <row r="491" customHeight="1" spans="14:18">
      <c r="N491" s="532"/>
      <c r="R491" s="533"/>
    </row>
    <row r="492" customHeight="1" spans="14:18">
      <c r="N492" s="532"/>
      <c r="R492" s="533"/>
    </row>
    <row r="493" customHeight="1" spans="14:18">
      <c r="N493" s="532"/>
      <c r="R493" s="533"/>
    </row>
    <row r="494" customHeight="1" spans="14:18">
      <c r="N494" s="532"/>
      <c r="R494" s="533"/>
    </row>
    <row r="495" customHeight="1" spans="14:18">
      <c r="N495" s="532"/>
      <c r="R495" s="533"/>
    </row>
    <row r="496" customHeight="1" spans="14:18">
      <c r="N496" s="532"/>
      <c r="R496" s="533"/>
    </row>
    <row r="497" customHeight="1" spans="14:18">
      <c r="N497" s="532"/>
      <c r="R497" s="533"/>
    </row>
    <row r="498" customHeight="1" spans="14:18">
      <c r="N498" s="532"/>
      <c r="R498" s="533"/>
    </row>
    <row r="499" customHeight="1" spans="14:18">
      <c r="N499" s="532"/>
      <c r="R499" s="533"/>
    </row>
    <row r="500" customHeight="1" spans="14:18">
      <c r="N500" s="532"/>
      <c r="R500" s="533"/>
    </row>
    <row r="501" customHeight="1" spans="14:18">
      <c r="N501" s="532"/>
      <c r="R501" s="533"/>
    </row>
    <row r="502" customHeight="1" spans="14:18">
      <c r="N502" s="532"/>
      <c r="R502" s="533"/>
    </row>
    <row r="503" customHeight="1" spans="14:18">
      <c r="N503" s="532"/>
      <c r="R503" s="533"/>
    </row>
    <row r="504" customHeight="1" spans="14:18">
      <c r="N504" s="532"/>
      <c r="R504" s="533"/>
    </row>
    <row r="505" customHeight="1" spans="14:18">
      <c r="N505" s="532"/>
      <c r="R505" s="533"/>
    </row>
    <row r="506" customHeight="1" spans="14:18">
      <c r="N506" s="532"/>
      <c r="R506" s="533"/>
    </row>
    <row r="507" customHeight="1" spans="14:18">
      <c r="N507" s="532"/>
      <c r="R507" s="533"/>
    </row>
    <row r="508" customHeight="1" spans="14:18">
      <c r="N508" s="532"/>
      <c r="R508" s="533"/>
    </row>
    <row r="509" customHeight="1" spans="14:18">
      <c r="N509" s="532"/>
      <c r="R509" s="533"/>
    </row>
    <row r="510" customHeight="1" spans="14:18">
      <c r="N510" s="532"/>
      <c r="R510" s="533"/>
    </row>
    <row r="511" customHeight="1" spans="14:18">
      <c r="N511" s="532"/>
      <c r="R511" s="533"/>
    </row>
    <row r="512" customHeight="1" spans="14:18">
      <c r="N512" s="532"/>
      <c r="R512" s="533"/>
    </row>
    <row r="513" customHeight="1" spans="14:18">
      <c r="N513" s="532"/>
      <c r="R513" s="533"/>
    </row>
    <row r="514" customHeight="1" spans="14:18">
      <c r="N514" s="532"/>
      <c r="R514" s="533"/>
    </row>
    <row r="515" customHeight="1" spans="14:18">
      <c r="N515" s="532"/>
      <c r="R515" s="533"/>
    </row>
    <row r="516" customHeight="1" spans="14:18">
      <c r="N516" s="532"/>
      <c r="R516" s="533"/>
    </row>
    <row r="517" customHeight="1" spans="14:18">
      <c r="N517" s="532"/>
      <c r="R517" s="533"/>
    </row>
    <row r="518" customHeight="1" spans="14:18">
      <c r="N518" s="532"/>
      <c r="R518" s="533"/>
    </row>
    <row r="519" customHeight="1" spans="14:18">
      <c r="N519" s="532"/>
      <c r="R519" s="533"/>
    </row>
    <row r="520" customHeight="1" spans="14:18">
      <c r="N520" s="532"/>
      <c r="R520" s="533"/>
    </row>
    <row r="521" customHeight="1" spans="14:18">
      <c r="N521" s="532"/>
      <c r="R521" s="533"/>
    </row>
    <row r="522" customHeight="1" spans="14:18">
      <c r="N522" s="532"/>
      <c r="R522" s="533"/>
    </row>
    <row r="523" customHeight="1" spans="14:18">
      <c r="N523" s="532"/>
      <c r="R523" s="533"/>
    </row>
    <row r="524" customHeight="1" spans="14:18">
      <c r="N524" s="532"/>
      <c r="R524" s="533"/>
    </row>
    <row r="525" customHeight="1" spans="14:18">
      <c r="N525" s="532"/>
      <c r="R525" s="533"/>
    </row>
    <row r="526" customHeight="1" spans="14:18">
      <c r="N526" s="532"/>
      <c r="R526" s="533"/>
    </row>
    <row r="527" customHeight="1" spans="14:18">
      <c r="N527" s="532"/>
      <c r="R527" s="533"/>
    </row>
    <row r="528" customHeight="1" spans="14:18">
      <c r="N528" s="532"/>
      <c r="R528" s="533"/>
    </row>
    <row r="529" customHeight="1" spans="14:18">
      <c r="N529" s="532"/>
      <c r="R529" s="533"/>
    </row>
    <row r="530" customHeight="1" spans="14:18">
      <c r="N530" s="532"/>
      <c r="R530" s="533"/>
    </row>
    <row r="531" customHeight="1" spans="14:18">
      <c r="N531" s="532"/>
      <c r="R531" s="533"/>
    </row>
    <row r="532" customHeight="1" spans="14:18">
      <c r="N532" s="532"/>
      <c r="R532" s="533"/>
    </row>
    <row r="533" customHeight="1" spans="14:18">
      <c r="N533" s="532"/>
      <c r="R533" s="533"/>
    </row>
    <row r="534" customHeight="1" spans="14:18">
      <c r="N534" s="532"/>
      <c r="R534" s="533"/>
    </row>
    <row r="535" customHeight="1" spans="14:18">
      <c r="N535" s="532"/>
      <c r="R535" s="533"/>
    </row>
    <row r="536" customHeight="1" spans="14:18">
      <c r="N536" s="532"/>
      <c r="R536" s="533"/>
    </row>
    <row r="537" customHeight="1" spans="14:18">
      <c r="N537" s="532"/>
      <c r="R537" s="533"/>
    </row>
    <row r="538" customHeight="1" spans="14:18">
      <c r="N538" s="532"/>
      <c r="R538" s="533"/>
    </row>
    <row r="539" customHeight="1" spans="14:18">
      <c r="N539" s="532"/>
      <c r="R539" s="533"/>
    </row>
    <row r="540" customHeight="1" spans="14:18">
      <c r="N540" s="532"/>
      <c r="R540" s="533"/>
    </row>
    <row r="541" customHeight="1" spans="14:18">
      <c r="N541" s="532"/>
      <c r="R541" s="533"/>
    </row>
    <row r="542" customHeight="1" spans="14:18">
      <c r="N542" s="532"/>
      <c r="R542" s="533"/>
    </row>
    <row r="543" customHeight="1" spans="14:18">
      <c r="N543" s="532"/>
      <c r="R543" s="533"/>
    </row>
    <row r="544" customHeight="1" spans="14:18">
      <c r="N544" s="532"/>
      <c r="R544" s="533"/>
    </row>
    <row r="545" customHeight="1" spans="14:18">
      <c r="N545" s="532"/>
      <c r="R545" s="533"/>
    </row>
    <row r="546" customHeight="1" spans="14:18">
      <c r="N546" s="532"/>
      <c r="R546" s="533"/>
    </row>
    <row r="547" customHeight="1" spans="14:18">
      <c r="N547" s="532"/>
      <c r="R547" s="533"/>
    </row>
    <row r="548" customHeight="1" spans="14:18">
      <c r="N548" s="532"/>
      <c r="R548" s="533"/>
    </row>
    <row r="549" customHeight="1" spans="14:18">
      <c r="N549" s="532"/>
      <c r="R549" s="533"/>
    </row>
    <row r="550" customHeight="1" spans="14:18">
      <c r="N550" s="532"/>
      <c r="R550" s="533"/>
    </row>
    <row r="551" customHeight="1" spans="14:18">
      <c r="N551" s="532"/>
      <c r="R551" s="533"/>
    </row>
    <row r="552" customHeight="1" spans="14:18">
      <c r="N552" s="532"/>
      <c r="R552" s="533"/>
    </row>
    <row r="553" customHeight="1" spans="14:18">
      <c r="N553" s="532"/>
      <c r="R553" s="533"/>
    </row>
    <row r="554" customHeight="1" spans="14:18">
      <c r="N554" s="532"/>
      <c r="R554" s="533"/>
    </row>
    <row r="555" customHeight="1" spans="14:18">
      <c r="N555" s="532"/>
      <c r="R555" s="533"/>
    </row>
    <row r="556" customHeight="1" spans="14:18">
      <c r="N556" s="532"/>
      <c r="R556" s="533"/>
    </row>
    <row r="557" customHeight="1" spans="14:18">
      <c r="N557" s="532"/>
      <c r="R557" s="533"/>
    </row>
    <row r="558" customHeight="1" spans="14:18">
      <c r="N558" s="532"/>
      <c r="R558" s="533"/>
    </row>
    <row r="559" customHeight="1" spans="14:18">
      <c r="N559" s="532"/>
      <c r="R559" s="533"/>
    </row>
    <row r="560" customHeight="1" spans="14:18">
      <c r="N560" s="532"/>
      <c r="R560" s="533"/>
    </row>
    <row r="561" customHeight="1" spans="14:18">
      <c r="N561" s="532"/>
      <c r="R561" s="533"/>
    </row>
    <row r="562" customHeight="1" spans="14:18">
      <c r="N562" s="532"/>
      <c r="R562" s="533"/>
    </row>
    <row r="563" customHeight="1" spans="14:18">
      <c r="N563" s="532"/>
      <c r="R563" s="533"/>
    </row>
    <row r="564" customHeight="1" spans="14:18">
      <c r="N564" s="532"/>
      <c r="R564" s="533"/>
    </row>
    <row r="565" customHeight="1" spans="14:18">
      <c r="N565" s="532"/>
      <c r="R565" s="533"/>
    </row>
    <row r="566" customHeight="1" spans="14:18">
      <c r="N566" s="532"/>
      <c r="R566" s="533"/>
    </row>
    <row r="567" customHeight="1" spans="14:18">
      <c r="N567" s="532"/>
      <c r="R567" s="533"/>
    </row>
    <row r="568" customHeight="1" spans="14:18">
      <c r="N568" s="532"/>
      <c r="R568" s="533"/>
    </row>
    <row r="569" customHeight="1" spans="14:18">
      <c r="N569" s="532"/>
      <c r="R569" s="533"/>
    </row>
    <row r="570" customHeight="1" spans="14:18">
      <c r="N570" s="532"/>
      <c r="R570" s="533"/>
    </row>
    <row r="571" customHeight="1" spans="14:18">
      <c r="N571" s="532"/>
      <c r="R571" s="533"/>
    </row>
    <row r="572" customHeight="1" spans="14:18">
      <c r="N572" s="532"/>
      <c r="R572" s="533"/>
    </row>
    <row r="573" customHeight="1" spans="14:18">
      <c r="N573" s="532"/>
      <c r="R573" s="533"/>
    </row>
    <row r="574" customHeight="1" spans="14:18">
      <c r="N574" s="532"/>
      <c r="R574" s="533"/>
    </row>
    <row r="575" customHeight="1" spans="14:18">
      <c r="N575" s="532"/>
      <c r="R575" s="533"/>
    </row>
    <row r="576" customHeight="1" spans="14:18">
      <c r="N576" s="532"/>
      <c r="R576" s="533"/>
    </row>
    <row r="577" customHeight="1" spans="14:18">
      <c r="N577" s="532"/>
      <c r="R577" s="533"/>
    </row>
    <row r="578" customHeight="1" spans="14:18">
      <c r="N578" s="532"/>
      <c r="R578" s="533"/>
    </row>
    <row r="579" customHeight="1" spans="14:18">
      <c r="N579" s="532"/>
      <c r="R579" s="533"/>
    </row>
    <row r="580" customHeight="1" spans="14:18">
      <c r="N580" s="532"/>
      <c r="R580" s="533"/>
    </row>
    <row r="581" customHeight="1" spans="14:18">
      <c r="N581" s="532"/>
      <c r="R581" s="533"/>
    </row>
    <row r="582" customHeight="1" spans="14:18">
      <c r="N582" s="532"/>
      <c r="R582" s="533"/>
    </row>
    <row r="583" customHeight="1" spans="14:18">
      <c r="N583" s="532"/>
      <c r="R583" s="533"/>
    </row>
    <row r="584" customHeight="1" spans="14:18">
      <c r="N584" s="532"/>
      <c r="R584" s="533"/>
    </row>
    <row r="585" customHeight="1" spans="14:18">
      <c r="N585" s="532"/>
      <c r="R585" s="533"/>
    </row>
    <row r="586" customHeight="1" spans="14:18">
      <c r="N586" s="532"/>
      <c r="R586" s="533"/>
    </row>
    <row r="587" customHeight="1" spans="14:18">
      <c r="N587" s="532"/>
      <c r="R587" s="533"/>
    </row>
    <row r="588" customHeight="1" spans="14:18">
      <c r="N588" s="532"/>
      <c r="R588" s="533"/>
    </row>
    <row r="589" customHeight="1" spans="14:18">
      <c r="N589" s="532"/>
      <c r="R589" s="533"/>
    </row>
    <row r="590" customHeight="1" spans="14:18">
      <c r="N590" s="532"/>
      <c r="R590" s="533"/>
    </row>
    <row r="591" customHeight="1" spans="14:18">
      <c r="N591" s="532"/>
      <c r="R591" s="533"/>
    </row>
    <row r="592" customHeight="1" spans="14:18">
      <c r="N592" s="532"/>
      <c r="R592" s="533"/>
    </row>
    <row r="593" customHeight="1" spans="14:18">
      <c r="N593" s="532"/>
      <c r="R593" s="533"/>
    </row>
    <row r="594" customHeight="1" spans="14:18">
      <c r="N594" s="532"/>
      <c r="R594" s="533"/>
    </row>
    <row r="595" customHeight="1" spans="14:18">
      <c r="N595" s="532"/>
      <c r="R595" s="533"/>
    </row>
    <row r="596" customHeight="1" spans="14:18">
      <c r="N596" s="532"/>
      <c r="R596" s="533"/>
    </row>
    <row r="597" customHeight="1" spans="14:18">
      <c r="N597" s="532"/>
      <c r="R597" s="533"/>
    </row>
    <row r="598" customHeight="1" spans="14:18">
      <c r="N598" s="532"/>
      <c r="R598" s="533"/>
    </row>
    <row r="599" customHeight="1" spans="14:18">
      <c r="N599" s="532"/>
      <c r="R599" s="533"/>
    </row>
    <row r="600" customHeight="1" spans="14:18">
      <c r="N600" s="532"/>
      <c r="R600" s="533"/>
    </row>
    <row r="601" customHeight="1" spans="14:18">
      <c r="N601" s="532"/>
      <c r="R601" s="533"/>
    </row>
    <row r="602" customHeight="1" spans="14:18">
      <c r="N602" s="532"/>
      <c r="R602" s="533"/>
    </row>
    <row r="603" customHeight="1" spans="14:18">
      <c r="N603" s="532"/>
      <c r="R603" s="533"/>
    </row>
    <row r="604" customHeight="1" spans="14:18">
      <c r="N604" s="532"/>
      <c r="R604" s="533"/>
    </row>
    <row r="605" customHeight="1" spans="14:18">
      <c r="N605" s="532"/>
      <c r="R605" s="533"/>
    </row>
    <row r="606" customHeight="1" spans="14:18">
      <c r="N606" s="532"/>
      <c r="R606" s="533"/>
    </row>
    <row r="607" customHeight="1" spans="14:18">
      <c r="N607" s="532"/>
      <c r="R607" s="533"/>
    </row>
    <row r="608" customHeight="1" spans="14:18">
      <c r="N608" s="532"/>
      <c r="R608" s="533"/>
    </row>
    <row r="609" customHeight="1" spans="14:18">
      <c r="N609" s="532"/>
      <c r="R609" s="533"/>
    </row>
    <row r="610" customHeight="1" spans="14:18">
      <c r="N610" s="532"/>
      <c r="R610" s="533"/>
    </row>
    <row r="611" customHeight="1" spans="14:18">
      <c r="N611" s="532"/>
      <c r="R611" s="533"/>
    </row>
    <row r="612" customHeight="1" spans="14:18">
      <c r="N612" s="532"/>
      <c r="R612" s="533"/>
    </row>
    <row r="613" customHeight="1" spans="14:18">
      <c r="N613" s="532"/>
      <c r="R613" s="533"/>
    </row>
    <row r="614" customHeight="1" spans="14:18">
      <c r="N614" s="532"/>
      <c r="R614" s="533"/>
    </row>
    <row r="615" customHeight="1" spans="14:18">
      <c r="N615" s="532"/>
      <c r="R615" s="533"/>
    </row>
    <row r="616" customHeight="1" spans="14:18">
      <c r="N616" s="532"/>
      <c r="R616" s="533"/>
    </row>
    <row r="617" customHeight="1" spans="14:18">
      <c r="N617" s="532"/>
      <c r="R617" s="533"/>
    </row>
    <row r="618" customHeight="1" spans="14:18">
      <c r="N618" s="532"/>
      <c r="R618" s="533"/>
    </row>
    <row r="619" customHeight="1" spans="14:18">
      <c r="N619" s="532"/>
      <c r="R619" s="533"/>
    </row>
    <row r="620" customHeight="1" spans="14:18">
      <c r="N620" s="532"/>
      <c r="R620" s="533"/>
    </row>
    <row r="621" customHeight="1" spans="14:18">
      <c r="N621" s="532"/>
      <c r="R621" s="533"/>
    </row>
    <row r="622" customHeight="1" spans="14:18">
      <c r="N622" s="532"/>
      <c r="R622" s="533"/>
    </row>
    <row r="623" customHeight="1" spans="14:18">
      <c r="N623" s="532"/>
      <c r="R623" s="533"/>
    </row>
    <row r="624" customHeight="1" spans="14:18">
      <c r="N624" s="532"/>
      <c r="R624" s="533"/>
    </row>
    <row r="625" customHeight="1" spans="14:18">
      <c r="N625" s="532"/>
      <c r="R625" s="533"/>
    </row>
    <row r="626" customHeight="1" spans="14:18">
      <c r="N626" s="532"/>
      <c r="R626" s="533"/>
    </row>
    <row r="627" customHeight="1" spans="14:18">
      <c r="N627" s="532"/>
      <c r="R627" s="533"/>
    </row>
    <row r="628" customHeight="1" spans="14:18">
      <c r="N628" s="532"/>
      <c r="R628" s="533"/>
    </row>
    <row r="629" customHeight="1" spans="14:18">
      <c r="N629" s="532"/>
      <c r="R629" s="533"/>
    </row>
    <row r="630" customHeight="1" spans="14:18">
      <c r="N630" s="532"/>
      <c r="R630" s="533"/>
    </row>
    <row r="631" customHeight="1" spans="14:18">
      <c r="N631" s="532"/>
      <c r="R631" s="533"/>
    </row>
    <row r="632" customHeight="1" spans="14:18">
      <c r="N632" s="532"/>
      <c r="R632" s="533"/>
    </row>
    <row r="633" customHeight="1" spans="14:18">
      <c r="N633" s="532"/>
      <c r="R633" s="533"/>
    </row>
    <row r="634" customHeight="1" spans="14:18">
      <c r="N634" s="532"/>
      <c r="R634" s="533"/>
    </row>
    <row r="635" customHeight="1" spans="14:18">
      <c r="N635" s="532"/>
      <c r="R635" s="533"/>
    </row>
    <row r="636" customHeight="1" spans="14:18">
      <c r="N636" s="532"/>
      <c r="R636" s="533"/>
    </row>
    <row r="637" customHeight="1" spans="14:18">
      <c r="N637" s="532"/>
      <c r="R637" s="533"/>
    </row>
    <row r="638" customHeight="1" spans="14:18">
      <c r="N638" s="532"/>
      <c r="R638" s="533"/>
    </row>
    <row r="639" customHeight="1" spans="14:18">
      <c r="N639" s="532"/>
      <c r="R639" s="533"/>
    </row>
    <row r="640" customHeight="1" spans="14:18">
      <c r="N640" s="532"/>
      <c r="R640" s="533"/>
    </row>
    <row r="641" customHeight="1" spans="14:18">
      <c r="N641" s="532"/>
      <c r="R641" s="533"/>
    </row>
    <row r="642" customHeight="1" spans="14:18">
      <c r="N642" s="532"/>
      <c r="R642" s="533"/>
    </row>
    <row r="643" customHeight="1" spans="14:18">
      <c r="N643" s="532"/>
      <c r="R643" s="533"/>
    </row>
    <row r="644" customHeight="1" spans="14:18">
      <c r="N644" s="532"/>
      <c r="R644" s="533"/>
    </row>
    <row r="645" customHeight="1" spans="14:18">
      <c r="N645" s="532"/>
      <c r="R645" s="533"/>
    </row>
    <row r="646" customHeight="1" spans="14:18">
      <c r="N646" s="532"/>
      <c r="R646" s="533"/>
    </row>
    <row r="647" customHeight="1" spans="14:18">
      <c r="N647" s="532"/>
      <c r="R647" s="533"/>
    </row>
    <row r="648" customHeight="1" spans="14:18">
      <c r="N648" s="532"/>
      <c r="R648" s="533"/>
    </row>
    <row r="649" customHeight="1" spans="14:18">
      <c r="N649" s="532"/>
      <c r="R649" s="533"/>
    </row>
    <row r="650" customHeight="1" spans="14:18">
      <c r="N650" s="532"/>
      <c r="R650" s="533"/>
    </row>
    <row r="651" customHeight="1" spans="14:18">
      <c r="N651" s="532"/>
      <c r="R651" s="533"/>
    </row>
    <row r="652" customHeight="1" spans="14:18">
      <c r="N652" s="532"/>
      <c r="R652" s="533"/>
    </row>
    <row r="653" customHeight="1" spans="14:18">
      <c r="N653" s="532"/>
      <c r="R653" s="533"/>
    </row>
    <row r="654" customHeight="1" spans="14:18">
      <c r="N654" s="532"/>
      <c r="R654" s="533"/>
    </row>
    <row r="655" customHeight="1" spans="14:18">
      <c r="N655" s="532"/>
      <c r="R655" s="533"/>
    </row>
    <row r="656" customHeight="1" spans="14:18">
      <c r="N656" s="532"/>
      <c r="R656" s="533"/>
    </row>
    <row r="657" customHeight="1" spans="14:18">
      <c r="N657" s="532"/>
      <c r="R657" s="533"/>
    </row>
    <row r="658" customHeight="1" spans="14:18">
      <c r="N658" s="532"/>
      <c r="R658" s="533"/>
    </row>
    <row r="659" customHeight="1" spans="14:18">
      <c r="N659" s="532"/>
      <c r="R659" s="533"/>
    </row>
    <row r="660" customHeight="1" spans="14:18">
      <c r="N660" s="532"/>
      <c r="R660" s="533"/>
    </row>
    <row r="661" customHeight="1" spans="14:18">
      <c r="N661" s="532"/>
      <c r="R661" s="533"/>
    </row>
    <row r="662" customHeight="1" spans="14:18">
      <c r="N662" s="532"/>
      <c r="R662" s="533"/>
    </row>
    <row r="663" customHeight="1" spans="14:18">
      <c r="N663" s="532"/>
      <c r="R663" s="533"/>
    </row>
    <row r="664" customHeight="1" spans="14:18">
      <c r="N664" s="532"/>
      <c r="R664" s="533"/>
    </row>
    <row r="665" customHeight="1" spans="14:18">
      <c r="N665" s="532"/>
      <c r="R665" s="533"/>
    </row>
    <row r="666" customHeight="1" spans="14:18">
      <c r="N666" s="532"/>
      <c r="R666" s="533"/>
    </row>
    <row r="667" customHeight="1" spans="14:18">
      <c r="N667" s="532"/>
      <c r="R667" s="533"/>
    </row>
    <row r="668" customHeight="1" spans="14:18">
      <c r="N668" s="532"/>
      <c r="R668" s="533"/>
    </row>
    <row r="669" customHeight="1" spans="14:18">
      <c r="N669" s="532"/>
      <c r="R669" s="533"/>
    </row>
    <row r="670" customHeight="1" spans="14:18">
      <c r="N670" s="532"/>
      <c r="R670" s="533"/>
    </row>
    <row r="671" customHeight="1" spans="14:18">
      <c r="N671" s="532"/>
      <c r="R671" s="533"/>
    </row>
    <row r="672" customHeight="1" spans="14:18">
      <c r="N672" s="532"/>
      <c r="R672" s="533"/>
    </row>
    <row r="673" customHeight="1" spans="14:18">
      <c r="N673" s="532"/>
      <c r="R673" s="533"/>
    </row>
    <row r="674" customHeight="1" spans="14:18">
      <c r="N674" s="532"/>
      <c r="R674" s="533"/>
    </row>
    <row r="675" customHeight="1" spans="14:18">
      <c r="N675" s="532"/>
      <c r="R675" s="533"/>
    </row>
    <row r="676" customHeight="1" spans="14:18">
      <c r="N676" s="532"/>
      <c r="R676" s="533"/>
    </row>
    <row r="677" customHeight="1" spans="14:18">
      <c r="N677" s="532"/>
      <c r="R677" s="533"/>
    </row>
    <row r="678" customHeight="1" spans="14:18">
      <c r="N678" s="532"/>
      <c r="R678" s="533"/>
    </row>
    <row r="679" customHeight="1" spans="14:18">
      <c r="N679" s="532"/>
      <c r="R679" s="533"/>
    </row>
    <row r="680" customHeight="1" spans="14:18">
      <c r="N680" s="532"/>
      <c r="R680" s="533"/>
    </row>
    <row r="681" customHeight="1" spans="14:18">
      <c r="N681" s="532"/>
      <c r="R681" s="533"/>
    </row>
    <row r="682" customHeight="1" spans="14:18">
      <c r="N682" s="532"/>
      <c r="R682" s="533"/>
    </row>
    <row r="683" customHeight="1" spans="14:18">
      <c r="N683" s="532"/>
      <c r="R683" s="533"/>
    </row>
    <row r="684" customHeight="1" spans="14:18">
      <c r="N684" s="532"/>
      <c r="R684" s="533"/>
    </row>
    <row r="685" customHeight="1" spans="14:18">
      <c r="N685" s="532"/>
      <c r="R685" s="533"/>
    </row>
    <row r="686" customHeight="1" spans="14:18">
      <c r="N686" s="532"/>
      <c r="R686" s="533"/>
    </row>
    <row r="687" customHeight="1" spans="14:18">
      <c r="N687" s="532"/>
      <c r="R687" s="533"/>
    </row>
    <row r="688" customHeight="1" spans="14:18">
      <c r="N688" s="532"/>
      <c r="R688" s="533"/>
    </row>
    <row r="689" customHeight="1" spans="14:18">
      <c r="N689" s="532"/>
      <c r="R689" s="533"/>
    </row>
    <row r="690" customHeight="1" spans="14:18">
      <c r="N690" s="532"/>
      <c r="R690" s="533"/>
    </row>
    <row r="691" customHeight="1" spans="14:18">
      <c r="N691" s="532"/>
      <c r="R691" s="533"/>
    </row>
    <row r="692" customHeight="1" spans="14:18">
      <c r="N692" s="532"/>
      <c r="R692" s="533"/>
    </row>
    <row r="693" customHeight="1" spans="14:18">
      <c r="N693" s="532"/>
      <c r="R693" s="533"/>
    </row>
    <row r="694" customHeight="1" spans="14:18">
      <c r="N694" s="532"/>
      <c r="R694" s="533"/>
    </row>
    <row r="695" customHeight="1" spans="14:18">
      <c r="N695" s="532"/>
      <c r="R695" s="533"/>
    </row>
    <row r="696" customHeight="1" spans="14:18">
      <c r="N696" s="532"/>
      <c r="R696" s="533"/>
    </row>
    <row r="697" customHeight="1" spans="14:18">
      <c r="N697" s="532"/>
      <c r="R697" s="533"/>
    </row>
    <row r="698" customHeight="1" spans="14:18">
      <c r="N698" s="532"/>
      <c r="R698" s="533"/>
    </row>
    <row r="699" customHeight="1" spans="14:18">
      <c r="N699" s="532"/>
      <c r="R699" s="533"/>
    </row>
    <row r="700" customHeight="1" spans="14:18">
      <c r="N700" s="532"/>
      <c r="R700" s="533"/>
    </row>
    <row r="701" customHeight="1" spans="14:18">
      <c r="N701" s="532"/>
      <c r="R701" s="533"/>
    </row>
    <row r="702" customHeight="1" spans="14:18">
      <c r="N702" s="532"/>
      <c r="R702" s="533"/>
    </row>
    <row r="703" customHeight="1" spans="14:18">
      <c r="N703" s="532"/>
      <c r="R703" s="533"/>
    </row>
    <row r="704" customHeight="1" spans="14:18">
      <c r="N704" s="532"/>
      <c r="R704" s="533"/>
    </row>
    <row r="705" customHeight="1" spans="14:18">
      <c r="N705" s="532"/>
      <c r="R705" s="533"/>
    </row>
    <row r="706" customHeight="1" spans="14:18">
      <c r="N706" s="532"/>
      <c r="R706" s="533"/>
    </row>
    <row r="707" customHeight="1" spans="14:18">
      <c r="N707" s="532"/>
      <c r="R707" s="533"/>
    </row>
    <row r="708" customHeight="1" spans="14:18">
      <c r="N708" s="532"/>
      <c r="R708" s="533"/>
    </row>
    <row r="709" customHeight="1" spans="14:18">
      <c r="N709" s="532"/>
      <c r="R709" s="533"/>
    </row>
    <row r="710" customHeight="1" spans="14:18">
      <c r="N710" s="532"/>
      <c r="R710" s="533"/>
    </row>
    <row r="711" customHeight="1" spans="14:18">
      <c r="N711" s="532"/>
      <c r="R711" s="533"/>
    </row>
    <row r="712" customHeight="1" spans="14:18">
      <c r="N712" s="532"/>
      <c r="R712" s="533"/>
    </row>
    <row r="713" customHeight="1" spans="14:18">
      <c r="N713" s="532"/>
      <c r="R713" s="533"/>
    </row>
    <row r="714" customHeight="1" spans="14:18">
      <c r="N714" s="532"/>
      <c r="R714" s="533"/>
    </row>
    <row r="715" customHeight="1" spans="14:18">
      <c r="N715" s="532"/>
      <c r="R715" s="533"/>
    </row>
    <row r="716" customHeight="1" spans="14:18">
      <c r="N716" s="532"/>
      <c r="R716" s="533"/>
    </row>
    <row r="717" customHeight="1" spans="14:18">
      <c r="N717" s="532"/>
      <c r="R717" s="533"/>
    </row>
    <row r="718" customHeight="1" spans="14:18">
      <c r="N718" s="532"/>
      <c r="R718" s="533"/>
    </row>
    <row r="719" customHeight="1" spans="14:18">
      <c r="N719" s="532"/>
      <c r="R719" s="533"/>
    </row>
    <row r="720" customHeight="1" spans="14:18">
      <c r="N720" s="532"/>
      <c r="R720" s="533"/>
    </row>
    <row r="721" customHeight="1" spans="14:18">
      <c r="N721" s="532"/>
      <c r="R721" s="533"/>
    </row>
    <row r="722" customHeight="1" spans="14:18">
      <c r="N722" s="532"/>
      <c r="R722" s="533"/>
    </row>
    <row r="723" customHeight="1" spans="14:18">
      <c r="N723" s="532"/>
      <c r="R723" s="533"/>
    </row>
    <row r="724" customHeight="1" spans="14:18">
      <c r="N724" s="532"/>
      <c r="R724" s="533"/>
    </row>
    <row r="725" customHeight="1" spans="14:18">
      <c r="N725" s="532"/>
      <c r="R725" s="533"/>
    </row>
    <row r="726" customHeight="1" spans="14:18">
      <c r="N726" s="532"/>
      <c r="R726" s="533"/>
    </row>
    <row r="727" customHeight="1" spans="14:18">
      <c r="N727" s="532"/>
      <c r="R727" s="533"/>
    </row>
    <row r="728" customHeight="1" spans="14:18">
      <c r="N728" s="532"/>
      <c r="R728" s="533"/>
    </row>
    <row r="729" customHeight="1" spans="14:18">
      <c r="N729" s="532"/>
      <c r="R729" s="533"/>
    </row>
    <row r="730" customHeight="1" spans="14:18">
      <c r="N730" s="532"/>
      <c r="R730" s="533"/>
    </row>
    <row r="731" customHeight="1" spans="14:18">
      <c r="N731" s="532"/>
      <c r="R731" s="533"/>
    </row>
    <row r="732" customHeight="1" spans="14:18">
      <c r="N732" s="532"/>
      <c r="R732" s="533"/>
    </row>
    <row r="733" customHeight="1" spans="14:18">
      <c r="N733" s="532"/>
      <c r="R733" s="533"/>
    </row>
    <row r="734" customHeight="1" spans="14:18">
      <c r="N734" s="532"/>
      <c r="R734" s="533"/>
    </row>
    <row r="735" customHeight="1" spans="14:18">
      <c r="N735" s="532"/>
      <c r="R735" s="533"/>
    </row>
    <row r="736" customHeight="1" spans="14:18">
      <c r="N736" s="532"/>
      <c r="R736" s="533"/>
    </row>
    <row r="737" customHeight="1" spans="14:18">
      <c r="N737" s="532"/>
      <c r="R737" s="533"/>
    </row>
    <row r="738" customHeight="1" spans="14:18">
      <c r="N738" s="532"/>
      <c r="R738" s="533"/>
    </row>
    <row r="739" customHeight="1" spans="14:18">
      <c r="N739" s="532"/>
      <c r="R739" s="533"/>
    </row>
    <row r="740" customHeight="1" spans="14:18">
      <c r="N740" s="532"/>
      <c r="R740" s="533"/>
    </row>
    <row r="741" customHeight="1" spans="14:18">
      <c r="N741" s="532"/>
      <c r="R741" s="533"/>
    </row>
    <row r="742" customHeight="1" spans="14:18">
      <c r="N742" s="532"/>
      <c r="R742" s="533"/>
    </row>
    <row r="743" customHeight="1" spans="14:18">
      <c r="N743" s="532"/>
      <c r="R743" s="533"/>
    </row>
    <row r="744" customHeight="1" spans="14:18">
      <c r="N744" s="532"/>
      <c r="R744" s="533"/>
    </row>
    <row r="745" customHeight="1" spans="14:18">
      <c r="N745" s="532"/>
      <c r="R745" s="533"/>
    </row>
    <row r="746" customHeight="1" spans="14:18">
      <c r="N746" s="532"/>
      <c r="R746" s="533"/>
    </row>
    <row r="747" customHeight="1" spans="14:18">
      <c r="N747" s="532"/>
      <c r="R747" s="533"/>
    </row>
    <row r="748" customHeight="1" spans="14:18">
      <c r="N748" s="532"/>
      <c r="R748" s="533"/>
    </row>
    <row r="749" customHeight="1" spans="14:18">
      <c r="N749" s="532"/>
      <c r="R749" s="533"/>
    </row>
    <row r="750" customHeight="1" spans="14:18">
      <c r="N750" s="532"/>
      <c r="R750" s="533"/>
    </row>
    <row r="751" customHeight="1" spans="14:18">
      <c r="N751" s="532"/>
      <c r="R751" s="533"/>
    </row>
    <row r="752" customHeight="1" spans="14:18">
      <c r="N752" s="532"/>
      <c r="R752" s="533"/>
    </row>
    <row r="753" customHeight="1" spans="14:18">
      <c r="N753" s="532"/>
      <c r="R753" s="533"/>
    </row>
    <row r="754" customHeight="1" spans="14:18">
      <c r="N754" s="532"/>
      <c r="R754" s="533"/>
    </row>
    <row r="755" customHeight="1" spans="14:18">
      <c r="N755" s="532"/>
      <c r="R755" s="533"/>
    </row>
    <row r="756" customHeight="1" spans="14:18">
      <c r="N756" s="532"/>
      <c r="R756" s="533"/>
    </row>
    <row r="757" customHeight="1" spans="14:18">
      <c r="N757" s="532"/>
      <c r="R757" s="533"/>
    </row>
    <row r="758" customHeight="1" spans="14:18">
      <c r="N758" s="532"/>
      <c r="R758" s="533"/>
    </row>
    <row r="759" customHeight="1" spans="14:18">
      <c r="N759" s="532"/>
      <c r="R759" s="533"/>
    </row>
    <row r="760" customHeight="1" spans="14:18">
      <c r="N760" s="532"/>
      <c r="R760" s="533"/>
    </row>
    <row r="761" customHeight="1" spans="14:18">
      <c r="N761" s="532"/>
      <c r="R761" s="533"/>
    </row>
    <row r="762" customHeight="1" spans="14:18">
      <c r="N762" s="532"/>
      <c r="R762" s="533"/>
    </row>
    <row r="763" customHeight="1" spans="14:18">
      <c r="N763" s="532"/>
      <c r="R763" s="533"/>
    </row>
    <row r="764" customHeight="1" spans="14:18">
      <c r="N764" s="532"/>
      <c r="R764" s="533"/>
    </row>
    <row r="765" customHeight="1" spans="14:18">
      <c r="N765" s="532"/>
      <c r="R765" s="533"/>
    </row>
    <row r="766" customHeight="1" spans="14:18">
      <c r="N766" s="532"/>
      <c r="R766" s="533"/>
    </row>
    <row r="767" customHeight="1" spans="14:18">
      <c r="N767" s="532"/>
      <c r="R767" s="533"/>
    </row>
    <row r="768" customHeight="1" spans="14:18">
      <c r="N768" s="532"/>
      <c r="R768" s="533"/>
    </row>
    <row r="769" customHeight="1" spans="14:18">
      <c r="N769" s="532"/>
      <c r="R769" s="533"/>
    </row>
    <row r="770" customHeight="1" spans="14:18">
      <c r="N770" s="532"/>
      <c r="R770" s="533"/>
    </row>
    <row r="771" customHeight="1" spans="14:18">
      <c r="N771" s="532"/>
      <c r="R771" s="533"/>
    </row>
    <row r="772" customHeight="1" spans="14:18">
      <c r="N772" s="532"/>
      <c r="R772" s="533"/>
    </row>
    <row r="773" customHeight="1" spans="14:18">
      <c r="N773" s="532"/>
      <c r="R773" s="533"/>
    </row>
    <row r="774" customHeight="1" spans="14:18">
      <c r="N774" s="532"/>
      <c r="R774" s="533"/>
    </row>
    <row r="775" customHeight="1" spans="14:18">
      <c r="N775" s="532"/>
      <c r="R775" s="533"/>
    </row>
    <row r="776" customHeight="1" spans="14:18">
      <c r="N776" s="532"/>
      <c r="R776" s="533"/>
    </row>
    <row r="777" customHeight="1" spans="14:18">
      <c r="N777" s="532"/>
      <c r="R777" s="533"/>
    </row>
    <row r="778" customHeight="1" spans="14:18">
      <c r="N778" s="532"/>
      <c r="R778" s="533"/>
    </row>
    <row r="779" customHeight="1" spans="14:18">
      <c r="N779" s="532"/>
      <c r="R779" s="533"/>
    </row>
    <row r="780" customHeight="1" spans="14:18">
      <c r="N780" s="532"/>
      <c r="R780" s="533"/>
    </row>
    <row r="781" customHeight="1" spans="14:18">
      <c r="N781" s="532"/>
      <c r="R781" s="533"/>
    </row>
    <row r="782" customHeight="1" spans="14:18">
      <c r="N782" s="532"/>
      <c r="R782" s="533"/>
    </row>
    <row r="783" customHeight="1" spans="14:18">
      <c r="N783" s="532"/>
      <c r="R783" s="533"/>
    </row>
    <row r="784" customHeight="1" spans="14:18">
      <c r="N784" s="532"/>
      <c r="R784" s="533"/>
    </row>
    <row r="785" customHeight="1" spans="14:18">
      <c r="N785" s="532"/>
      <c r="R785" s="533"/>
    </row>
    <row r="786" customHeight="1" spans="14:18">
      <c r="N786" s="532"/>
      <c r="R786" s="533"/>
    </row>
    <row r="787" customHeight="1" spans="14:18">
      <c r="N787" s="532"/>
      <c r="R787" s="533"/>
    </row>
    <row r="788" customHeight="1" spans="14:18">
      <c r="N788" s="532"/>
      <c r="R788" s="533"/>
    </row>
    <row r="789" customHeight="1" spans="14:18">
      <c r="N789" s="532"/>
      <c r="R789" s="533"/>
    </row>
    <row r="790" customHeight="1" spans="14:18">
      <c r="N790" s="532"/>
      <c r="R790" s="533"/>
    </row>
    <row r="791" customHeight="1" spans="14:18">
      <c r="N791" s="532"/>
      <c r="R791" s="533"/>
    </row>
    <row r="792" customHeight="1" spans="14:18">
      <c r="N792" s="532"/>
      <c r="R792" s="533"/>
    </row>
    <row r="793" customHeight="1" spans="14:18">
      <c r="N793" s="532"/>
      <c r="R793" s="533"/>
    </row>
    <row r="794" customHeight="1" spans="14:18">
      <c r="N794" s="532"/>
      <c r="R794" s="533"/>
    </row>
    <row r="795" customHeight="1" spans="14:18">
      <c r="N795" s="532"/>
      <c r="R795" s="533"/>
    </row>
    <row r="796" customHeight="1" spans="14:18">
      <c r="N796" s="532"/>
      <c r="R796" s="533"/>
    </row>
    <row r="797" customHeight="1" spans="14:18">
      <c r="N797" s="532"/>
      <c r="R797" s="533"/>
    </row>
    <row r="798" customHeight="1" spans="14:18">
      <c r="N798" s="532"/>
      <c r="R798" s="533"/>
    </row>
    <row r="799" customHeight="1" spans="14:18">
      <c r="N799" s="532"/>
      <c r="R799" s="533"/>
    </row>
    <row r="800" customHeight="1" spans="14:18">
      <c r="N800" s="532"/>
      <c r="R800" s="533"/>
    </row>
    <row r="801" customHeight="1" spans="14:18">
      <c r="N801" s="532"/>
      <c r="R801" s="533"/>
    </row>
    <row r="802" customHeight="1" spans="14:18">
      <c r="N802" s="532"/>
      <c r="R802" s="533"/>
    </row>
    <row r="803" customHeight="1" spans="14:18">
      <c r="N803" s="532"/>
      <c r="R803" s="533"/>
    </row>
    <row r="804" customHeight="1" spans="14:18">
      <c r="N804" s="532"/>
      <c r="R804" s="533"/>
    </row>
    <row r="805" customHeight="1" spans="14:18">
      <c r="N805" s="532"/>
      <c r="R805" s="533"/>
    </row>
    <row r="806" customHeight="1" spans="14:18">
      <c r="N806" s="532"/>
      <c r="R806" s="533"/>
    </row>
    <row r="807" customHeight="1" spans="14:18">
      <c r="N807" s="532"/>
      <c r="R807" s="533"/>
    </row>
    <row r="808" customHeight="1" spans="14:18">
      <c r="N808" s="532"/>
      <c r="R808" s="533"/>
    </row>
    <row r="809" customHeight="1" spans="14:18">
      <c r="N809" s="532"/>
      <c r="R809" s="533"/>
    </row>
    <row r="810" customHeight="1" spans="14:18">
      <c r="N810" s="532"/>
      <c r="R810" s="533"/>
    </row>
    <row r="811" customHeight="1" spans="14:18">
      <c r="N811" s="532"/>
      <c r="R811" s="533"/>
    </row>
    <row r="812" customHeight="1" spans="14:18">
      <c r="N812" s="532"/>
      <c r="R812" s="533"/>
    </row>
    <row r="813" customHeight="1" spans="14:18">
      <c r="N813" s="532"/>
      <c r="R813" s="533"/>
    </row>
    <row r="814" customHeight="1" spans="14:18">
      <c r="N814" s="532"/>
      <c r="R814" s="533"/>
    </row>
    <row r="815" customHeight="1" spans="14:18">
      <c r="N815" s="532"/>
      <c r="R815" s="533"/>
    </row>
    <row r="816" customHeight="1" spans="14:18">
      <c r="N816" s="532"/>
      <c r="R816" s="533"/>
    </row>
    <row r="817" customHeight="1" spans="14:18">
      <c r="N817" s="532"/>
      <c r="R817" s="533"/>
    </row>
    <row r="818" customHeight="1" spans="14:18">
      <c r="N818" s="532"/>
      <c r="R818" s="533"/>
    </row>
    <row r="819" customHeight="1" spans="14:18">
      <c r="N819" s="532"/>
      <c r="R819" s="533"/>
    </row>
    <row r="820" customHeight="1" spans="14:18">
      <c r="N820" s="532"/>
      <c r="R820" s="533"/>
    </row>
    <row r="821" customHeight="1" spans="14:18">
      <c r="N821" s="532"/>
      <c r="R821" s="533"/>
    </row>
    <row r="822" customHeight="1" spans="14:18">
      <c r="N822" s="532"/>
      <c r="R822" s="533"/>
    </row>
    <row r="823" customHeight="1" spans="14:18">
      <c r="N823" s="532"/>
      <c r="R823" s="533"/>
    </row>
    <row r="824" customHeight="1" spans="14:18">
      <c r="N824" s="532"/>
      <c r="R824" s="533"/>
    </row>
    <row r="825" customHeight="1" spans="14:18">
      <c r="N825" s="532"/>
      <c r="R825" s="533"/>
    </row>
    <row r="826" customHeight="1" spans="14:18">
      <c r="N826" s="532"/>
      <c r="R826" s="533"/>
    </row>
    <row r="827" customHeight="1" spans="14:18">
      <c r="N827" s="532"/>
      <c r="R827" s="533"/>
    </row>
    <row r="828" customHeight="1" spans="14:18">
      <c r="N828" s="532"/>
      <c r="R828" s="533"/>
    </row>
    <row r="829" customHeight="1" spans="14:18">
      <c r="N829" s="532"/>
      <c r="R829" s="533"/>
    </row>
    <row r="830" customHeight="1" spans="14:18">
      <c r="N830" s="532"/>
      <c r="R830" s="533"/>
    </row>
    <row r="831" customHeight="1" spans="14:18">
      <c r="N831" s="532"/>
      <c r="R831" s="533"/>
    </row>
    <row r="832" customHeight="1" spans="14:18">
      <c r="N832" s="532"/>
      <c r="R832" s="533"/>
    </row>
    <row r="833" customHeight="1" spans="14:18">
      <c r="N833" s="532"/>
      <c r="R833" s="533"/>
    </row>
    <row r="834" customHeight="1" spans="14:18">
      <c r="N834" s="532"/>
      <c r="R834" s="533"/>
    </row>
    <row r="835" customHeight="1" spans="14:18">
      <c r="N835" s="532"/>
      <c r="R835" s="533"/>
    </row>
    <row r="836" customHeight="1" spans="14:18">
      <c r="N836" s="532"/>
      <c r="R836" s="533"/>
    </row>
    <row r="837" customHeight="1" spans="14:18">
      <c r="N837" s="532"/>
      <c r="R837" s="533"/>
    </row>
    <row r="838" customHeight="1" spans="14:18">
      <c r="N838" s="532"/>
      <c r="R838" s="533"/>
    </row>
    <row r="839" customHeight="1" spans="14:18">
      <c r="N839" s="532"/>
      <c r="R839" s="533"/>
    </row>
    <row r="840" customHeight="1" spans="14:18">
      <c r="N840" s="532"/>
      <c r="R840" s="533"/>
    </row>
    <row r="841" customHeight="1" spans="14:18">
      <c r="N841" s="532"/>
      <c r="R841" s="533"/>
    </row>
    <row r="842" customHeight="1" spans="14:18">
      <c r="N842" s="532"/>
      <c r="R842" s="533"/>
    </row>
    <row r="843" customHeight="1" spans="14:18">
      <c r="N843" s="532"/>
      <c r="R843" s="533"/>
    </row>
    <row r="844" customHeight="1" spans="14:18">
      <c r="N844" s="532"/>
      <c r="R844" s="533"/>
    </row>
    <row r="845" customHeight="1" spans="14:18">
      <c r="N845" s="532"/>
      <c r="R845" s="533"/>
    </row>
    <row r="846" customHeight="1" spans="14:18">
      <c r="N846" s="532"/>
      <c r="R846" s="533"/>
    </row>
    <row r="847" customHeight="1" spans="14:18">
      <c r="N847" s="532"/>
      <c r="R847" s="533"/>
    </row>
    <row r="848" customHeight="1" spans="14:18">
      <c r="N848" s="532"/>
      <c r="R848" s="533"/>
    </row>
    <row r="849" customHeight="1" spans="14:18">
      <c r="N849" s="532"/>
      <c r="R849" s="533"/>
    </row>
    <row r="850" customHeight="1" spans="14:18">
      <c r="N850" s="532"/>
      <c r="R850" s="533"/>
    </row>
    <row r="851" customHeight="1" spans="14:18">
      <c r="N851" s="532"/>
      <c r="R851" s="533"/>
    </row>
    <row r="852" customHeight="1" spans="14:18">
      <c r="N852" s="532"/>
      <c r="R852" s="533"/>
    </row>
    <row r="853" customHeight="1" spans="14:18">
      <c r="N853" s="532"/>
      <c r="R853" s="533"/>
    </row>
    <row r="854" customHeight="1" spans="14:18">
      <c r="N854" s="532"/>
      <c r="R854" s="533"/>
    </row>
    <row r="855" customHeight="1" spans="14:18">
      <c r="N855" s="532"/>
      <c r="R855" s="533"/>
    </row>
    <row r="856" customHeight="1" spans="14:18">
      <c r="N856" s="532"/>
      <c r="R856" s="533"/>
    </row>
    <row r="857" customHeight="1" spans="14:18">
      <c r="N857" s="532"/>
      <c r="R857" s="533"/>
    </row>
    <row r="858" customHeight="1" spans="14:18">
      <c r="N858" s="532"/>
      <c r="R858" s="533"/>
    </row>
    <row r="859" customHeight="1" spans="14:18">
      <c r="N859" s="532"/>
      <c r="R859" s="533"/>
    </row>
    <row r="860" customHeight="1" spans="14:18">
      <c r="N860" s="532"/>
      <c r="R860" s="533"/>
    </row>
    <row r="861" customHeight="1" spans="14:18">
      <c r="N861" s="532"/>
      <c r="R861" s="533"/>
    </row>
    <row r="862" customHeight="1" spans="14:18">
      <c r="N862" s="532"/>
      <c r="R862" s="533"/>
    </row>
    <row r="863" customHeight="1" spans="14:18">
      <c r="N863" s="532"/>
      <c r="R863" s="533"/>
    </row>
    <row r="864" customHeight="1" spans="14:18">
      <c r="N864" s="532"/>
      <c r="R864" s="533"/>
    </row>
    <row r="865" customHeight="1" spans="14:18">
      <c r="N865" s="532"/>
      <c r="R865" s="533"/>
    </row>
    <row r="866" customHeight="1" spans="14:18">
      <c r="N866" s="532"/>
      <c r="R866" s="533"/>
    </row>
    <row r="867" customHeight="1" spans="14:18">
      <c r="N867" s="532"/>
      <c r="R867" s="533"/>
    </row>
    <row r="868" customHeight="1" spans="14:18">
      <c r="N868" s="532"/>
      <c r="R868" s="533"/>
    </row>
    <row r="869" customHeight="1" spans="14:18">
      <c r="N869" s="532"/>
      <c r="R869" s="533"/>
    </row>
    <row r="870" customHeight="1" spans="14:18">
      <c r="N870" s="532"/>
      <c r="R870" s="533"/>
    </row>
    <row r="871" customHeight="1" spans="14:18">
      <c r="N871" s="532"/>
      <c r="R871" s="533"/>
    </row>
    <row r="872" customHeight="1" spans="14:18">
      <c r="N872" s="532"/>
      <c r="R872" s="533"/>
    </row>
    <row r="873" customHeight="1" spans="14:18">
      <c r="N873" s="532"/>
      <c r="R873" s="533"/>
    </row>
    <row r="874" customHeight="1" spans="14:18">
      <c r="N874" s="532"/>
      <c r="R874" s="533"/>
    </row>
    <row r="875" customHeight="1" spans="14:18">
      <c r="N875" s="532"/>
      <c r="R875" s="533"/>
    </row>
    <row r="876" customHeight="1" spans="14:18">
      <c r="N876" s="532"/>
      <c r="R876" s="533"/>
    </row>
    <row r="877" customHeight="1" spans="14:18">
      <c r="N877" s="532"/>
      <c r="R877" s="533"/>
    </row>
    <row r="878" customHeight="1" spans="14:18">
      <c r="N878" s="532"/>
      <c r="R878" s="533"/>
    </row>
    <row r="879" customHeight="1" spans="14:18">
      <c r="N879" s="532"/>
      <c r="R879" s="533"/>
    </row>
    <row r="880" customHeight="1" spans="14:18">
      <c r="N880" s="532"/>
      <c r="R880" s="533"/>
    </row>
    <row r="881" customHeight="1" spans="14:18">
      <c r="N881" s="532"/>
      <c r="R881" s="533"/>
    </row>
    <row r="882" customHeight="1" spans="14:18">
      <c r="N882" s="532"/>
      <c r="R882" s="533"/>
    </row>
    <row r="883" customHeight="1" spans="14:18">
      <c r="N883" s="532"/>
      <c r="R883" s="533"/>
    </row>
    <row r="884" customHeight="1" spans="14:18">
      <c r="N884" s="532"/>
      <c r="R884" s="533"/>
    </row>
    <row r="885" customHeight="1" spans="14:18">
      <c r="N885" s="532"/>
      <c r="R885" s="533"/>
    </row>
    <row r="886" customHeight="1" spans="14:18">
      <c r="N886" s="532"/>
      <c r="R886" s="533"/>
    </row>
    <row r="887" customHeight="1" spans="14:18">
      <c r="N887" s="532"/>
      <c r="R887" s="533"/>
    </row>
    <row r="888" customHeight="1" spans="14:18">
      <c r="N888" s="532"/>
      <c r="R888" s="533"/>
    </row>
    <row r="889" customHeight="1" spans="14:18">
      <c r="N889" s="532"/>
      <c r="R889" s="533"/>
    </row>
    <row r="890" customHeight="1" spans="14:18">
      <c r="N890" s="532"/>
      <c r="R890" s="533"/>
    </row>
    <row r="891" customHeight="1" spans="14:18">
      <c r="N891" s="532"/>
      <c r="R891" s="533"/>
    </row>
    <row r="892" customHeight="1" spans="14:18">
      <c r="N892" s="532"/>
      <c r="R892" s="533"/>
    </row>
    <row r="893" customHeight="1" spans="14:18">
      <c r="N893" s="532"/>
      <c r="R893" s="533"/>
    </row>
    <row r="894" customHeight="1" spans="14:18">
      <c r="N894" s="532"/>
      <c r="R894" s="533"/>
    </row>
    <row r="895" customHeight="1" spans="14:18">
      <c r="N895" s="532"/>
      <c r="R895" s="533"/>
    </row>
    <row r="896" customHeight="1" spans="14:18">
      <c r="N896" s="532"/>
      <c r="R896" s="533"/>
    </row>
    <row r="897" customHeight="1" spans="14:18">
      <c r="N897" s="532"/>
      <c r="R897" s="533"/>
    </row>
    <row r="898" customHeight="1" spans="14:18">
      <c r="N898" s="532"/>
      <c r="R898" s="533"/>
    </row>
    <row r="899" customHeight="1" spans="14:18">
      <c r="N899" s="532"/>
      <c r="R899" s="533"/>
    </row>
    <row r="900" customHeight="1" spans="14:18">
      <c r="N900" s="532"/>
      <c r="R900" s="533"/>
    </row>
    <row r="901" customHeight="1" spans="14:18">
      <c r="N901" s="532"/>
      <c r="R901" s="533"/>
    </row>
    <row r="902" customHeight="1" spans="14:18">
      <c r="N902" s="532"/>
      <c r="R902" s="533"/>
    </row>
    <row r="903" customHeight="1" spans="14:18">
      <c r="N903" s="532"/>
      <c r="R903" s="533"/>
    </row>
    <row r="904" customHeight="1" spans="14:18">
      <c r="N904" s="532"/>
      <c r="R904" s="533"/>
    </row>
    <row r="905" customHeight="1" spans="14:18">
      <c r="N905" s="532"/>
      <c r="R905" s="533"/>
    </row>
    <row r="906" customHeight="1" spans="14:18">
      <c r="N906" s="532"/>
      <c r="R906" s="533"/>
    </row>
    <row r="907" customHeight="1" spans="14:18">
      <c r="N907" s="532"/>
      <c r="R907" s="533"/>
    </row>
    <row r="908" customHeight="1" spans="14:18">
      <c r="N908" s="532"/>
      <c r="R908" s="533"/>
    </row>
    <row r="909" customHeight="1" spans="14:18">
      <c r="N909" s="532"/>
      <c r="R909" s="533"/>
    </row>
    <row r="910" customHeight="1" spans="14:18">
      <c r="N910" s="532"/>
      <c r="R910" s="533"/>
    </row>
    <row r="911" customHeight="1" spans="14:18">
      <c r="N911" s="532"/>
      <c r="R911" s="533"/>
    </row>
    <row r="912" customHeight="1" spans="14:18">
      <c r="N912" s="532"/>
      <c r="R912" s="533"/>
    </row>
    <row r="913" customHeight="1" spans="14:18">
      <c r="N913" s="532"/>
      <c r="R913" s="533"/>
    </row>
    <row r="914" customHeight="1" spans="14:18">
      <c r="N914" s="532"/>
      <c r="R914" s="533"/>
    </row>
    <row r="915" customHeight="1" spans="14:18">
      <c r="N915" s="532"/>
      <c r="R915" s="533"/>
    </row>
    <row r="916" customHeight="1" spans="14:18">
      <c r="N916" s="532"/>
      <c r="R916" s="533"/>
    </row>
    <row r="917" customHeight="1" spans="14:18">
      <c r="N917" s="532"/>
      <c r="R917" s="533"/>
    </row>
    <row r="918" customHeight="1" spans="14:18">
      <c r="N918" s="532"/>
      <c r="R918" s="533"/>
    </row>
    <row r="919" customHeight="1" spans="14:18">
      <c r="N919" s="532"/>
      <c r="R919" s="533"/>
    </row>
    <row r="920" customHeight="1" spans="14:18">
      <c r="N920" s="532"/>
      <c r="R920" s="533"/>
    </row>
    <row r="921" customHeight="1" spans="14:18">
      <c r="N921" s="532"/>
      <c r="R921" s="533"/>
    </row>
    <row r="922" customHeight="1" spans="14:18">
      <c r="N922" s="532"/>
      <c r="R922" s="533"/>
    </row>
    <row r="923" customHeight="1" spans="14:18">
      <c r="N923" s="532"/>
      <c r="R923" s="533"/>
    </row>
    <row r="924" customHeight="1" spans="14:18">
      <c r="N924" s="532"/>
      <c r="R924" s="533"/>
    </row>
    <row r="925" customHeight="1" spans="14:18">
      <c r="N925" s="532"/>
      <c r="R925" s="533"/>
    </row>
    <row r="926" customHeight="1" spans="14:18">
      <c r="N926" s="532"/>
      <c r="R926" s="533"/>
    </row>
    <row r="927" customHeight="1" spans="14:18">
      <c r="N927" s="532"/>
      <c r="R927" s="533"/>
    </row>
    <row r="928" customHeight="1" spans="14:18">
      <c r="N928" s="532"/>
      <c r="R928" s="533"/>
    </row>
    <row r="929" customHeight="1" spans="14:18">
      <c r="N929" s="532"/>
      <c r="R929" s="533"/>
    </row>
    <row r="930" customHeight="1" spans="14:18">
      <c r="N930" s="532"/>
      <c r="R930" s="533"/>
    </row>
    <row r="931" customHeight="1" spans="14:18">
      <c r="N931" s="532"/>
      <c r="R931" s="533"/>
    </row>
    <row r="932" customHeight="1" spans="14:18">
      <c r="N932" s="532"/>
      <c r="R932" s="533"/>
    </row>
    <row r="933" customHeight="1" spans="14:18">
      <c r="N933" s="532"/>
      <c r="R933" s="533"/>
    </row>
    <row r="934" customHeight="1" spans="14:18">
      <c r="N934" s="532"/>
      <c r="R934" s="533"/>
    </row>
    <row r="935" customHeight="1" spans="14:18">
      <c r="N935" s="532"/>
      <c r="R935" s="533"/>
    </row>
    <row r="936" customHeight="1" spans="14:18">
      <c r="N936" s="532"/>
      <c r="R936" s="533"/>
    </row>
    <row r="937" customHeight="1" spans="14:18">
      <c r="N937" s="532"/>
      <c r="R937" s="533"/>
    </row>
    <row r="938" customHeight="1" spans="14:18">
      <c r="N938" s="532"/>
      <c r="R938" s="533"/>
    </row>
    <row r="939" customHeight="1" spans="14:18">
      <c r="N939" s="532"/>
      <c r="R939" s="533"/>
    </row>
    <row r="940" customHeight="1" spans="14:18">
      <c r="N940" s="532"/>
      <c r="R940" s="533"/>
    </row>
    <row r="941" customHeight="1" spans="14:18">
      <c r="N941" s="532"/>
      <c r="R941" s="533"/>
    </row>
    <row r="942" customHeight="1" spans="14:18">
      <c r="N942" s="532"/>
      <c r="R942" s="533"/>
    </row>
    <row r="943" customHeight="1" spans="14:18">
      <c r="N943" s="532"/>
      <c r="R943" s="533"/>
    </row>
    <row r="944" customHeight="1" spans="14:18">
      <c r="N944" s="532"/>
      <c r="R944" s="533"/>
    </row>
    <row r="945" customHeight="1" spans="14:18">
      <c r="N945" s="532"/>
      <c r="R945" s="533"/>
    </row>
    <row r="946" customHeight="1" spans="14:18">
      <c r="N946" s="532"/>
      <c r="R946" s="533"/>
    </row>
    <row r="947" customHeight="1" spans="14:18">
      <c r="N947" s="532"/>
      <c r="R947" s="533"/>
    </row>
    <row r="948" customHeight="1" spans="14:18">
      <c r="N948" s="532"/>
      <c r="R948" s="533"/>
    </row>
    <row r="949" customHeight="1" spans="14:18">
      <c r="N949" s="532"/>
      <c r="R949" s="533"/>
    </row>
    <row r="950" customHeight="1" spans="14:18">
      <c r="N950" s="532"/>
      <c r="R950" s="533"/>
    </row>
    <row r="951" customHeight="1" spans="14:18">
      <c r="N951" s="532"/>
      <c r="R951" s="533"/>
    </row>
    <row r="952" customHeight="1" spans="14:18">
      <c r="N952" s="532"/>
      <c r="R952" s="533"/>
    </row>
    <row r="953" customHeight="1" spans="14:18">
      <c r="N953" s="532"/>
      <c r="R953" s="533"/>
    </row>
    <row r="954" customHeight="1" spans="14:18">
      <c r="N954" s="532"/>
      <c r="R954" s="533"/>
    </row>
    <row r="955" customHeight="1" spans="14:18">
      <c r="N955" s="532"/>
      <c r="R955" s="533"/>
    </row>
    <row r="956" customHeight="1" spans="14:18">
      <c r="N956" s="532"/>
      <c r="R956" s="533"/>
    </row>
    <row r="957" customHeight="1" spans="14:18">
      <c r="N957" s="532"/>
      <c r="R957" s="533"/>
    </row>
    <row r="958" customHeight="1" spans="14:18">
      <c r="N958" s="532"/>
      <c r="R958" s="533"/>
    </row>
    <row r="959" customHeight="1" spans="14:18">
      <c r="N959" s="532"/>
      <c r="R959" s="533"/>
    </row>
    <row r="960" customHeight="1" spans="14:18">
      <c r="N960" s="532"/>
      <c r="R960" s="533"/>
    </row>
    <row r="961" customHeight="1" spans="14:18">
      <c r="N961" s="532"/>
      <c r="R961" s="533"/>
    </row>
    <row r="962" customHeight="1" spans="14:18">
      <c r="N962" s="532"/>
      <c r="R962" s="533"/>
    </row>
    <row r="963" customHeight="1" spans="14:18">
      <c r="N963" s="532"/>
      <c r="R963" s="533"/>
    </row>
    <row r="964" customHeight="1" spans="14:18">
      <c r="N964" s="532"/>
      <c r="R964" s="533"/>
    </row>
    <row r="965" customHeight="1" spans="14:18">
      <c r="N965" s="532"/>
      <c r="R965" s="533"/>
    </row>
    <row r="966" customHeight="1" spans="14:18">
      <c r="N966" s="532"/>
      <c r="R966" s="533"/>
    </row>
    <row r="967" customHeight="1" spans="14:18">
      <c r="N967" s="532"/>
      <c r="R967" s="533"/>
    </row>
    <row r="968" customHeight="1" spans="14:18">
      <c r="N968" s="532"/>
      <c r="R968" s="533"/>
    </row>
    <row r="969" customHeight="1" spans="14:18">
      <c r="N969" s="532"/>
      <c r="R969" s="533"/>
    </row>
    <row r="970" customHeight="1" spans="14:18">
      <c r="N970" s="532"/>
      <c r="R970" s="533"/>
    </row>
    <row r="971" customHeight="1" spans="14:18">
      <c r="N971" s="532"/>
      <c r="R971" s="533"/>
    </row>
    <row r="972" customHeight="1" spans="14:18">
      <c r="N972" s="532"/>
      <c r="R972" s="533"/>
    </row>
    <row r="973" customHeight="1" spans="14:18">
      <c r="N973" s="532"/>
      <c r="R973" s="533"/>
    </row>
    <row r="974" customHeight="1" spans="14:18">
      <c r="N974" s="532"/>
      <c r="R974" s="533"/>
    </row>
    <row r="975" customHeight="1" spans="14:18">
      <c r="N975" s="532"/>
      <c r="R975" s="533"/>
    </row>
    <row r="976" customHeight="1" spans="14:18">
      <c r="N976" s="532"/>
      <c r="R976" s="533"/>
    </row>
    <row r="977" customHeight="1" spans="14:18">
      <c r="N977" s="532"/>
      <c r="R977" s="533"/>
    </row>
  </sheetData>
  <pageMargins left="0.7" right="0.7" top="0.75" bottom="0.75" header="0.3" footer="0.3"/>
  <pageSetup paperSize="1" orientation="portrait"/>
  <headerFooter/>
  <ignoredErrors>
    <ignoredError sqref="C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988"/>
  <sheetViews>
    <sheetView workbookViewId="0">
      <pane xSplit="1" topLeftCell="B1" activePane="topRight" state="frozen"/>
      <selection/>
      <selection pane="topRight" activeCell="E39" sqref="E39"/>
    </sheetView>
  </sheetViews>
  <sheetFormatPr defaultColWidth="12.5714285714286" defaultRowHeight="15.75" customHeight="1"/>
  <cols>
    <col min="1" max="1" width="11" customWidth="1"/>
    <col min="2" max="2" width="17.8571428571429" customWidth="1"/>
    <col min="3" max="3" width="26.5714285714286" customWidth="1"/>
    <col min="4" max="4" width="12.8571428571429" customWidth="1"/>
    <col min="5" max="5" width="26.5714285714286" customWidth="1"/>
    <col min="6" max="6" width="22.8571428571429" customWidth="1"/>
    <col min="7" max="7" width="56.4285714285714" customWidth="1"/>
    <col min="8" max="8" width="11.7142857142857" style="474" customWidth="1"/>
    <col min="9" max="9" width="13.2857142857143" customWidth="1"/>
    <col min="10" max="10" width="18.7142857142857" customWidth="1"/>
    <col min="11" max="11" width="15.4285714285714" customWidth="1"/>
    <col min="12" max="12" width="13" customWidth="1"/>
    <col min="13" max="13" width="15.5714285714286" customWidth="1"/>
    <col min="14" max="14" width="18.7142857142857" style="475" customWidth="1"/>
    <col min="15" max="15" width="18.2857142857143" customWidth="1"/>
    <col min="16" max="16" width="15.1428571428571" customWidth="1"/>
    <col min="17" max="17" width="16.5714285714286" customWidth="1"/>
    <col min="18" max="18" width="15.5714285714286" customWidth="1"/>
    <col min="19" max="19" width="17" customWidth="1"/>
    <col min="20" max="20" width="15.7142857142857" customWidth="1"/>
    <col min="21" max="21" width="17.8571428571429" style="4" customWidth="1"/>
    <col min="22" max="22" width="16" style="4" customWidth="1"/>
  </cols>
  <sheetData>
    <row r="1" s="472" customFormat="1" ht="13.5" spans="1:31">
      <c r="A1" s="476" t="s">
        <v>14</v>
      </c>
      <c r="B1" s="477" t="s">
        <v>15</v>
      </c>
      <c r="C1" s="477" t="s">
        <v>16</v>
      </c>
      <c r="D1" s="477" t="s">
        <v>17</v>
      </c>
      <c r="E1" s="477" t="s">
        <v>18</v>
      </c>
      <c r="F1" s="477" t="s">
        <v>19</v>
      </c>
      <c r="G1" s="477" t="s">
        <v>20</v>
      </c>
      <c r="H1" s="478" t="s">
        <v>21</v>
      </c>
      <c r="I1" s="477" t="s">
        <v>22</v>
      </c>
      <c r="J1" s="477" t="s">
        <v>177</v>
      </c>
      <c r="K1" s="477" t="s">
        <v>178</v>
      </c>
      <c r="L1" s="477" t="s">
        <v>179</v>
      </c>
      <c r="M1" s="477" t="s">
        <v>24</v>
      </c>
      <c r="N1" s="506" t="s">
        <v>25</v>
      </c>
      <c r="O1" s="477" t="s">
        <v>26</v>
      </c>
      <c r="P1" s="477" t="s">
        <v>3</v>
      </c>
      <c r="Q1" s="477" t="s">
        <v>27</v>
      </c>
      <c r="R1" s="477" t="s">
        <v>28</v>
      </c>
      <c r="S1" s="477" t="s">
        <v>29</v>
      </c>
      <c r="T1" s="477" t="s">
        <v>30</v>
      </c>
      <c r="U1" s="517" t="s">
        <v>180</v>
      </c>
      <c r="V1" s="517" t="s">
        <v>181</v>
      </c>
      <c r="W1" s="518"/>
      <c r="X1" s="518"/>
      <c r="Y1" s="518"/>
      <c r="Z1" s="518"/>
      <c r="AA1" s="518"/>
      <c r="AB1" s="518"/>
      <c r="AC1" s="518"/>
      <c r="AD1" s="518"/>
      <c r="AE1" s="518"/>
    </row>
    <row r="2" s="473" customFormat="1" ht="12.75" spans="1:31">
      <c r="A2" s="479">
        <v>45296</v>
      </c>
      <c r="B2" s="480" t="s">
        <v>182</v>
      </c>
      <c r="C2" s="481" t="s">
        <v>183</v>
      </c>
      <c r="D2" s="158">
        <v>6305611236</v>
      </c>
      <c r="E2" s="158" t="s">
        <v>184</v>
      </c>
      <c r="F2" s="158" t="s">
        <v>185</v>
      </c>
      <c r="G2" s="482" t="s">
        <v>186</v>
      </c>
      <c r="H2" s="483">
        <v>1</v>
      </c>
      <c r="I2" s="507">
        <v>750</v>
      </c>
      <c r="J2" s="507">
        <v>0</v>
      </c>
      <c r="K2" s="508">
        <v>35</v>
      </c>
      <c r="L2" s="483">
        <v>0</v>
      </c>
      <c r="M2" s="509">
        <f>((I2-(I2*L2%))*H2)+K2+J2</f>
        <v>785</v>
      </c>
      <c r="N2" s="510" t="s">
        <v>36</v>
      </c>
      <c r="O2" s="482" t="s">
        <v>187</v>
      </c>
      <c r="P2" s="507">
        <v>86</v>
      </c>
      <c r="Q2" s="519">
        <v>152489881488927</v>
      </c>
      <c r="R2" s="479">
        <v>45302</v>
      </c>
      <c r="S2" s="482" t="s">
        <v>39</v>
      </c>
      <c r="T2" s="483">
        <f>R2-A2</f>
        <v>6</v>
      </c>
      <c r="U2" s="482"/>
      <c r="V2" s="482"/>
      <c r="W2" s="520"/>
      <c r="X2" s="520"/>
      <c r="Y2" s="520"/>
      <c r="Z2" s="520"/>
      <c r="AA2" s="520"/>
      <c r="AB2" s="520"/>
      <c r="AC2" s="520"/>
      <c r="AD2" s="520"/>
      <c r="AE2" s="520"/>
    </row>
    <row r="3" ht="12.75" spans="1:22">
      <c r="A3" s="479">
        <v>45309</v>
      </c>
      <c r="B3" s="484" t="s">
        <v>188</v>
      </c>
      <c r="C3" s="484" t="s">
        <v>189</v>
      </c>
      <c r="D3" s="484">
        <v>8826921611</v>
      </c>
      <c r="E3" s="484" t="s">
        <v>190</v>
      </c>
      <c r="F3" s="484" t="s">
        <v>191</v>
      </c>
      <c r="G3" s="484" t="s">
        <v>141</v>
      </c>
      <c r="H3" s="483">
        <v>3</v>
      </c>
      <c r="I3" s="507">
        <v>199</v>
      </c>
      <c r="J3" s="507">
        <v>0</v>
      </c>
      <c r="K3" s="507">
        <v>0</v>
      </c>
      <c r="L3" s="511">
        <v>0</v>
      </c>
      <c r="M3" s="512">
        <f t="shared" ref="M3:M15" si="0">((I3-(I3*L3%))*H3)+K3+J3</f>
        <v>597</v>
      </c>
      <c r="N3" s="510" t="s">
        <v>192</v>
      </c>
      <c r="O3" s="484" t="s">
        <v>193</v>
      </c>
      <c r="P3" s="507">
        <v>25</v>
      </c>
      <c r="Q3" s="482">
        <v>4019200018480</v>
      </c>
      <c r="R3" s="479">
        <v>45311</v>
      </c>
      <c r="S3" s="484" t="s">
        <v>39</v>
      </c>
      <c r="T3" s="511">
        <f t="shared" ref="T3:T15" si="1">R3-A3</f>
        <v>2</v>
      </c>
      <c r="U3" s="90"/>
      <c r="V3" s="90"/>
    </row>
    <row r="4" ht="12.75" spans="1:22">
      <c r="A4" s="485">
        <v>45311</v>
      </c>
      <c r="B4" s="486" t="s">
        <v>194</v>
      </c>
      <c r="C4" s="486" t="s">
        <v>195</v>
      </c>
      <c r="D4" s="487">
        <v>9826504969</v>
      </c>
      <c r="E4" s="488" t="s">
        <v>196</v>
      </c>
      <c r="F4" s="487" t="s">
        <v>197</v>
      </c>
      <c r="G4" s="486" t="s">
        <v>198</v>
      </c>
      <c r="H4" s="489">
        <v>1</v>
      </c>
      <c r="I4" s="508">
        <v>650</v>
      </c>
      <c r="J4" s="508">
        <v>0</v>
      </c>
      <c r="K4" s="508">
        <v>0</v>
      </c>
      <c r="L4" s="513">
        <v>0</v>
      </c>
      <c r="M4" s="514">
        <f t="shared" si="0"/>
        <v>650</v>
      </c>
      <c r="N4" s="515" t="s">
        <v>192</v>
      </c>
      <c r="O4" s="486" t="s">
        <v>75</v>
      </c>
      <c r="P4" s="508">
        <v>99</v>
      </c>
      <c r="Q4" s="521" t="s">
        <v>199</v>
      </c>
      <c r="R4" s="490">
        <v>45323</v>
      </c>
      <c r="S4" s="486" t="s">
        <v>39</v>
      </c>
      <c r="T4" s="511">
        <f t="shared" si="1"/>
        <v>12</v>
      </c>
      <c r="U4" s="24"/>
      <c r="V4" s="24"/>
    </row>
    <row r="5" ht="12.75" spans="1:22">
      <c r="A5" s="490">
        <v>45311</v>
      </c>
      <c r="B5" s="486" t="s">
        <v>200</v>
      </c>
      <c r="C5" s="486" t="s">
        <v>201</v>
      </c>
      <c r="D5" s="486">
        <v>9899480694</v>
      </c>
      <c r="E5" s="486" t="s">
        <v>202</v>
      </c>
      <c r="F5" s="486" t="s">
        <v>203</v>
      </c>
      <c r="G5" s="486" t="s">
        <v>141</v>
      </c>
      <c r="H5" s="489">
        <v>1</v>
      </c>
      <c r="I5" s="508">
        <v>199</v>
      </c>
      <c r="J5" s="508">
        <v>0</v>
      </c>
      <c r="K5" s="508">
        <v>0</v>
      </c>
      <c r="L5" s="513">
        <v>0</v>
      </c>
      <c r="M5" s="514">
        <f t="shared" si="0"/>
        <v>199</v>
      </c>
      <c r="N5" s="515" t="s">
        <v>192</v>
      </c>
      <c r="O5" s="486" t="s">
        <v>75</v>
      </c>
      <c r="P5" s="508">
        <v>42</v>
      </c>
      <c r="Q5" s="521" t="s">
        <v>204</v>
      </c>
      <c r="R5" s="479">
        <v>45329</v>
      </c>
      <c r="S5" s="486" t="s">
        <v>205</v>
      </c>
      <c r="T5" s="511">
        <f t="shared" si="1"/>
        <v>18</v>
      </c>
      <c r="U5" s="24"/>
      <c r="V5" s="24"/>
    </row>
    <row r="6" ht="12.75" spans="1:22">
      <c r="A6" s="490">
        <v>45311</v>
      </c>
      <c r="B6" s="486" t="s">
        <v>206</v>
      </c>
      <c r="C6" s="486" t="s">
        <v>207</v>
      </c>
      <c r="D6" s="486">
        <v>9140481568</v>
      </c>
      <c r="E6" s="486" t="s">
        <v>208</v>
      </c>
      <c r="F6" s="486" t="s">
        <v>209</v>
      </c>
      <c r="G6" s="486" t="s">
        <v>210</v>
      </c>
      <c r="H6" s="489">
        <v>2</v>
      </c>
      <c r="I6" s="508">
        <v>595</v>
      </c>
      <c r="J6" s="508">
        <v>0</v>
      </c>
      <c r="K6" s="508">
        <v>35</v>
      </c>
      <c r="L6" s="513">
        <v>25</v>
      </c>
      <c r="M6" s="514">
        <f t="shared" si="0"/>
        <v>927.5</v>
      </c>
      <c r="N6" s="515" t="s">
        <v>36</v>
      </c>
      <c r="O6" s="486" t="s">
        <v>187</v>
      </c>
      <c r="P6" s="508">
        <v>197</v>
      </c>
      <c r="Q6" s="521">
        <v>152489840005151</v>
      </c>
      <c r="R6" s="490">
        <v>45317</v>
      </c>
      <c r="S6" s="486" t="s">
        <v>39</v>
      </c>
      <c r="T6" s="511">
        <f t="shared" si="1"/>
        <v>6</v>
      </c>
      <c r="U6" s="24"/>
      <c r="V6" s="24"/>
    </row>
    <row r="7" ht="12.75" spans="1:22">
      <c r="A7" s="490">
        <v>45312</v>
      </c>
      <c r="B7" s="486" t="s">
        <v>211</v>
      </c>
      <c r="C7" s="486" t="s">
        <v>212</v>
      </c>
      <c r="D7" s="486">
        <v>9099963156</v>
      </c>
      <c r="E7" s="486" t="s">
        <v>213</v>
      </c>
      <c r="F7" s="486" t="s">
        <v>214</v>
      </c>
      <c r="G7" s="486" t="s">
        <v>215</v>
      </c>
      <c r="H7" s="489">
        <v>1</v>
      </c>
      <c r="I7" s="508">
        <v>245</v>
      </c>
      <c r="J7" s="508">
        <v>0</v>
      </c>
      <c r="K7" s="508">
        <v>35</v>
      </c>
      <c r="L7" s="513">
        <v>3</v>
      </c>
      <c r="M7" s="514">
        <f t="shared" si="0"/>
        <v>272.65</v>
      </c>
      <c r="N7" s="515" t="s">
        <v>36</v>
      </c>
      <c r="O7" s="486" t="s">
        <v>187</v>
      </c>
      <c r="P7" s="508">
        <v>92</v>
      </c>
      <c r="Q7" s="521">
        <v>14344940142168</v>
      </c>
      <c r="R7" s="490">
        <v>45318</v>
      </c>
      <c r="S7" s="486" t="s">
        <v>39</v>
      </c>
      <c r="T7" s="511">
        <f t="shared" si="1"/>
        <v>6</v>
      </c>
      <c r="U7" s="24"/>
      <c r="V7" s="24"/>
    </row>
    <row r="8" ht="12.75" spans="1:22">
      <c r="A8" s="490">
        <v>45312</v>
      </c>
      <c r="B8" s="486" t="s">
        <v>216</v>
      </c>
      <c r="C8" s="486" t="s">
        <v>217</v>
      </c>
      <c r="D8" s="486">
        <v>7019043834</v>
      </c>
      <c r="E8" s="486" t="s">
        <v>218</v>
      </c>
      <c r="F8" s="486" t="s">
        <v>219</v>
      </c>
      <c r="G8" s="486" t="s">
        <v>220</v>
      </c>
      <c r="H8" s="489">
        <v>1</v>
      </c>
      <c r="I8" s="508">
        <v>555</v>
      </c>
      <c r="J8" s="508">
        <v>0</v>
      </c>
      <c r="K8" s="508">
        <v>35</v>
      </c>
      <c r="L8" s="513">
        <v>0</v>
      </c>
      <c r="M8" s="514">
        <f t="shared" si="0"/>
        <v>590</v>
      </c>
      <c r="N8" s="515" t="s">
        <v>36</v>
      </c>
      <c r="O8" s="486" t="s">
        <v>187</v>
      </c>
      <c r="P8" s="508">
        <v>169</v>
      </c>
      <c r="Q8" s="521">
        <v>14344940144158</v>
      </c>
      <c r="R8" s="490">
        <v>45318</v>
      </c>
      <c r="S8" s="486" t="s">
        <v>39</v>
      </c>
      <c r="T8" s="511">
        <f t="shared" si="1"/>
        <v>6</v>
      </c>
      <c r="U8" s="24"/>
      <c r="V8" s="24"/>
    </row>
    <row r="9" ht="12.75" spans="1:22">
      <c r="A9" s="490">
        <v>45313</v>
      </c>
      <c r="B9" s="486" t="s">
        <v>221</v>
      </c>
      <c r="C9" s="486" t="s">
        <v>222</v>
      </c>
      <c r="D9" s="488">
        <v>9726828555</v>
      </c>
      <c r="E9" s="488" t="s">
        <v>223</v>
      </c>
      <c r="F9" s="486" t="s">
        <v>224</v>
      </c>
      <c r="G9" s="486" t="s">
        <v>225</v>
      </c>
      <c r="H9" s="489">
        <v>2</v>
      </c>
      <c r="I9" s="508">
        <v>60</v>
      </c>
      <c r="J9" s="508">
        <v>0</v>
      </c>
      <c r="K9" s="508">
        <v>35</v>
      </c>
      <c r="L9" s="513">
        <v>0</v>
      </c>
      <c r="M9" s="514">
        <f t="shared" si="0"/>
        <v>155</v>
      </c>
      <c r="N9" s="515" t="s">
        <v>36</v>
      </c>
      <c r="O9" s="486" t="s">
        <v>75</v>
      </c>
      <c r="P9" s="508">
        <v>48.38</v>
      </c>
      <c r="Q9" s="521" t="s">
        <v>226</v>
      </c>
      <c r="R9" s="490">
        <v>45320</v>
      </c>
      <c r="S9" s="486" t="s">
        <v>39</v>
      </c>
      <c r="T9" s="511">
        <f t="shared" si="1"/>
        <v>7</v>
      </c>
      <c r="U9" s="24"/>
      <c r="V9" s="24"/>
    </row>
    <row r="10" ht="12.75" spans="1:22">
      <c r="A10" s="490">
        <v>45315</v>
      </c>
      <c r="B10" s="486" t="s">
        <v>227</v>
      </c>
      <c r="C10" s="486" t="s">
        <v>228</v>
      </c>
      <c r="D10" s="488">
        <v>8922000566</v>
      </c>
      <c r="E10" s="488" t="s">
        <v>229</v>
      </c>
      <c r="F10" s="486" t="s">
        <v>230</v>
      </c>
      <c r="G10" s="486" t="s">
        <v>231</v>
      </c>
      <c r="H10" s="489">
        <v>3</v>
      </c>
      <c r="I10" s="508">
        <v>50</v>
      </c>
      <c r="J10" s="508">
        <v>0</v>
      </c>
      <c r="K10" s="508">
        <v>35</v>
      </c>
      <c r="L10" s="513">
        <v>0</v>
      </c>
      <c r="M10" s="514">
        <f t="shared" si="0"/>
        <v>185</v>
      </c>
      <c r="N10" s="515" t="s">
        <v>36</v>
      </c>
      <c r="O10" s="486" t="s">
        <v>187</v>
      </c>
      <c r="P10" s="508">
        <v>79</v>
      </c>
      <c r="Q10" s="521">
        <v>14344940185512</v>
      </c>
      <c r="R10" s="490">
        <v>45321</v>
      </c>
      <c r="S10" s="486" t="s">
        <v>39</v>
      </c>
      <c r="T10" s="511">
        <f t="shared" si="1"/>
        <v>6</v>
      </c>
      <c r="U10" s="24"/>
      <c r="V10" s="24"/>
    </row>
    <row r="11" ht="12.75" spans="1:22">
      <c r="A11" s="490">
        <v>45317</v>
      </c>
      <c r="B11" s="486" t="s">
        <v>232</v>
      </c>
      <c r="C11" s="486" t="s">
        <v>233</v>
      </c>
      <c r="D11" s="488">
        <v>9929383076</v>
      </c>
      <c r="E11" s="488" t="s">
        <v>234</v>
      </c>
      <c r="F11" s="486" t="s">
        <v>235</v>
      </c>
      <c r="G11" s="486" t="s">
        <v>236</v>
      </c>
      <c r="H11" s="489">
        <v>1</v>
      </c>
      <c r="I11" s="508">
        <v>145</v>
      </c>
      <c r="J11" s="508">
        <v>0</v>
      </c>
      <c r="K11" s="508">
        <v>0</v>
      </c>
      <c r="L11" s="513">
        <v>0</v>
      </c>
      <c r="M11" s="514">
        <f t="shared" si="0"/>
        <v>145</v>
      </c>
      <c r="N11" s="515" t="s">
        <v>192</v>
      </c>
      <c r="O11" s="486" t="s">
        <v>193</v>
      </c>
      <c r="P11" s="508">
        <v>25</v>
      </c>
      <c r="Q11" s="521">
        <v>4091200018680</v>
      </c>
      <c r="R11" s="490">
        <v>45322</v>
      </c>
      <c r="S11" s="486" t="s">
        <v>39</v>
      </c>
      <c r="T11" s="511">
        <f t="shared" si="1"/>
        <v>5</v>
      </c>
      <c r="U11" s="24"/>
      <c r="V11" s="24"/>
    </row>
    <row r="12" ht="12.75" spans="1:22">
      <c r="A12" s="490">
        <v>45318</v>
      </c>
      <c r="B12" s="486" t="s">
        <v>237</v>
      </c>
      <c r="C12" s="486" t="s">
        <v>238</v>
      </c>
      <c r="D12" s="488">
        <v>9419151444</v>
      </c>
      <c r="E12" s="488" t="s">
        <v>239</v>
      </c>
      <c r="F12" s="486" t="s">
        <v>123</v>
      </c>
      <c r="G12" s="486" t="s">
        <v>240</v>
      </c>
      <c r="H12" s="489">
        <v>3</v>
      </c>
      <c r="I12" s="508">
        <v>180</v>
      </c>
      <c r="J12" s="508">
        <v>0</v>
      </c>
      <c r="K12" s="508">
        <v>35</v>
      </c>
      <c r="L12" s="513">
        <v>12</v>
      </c>
      <c r="M12" s="514">
        <f t="shared" si="0"/>
        <v>510.2</v>
      </c>
      <c r="N12" s="515" t="s">
        <v>36</v>
      </c>
      <c r="O12" s="486" t="s">
        <v>187</v>
      </c>
      <c r="P12" s="508">
        <v>88</v>
      </c>
      <c r="Q12" s="522">
        <v>14344940208068</v>
      </c>
      <c r="R12" s="490">
        <v>45326</v>
      </c>
      <c r="S12" s="486" t="s">
        <v>205</v>
      </c>
      <c r="T12" s="511">
        <f t="shared" si="1"/>
        <v>8</v>
      </c>
      <c r="U12" s="24"/>
      <c r="V12" s="24"/>
    </row>
    <row r="13" ht="12.75" spans="1:22">
      <c r="A13" s="490">
        <v>45321</v>
      </c>
      <c r="B13" s="486" t="s">
        <v>241</v>
      </c>
      <c r="C13" s="486" t="s">
        <v>242</v>
      </c>
      <c r="D13" s="488">
        <v>7760119978</v>
      </c>
      <c r="E13" s="488" t="s">
        <v>243</v>
      </c>
      <c r="F13" s="486" t="s">
        <v>69</v>
      </c>
      <c r="G13" s="486" t="s">
        <v>141</v>
      </c>
      <c r="H13" s="489">
        <v>1</v>
      </c>
      <c r="I13" s="508">
        <v>199</v>
      </c>
      <c r="J13" s="508">
        <v>0</v>
      </c>
      <c r="K13" s="508">
        <v>35</v>
      </c>
      <c r="L13" s="513">
        <v>0</v>
      </c>
      <c r="M13" s="514">
        <f t="shared" si="0"/>
        <v>234</v>
      </c>
      <c r="N13" s="515" t="s">
        <v>36</v>
      </c>
      <c r="O13" s="486" t="s">
        <v>187</v>
      </c>
      <c r="P13" s="508">
        <v>79</v>
      </c>
      <c r="Q13" s="522">
        <v>14344940228597</v>
      </c>
      <c r="R13" s="490">
        <v>45326</v>
      </c>
      <c r="S13" s="486" t="s">
        <v>205</v>
      </c>
      <c r="T13" s="511">
        <f t="shared" si="1"/>
        <v>5</v>
      </c>
      <c r="U13" s="24"/>
      <c r="V13" s="24"/>
    </row>
    <row r="14" ht="14.25" spans="1:22">
      <c r="A14" s="490">
        <v>45321</v>
      </c>
      <c r="B14" s="486" t="s">
        <v>244</v>
      </c>
      <c r="C14" s="486" t="s">
        <v>245</v>
      </c>
      <c r="D14" s="488">
        <v>9175521357</v>
      </c>
      <c r="E14" s="488" t="s">
        <v>246</v>
      </c>
      <c r="F14" s="486" t="s">
        <v>247</v>
      </c>
      <c r="G14" s="486" t="s">
        <v>248</v>
      </c>
      <c r="H14" s="489">
        <v>3</v>
      </c>
      <c r="I14" s="508">
        <v>90</v>
      </c>
      <c r="J14" s="508">
        <v>0</v>
      </c>
      <c r="K14" s="508">
        <v>35</v>
      </c>
      <c r="L14" s="513">
        <v>0</v>
      </c>
      <c r="M14" s="514">
        <f t="shared" si="0"/>
        <v>305</v>
      </c>
      <c r="N14" s="515" t="s">
        <v>36</v>
      </c>
      <c r="O14" s="486" t="s">
        <v>75</v>
      </c>
      <c r="P14" s="508">
        <v>141</v>
      </c>
      <c r="Q14" s="523" t="s">
        <v>249</v>
      </c>
      <c r="R14" s="490">
        <v>45327</v>
      </c>
      <c r="S14" s="486" t="s">
        <v>205</v>
      </c>
      <c r="T14" s="511">
        <f t="shared" si="1"/>
        <v>6</v>
      </c>
      <c r="U14" s="24"/>
      <c r="V14" s="24"/>
    </row>
    <row r="15" ht="12.75" spans="1:22">
      <c r="A15" s="490">
        <v>45321</v>
      </c>
      <c r="B15" s="486" t="s">
        <v>250</v>
      </c>
      <c r="C15" s="486" t="s">
        <v>251</v>
      </c>
      <c r="D15" s="488">
        <v>7035933333</v>
      </c>
      <c r="E15" s="488" t="s">
        <v>252</v>
      </c>
      <c r="F15" s="486" t="s">
        <v>253</v>
      </c>
      <c r="G15" s="486" t="s">
        <v>254</v>
      </c>
      <c r="H15" s="489">
        <v>1</v>
      </c>
      <c r="I15" s="508">
        <v>145</v>
      </c>
      <c r="J15" s="508">
        <v>0</v>
      </c>
      <c r="K15" s="508">
        <v>35</v>
      </c>
      <c r="L15" s="513">
        <v>0</v>
      </c>
      <c r="M15" s="514">
        <f t="shared" si="0"/>
        <v>180</v>
      </c>
      <c r="N15" s="515" t="s">
        <v>36</v>
      </c>
      <c r="O15" s="486" t="s">
        <v>187</v>
      </c>
      <c r="P15" s="508">
        <v>61</v>
      </c>
      <c r="Q15" s="524">
        <v>14344940233182</v>
      </c>
      <c r="R15" s="490">
        <v>45324</v>
      </c>
      <c r="S15" s="486" t="s">
        <v>39</v>
      </c>
      <c r="T15" s="513">
        <f t="shared" si="1"/>
        <v>3</v>
      </c>
      <c r="U15" s="24"/>
      <c r="V15" s="24"/>
    </row>
    <row r="16" ht="12.75" spans="7:22">
      <c r="G16" s="491"/>
      <c r="P16" s="516"/>
      <c r="T16" s="525"/>
      <c r="U16" s="218"/>
      <c r="V16" s="218"/>
    </row>
    <row r="17" ht="12.75" spans="16:22">
      <c r="P17" s="516"/>
      <c r="T17" s="525"/>
      <c r="U17" s="218"/>
      <c r="V17" s="218"/>
    </row>
    <row r="18" ht="12.75" spans="16:22">
      <c r="P18" s="516"/>
      <c r="T18" s="525"/>
      <c r="U18" s="218"/>
      <c r="V18" s="218"/>
    </row>
    <row r="19" ht="12.75" spans="16:22">
      <c r="P19" s="516"/>
      <c r="T19" s="525"/>
      <c r="U19" s="218"/>
      <c r="V19" s="218"/>
    </row>
    <row r="20" ht="12.75" spans="7:22">
      <c r="G20" s="492"/>
      <c r="P20" s="516"/>
      <c r="T20" s="525"/>
      <c r="U20" s="218"/>
      <c r="V20" s="218"/>
    </row>
    <row r="21" ht="12.75" spans="16:22">
      <c r="P21" s="516"/>
      <c r="T21" s="525"/>
      <c r="U21" s="218"/>
      <c r="V21" s="218"/>
    </row>
    <row r="22" ht="12.75" spans="16:22">
      <c r="P22" s="516"/>
      <c r="T22" s="525"/>
      <c r="U22" s="218"/>
      <c r="V22" s="218"/>
    </row>
    <row r="23" ht="14.25" spans="3:22">
      <c r="C23" s="493" t="s">
        <v>1</v>
      </c>
      <c r="D23" s="494"/>
      <c r="E23" s="495"/>
      <c r="F23" s="496">
        <f>SUM(M2:M15)</f>
        <v>5735.35</v>
      </c>
      <c r="P23" s="516"/>
      <c r="T23" s="525"/>
      <c r="U23" s="218"/>
      <c r="V23" s="218"/>
    </row>
    <row r="24" ht="12.75" customHeight="1" spans="3:22">
      <c r="C24" s="497" t="s">
        <v>2</v>
      </c>
      <c r="D24" s="498"/>
      <c r="E24" s="499"/>
      <c r="F24" s="500">
        <f>F23*0.25</f>
        <v>1433.8375</v>
      </c>
      <c r="P24" s="516"/>
      <c r="T24" s="525"/>
      <c r="U24" s="218"/>
      <c r="V24" s="218"/>
    </row>
    <row r="25" ht="12.75" customHeight="1" spans="3:22">
      <c r="C25" s="497" t="s">
        <v>255</v>
      </c>
      <c r="D25" s="498"/>
      <c r="E25" s="499"/>
      <c r="F25" s="500">
        <f>SUM(P2:P15)</f>
        <v>1231.38</v>
      </c>
      <c r="P25" s="516"/>
      <c r="T25" s="525"/>
      <c r="U25" s="218"/>
      <c r="V25" s="218"/>
    </row>
    <row r="26" ht="12.75" customHeight="1" spans="3:22">
      <c r="C26" s="497" t="s">
        <v>4</v>
      </c>
      <c r="D26" s="498"/>
      <c r="E26" s="499"/>
      <c r="F26" s="500">
        <v>0</v>
      </c>
      <c r="P26" s="516"/>
      <c r="T26" s="525"/>
      <c r="U26" s="218"/>
      <c r="V26" s="218"/>
    </row>
    <row r="27" ht="14.25" spans="3:22">
      <c r="C27" s="501" t="s">
        <v>5</v>
      </c>
      <c r="D27" s="502"/>
      <c r="E27" s="503"/>
      <c r="F27" s="504">
        <f>F23-SUM(F24:F26)</f>
        <v>3070.1325</v>
      </c>
      <c r="P27" s="516"/>
      <c r="T27" s="525"/>
      <c r="U27" s="218"/>
      <c r="V27" s="218"/>
    </row>
    <row r="28" ht="13.5" spans="16:22">
      <c r="P28" s="516"/>
      <c r="T28" s="525"/>
      <c r="U28" s="218"/>
      <c r="V28" s="218"/>
    </row>
    <row r="29" spans="5:22">
      <c r="E29" s="230" t="s">
        <v>176</v>
      </c>
      <c r="F29" s="505">
        <f>COUNTA(B3:B15)</f>
        <v>13</v>
      </c>
      <c r="P29" s="516"/>
      <c r="T29" s="525"/>
      <c r="U29" s="218"/>
      <c r="V29" s="218"/>
    </row>
    <row r="30" ht="12.75" spans="16:22">
      <c r="P30" s="516"/>
      <c r="T30" s="525"/>
      <c r="U30" s="218"/>
      <c r="V30" s="218"/>
    </row>
    <row r="31" ht="12.75" spans="16:22">
      <c r="P31" s="516"/>
      <c r="T31" s="525"/>
      <c r="U31" s="218"/>
      <c r="V31" s="218"/>
    </row>
    <row r="32" ht="12.75" spans="16:22">
      <c r="P32" s="516"/>
      <c r="T32" s="525"/>
      <c r="U32" s="218"/>
      <c r="V32" s="218"/>
    </row>
    <row r="33" ht="12.75" spans="16:22">
      <c r="P33" s="516"/>
      <c r="T33" s="525"/>
      <c r="U33" s="218"/>
      <c r="V33" s="218"/>
    </row>
    <row r="34" ht="12.75" spans="16:22">
      <c r="P34" s="516"/>
      <c r="T34" s="525"/>
      <c r="U34" s="218"/>
      <c r="V34" s="218"/>
    </row>
    <row r="35" ht="12.75" spans="16:22">
      <c r="P35" s="516"/>
      <c r="T35" s="525"/>
      <c r="U35" s="218"/>
      <c r="V35" s="218"/>
    </row>
    <row r="36" ht="12.75" spans="16:22">
      <c r="P36" s="516"/>
      <c r="T36" s="525"/>
      <c r="U36" s="218"/>
      <c r="V36" s="218"/>
    </row>
    <row r="37" ht="12.75" spans="16:22">
      <c r="P37" s="516"/>
      <c r="T37" s="525"/>
      <c r="U37" s="218"/>
      <c r="V37" s="218"/>
    </row>
    <row r="38" ht="12.75" spans="16:22">
      <c r="P38" s="516"/>
      <c r="T38" s="525"/>
      <c r="U38" s="218"/>
      <c r="V38" s="218"/>
    </row>
    <row r="39" ht="12.75" spans="16:22">
      <c r="P39" s="516"/>
      <c r="T39" s="525"/>
      <c r="U39" s="218"/>
      <c r="V39" s="218"/>
    </row>
    <row r="40" ht="12.75" spans="16:22">
      <c r="P40" s="516"/>
      <c r="T40" s="525"/>
      <c r="U40" s="218"/>
      <c r="V40" s="218"/>
    </row>
    <row r="41" ht="12.75" spans="16:22">
      <c r="P41" s="516"/>
      <c r="T41" s="525"/>
      <c r="U41" s="218"/>
      <c r="V41" s="218"/>
    </row>
    <row r="42" ht="12.75" spans="16:22">
      <c r="P42" s="516"/>
      <c r="T42" s="525"/>
      <c r="U42" s="218"/>
      <c r="V42" s="218"/>
    </row>
    <row r="43" ht="12.75" spans="16:22">
      <c r="P43" s="516"/>
      <c r="T43" s="525"/>
      <c r="U43" s="218"/>
      <c r="V43" s="218"/>
    </row>
    <row r="44" ht="12.75" spans="16:22">
      <c r="P44" s="516"/>
      <c r="T44" s="525"/>
      <c r="U44" s="218"/>
      <c r="V44" s="218"/>
    </row>
    <row r="45" ht="12.75" spans="16:22">
      <c r="P45" s="516"/>
      <c r="T45" s="525"/>
      <c r="U45" s="218"/>
      <c r="V45" s="218"/>
    </row>
    <row r="46" ht="12.75" spans="16:22">
      <c r="P46" s="516"/>
      <c r="T46" s="525"/>
      <c r="U46" s="218"/>
      <c r="V46" s="218"/>
    </row>
    <row r="47" ht="12.75" spans="16:22">
      <c r="P47" s="516"/>
      <c r="T47" s="525"/>
      <c r="U47" s="218"/>
      <c r="V47" s="218"/>
    </row>
    <row r="48" ht="12.75" spans="16:22">
      <c r="P48" s="516"/>
      <c r="T48" s="525"/>
      <c r="U48" s="218"/>
      <c r="V48" s="218"/>
    </row>
    <row r="49" ht="12.75" spans="16:22">
      <c r="P49" s="516"/>
      <c r="T49" s="525"/>
      <c r="U49" s="218"/>
      <c r="V49" s="218"/>
    </row>
    <row r="50" ht="12.75" spans="16:22">
      <c r="P50" s="516"/>
      <c r="T50" s="525"/>
      <c r="U50" s="218"/>
      <c r="V50" s="218"/>
    </row>
    <row r="51" ht="12.75" spans="16:22">
      <c r="P51" s="516"/>
      <c r="T51" s="525"/>
      <c r="U51" s="218"/>
      <c r="V51" s="218"/>
    </row>
    <row r="52" ht="12.75" spans="16:22">
      <c r="P52" s="516"/>
      <c r="T52" s="525"/>
      <c r="U52" s="218"/>
      <c r="V52" s="218"/>
    </row>
    <row r="53" ht="12.75" spans="16:22">
      <c r="P53" s="516"/>
      <c r="T53" s="525"/>
      <c r="U53" s="218"/>
      <c r="V53" s="218"/>
    </row>
    <row r="54" ht="12.75" spans="16:22">
      <c r="P54" s="516"/>
      <c r="T54" s="525"/>
      <c r="U54" s="218"/>
      <c r="V54" s="218"/>
    </row>
    <row r="55" ht="12.75" spans="16:22">
      <c r="P55" s="516"/>
      <c r="T55" s="525"/>
      <c r="U55" s="218"/>
      <c r="V55" s="218"/>
    </row>
    <row r="56" ht="12.75" spans="16:22">
      <c r="P56" s="516"/>
      <c r="T56" s="525"/>
      <c r="U56" s="218"/>
      <c r="V56" s="218"/>
    </row>
    <row r="57" ht="12.75" spans="16:22">
      <c r="P57" s="516"/>
      <c r="T57" s="525"/>
      <c r="U57" s="218"/>
      <c r="V57" s="218"/>
    </row>
    <row r="58" ht="12.75" spans="16:22">
      <c r="P58" s="516"/>
      <c r="T58" s="525"/>
      <c r="U58" s="218"/>
      <c r="V58" s="218"/>
    </row>
    <row r="59" ht="12.75" spans="16:22">
      <c r="P59" s="516"/>
      <c r="T59" s="525"/>
      <c r="U59" s="218"/>
      <c r="V59" s="218"/>
    </row>
    <row r="60" ht="12.75" spans="16:22">
      <c r="P60" s="516"/>
      <c r="T60" s="525"/>
      <c r="U60" s="218"/>
      <c r="V60" s="218"/>
    </row>
    <row r="61" ht="12.75" spans="16:22">
      <c r="P61" s="516"/>
      <c r="T61" s="525"/>
      <c r="U61" s="218"/>
      <c r="V61" s="218"/>
    </row>
    <row r="62" ht="12.75" spans="16:22">
      <c r="P62" s="516"/>
      <c r="T62" s="525"/>
      <c r="U62" s="218"/>
      <c r="V62" s="218"/>
    </row>
    <row r="63" ht="12.75" spans="16:22">
      <c r="P63" s="516"/>
      <c r="T63" s="525"/>
      <c r="U63" s="218"/>
      <c r="V63" s="218"/>
    </row>
    <row r="64" ht="12.75" spans="16:22">
      <c r="P64" s="516"/>
      <c r="T64" s="525"/>
      <c r="U64" s="218"/>
      <c r="V64" s="218"/>
    </row>
    <row r="65" ht="12.75" spans="16:22">
      <c r="P65" s="516"/>
      <c r="T65" s="525"/>
      <c r="U65" s="218"/>
      <c r="V65" s="218"/>
    </row>
    <row r="66" ht="12.75" spans="16:20">
      <c r="P66" s="516"/>
      <c r="T66" s="525"/>
    </row>
    <row r="67" ht="12.75" spans="16:20">
      <c r="P67" s="516"/>
      <c r="T67" s="525"/>
    </row>
    <row r="68" ht="12.75" spans="16:20">
      <c r="P68" s="516"/>
      <c r="T68" s="525"/>
    </row>
    <row r="69" ht="12.75" spans="16:20">
      <c r="P69" s="516"/>
      <c r="T69" s="525"/>
    </row>
    <row r="70" ht="12.75" spans="16:20">
      <c r="P70" s="516"/>
      <c r="T70" s="525"/>
    </row>
    <row r="71" ht="12.75" spans="16:20">
      <c r="P71" s="516"/>
      <c r="T71" s="525"/>
    </row>
    <row r="72" ht="12.75" spans="16:20">
      <c r="P72" s="516"/>
      <c r="T72" s="525"/>
    </row>
    <row r="73" ht="12.75" spans="16:20">
      <c r="P73" s="516"/>
      <c r="T73" s="525"/>
    </row>
    <row r="74" ht="12.75" spans="16:20">
      <c r="P74" s="516"/>
      <c r="T74" s="525"/>
    </row>
    <row r="75" ht="12.75" spans="16:20">
      <c r="P75" s="516"/>
      <c r="T75" s="525"/>
    </row>
    <row r="76" ht="12.75" spans="16:20">
      <c r="P76" s="516"/>
      <c r="T76" s="525"/>
    </row>
    <row r="77" ht="12.75" spans="16:20">
      <c r="P77" s="516"/>
      <c r="T77" s="525"/>
    </row>
    <row r="78" ht="12.75" spans="16:20">
      <c r="P78" s="516"/>
      <c r="T78" s="525"/>
    </row>
    <row r="79" ht="12.75" spans="16:20">
      <c r="P79" s="516"/>
      <c r="T79" s="525"/>
    </row>
    <row r="80" ht="12.75" spans="16:20">
      <c r="P80" s="516"/>
      <c r="T80" s="525"/>
    </row>
    <row r="81" ht="12.75" spans="16:20">
      <c r="P81" s="516"/>
      <c r="T81" s="525"/>
    </row>
    <row r="82" ht="12.75" spans="16:20">
      <c r="P82" s="516"/>
      <c r="T82" s="525"/>
    </row>
    <row r="83" ht="12.75" spans="16:20">
      <c r="P83" s="516"/>
      <c r="T83" s="525"/>
    </row>
    <row r="84" ht="12.75" spans="16:20">
      <c r="P84" s="516"/>
      <c r="T84" s="525"/>
    </row>
    <row r="85" ht="12.75" spans="16:20">
      <c r="P85" s="516"/>
      <c r="T85" s="525"/>
    </row>
    <row r="86" ht="12.75" spans="16:20">
      <c r="P86" s="516"/>
      <c r="T86" s="525"/>
    </row>
    <row r="87" ht="12.75" spans="16:20">
      <c r="P87" s="516"/>
      <c r="T87" s="525"/>
    </row>
    <row r="88" ht="12.75" spans="16:20">
      <c r="P88" s="516"/>
      <c r="T88" s="525"/>
    </row>
    <row r="89" ht="12.75" spans="16:20">
      <c r="P89" s="516"/>
      <c r="T89" s="525"/>
    </row>
    <row r="90" ht="12.75" spans="16:20">
      <c r="P90" s="516"/>
      <c r="T90" s="525"/>
    </row>
    <row r="91" ht="12.75" spans="16:20">
      <c r="P91" s="516"/>
      <c r="T91" s="525"/>
    </row>
    <row r="92" ht="12.75" spans="16:20">
      <c r="P92" s="516"/>
      <c r="T92" s="525"/>
    </row>
    <row r="93" ht="12.75" spans="16:20">
      <c r="P93" s="516"/>
      <c r="T93" s="525"/>
    </row>
    <row r="94" ht="12.75" spans="16:20">
      <c r="P94" s="516"/>
      <c r="T94" s="525"/>
    </row>
    <row r="95" ht="12.75" spans="16:20">
      <c r="P95" s="516"/>
      <c r="T95" s="525"/>
    </row>
    <row r="96" ht="12.75" spans="16:20">
      <c r="P96" s="516"/>
      <c r="T96" s="525"/>
    </row>
    <row r="97" ht="12.75" spans="16:20">
      <c r="P97" s="516"/>
      <c r="T97" s="525"/>
    </row>
    <row r="98" ht="12.75" spans="16:20">
      <c r="P98" s="516"/>
      <c r="T98" s="525"/>
    </row>
    <row r="99" ht="12.75" spans="16:20">
      <c r="P99" s="516"/>
      <c r="T99" s="525"/>
    </row>
    <row r="100" ht="12.75" spans="16:20">
      <c r="P100" s="516"/>
      <c r="T100" s="525"/>
    </row>
    <row r="101" ht="12.75" spans="16:20">
      <c r="P101" s="516"/>
      <c r="T101" s="525"/>
    </row>
    <row r="102" ht="12.75" spans="16:20">
      <c r="P102" s="516"/>
      <c r="T102" s="525"/>
    </row>
    <row r="103" ht="12.75" spans="16:20">
      <c r="P103" s="516"/>
      <c r="T103" s="525"/>
    </row>
    <row r="104" ht="12.75" spans="16:20">
      <c r="P104" s="516"/>
      <c r="T104" s="525"/>
    </row>
    <row r="105" ht="12.75" spans="16:20">
      <c r="P105" s="516"/>
      <c r="T105" s="525"/>
    </row>
    <row r="106" ht="12.75" spans="16:20">
      <c r="P106" s="516"/>
      <c r="T106" s="525"/>
    </row>
    <row r="107" ht="12.75" spans="16:20">
      <c r="P107" s="516"/>
      <c r="T107" s="525"/>
    </row>
    <row r="108" ht="12.75" spans="16:20">
      <c r="P108" s="516"/>
      <c r="T108" s="525"/>
    </row>
    <row r="109" ht="12.75" spans="16:20">
      <c r="P109" s="516"/>
      <c r="T109" s="525"/>
    </row>
    <row r="110" ht="12.75" spans="16:20">
      <c r="P110" s="516"/>
      <c r="T110" s="525"/>
    </row>
    <row r="111" ht="12.75" spans="16:20">
      <c r="P111" s="516"/>
      <c r="T111" s="525"/>
    </row>
    <row r="112" ht="12.75" spans="16:20">
      <c r="P112" s="516"/>
      <c r="T112" s="525"/>
    </row>
    <row r="113" ht="12.75" spans="16:20">
      <c r="P113" s="516"/>
      <c r="T113" s="525"/>
    </row>
    <row r="114" ht="12.75" spans="16:20">
      <c r="P114" s="516"/>
      <c r="T114" s="525"/>
    </row>
    <row r="115" ht="12.75" spans="16:20">
      <c r="P115" s="516"/>
      <c r="T115" s="525"/>
    </row>
    <row r="116" ht="12.75" spans="16:20">
      <c r="P116" s="516"/>
      <c r="T116" s="525"/>
    </row>
    <row r="117" ht="12.75" spans="16:20">
      <c r="P117" s="516"/>
      <c r="T117" s="525"/>
    </row>
    <row r="118" ht="12.75" spans="16:20">
      <c r="P118" s="516"/>
      <c r="T118" s="525"/>
    </row>
    <row r="119" ht="12.75" spans="16:20">
      <c r="P119" s="516"/>
      <c r="T119" s="525"/>
    </row>
    <row r="120" ht="12.75" spans="16:20">
      <c r="P120" s="516"/>
      <c r="T120" s="525"/>
    </row>
    <row r="121" ht="12.75" spans="16:20">
      <c r="P121" s="516"/>
      <c r="T121" s="525"/>
    </row>
    <row r="122" ht="12.75" spans="16:20">
      <c r="P122" s="516"/>
      <c r="T122" s="525"/>
    </row>
    <row r="123" ht="12.75" spans="16:20">
      <c r="P123" s="516"/>
      <c r="T123" s="525"/>
    </row>
    <row r="124" ht="12.75" spans="16:20">
      <c r="P124" s="516"/>
      <c r="T124" s="525"/>
    </row>
    <row r="125" ht="12.75" spans="16:20">
      <c r="P125" s="516"/>
      <c r="T125" s="525"/>
    </row>
    <row r="126" ht="12.75" spans="16:20">
      <c r="P126" s="516"/>
      <c r="T126" s="525"/>
    </row>
    <row r="127" ht="12.75" spans="16:20">
      <c r="P127" s="516"/>
      <c r="T127" s="525"/>
    </row>
    <row r="128" ht="12.75" spans="16:20">
      <c r="P128" s="516"/>
      <c r="T128" s="525"/>
    </row>
    <row r="129" ht="12.75" spans="16:20">
      <c r="P129" s="516"/>
      <c r="T129" s="525"/>
    </row>
    <row r="130" ht="12.75" spans="16:20">
      <c r="P130" s="516"/>
      <c r="T130" s="525"/>
    </row>
    <row r="131" ht="12.75" spans="16:20">
      <c r="P131" s="516"/>
      <c r="T131" s="525"/>
    </row>
    <row r="132" ht="12.75" spans="16:20">
      <c r="P132" s="516"/>
      <c r="T132" s="525"/>
    </row>
    <row r="133" ht="12.75" spans="16:20">
      <c r="P133" s="516"/>
      <c r="T133" s="525"/>
    </row>
    <row r="134" ht="12.75" spans="16:20">
      <c r="P134" s="516"/>
      <c r="T134" s="525"/>
    </row>
    <row r="135" ht="12.75" spans="16:20">
      <c r="P135" s="516"/>
      <c r="T135" s="525"/>
    </row>
    <row r="136" ht="12.75" spans="16:20">
      <c r="P136" s="516"/>
      <c r="T136" s="525"/>
    </row>
    <row r="137" ht="12.75" spans="16:20">
      <c r="P137" s="516"/>
      <c r="T137" s="525"/>
    </row>
    <row r="138" ht="12.75" spans="16:20">
      <c r="P138" s="516"/>
      <c r="T138" s="525"/>
    </row>
    <row r="139" ht="12.75" spans="16:20">
      <c r="P139" s="516"/>
      <c r="T139" s="525"/>
    </row>
    <row r="140" ht="12.75" spans="16:20">
      <c r="P140" s="516"/>
      <c r="T140" s="525"/>
    </row>
    <row r="141" ht="12.75" spans="16:20">
      <c r="P141" s="516"/>
      <c r="T141" s="525"/>
    </row>
    <row r="142" ht="12.75" spans="16:20">
      <c r="P142" s="516"/>
      <c r="T142" s="525"/>
    </row>
    <row r="143" ht="12.75" spans="16:20">
      <c r="P143" s="516"/>
      <c r="T143" s="525"/>
    </row>
    <row r="144" ht="12.75" spans="16:20">
      <c r="P144" s="516"/>
      <c r="T144" s="525"/>
    </row>
    <row r="145" ht="12.75" spans="16:20">
      <c r="P145" s="516"/>
      <c r="T145" s="525"/>
    </row>
    <row r="146" ht="12.75" spans="16:20">
      <c r="P146" s="516"/>
      <c r="T146" s="525"/>
    </row>
    <row r="147" ht="12.75" spans="16:20">
      <c r="P147" s="516"/>
      <c r="T147" s="525"/>
    </row>
    <row r="148" ht="12.75" spans="16:20">
      <c r="P148" s="516"/>
      <c r="T148" s="525"/>
    </row>
    <row r="149" ht="12.75" spans="16:20">
      <c r="P149" s="516"/>
      <c r="T149" s="525"/>
    </row>
    <row r="150" ht="12.75" spans="16:20">
      <c r="P150" s="516"/>
      <c r="T150" s="525"/>
    </row>
    <row r="151" ht="12.75" spans="16:20">
      <c r="P151" s="516"/>
      <c r="T151" s="525"/>
    </row>
    <row r="152" ht="12.75" spans="16:20">
      <c r="P152" s="516"/>
      <c r="T152" s="525"/>
    </row>
    <row r="153" ht="12.75" spans="16:20">
      <c r="P153" s="516"/>
      <c r="T153" s="525"/>
    </row>
    <row r="154" ht="12.75" spans="16:20">
      <c r="P154" s="516"/>
      <c r="T154" s="525"/>
    </row>
    <row r="155" ht="12.75" spans="16:20">
      <c r="P155" s="516"/>
      <c r="T155" s="525"/>
    </row>
    <row r="156" ht="12.75" spans="16:20">
      <c r="P156" s="516"/>
      <c r="T156" s="525"/>
    </row>
    <row r="157" ht="12.75" spans="16:20">
      <c r="P157" s="516"/>
      <c r="T157" s="525"/>
    </row>
    <row r="158" ht="12.75" spans="16:20">
      <c r="P158" s="516"/>
      <c r="T158" s="525"/>
    </row>
    <row r="159" ht="12.75" spans="16:20">
      <c r="P159" s="516"/>
      <c r="T159" s="525"/>
    </row>
    <row r="160" ht="12.75" spans="16:20">
      <c r="P160" s="516"/>
      <c r="T160" s="525"/>
    </row>
    <row r="161" ht="12.75" spans="16:20">
      <c r="P161" s="516"/>
      <c r="T161" s="525"/>
    </row>
    <row r="162" ht="12.75" spans="16:20">
      <c r="P162" s="516"/>
      <c r="T162" s="525"/>
    </row>
    <row r="163" ht="12.75" spans="16:20">
      <c r="P163" s="516"/>
      <c r="T163" s="525"/>
    </row>
    <row r="164" ht="12.75" spans="16:20">
      <c r="P164" s="516"/>
      <c r="T164" s="525"/>
    </row>
    <row r="165" ht="12.75" spans="16:20">
      <c r="P165" s="516"/>
      <c r="T165" s="525"/>
    </row>
    <row r="166" ht="12.75" spans="16:20">
      <c r="P166" s="516"/>
      <c r="T166" s="525"/>
    </row>
    <row r="167" ht="12.75" spans="16:20">
      <c r="P167" s="516"/>
      <c r="T167" s="525"/>
    </row>
    <row r="168" ht="12.75" spans="16:20">
      <c r="P168" s="516"/>
      <c r="T168" s="525"/>
    </row>
    <row r="169" ht="12.75" spans="16:20">
      <c r="P169" s="516"/>
      <c r="T169" s="525"/>
    </row>
    <row r="170" ht="12.75" spans="16:20">
      <c r="P170" s="516"/>
      <c r="T170" s="525"/>
    </row>
    <row r="171" ht="12.75" spans="16:20">
      <c r="P171" s="516"/>
      <c r="T171" s="525"/>
    </row>
    <row r="172" ht="12.75" spans="16:20">
      <c r="P172" s="516"/>
      <c r="T172" s="525"/>
    </row>
    <row r="173" ht="12.75" spans="16:20">
      <c r="P173" s="516"/>
      <c r="T173" s="525"/>
    </row>
    <row r="174" ht="12.75" spans="16:20">
      <c r="P174" s="516"/>
      <c r="T174" s="525"/>
    </row>
    <row r="175" ht="12.75" spans="16:20">
      <c r="P175" s="516"/>
      <c r="T175" s="525"/>
    </row>
    <row r="176" ht="12.75" spans="16:20">
      <c r="P176" s="516"/>
      <c r="T176" s="525"/>
    </row>
    <row r="177" ht="12.75" spans="16:20">
      <c r="P177" s="516"/>
      <c r="T177" s="525"/>
    </row>
    <row r="178" ht="12.75" spans="16:20">
      <c r="P178" s="516"/>
      <c r="T178" s="525"/>
    </row>
    <row r="179" ht="12.75" spans="16:20">
      <c r="P179" s="516"/>
      <c r="T179" s="525"/>
    </row>
    <row r="180" ht="12.75" spans="16:20">
      <c r="P180" s="516"/>
      <c r="T180" s="525"/>
    </row>
    <row r="181" ht="12.75" spans="16:20">
      <c r="P181" s="516"/>
      <c r="T181" s="525"/>
    </row>
    <row r="182" ht="12.75" spans="16:20">
      <c r="P182" s="516"/>
      <c r="T182" s="525"/>
    </row>
    <row r="183" ht="12.75" spans="16:20">
      <c r="P183" s="516"/>
      <c r="T183" s="525"/>
    </row>
    <row r="184" ht="12.75" spans="16:20">
      <c r="P184" s="516"/>
      <c r="T184" s="525"/>
    </row>
    <row r="185" ht="12.75" spans="16:20">
      <c r="P185" s="516"/>
      <c r="T185" s="525"/>
    </row>
    <row r="186" ht="12.75" spans="16:20">
      <c r="P186" s="516"/>
      <c r="T186" s="525"/>
    </row>
    <row r="187" ht="12.75" spans="16:20">
      <c r="P187" s="516"/>
      <c r="T187" s="525"/>
    </row>
    <row r="188" ht="12.75" spans="16:20">
      <c r="P188" s="516"/>
      <c r="T188" s="525"/>
    </row>
    <row r="189" ht="12.75" spans="16:20">
      <c r="P189" s="516"/>
      <c r="T189" s="525"/>
    </row>
    <row r="190" ht="12.75" spans="16:20">
      <c r="P190" s="516"/>
      <c r="T190" s="525"/>
    </row>
    <row r="191" ht="12.75" spans="16:20">
      <c r="P191" s="516"/>
      <c r="T191" s="525"/>
    </row>
    <row r="192" ht="12.75" spans="16:20">
      <c r="P192" s="516"/>
      <c r="T192" s="525"/>
    </row>
    <row r="193" ht="12.75" spans="16:20">
      <c r="P193" s="516"/>
      <c r="T193" s="525"/>
    </row>
    <row r="194" ht="12.75" spans="16:20">
      <c r="P194" s="516"/>
      <c r="T194" s="525"/>
    </row>
    <row r="195" ht="12.75" spans="16:20">
      <c r="P195" s="516"/>
      <c r="T195" s="525"/>
    </row>
    <row r="196" ht="12.75" spans="16:20">
      <c r="P196" s="516"/>
      <c r="T196" s="525"/>
    </row>
    <row r="197" ht="12.75" spans="16:20">
      <c r="P197" s="516"/>
      <c r="T197" s="525"/>
    </row>
    <row r="198" ht="12.75" spans="16:20">
      <c r="P198" s="516"/>
      <c r="T198" s="525"/>
    </row>
    <row r="199" ht="12.75" spans="16:20">
      <c r="P199" s="516"/>
      <c r="T199" s="525"/>
    </row>
    <row r="200" ht="12.75" spans="16:20">
      <c r="P200" s="516"/>
      <c r="T200" s="525"/>
    </row>
    <row r="201" ht="12.75" spans="16:20">
      <c r="P201" s="516"/>
      <c r="T201" s="525"/>
    </row>
    <row r="202" ht="12.75" spans="16:20">
      <c r="P202" s="516"/>
      <c r="T202" s="525"/>
    </row>
    <row r="203" ht="12.75" spans="16:20">
      <c r="P203" s="516"/>
      <c r="T203" s="525"/>
    </row>
    <row r="204" ht="12.75" spans="16:20">
      <c r="P204" s="516"/>
      <c r="T204" s="525"/>
    </row>
    <row r="205" ht="12.75" spans="16:20">
      <c r="P205" s="516"/>
      <c r="T205" s="525"/>
    </row>
    <row r="206" ht="12.75" spans="16:20">
      <c r="P206" s="516"/>
      <c r="T206" s="525"/>
    </row>
    <row r="207" ht="12.75" spans="16:20">
      <c r="P207" s="516"/>
      <c r="T207" s="525"/>
    </row>
    <row r="208" ht="12.75" spans="16:20">
      <c r="P208" s="516"/>
      <c r="T208" s="525"/>
    </row>
    <row r="209" ht="12.75" spans="16:20">
      <c r="P209" s="516"/>
      <c r="T209" s="525"/>
    </row>
    <row r="210" ht="12.75" spans="16:20">
      <c r="P210" s="516"/>
      <c r="T210" s="525"/>
    </row>
    <row r="211" ht="12.75" spans="16:20">
      <c r="P211" s="516"/>
      <c r="T211" s="525"/>
    </row>
    <row r="212" ht="12.75" spans="16:20">
      <c r="P212" s="516"/>
      <c r="T212" s="525"/>
    </row>
    <row r="213" ht="12.75" spans="16:20">
      <c r="P213" s="516"/>
      <c r="T213" s="525"/>
    </row>
    <row r="214" ht="12.75" spans="16:20">
      <c r="P214" s="516"/>
      <c r="T214" s="525"/>
    </row>
    <row r="215" ht="12.75" spans="16:20">
      <c r="P215" s="516"/>
      <c r="T215" s="525"/>
    </row>
    <row r="216" ht="12.75" spans="16:20">
      <c r="P216" s="516"/>
      <c r="T216" s="525"/>
    </row>
    <row r="217" ht="12.75" spans="16:20">
      <c r="P217" s="516"/>
      <c r="T217" s="525"/>
    </row>
    <row r="218" ht="12.75" spans="16:20">
      <c r="P218" s="516"/>
      <c r="T218" s="525"/>
    </row>
    <row r="219" ht="12.75" spans="16:20">
      <c r="P219" s="516"/>
      <c r="T219" s="525"/>
    </row>
    <row r="220" ht="12.75" spans="16:20">
      <c r="P220" s="516"/>
      <c r="T220" s="525"/>
    </row>
    <row r="221" ht="12.75" spans="16:20">
      <c r="P221" s="516"/>
      <c r="T221" s="525"/>
    </row>
    <row r="222" ht="12.75" spans="16:20">
      <c r="P222" s="516"/>
      <c r="T222" s="525"/>
    </row>
    <row r="223" ht="12.75" spans="16:20">
      <c r="P223" s="516"/>
      <c r="T223" s="525"/>
    </row>
    <row r="224" ht="12.75" spans="16:20">
      <c r="P224" s="516"/>
      <c r="T224" s="525"/>
    </row>
    <row r="225" ht="12.75" spans="16:20">
      <c r="P225" s="516"/>
      <c r="T225" s="525"/>
    </row>
    <row r="226" ht="12.75" spans="16:20">
      <c r="P226" s="516"/>
      <c r="T226" s="525"/>
    </row>
    <row r="227" ht="12.75" spans="16:20">
      <c r="P227" s="516"/>
      <c r="T227" s="525"/>
    </row>
    <row r="228" ht="12.75" spans="16:20">
      <c r="P228" s="516"/>
      <c r="T228" s="525"/>
    </row>
    <row r="229" ht="12.75" spans="16:20">
      <c r="P229" s="516"/>
      <c r="T229" s="525"/>
    </row>
    <row r="230" ht="12.75" spans="16:20">
      <c r="P230" s="516"/>
      <c r="T230" s="525"/>
    </row>
    <row r="231" ht="12.75" spans="16:20">
      <c r="P231" s="516"/>
      <c r="T231" s="525"/>
    </row>
    <row r="232" ht="12.75" spans="16:20">
      <c r="P232" s="516"/>
      <c r="T232" s="525"/>
    </row>
    <row r="233" ht="12.75" spans="16:20">
      <c r="P233" s="516"/>
      <c r="T233" s="525"/>
    </row>
    <row r="234" ht="12.75" spans="16:20">
      <c r="P234" s="516"/>
      <c r="T234" s="525"/>
    </row>
    <row r="235" ht="12.75" spans="16:20">
      <c r="P235" s="516"/>
      <c r="T235" s="525"/>
    </row>
    <row r="236" ht="12.75" spans="16:20">
      <c r="P236" s="516"/>
      <c r="T236" s="525"/>
    </row>
    <row r="237" ht="12.75" spans="16:20">
      <c r="P237" s="516"/>
      <c r="T237" s="525"/>
    </row>
    <row r="238" ht="12.75" spans="16:20">
      <c r="P238" s="516"/>
      <c r="T238" s="525"/>
    </row>
    <row r="239" ht="12.75" spans="16:20">
      <c r="P239" s="516"/>
      <c r="T239" s="525"/>
    </row>
    <row r="240" ht="12.75" spans="16:20">
      <c r="P240" s="516"/>
      <c r="T240" s="525"/>
    </row>
    <row r="241" ht="12.75" spans="16:20">
      <c r="P241" s="516"/>
      <c r="T241" s="525"/>
    </row>
    <row r="242" ht="12.75" spans="16:20">
      <c r="P242" s="516"/>
      <c r="T242" s="525"/>
    </row>
    <row r="243" ht="12.75" spans="16:20">
      <c r="P243" s="516"/>
      <c r="T243" s="525"/>
    </row>
    <row r="244" ht="12.75" spans="16:20">
      <c r="P244" s="516"/>
      <c r="T244" s="525"/>
    </row>
    <row r="245" ht="12.75" spans="16:20">
      <c r="P245" s="516"/>
      <c r="T245" s="525"/>
    </row>
    <row r="246" ht="12.75" spans="16:20">
      <c r="P246" s="516"/>
      <c r="T246" s="525"/>
    </row>
    <row r="247" ht="12.75" spans="16:20">
      <c r="P247" s="516"/>
      <c r="T247" s="525"/>
    </row>
    <row r="248" ht="12.75" spans="16:20">
      <c r="P248" s="516"/>
      <c r="T248" s="525"/>
    </row>
    <row r="249" ht="12.75" spans="16:20">
      <c r="P249" s="516"/>
      <c r="T249" s="525"/>
    </row>
    <row r="250" ht="12.75" spans="16:20">
      <c r="P250" s="516"/>
      <c r="T250" s="525"/>
    </row>
    <row r="251" ht="12.75" spans="16:20">
      <c r="P251" s="516"/>
      <c r="T251" s="525"/>
    </row>
    <row r="252" ht="12.75" spans="16:20">
      <c r="P252" s="516"/>
      <c r="T252" s="525"/>
    </row>
    <row r="253" ht="12.75" spans="16:20">
      <c r="P253" s="516"/>
      <c r="T253" s="525"/>
    </row>
    <row r="254" ht="12.75" spans="16:20">
      <c r="P254" s="516"/>
      <c r="T254" s="525"/>
    </row>
    <row r="255" ht="12.75" spans="16:20">
      <c r="P255" s="516"/>
      <c r="T255" s="525"/>
    </row>
    <row r="256" ht="12.75" spans="16:20">
      <c r="P256" s="516"/>
      <c r="T256" s="525"/>
    </row>
    <row r="257" ht="12.75" spans="16:20">
      <c r="P257" s="516"/>
      <c r="T257" s="525"/>
    </row>
    <row r="258" ht="12.75" spans="16:20">
      <c r="P258" s="516"/>
      <c r="T258" s="525"/>
    </row>
    <row r="259" ht="12.75" spans="16:20">
      <c r="P259" s="516"/>
      <c r="T259" s="525"/>
    </row>
    <row r="260" ht="12.75" spans="16:20">
      <c r="P260" s="516"/>
      <c r="T260" s="525"/>
    </row>
    <row r="261" ht="12.75" spans="16:20">
      <c r="P261" s="516"/>
      <c r="T261" s="525"/>
    </row>
    <row r="262" ht="12.75" spans="16:20">
      <c r="P262" s="516"/>
      <c r="T262" s="525"/>
    </row>
    <row r="263" ht="12.75" spans="16:20">
      <c r="P263" s="516"/>
      <c r="T263" s="525"/>
    </row>
    <row r="264" ht="12.75" spans="16:20">
      <c r="P264" s="516"/>
      <c r="T264" s="525"/>
    </row>
    <row r="265" ht="12.75" spans="16:20">
      <c r="P265" s="516"/>
      <c r="T265" s="525"/>
    </row>
    <row r="266" ht="12.75" spans="16:20">
      <c r="P266" s="516"/>
      <c r="T266" s="525"/>
    </row>
    <row r="267" ht="12.75" spans="16:20">
      <c r="P267" s="516"/>
      <c r="T267" s="525"/>
    </row>
    <row r="268" ht="12.75" spans="16:20">
      <c r="P268" s="516"/>
      <c r="T268" s="525"/>
    </row>
    <row r="269" ht="12.75" spans="16:20">
      <c r="P269" s="516"/>
      <c r="T269" s="525"/>
    </row>
    <row r="270" ht="12.75" spans="16:20">
      <c r="P270" s="516"/>
      <c r="T270" s="525"/>
    </row>
    <row r="271" ht="12.75" spans="16:20">
      <c r="P271" s="516"/>
      <c r="T271" s="525"/>
    </row>
    <row r="272" ht="12.75" spans="16:20">
      <c r="P272" s="516"/>
      <c r="T272" s="525"/>
    </row>
    <row r="273" ht="12.75" spans="16:20">
      <c r="P273" s="516"/>
      <c r="T273" s="525"/>
    </row>
    <row r="274" ht="12.75" spans="16:20">
      <c r="P274" s="516"/>
      <c r="T274" s="525"/>
    </row>
    <row r="275" ht="12.75" spans="16:20">
      <c r="P275" s="516"/>
      <c r="T275" s="525"/>
    </row>
    <row r="276" ht="12.75" spans="16:20">
      <c r="P276" s="516"/>
      <c r="T276" s="525"/>
    </row>
    <row r="277" ht="12.75" spans="16:20">
      <c r="P277" s="516"/>
      <c r="T277" s="525"/>
    </row>
    <row r="278" ht="12.75" spans="16:20">
      <c r="P278" s="516"/>
      <c r="T278" s="525"/>
    </row>
    <row r="279" ht="12.75" spans="16:20">
      <c r="P279" s="516"/>
      <c r="T279" s="525"/>
    </row>
    <row r="280" ht="12.75" spans="16:20">
      <c r="P280" s="516"/>
      <c r="T280" s="525"/>
    </row>
    <row r="281" ht="12.75" spans="16:20">
      <c r="P281" s="516"/>
      <c r="T281" s="525"/>
    </row>
    <row r="282" ht="12.75" spans="16:20">
      <c r="P282" s="516"/>
      <c r="T282" s="525"/>
    </row>
    <row r="283" ht="12.75" spans="16:20">
      <c r="P283" s="516"/>
      <c r="T283" s="525"/>
    </row>
    <row r="284" ht="12.75" spans="16:20">
      <c r="P284" s="516"/>
      <c r="T284" s="525"/>
    </row>
    <row r="285" ht="12.75" spans="16:20">
      <c r="P285" s="516"/>
      <c r="T285" s="525"/>
    </row>
    <row r="286" ht="12.75" spans="16:20">
      <c r="P286" s="516"/>
      <c r="T286" s="525"/>
    </row>
    <row r="287" ht="12.75" spans="16:20">
      <c r="P287" s="516"/>
      <c r="T287" s="525"/>
    </row>
    <row r="288" ht="12.75" spans="16:20">
      <c r="P288" s="516"/>
      <c r="T288" s="525"/>
    </row>
    <row r="289" ht="12.75" spans="16:20">
      <c r="P289" s="516"/>
      <c r="T289" s="525"/>
    </row>
    <row r="290" ht="12.75" spans="16:20">
      <c r="P290" s="516"/>
      <c r="T290" s="525"/>
    </row>
    <row r="291" ht="12.75" spans="16:20">
      <c r="P291" s="516"/>
      <c r="T291" s="525"/>
    </row>
    <row r="292" ht="12.75" spans="16:20">
      <c r="P292" s="516"/>
      <c r="T292" s="525"/>
    </row>
    <row r="293" ht="12.75" spans="16:20">
      <c r="P293" s="516"/>
      <c r="T293" s="525"/>
    </row>
    <row r="294" ht="12.75" spans="16:20">
      <c r="P294" s="516"/>
      <c r="T294" s="525"/>
    </row>
    <row r="295" ht="12.75" spans="16:20">
      <c r="P295" s="516"/>
      <c r="T295" s="525"/>
    </row>
    <row r="296" ht="12.75" spans="16:20">
      <c r="P296" s="516"/>
      <c r="T296" s="525"/>
    </row>
    <row r="297" ht="12.75" spans="16:20">
      <c r="P297" s="516"/>
      <c r="T297" s="525"/>
    </row>
    <row r="298" ht="12.75" spans="16:20">
      <c r="P298" s="516"/>
      <c r="T298" s="525"/>
    </row>
    <row r="299" ht="12.75" spans="16:20">
      <c r="P299" s="516"/>
      <c r="T299" s="525"/>
    </row>
    <row r="300" ht="12.75" spans="16:20">
      <c r="P300" s="516"/>
      <c r="T300" s="525"/>
    </row>
    <row r="301" ht="12.75" spans="16:20">
      <c r="P301" s="516"/>
      <c r="T301" s="525"/>
    </row>
    <row r="302" ht="12.75" spans="16:20">
      <c r="P302" s="516"/>
      <c r="T302" s="525"/>
    </row>
    <row r="303" ht="12.75" spans="16:20">
      <c r="P303" s="516"/>
      <c r="T303" s="525"/>
    </row>
    <row r="304" ht="12.75" spans="16:20">
      <c r="P304" s="516"/>
      <c r="T304" s="525"/>
    </row>
    <row r="305" ht="12.75" spans="16:20">
      <c r="P305" s="516"/>
      <c r="T305" s="525"/>
    </row>
    <row r="306" ht="12.75" spans="16:20">
      <c r="P306" s="516"/>
      <c r="T306" s="525"/>
    </row>
    <row r="307" ht="12.75" spans="16:20">
      <c r="P307" s="516"/>
      <c r="T307" s="525"/>
    </row>
    <row r="308" ht="12.75" spans="16:20">
      <c r="P308" s="516"/>
      <c r="T308" s="525"/>
    </row>
    <row r="309" ht="12.75" spans="16:20">
      <c r="P309" s="516"/>
      <c r="T309" s="525"/>
    </row>
    <row r="310" ht="12.75" spans="16:20">
      <c r="P310" s="516"/>
      <c r="T310" s="525"/>
    </row>
    <row r="311" ht="12.75" spans="16:20">
      <c r="P311" s="516"/>
      <c r="T311" s="525"/>
    </row>
    <row r="312" ht="12.75" spans="16:20">
      <c r="P312" s="516"/>
      <c r="T312" s="525"/>
    </row>
    <row r="313" ht="12.75" spans="16:20">
      <c r="P313" s="516"/>
      <c r="T313" s="525"/>
    </row>
    <row r="314" ht="12.75" spans="16:20">
      <c r="P314" s="516"/>
      <c r="T314" s="525"/>
    </row>
    <row r="315" ht="12.75" spans="16:20">
      <c r="P315" s="516"/>
      <c r="T315" s="525"/>
    </row>
    <row r="316" ht="12.75" spans="16:20">
      <c r="P316" s="516"/>
      <c r="T316" s="525"/>
    </row>
    <row r="317" ht="12.75" spans="16:20">
      <c r="P317" s="516"/>
      <c r="T317" s="525"/>
    </row>
    <row r="318" ht="12.75" spans="16:20">
      <c r="P318" s="516"/>
      <c r="T318" s="525"/>
    </row>
    <row r="319" ht="12.75" spans="16:20">
      <c r="P319" s="516"/>
      <c r="T319" s="525"/>
    </row>
    <row r="320" ht="12.75" spans="16:20">
      <c r="P320" s="516"/>
      <c r="T320" s="525"/>
    </row>
    <row r="321" ht="12.75" spans="16:20">
      <c r="P321" s="516"/>
      <c r="T321" s="525"/>
    </row>
    <row r="322" ht="12.75" spans="16:20">
      <c r="P322" s="516"/>
      <c r="T322" s="525"/>
    </row>
    <row r="323" ht="12.75" spans="16:20">
      <c r="P323" s="516"/>
      <c r="T323" s="525"/>
    </row>
    <row r="324" ht="12.75" spans="16:20">
      <c r="P324" s="516"/>
      <c r="T324" s="525"/>
    </row>
    <row r="325" ht="12.75" spans="16:20">
      <c r="P325" s="516"/>
      <c r="T325" s="525"/>
    </row>
    <row r="326" ht="12.75" spans="16:20">
      <c r="P326" s="516"/>
      <c r="T326" s="525"/>
    </row>
    <row r="327" ht="12.75" spans="16:20">
      <c r="P327" s="516"/>
      <c r="T327" s="525"/>
    </row>
    <row r="328" ht="12.75" spans="16:20">
      <c r="P328" s="516"/>
      <c r="T328" s="525"/>
    </row>
    <row r="329" ht="12.75" spans="16:20">
      <c r="P329" s="516"/>
      <c r="T329" s="525"/>
    </row>
    <row r="330" ht="12.75" spans="16:20">
      <c r="P330" s="516"/>
      <c r="T330" s="525"/>
    </row>
    <row r="331" ht="12.75" spans="16:20">
      <c r="P331" s="516"/>
      <c r="T331" s="525"/>
    </row>
    <row r="332" ht="12.75" spans="16:20">
      <c r="P332" s="516"/>
      <c r="T332" s="525"/>
    </row>
    <row r="333" ht="12.75" spans="16:20">
      <c r="P333" s="516"/>
      <c r="T333" s="525"/>
    </row>
    <row r="334" ht="12.75" spans="16:20">
      <c r="P334" s="516"/>
      <c r="T334" s="525"/>
    </row>
    <row r="335" ht="12.75" spans="16:20">
      <c r="P335" s="516"/>
      <c r="T335" s="525"/>
    </row>
    <row r="336" ht="12.75" spans="16:20">
      <c r="P336" s="516"/>
      <c r="T336" s="525"/>
    </row>
    <row r="337" ht="12.75" spans="16:20">
      <c r="P337" s="516"/>
      <c r="T337" s="525"/>
    </row>
    <row r="338" ht="12.75" spans="16:20">
      <c r="P338" s="516"/>
      <c r="T338" s="525"/>
    </row>
    <row r="339" ht="12.75" spans="16:20">
      <c r="P339" s="516"/>
      <c r="T339" s="525"/>
    </row>
    <row r="340" ht="12.75" spans="16:20">
      <c r="P340" s="516"/>
      <c r="T340" s="525"/>
    </row>
    <row r="341" ht="12.75" spans="16:20">
      <c r="P341" s="516"/>
      <c r="T341" s="525"/>
    </row>
    <row r="342" ht="12.75" spans="16:20">
      <c r="P342" s="516"/>
      <c r="T342" s="525"/>
    </row>
    <row r="343" ht="12.75" spans="16:20">
      <c r="P343" s="516"/>
      <c r="T343" s="525"/>
    </row>
    <row r="344" ht="12.75" spans="16:20">
      <c r="P344" s="516"/>
      <c r="T344" s="525"/>
    </row>
    <row r="345" ht="12.75" spans="16:20">
      <c r="P345" s="516"/>
      <c r="T345" s="525"/>
    </row>
    <row r="346" ht="12.75" spans="16:20">
      <c r="P346" s="516"/>
      <c r="T346" s="525"/>
    </row>
    <row r="347" ht="12.75" spans="16:20">
      <c r="P347" s="516"/>
      <c r="T347" s="525"/>
    </row>
    <row r="348" ht="12.75" spans="16:20">
      <c r="P348" s="516"/>
      <c r="T348" s="525"/>
    </row>
    <row r="349" ht="12.75" spans="16:20">
      <c r="P349" s="516"/>
      <c r="T349" s="525"/>
    </row>
    <row r="350" ht="12.75" spans="16:20">
      <c r="P350" s="516"/>
      <c r="T350" s="525"/>
    </row>
    <row r="351" ht="12.75" spans="16:20">
      <c r="P351" s="516"/>
      <c r="T351" s="525"/>
    </row>
    <row r="352" ht="12.75" spans="16:20">
      <c r="P352" s="516"/>
      <c r="T352" s="525"/>
    </row>
    <row r="353" ht="12.75" spans="16:20">
      <c r="P353" s="516"/>
      <c r="T353" s="525"/>
    </row>
    <row r="354" ht="12.75" spans="16:20">
      <c r="P354" s="516"/>
      <c r="T354" s="525"/>
    </row>
    <row r="355" ht="12.75" spans="16:20">
      <c r="P355" s="516"/>
      <c r="T355" s="525"/>
    </row>
    <row r="356" ht="12.75" spans="16:20">
      <c r="P356" s="516"/>
      <c r="T356" s="525"/>
    </row>
    <row r="357" ht="12.75" spans="16:20">
      <c r="P357" s="516"/>
      <c r="T357" s="525"/>
    </row>
    <row r="358" ht="12.75" spans="16:20">
      <c r="P358" s="516"/>
      <c r="T358" s="525"/>
    </row>
    <row r="359" ht="12.75" spans="16:20">
      <c r="P359" s="516"/>
      <c r="T359" s="525"/>
    </row>
    <row r="360" ht="12.75" spans="16:20">
      <c r="P360" s="516"/>
      <c r="T360" s="525"/>
    </row>
    <row r="361" ht="12.75" spans="16:20">
      <c r="P361" s="516"/>
      <c r="T361" s="525"/>
    </row>
    <row r="362" ht="12.75" spans="16:20">
      <c r="P362" s="516"/>
      <c r="T362" s="525"/>
    </row>
    <row r="363" ht="12.75" spans="16:20">
      <c r="P363" s="516"/>
      <c r="T363" s="525"/>
    </row>
    <row r="364" ht="12.75" spans="16:20">
      <c r="P364" s="516"/>
      <c r="T364" s="525"/>
    </row>
    <row r="365" ht="12.75" spans="16:20">
      <c r="P365" s="516"/>
      <c r="T365" s="525"/>
    </row>
    <row r="366" ht="12.75" spans="16:20">
      <c r="P366" s="516"/>
      <c r="T366" s="525"/>
    </row>
    <row r="367" ht="12.75" spans="16:20">
      <c r="P367" s="516"/>
      <c r="T367" s="525"/>
    </row>
    <row r="368" ht="12.75" spans="16:20">
      <c r="P368" s="516"/>
      <c r="T368" s="525"/>
    </row>
    <row r="369" ht="12.75" spans="16:20">
      <c r="P369" s="516"/>
      <c r="T369" s="525"/>
    </row>
    <row r="370" ht="12.75" spans="16:20">
      <c r="P370" s="516"/>
      <c r="T370" s="525"/>
    </row>
    <row r="371" ht="12.75" spans="16:20">
      <c r="P371" s="516"/>
      <c r="T371" s="525"/>
    </row>
    <row r="372" ht="12.75" spans="16:20">
      <c r="P372" s="516"/>
      <c r="T372" s="525"/>
    </row>
    <row r="373" ht="12.75" spans="16:20">
      <c r="P373" s="516"/>
      <c r="T373" s="525"/>
    </row>
    <row r="374" ht="12.75" spans="16:20">
      <c r="P374" s="516"/>
      <c r="T374" s="525"/>
    </row>
    <row r="375" ht="12.75" spans="16:20">
      <c r="P375" s="516"/>
      <c r="T375" s="525"/>
    </row>
    <row r="376" ht="12.75" spans="16:20">
      <c r="P376" s="516"/>
      <c r="T376" s="525"/>
    </row>
    <row r="377" ht="12.75" spans="16:20">
      <c r="P377" s="516"/>
      <c r="T377" s="525"/>
    </row>
    <row r="378" ht="12.75" spans="16:20">
      <c r="P378" s="516"/>
      <c r="T378" s="525"/>
    </row>
    <row r="379" ht="12.75" spans="16:20">
      <c r="P379" s="516"/>
      <c r="T379" s="525"/>
    </row>
    <row r="380" ht="12.75" spans="16:20">
      <c r="P380" s="516"/>
      <c r="T380" s="525"/>
    </row>
    <row r="381" ht="12.75" spans="16:20">
      <c r="P381" s="516"/>
      <c r="T381" s="525"/>
    </row>
    <row r="382" ht="12.75" spans="16:20">
      <c r="P382" s="516"/>
      <c r="T382" s="525"/>
    </row>
    <row r="383" ht="12.75" spans="16:20">
      <c r="P383" s="516"/>
      <c r="T383" s="525"/>
    </row>
    <row r="384" ht="12.75" spans="16:20">
      <c r="P384" s="516"/>
      <c r="T384" s="525"/>
    </row>
    <row r="385" ht="12.75" spans="16:20">
      <c r="P385" s="516"/>
      <c r="T385" s="525"/>
    </row>
    <row r="386" ht="12.75" spans="16:20">
      <c r="P386" s="516"/>
      <c r="T386" s="525"/>
    </row>
    <row r="387" ht="12.75" spans="16:20">
      <c r="P387" s="516"/>
      <c r="T387" s="525"/>
    </row>
    <row r="388" ht="12.75" spans="16:20">
      <c r="P388" s="516"/>
      <c r="T388" s="525"/>
    </row>
    <row r="389" ht="12.75" spans="16:20">
      <c r="P389" s="516"/>
      <c r="T389" s="525"/>
    </row>
    <row r="390" ht="12.75" spans="16:20">
      <c r="P390" s="516"/>
      <c r="T390" s="525"/>
    </row>
    <row r="391" ht="12.75" spans="16:20">
      <c r="P391" s="516"/>
      <c r="T391" s="525"/>
    </row>
    <row r="392" ht="12.75" spans="16:20">
      <c r="P392" s="516"/>
      <c r="T392" s="525"/>
    </row>
    <row r="393" ht="12.75" spans="16:20">
      <c r="P393" s="516"/>
      <c r="T393" s="525"/>
    </row>
    <row r="394" ht="12.75" spans="16:20">
      <c r="P394" s="516"/>
      <c r="T394" s="525"/>
    </row>
    <row r="395" ht="12.75" spans="16:20">
      <c r="P395" s="516"/>
      <c r="T395" s="525"/>
    </row>
    <row r="396" ht="12.75" spans="16:20">
      <c r="P396" s="516"/>
      <c r="T396" s="525"/>
    </row>
    <row r="397" ht="12.75" spans="16:20">
      <c r="P397" s="516"/>
      <c r="T397" s="525"/>
    </row>
    <row r="398" ht="12.75" spans="16:20">
      <c r="P398" s="516"/>
      <c r="T398" s="525"/>
    </row>
    <row r="399" ht="12.75" spans="16:20">
      <c r="P399" s="516"/>
      <c r="T399" s="525"/>
    </row>
    <row r="400" ht="12.75" spans="16:20">
      <c r="P400" s="516"/>
      <c r="T400" s="525"/>
    </row>
    <row r="401" ht="12.75" spans="16:20">
      <c r="P401" s="516"/>
      <c r="T401" s="525"/>
    </row>
    <row r="402" ht="12.75" spans="16:20">
      <c r="P402" s="516"/>
      <c r="T402" s="525"/>
    </row>
    <row r="403" ht="12.75" spans="16:20">
      <c r="P403" s="516"/>
      <c r="T403" s="525"/>
    </row>
    <row r="404" ht="12.75" spans="16:20">
      <c r="P404" s="516"/>
      <c r="T404" s="525"/>
    </row>
    <row r="405" ht="12.75" spans="16:20">
      <c r="P405" s="516"/>
      <c r="T405" s="525"/>
    </row>
    <row r="406" ht="12.75" spans="16:20">
      <c r="P406" s="516"/>
      <c r="T406" s="525"/>
    </row>
    <row r="407" ht="12.75" spans="16:20">
      <c r="P407" s="516"/>
      <c r="T407" s="525"/>
    </row>
    <row r="408" ht="12.75" spans="16:20">
      <c r="P408" s="516"/>
      <c r="T408" s="525"/>
    </row>
    <row r="409" ht="12.75" spans="16:20">
      <c r="P409" s="516"/>
      <c r="T409" s="525"/>
    </row>
    <row r="410" ht="12.75" spans="16:20">
      <c r="P410" s="516"/>
      <c r="T410" s="525"/>
    </row>
    <row r="411" ht="12.75" spans="16:20">
      <c r="P411" s="516"/>
      <c r="T411" s="525"/>
    </row>
    <row r="412" ht="12.75" spans="16:20">
      <c r="P412" s="516"/>
      <c r="T412" s="525"/>
    </row>
    <row r="413" ht="12.75" spans="16:20">
      <c r="P413" s="516"/>
      <c r="T413" s="525"/>
    </row>
    <row r="414" ht="12.75" spans="16:20">
      <c r="P414" s="516"/>
      <c r="T414" s="525"/>
    </row>
    <row r="415" ht="12.75" spans="16:20">
      <c r="P415" s="516"/>
      <c r="T415" s="525"/>
    </row>
    <row r="416" ht="12.75" spans="16:20">
      <c r="P416" s="516"/>
      <c r="T416" s="525"/>
    </row>
    <row r="417" ht="12.75" spans="16:20">
      <c r="P417" s="516"/>
      <c r="T417" s="525"/>
    </row>
    <row r="418" ht="12.75" spans="16:20">
      <c r="P418" s="516"/>
      <c r="T418" s="525"/>
    </row>
    <row r="419" ht="12.75" spans="16:20">
      <c r="P419" s="516"/>
      <c r="T419" s="525"/>
    </row>
    <row r="420" ht="12.75" spans="16:20">
      <c r="P420" s="516"/>
      <c r="T420" s="525"/>
    </row>
    <row r="421" ht="12.75" spans="16:20">
      <c r="P421" s="516"/>
      <c r="T421" s="525"/>
    </row>
    <row r="422" ht="12.75" spans="16:20">
      <c r="P422" s="516"/>
      <c r="T422" s="525"/>
    </row>
    <row r="423" ht="12.75" spans="16:20">
      <c r="P423" s="516"/>
      <c r="T423" s="525"/>
    </row>
    <row r="424" ht="12.75" spans="16:20">
      <c r="P424" s="516"/>
      <c r="T424" s="525"/>
    </row>
    <row r="425" ht="12.75" spans="16:20">
      <c r="P425" s="516"/>
      <c r="T425" s="525"/>
    </row>
    <row r="426" ht="12.75" spans="16:20">
      <c r="P426" s="516"/>
      <c r="T426" s="525"/>
    </row>
    <row r="427" ht="12.75" spans="16:20">
      <c r="P427" s="516"/>
      <c r="T427" s="525"/>
    </row>
    <row r="428" ht="12.75" spans="16:20">
      <c r="P428" s="516"/>
      <c r="T428" s="525"/>
    </row>
    <row r="429" ht="12.75" spans="16:20">
      <c r="P429" s="516"/>
      <c r="T429" s="525"/>
    </row>
    <row r="430" ht="12.75" spans="16:20">
      <c r="P430" s="516"/>
      <c r="T430" s="525"/>
    </row>
    <row r="431" ht="12.75" spans="16:20">
      <c r="P431" s="516"/>
      <c r="T431" s="525"/>
    </row>
    <row r="432" ht="12.75" spans="16:20">
      <c r="P432" s="516"/>
      <c r="T432" s="525"/>
    </row>
    <row r="433" ht="12.75" spans="16:20">
      <c r="P433" s="516"/>
      <c r="T433" s="525"/>
    </row>
    <row r="434" ht="12.75" spans="16:20">
      <c r="P434" s="516"/>
      <c r="T434" s="525"/>
    </row>
    <row r="435" ht="12.75" spans="16:20">
      <c r="P435" s="516"/>
      <c r="T435" s="525"/>
    </row>
    <row r="436" ht="12.75" spans="16:20">
      <c r="P436" s="516"/>
      <c r="T436" s="525"/>
    </row>
    <row r="437" ht="12.75" spans="16:20">
      <c r="P437" s="516"/>
      <c r="T437" s="525"/>
    </row>
    <row r="438" ht="12.75" spans="16:20">
      <c r="P438" s="516"/>
      <c r="T438" s="525"/>
    </row>
    <row r="439" ht="12.75" spans="16:20">
      <c r="P439" s="516"/>
      <c r="T439" s="525"/>
    </row>
    <row r="440" ht="12.75" spans="16:20">
      <c r="P440" s="516"/>
      <c r="T440" s="525"/>
    </row>
    <row r="441" ht="12.75" spans="16:20">
      <c r="P441" s="516"/>
      <c r="T441" s="525"/>
    </row>
    <row r="442" ht="12.75" spans="16:20">
      <c r="P442" s="516"/>
      <c r="T442" s="525"/>
    </row>
    <row r="443" ht="12.75" spans="16:20">
      <c r="P443" s="516"/>
      <c r="T443" s="525"/>
    </row>
    <row r="444" ht="12.75" spans="16:20">
      <c r="P444" s="516"/>
      <c r="T444" s="525"/>
    </row>
    <row r="445" ht="12.75" spans="16:20">
      <c r="P445" s="516"/>
      <c r="T445" s="525"/>
    </row>
    <row r="446" ht="12.75" spans="16:20">
      <c r="P446" s="516"/>
      <c r="T446" s="525"/>
    </row>
    <row r="447" ht="12.75" spans="16:20">
      <c r="P447" s="516"/>
      <c r="T447" s="525"/>
    </row>
    <row r="448" ht="12.75" spans="16:20">
      <c r="P448" s="516"/>
      <c r="T448" s="525"/>
    </row>
    <row r="449" ht="12.75" spans="16:20">
      <c r="P449" s="516"/>
      <c r="T449" s="525"/>
    </row>
    <row r="450" ht="12.75" spans="16:20">
      <c r="P450" s="516"/>
      <c r="T450" s="525"/>
    </row>
    <row r="451" ht="12.75" spans="16:20">
      <c r="P451" s="516"/>
      <c r="T451" s="525"/>
    </row>
    <row r="452" ht="12.75" spans="16:20">
      <c r="P452" s="516"/>
      <c r="T452" s="525"/>
    </row>
    <row r="453" ht="12.75" spans="16:20">
      <c r="P453" s="516"/>
      <c r="T453" s="525"/>
    </row>
    <row r="454" ht="12.75" spans="16:20">
      <c r="P454" s="516"/>
      <c r="T454" s="525"/>
    </row>
    <row r="455" ht="12.75" spans="16:20">
      <c r="P455" s="516"/>
      <c r="T455" s="525"/>
    </row>
    <row r="456" ht="12.75" spans="16:20">
      <c r="P456" s="516"/>
      <c r="T456" s="525"/>
    </row>
    <row r="457" ht="12.75" spans="16:20">
      <c r="P457" s="516"/>
      <c r="T457" s="525"/>
    </row>
    <row r="458" ht="12.75" spans="16:20">
      <c r="P458" s="516"/>
      <c r="T458" s="525"/>
    </row>
    <row r="459" ht="12.75" spans="16:20">
      <c r="P459" s="516"/>
      <c r="T459" s="525"/>
    </row>
    <row r="460" ht="12.75" spans="16:20">
      <c r="P460" s="516"/>
      <c r="T460" s="525"/>
    </row>
    <row r="461" ht="12.75" spans="16:20">
      <c r="P461" s="516"/>
      <c r="T461" s="525"/>
    </row>
    <row r="462" ht="12.75" spans="16:20">
      <c r="P462" s="516"/>
      <c r="T462" s="525"/>
    </row>
    <row r="463" ht="12.75" spans="16:20">
      <c r="P463" s="516"/>
      <c r="T463" s="525"/>
    </row>
    <row r="464" ht="12.75" spans="16:20">
      <c r="P464" s="516"/>
      <c r="T464" s="525"/>
    </row>
    <row r="465" ht="12.75" spans="16:20">
      <c r="P465" s="516"/>
      <c r="T465" s="525"/>
    </row>
    <row r="466" ht="12.75" spans="16:20">
      <c r="P466" s="516"/>
      <c r="T466" s="525"/>
    </row>
    <row r="467" ht="12.75" spans="16:20">
      <c r="P467" s="516"/>
      <c r="T467" s="525"/>
    </row>
    <row r="468" ht="12.75" spans="16:20">
      <c r="P468" s="516"/>
      <c r="T468" s="525"/>
    </row>
    <row r="469" ht="12.75" spans="16:20">
      <c r="P469" s="516"/>
      <c r="T469" s="525"/>
    </row>
    <row r="470" ht="12.75" spans="16:20">
      <c r="P470" s="516"/>
      <c r="T470" s="525"/>
    </row>
    <row r="471" ht="12.75" spans="16:20">
      <c r="P471" s="516"/>
      <c r="T471" s="525"/>
    </row>
    <row r="472" ht="12.75" spans="16:20">
      <c r="P472" s="516"/>
      <c r="T472" s="525"/>
    </row>
    <row r="473" ht="12.75" spans="16:20">
      <c r="P473" s="516"/>
      <c r="T473" s="525"/>
    </row>
    <row r="474" ht="12.75" spans="16:20">
      <c r="P474" s="516"/>
      <c r="T474" s="525"/>
    </row>
    <row r="475" ht="12.75" spans="16:20">
      <c r="P475" s="516"/>
      <c r="T475" s="525"/>
    </row>
    <row r="476" ht="12.75" spans="16:20">
      <c r="P476" s="516"/>
      <c r="T476" s="525"/>
    </row>
    <row r="477" ht="12.75" spans="16:20">
      <c r="P477" s="516"/>
      <c r="T477" s="525"/>
    </row>
    <row r="478" ht="12.75" spans="16:20">
      <c r="P478" s="516"/>
      <c r="T478" s="525"/>
    </row>
    <row r="479" ht="12.75" spans="16:20">
      <c r="P479" s="516"/>
      <c r="T479" s="525"/>
    </row>
    <row r="480" ht="12.75" spans="16:20">
      <c r="P480" s="516"/>
      <c r="T480" s="525"/>
    </row>
    <row r="481" ht="12.75" spans="16:20">
      <c r="P481" s="516"/>
      <c r="T481" s="525"/>
    </row>
    <row r="482" ht="12.75" spans="16:20">
      <c r="P482" s="516"/>
      <c r="T482" s="525"/>
    </row>
    <row r="483" ht="12.75" spans="16:20">
      <c r="P483" s="516"/>
      <c r="T483" s="525"/>
    </row>
    <row r="484" ht="12.75" spans="16:20">
      <c r="P484" s="516"/>
      <c r="T484" s="525"/>
    </row>
    <row r="485" ht="12.75" spans="16:20">
      <c r="P485" s="516"/>
      <c r="T485" s="525"/>
    </row>
    <row r="486" ht="12.75" spans="16:20">
      <c r="P486" s="516"/>
      <c r="T486" s="525"/>
    </row>
    <row r="487" ht="12.75" spans="16:20">
      <c r="P487" s="516"/>
      <c r="T487" s="525"/>
    </row>
    <row r="488" ht="12.75" spans="16:20">
      <c r="P488" s="516"/>
      <c r="T488" s="525"/>
    </row>
    <row r="489" ht="12.75" spans="16:20">
      <c r="P489" s="516"/>
      <c r="T489" s="525"/>
    </row>
    <row r="490" ht="12.75" spans="16:20">
      <c r="P490" s="516"/>
      <c r="T490" s="525"/>
    </row>
    <row r="491" ht="12.75" spans="16:20">
      <c r="P491" s="516"/>
      <c r="T491" s="525"/>
    </row>
    <row r="492" ht="12.75" spans="16:20">
      <c r="P492" s="516"/>
      <c r="T492" s="525"/>
    </row>
    <row r="493" ht="12.75" spans="16:20">
      <c r="P493" s="516"/>
      <c r="T493" s="525"/>
    </row>
    <row r="494" ht="12.75" spans="16:20">
      <c r="P494" s="516"/>
      <c r="T494" s="525"/>
    </row>
    <row r="495" ht="12.75" spans="16:20">
      <c r="P495" s="516"/>
      <c r="T495" s="525"/>
    </row>
    <row r="496" ht="12.75" spans="16:20">
      <c r="P496" s="516"/>
      <c r="T496" s="525"/>
    </row>
    <row r="497" ht="12.75" spans="16:20">
      <c r="P497" s="516"/>
      <c r="T497" s="525"/>
    </row>
    <row r="498" ht="12.75" spans="16:20">
      <c r="P498" s="516"/>
      <c r="T498" s="525"/>
    </row>
    <row r="499" ht="12.75" spans="16:20">
      <c r="P499" s="516"/>
      <c r="T499" s="525"/>
    </row>
    <row r="500" ht="12.75" spans="16:20">
      <c r="P500" s="516"/>
      <c r="T500" s="525"/>
    </row>
    <row r="501" ht="12.75" spans="16:20">
      <c r="P501" s="516"/>
      <c r="T501" s="525"/>
    </row>
    <row r="502" ht="12.75" spans="16:20">
      <c r="P502" s="516"/>
      <c r="T502" s="525"/>
    </row>
    <row r="503" ht="12.75" spans="16:20">
      <c r="P503" s="516"/>
      <c r="T503" s="525"/>
    </row>
    <row r="504" ht="12.75" spans="16:20">
      <c r="P504" s="516"/>
      <c r="T504" s="525"/>
    </row>
    <row r="505" ht="12.75" spans="16:20">
      <c r="P505" s="516"/>
      <c r="T505" s="525"/>
    </row>
    <row r="506" ht="12.75" spans="16:20">
      <c r="P506" s="516"/>
      <c r="T506" s="525"/>
    </row>
    <row r="507" ht="12.75" spans="16:20">
      <c r="P507" s="516"/>
      <c r="T507" s="525"/>
    </row>
    <row r="508" ht="12.75" spans="16:20">
      <c r="P508" s="516"/>
      <c r="T508" s="525"/>
    </row>
    <row r="509" ht="12.75" spans="16:20">
      <c r="P509" s="516"/>
      <c r="T509" s="525"/>
    </row>
    <row r="510" ht="12.75" spans="16:20">
      <c r="P510" s="516"/>
      <c r="T510" s="525"/>
    </row>
    <row r="511" ht="12.75" spans="16:20">
      <c r="P511" s="516"/>
      <c r="T511" s="525"/>
    </row>
    <row r="512" ht="12.75" spans="16:20">
      <c r="P512" s="516"/>
      <c r="T512" s="525"/>
    </row>
    <row r="513" ht="12.75" spans="16:20">
      <c r="P513" s="516"/>
      <c r="T513" s="525"/>
    </row>
    <row r="514" ht="12.75" spans="16:20">
      <c r="P514" s="516"/>
      <c r="T514" s="525"/>
    </row>
    <row r="515" ht="12.75" spans="16:20">
      <c r="P515" s="516"/>
      <c r="T515" s="525"/>
    </row>
    <row r="516" ht="12.75" spans="16:20">
      <c r="P516" s="516"/>
      <c r="T516" s="525"/>
    </row>
    <row r="517" ht="12.75" spans="16:20">
      <c r="P517" s="516"/>
      <c r="T517" s="525"/>
    </row>
    <row r="518" ht="12.75" spans="16:20">
      <c r="P518" s="516"/>
      <c r="T518" s="525"/>
    </row>
    <row r="519" ht="12.75" spans="16:20">
      <c r="P519" s="516"/>
      <c r="T519" s="525"/>
    </row>
    <row r="520" ht="12.75" spans="16:20">
      <c r="P520" s="516"/>
      <c r="T520" s="525"/>
    </row>
    <row r="521" ht="12.75" spans="16:20">
      <c r="P521" s="516"/>
      <c r="T521" s="525"/>
    </row>
    <row r="522" ht="12.75" spans="16:20">
      <c r="P522" s="516"/>
      <c r="T522" s="525"/>
    </row>
    <row r="523" ht="12.75" spans="16:20">
      <c r="P523" s="516"/>
      <c r="T523" s="525"/>
    </row>
    <row r="524" ht="12.75" spans="16:20">
      <c r="P524" s="516"/>
      <c r="T524" s="525"/>
    </row>
    <row r="525" ht="12.75" spans="16:20">
      <c r="P525" s="516"/>
      <c r="T525" s="525"/>
    </row>
    <row r="526" ht="12.75" spans="16:20">
      <c r="P526" s="516"/>
      <c r="T526" s="525"/>
    </row>
    <row r="527" ht="12.75" spans="16:20">
      <c r="P527" s="516"/>
      <c r="T527" s="525"/>
    </row>
    <row r="528" ht="12.75" spans="16:20">
      <c r="P528" s="516"/>
      <c r="T528" s="525"/>
    </row>
    <row r="529" ht="12.75" spans="16:20">
      <c r="P529" s="516"/>
      <c r="T529" s="525"/>
    </row>
    <row r="530" ht="12.75" spans="16:20">
      <c r="P530" s="516"/>
      <c r="T530" s="525"/>
    </row>
    <row r="531" ht="12.75" spans="16:20">
      <c r="P531" s="516"/>
      <c r="T531" s="525"/>
    </row>
    <row r="532" ht="12.75" spans="16:20">
      <c r="P532" s="516"/>
      <c r="T532" s="525"/>
    </row>
    <row r="533" ht="12.75" spans="16:20">
      <c r="P533" s="516"/>
      <c r="T533" s="525"/>
    </row>
    <row r="534" ht="12.75" spans="16:20">
      <c r="P534" s="516"/>
      <c r="T534" s="525"/>
    </row>
    <row r="535" ht="12.75" spans="16:20">
      <c r="P535" s="516"/>
      <c r="T535" s="525"/>
    </row>
    <row r="536" ht="12.75" spans="16:20">
      <c r="P536" s="516"/>
      <c r="T536" s="525"/>
    </row>
    <row r="537" ht="12.75" spans="16:20">
      <c r="P537" s="516"/>
      <c r="T537" s="525"/>
    </row>
    <row r="538" ht="12.75" spans="16:20">
      <c r="P538" s="516"/>
      <c r="T538" s="525"/>
    </row>
    <row r="539" ht="12.75" spans="16:20">
      <c r="P539" s="516"/>
      <c r="T539" s="525"/>
    </row>
    <row r="540" ht="12.75" spans="16:20">
      <c r="P540" s="516"/>
      <c r="T540" s="525"/>
    </row>
    <row r="541" ht="12.75" spans="16:20">
      <c r="P541" s="516"/>
      <c r="T541" s="525"/>
    </row>
    <row r="542" ht="12.75" spans="16:20">
      <c r="P542" s="516"/>
      <c r="T542" s="525"/>
    </row>
    <row r="543" ht="12.75" spans="16:20">
      <c r="P543" s="516"/>
      <c r="T543" s="525"/>
    </row>
    <row r="544" ht="12.75" spans="16:20">
      <c r="P544" s="516"/>
      <c r="T544" s="525"/>
    </row>
    <row r="545" ht="12.75" spans="16:20">
      <c r="P545" s="516"/>
      <c r="T545" s="525"/>
    </row>
    <row r="546" ht="12.75" spans="16:20">
      <c r="P546" s="516"/>
      <c r="T546" s="525"/>
    </row>
    <row r="547" ht="12.75" spans="16:20">
      <c r="P547" s="516"/>
      <c r="T547" s="525"/>
    </row>
    <row r="548" ht="12.75" spans="16:20">
      <c r="P548" s="516"/>
      <c r="T548" s="525"/>
    </row>
    <row r="549" ht="12.75" spans="16:20">
      <c r="P549" s="516"/>
      <c r="T549" s="525"/>
    </row>
    <row r="550" ht="12.75" spans="16:20">
      <c r="P550" s="516"/>
      <c r="T550" s="525"/>
    </row>
    <row r="551" ht="12.75" spans="16:20">
      <c r="P551" s="516"/>
      <c r="T551" s="525"/>
    </row>
    <row r="552" ht="12.75" spans="16:20">
      <c r="P552" s="516"/>
      <c r="T552" s="525"/>
    </row>
    <row r="553" ht="12.75" spans="16:20">
      <c r="P553" s="516"/>
      <c r="T553" s="525"/>
    </row>
    <row r="554" ht="12.75" spans="16:20">
      <c r="P554" s="516"/>
      <c r="T554" s="525"/>
    </row>
    <row r="555" ht="12.75" spans="16:20">
      <c r="P555" s="516"/>
      <c r="T555" s="525"/>
    </row>
    <row r="556" ht="12.75" spans="16:20">
      <c r="P556" s="516"/>
      <c r="T556" s="525"/>
    </row>
    <row r="557" ht="12.75" spans="16:20">
      <c r="P557" s="516"/>
      <c r="T557" s="525"/>
    </row>
    <row r="558" ht="12.75" spans="16:20">
      <c r="P558" s="516"/>
      <c r="T558" s="525"/>
    </row>
    <row r="559" ht="12.75" spans="16:20">
      <c r="P559" s="516"/>
      <c r="T559" s="525"/>
    </row>
    <row r="560" ht="12.75" spans="16:20">
      <c r="P560" s="516"/>
      <c r="T560" s="525"/>
    </row>
    <row r="561" ht="12.75" spans="16:20">
      <c r="P561" s="516"/>
      <c r="T561" s="525"/>
    </row>
    <row r="562" ht="12.75" spans="16:20">
      <c r="P562" s="516"/>
      <c r="T562" s="525"/>
    </row>
    <row r="563" ht="12.75" spans="16:20">
      <c r="P563" s="516"/>
      <c r="T563" s="525"/>
    </row>
    <row r="564" ht="12.75" spans="16:20">
      <c r="P564" s="516"/>
      <c r="T564" s="525"/>
    </row>
    <row r="565" ht="12.75" spans="16:20">
      <c r="P565" s="516"/>
      <c r="T565" s="525"/>
    </row>
    <row r="566" ht="12.75" spans="16:20">
      <c r="P566" s="516"/>
      <c r="T566" s="525"/>
    </row>
    <row r="567" ht="12.75" spans="16:20">
      <c r="P567" s="516"/>
      <c r="T567" s="525"/>
    </row>
    <row r="568" ht="12.75" spans="16:20">
      <c r="P568" s="516"/>
      <c r="T568" s="525"/>
    </row>
    <row r="569" ht="12.75" spans="16:20">
      <c r="P569" s="516"/>
      <c r="T569" s="525"/>
    </row>
    <row r="570" ht="12.75" spans="16:20">
      <c r="P570" s="516"/>
      <c r="T570" s="525"/>
    </row>
    <row r="571" ht="12.75" spans="16:20">
      <c r="P571" s="516"/>
      <c r="T571" s="525"/>
    </row>
    <row r="572" ht="12.75" spans="16:20">
      <c r="P572" s="516"/>
      <c r="T572" s="525"/>
    </row>
    <row r="573" ht="12.75" spans="16:20">
      <c r="P573" s="516"/>
      <c r="T573" s="525"/>
    </row>
    <row r="574" ht="12.75" spans="16:20">
      <c r="P574" s="516"/>
      <c r="T574" s="525"/>
    </row>
    <row r="575" ht="12.75" spans="16:20">
      <c r="P575" s="516"/>
      <c r="T575" s="525"/>
    </row>
    <row r="576" ht="12.75" spans="16:20">
      <c r="P576" s="516"/>
      <c r="T576" s="525"/>
    </row>
    <row r="577" ht="12.75" spans="16:20">
      <c r="P577" s="516"/>
      <c r="T577" s="525"/>
    </row>
    <row r="578" ht="12.75" spans="16:20">
      <c r="P578" s="516"/>
      <c r="T578" s="525"/>
    </row>
    <row r="579" ht="12.75" spans="16:20">
      <c r="P579" s="516"/>
      <c r="T579" s="525"/>
    </row>
    <row r="580" ht="12.75" spans="16:20">
      <c r="P580" s="516"/>
      <c r="T580" s="525"/>
    </row>
    <row r="581" ht="12.75" spans="16:20">
      <c r="P581" s="516"/>
      <c r="T581" s="525"/>
    </row>
    <row r="582" ht="12.75" spans="16:20">
      <c r="P582" s="516"/>
      <c r="T582" s="525"/>
    </row>
    <row r="583" ht="12.75" spans="16:20">
      <c r="P583" s="516"/>
      <c r="T583" s="525"/>
    </row>
    <row r="584" ht="12.75" spans="16:20">
      <c r="P584" s="516"/>
      <c r="T584" s="525"/>
    </row>
    <row r="585" ht="12.75" spans="16:20">
      <c r="P585" s="516"/>
      <c r="T585" s="525"/>
    </row>
    <row r="586" ht="12.75" spans="16:20">
      <c r="P586" s="516"/>
      <c r="T586" s="525"/>
    </row>
    <row r="587" ht="12.75" spans="16:20">
      <c r="P587" s="516"/>
      <c r="T587" s="525"/>
    </row>
    <row r="588" ht="12.75" spans="16:20">
      <c r="P588" s="516"/>
      <c r="T588" s="525"/>
    </row>
    <row r="589" ht="12.75" spans="16:20">
      <c r="P589" s="516"/>
      <c r="T589" s="525"/>
    </row>
    <row r="590" ht="12.75" spans="16:20">
      <c r="P590" s="516"/>
      <c r="T590" s="525"/>
    </row>
    <row r="591" ht="12.75" spans="16:20">
      <c r="P591" s="516"/>
      <c r="T591" s="525"/>
    </row>
    <row r="592" ht="12.75" spans="16:20">
      <c r="P592" s="516"/>
      <c r="T592" s="525"/>
    </row>
    <row r="593" ht="12.75" spans="16:20">
      <c r="P593" s="516"/>
      <c r="T593" s="525"/>
    </row>
    <row r="594" ht="12.75" spans="16:20">
      <c r="P594" s="516"/>
      <c r="T594" s="525"/>
    </row>
    <row r="595" ht="12.75" spans="16:20">
      <c r="P595" s="516"/>
      <c r="T595" s="525"/>
    </row>
    <row r="596" ht="12.75" spans="16:20">
      <c r="P596" s="516"/>
      <c r="T596" s="525"/>
    </row>
    <row r="597" ht="12.75" spans="16:20">
      <c r="P597" s="516"/>
      <c r="T597" s="525"/>
    </row>
    <row r="598" ht="12.75" spans="16:20">
      <c r="P598" s="516"/>
      <c r="T598" s="525"/>
    </row>
    <row r="599" ht="12.75" spans="16:20">
      <c r="P599" s="516"/>
      <c r="T599" s="525"/>
    </row>
    <row r="600" ht="12.75" spans="16:20">
      <c r="P600" s="516"/>
      <c r="T600" s="525"/>
    </row>
    <row r="601" ht="12.75" spans="16:20">
      <c r="P601" s="516"/>
      <c r="T601" s="525"/>
    </row>
    <row r="602" ht="12.75" spans="16:20">
      <c r="P602" s="516"/>
      <c r="T602" s="525"/>
    </row>
    <row r="603" ht="12.75" spans="16:20">
      <c r="P603" s="516"/>
      <c r="T603" s="525"/>
    </row>
    <row r="604" ht="12.75" spans="16:20">
      <c r="P604" s="516"/>
      <c r="T604" s="525"/>
    </row>
    <row r="605" ht="12.75" spans="16:20">
      <c r="P605" s="516"/>
      <c r="T605" s="525"/>
    </row>
    <row r="606" ht="12.75" spans="16:20">
      <c r="P606" s="516"/>
      <c r="T606" s="525"/>
    </row>
    <row r="607" ht="12.75" spans="16:20">
      <c r="P607" s="516"/>
      <c r="T607" s="525"/>
    </row>
    <row r="608" ht="12.75" spans="16:20">
      <c r="P608" s="516"/>
      <c r="T608" s="525"/>
    </row>
    <row r="609" ht="12.75" spans="16:20">
      <c r="P609" s="516"/>
      <c r="T609" s="525"/>
    </row>
    <row r="610" ht="12.75" spans="16:20">
      <c r="P610" s="516"/>
      <c r="T610" s="525"/>
    </row>
    <row r="611" ht="12.75" spans="16:20">
      <c r="P611" s="516"/>
      <c r="T611" s="525"/>
    </row>
    <row r="612" ht="12.75" spans="16:20">
      <c r="P612" s="516"/>
      <c r="T612" s="525"/>
    </row>
    <row r="613" ht="12.75" spans="16:20">
      <c r="P613" s="516"/>
      <c r="T613" s="525"/>
    </row>
    <row r="614" ht="12.75" spans="16:20">
      <c r="P614" s="516"/>
      <c r="T614" s="525"/>
    </row>
    <row r="615" ht="12.75" spans="16:20">
      <c r="P615" s="516"/>
      <c r="T615" s="525"/>
    </row>
    <row r="616" ht="12.75" spans="16:20">
      <c r="P616" s="516"/>
      <c r="T616" s="525"/>
    </row>
    <row r="617" ht="12.75" spans="16:20">
      <c r="P617" s="516"/>
      <c r="T617" s="525"/>
    </row>
    <row r="618" ht="12.75" spans="16:20">
      <c r="P618" s="516"/>
      <c r="T618" s="525"/>
    </row>
    <row r="619" ht="12.75" spans="16:20">
      <c r="P619" s="516"/>
      <c r="T619" s="525"/>
    </row>
    <row r="620" ht="12.75" spans="16:20">
      <c r="P620" s="516"/>
      <c r="T620" s="525"/>
    </row>
    <row r="621" ht="12.75" spans="16:20">
      <c r="P621" s="516"/>
      <c r="T621" s="525"/>
    </row>
    <row r="622" ht="12.75" spans="16:20">
      <c r="P622" s="516"/>
      <c r="T622" s="525"/>
    </row>
    <row r="623" ht="12.75" spans="16:20">
      <c r="P623" s="516"/>
      <c r="T623" s="525"/>
    </row>
    <row r="624" ht="12.75" spans="16:20">
      <c r="P624" s="516"/>
      <c r="T624" s="525"/>
    </row>
    <row r="625" ht="12.75" spans="16:20">
      <c r="P625" s="516"/>
      <c r="T625" s="525"/>
    </row>
    <row r="626" ht="12.75" spans="16:20">
      <c r="P626" s="516"/>
      <c r="T626" s="525"/>
    </row>
    <row r="627" ht="12.75" spans="16:20">
      <c r="P627" s="516"/>
      <c r="T627" s="525"/>
    </row>
    <row r="628" ht="12.75" spans="16:20">
      <c r="P628" s="516"/>
      <c r="T628" s="525"/>
    </row>
    <row r="629" ht="12.75" spans="16:20">
      <c r="P629" s="516"/>
      <c r="T629" s="525"/>
    </row>
    <row r="630" ht="12.75" spans="16:20">
      <c r="P630" s="516"/>
      <c r="T630" s="525"/>
    </row>
    <row r="631" ht="12.75" spans="16:20">
      <c r="P631" s="516"/>
      <c r="T631" s="525"/>
    </row>
    <row r="632" ht="12.75" spans="16:20">
      <c r="P632" s="516"/>
      <c r="T632" s="525"/>
    </row>
    <row r="633" ht="12.75" spans="16:20">
      <c r="P633" s="516"/>
      <c r="T633" s="525"/>
    </row>
    <row r="634" ht="12.75" spans="16:20">
      <c r="P634" s="516"/>
      <c r="T634" s="525"/>
    </row>
    <row r="635" ht="12.75" spans="16:20">
      <c r="P635" s="516"/>
      <c r="T635" s="525"/>
    </row>
    <row r="636" ht="12.75" spans="16:20">
      <c r="P636" s="516"/>
      <c r="T636" s="525"/>
    </row>
    <row r="637" ht="12.75" spans="16:20">
      <c r="P637" s="516"/>
      <c r="T637" s="525"/>
    </row>
    <row r="638" ht="12.75" spans="16:20">
      <c r="P638" s="516"/>
      <c r="T638" s="525"/>
    </row>
    <row r="639" ht="12.75" spans="16:20">
      <c r="P639" s="516"/>
      <c r="T639" s="525"/>
    </row>
    <row r="640" ht="12.75" spans="16:20">
      <c r="P640" s="516"/>
      <c r="T640" s="525"/>
    </row>
    <row r="641" ht="12.75" spans="16:20">
      <c r="P641" s="516"/>
      <c r="T641" s="525"/>
    </row>
    <row r="642" ht="12.75" spans="16:20">
      <c r="P642" s="516"/>
      <c r="T642" s="525"/>
    </row>
    <row r="643" ht="12.75" spans="16:20">
      <c r="P643" s="516"/>
      <c r="T643" s="525"/>
    </row>
    <row r="644" ht="12.75" spans="16:20">
      <c r="P644" s="516"/>
      <c r="T644" s="525"/>
    </row>
    <row r="645" ht="12.75" spans="16:20">
      <c r="P645" s="516"/>
      <c r="T645" s="525"/>
    </row>
    <row r="646" ht="12.75" spans="16:20">
      <c r="P646" s="516"/>
      <c r="T646" s="525"/>
    </row>
    <row r="647" ht="12.75" spans="16:20">
      <c r="P647" s="516"/>
      <c r="T647" s="525"/>
    </row>
    <row r="648" ht="12.75" spans="16:20">
      <c r="P648" s="516"/>
      <c r="T648" s="525"/>
    </row>
    <row r="649" ht="12.75" spans="16:20">
      <c r="P649" s="516"/>
      <c r="T649" s="525"/>
    </row>
    <row r="650" ht="12.75" spans="16:20">
      <c r="P650" s="516"/>
      <c r="T650" s="525"/>
    </row>
    <row r="651" ht="12.75" spans="16:20">
      <c r="P651" s="516"/>
      <c r="T651" s="525"/>
    </row>
    <row r="652" ht="12.75" spans="16:20">
      <c r="P652" s="516"/>
      <c r="T652" s="525"/>
    </row>
    <row r="653" ht="12.75" spans="16:20">
      <c r="P653" s="516"/>
      <c r="T653" s="525"/>
    </row>
    <row r="654" ht="12.75" spans="16:20">
      <c r="P654" s="516"/>
      <c r="T654" s="525"/>
    </row>
    <row r="655" ht="12.75" spans="16:20">
      <c r="P655" s="516"/>
      <c r="T655" s="525"/>
    </row>
    <row r="656" ht="12.75" spans="16:20">
      <c r="P656" s="516"/>
      <c r="T656" s="525"/>
    </row>
    <row r="657" ht="12.75" spans="16:20">
      <c r="P657" s="516"/>
      <c r="T657" s="525"/>
    </row>
    <row r="658" ht="12.75" spans="16:20">
      <c r="P658" s="516"/>
      <c r="T658" s="525"/>
    </row>
    <row r="659" ht="12.75" spans="16:20">
      <c r="P659" s="516"/>
      <c r="T659" s="525"/>
    </row>
    <row r="660" ht="12.75" spans="16:20">
      <c r="P660" s="516"/>
      <c r="T660" s="525"/>
    </row>
    <row r="661" ht="12.75" spans="16:20">
      <c r="P661" s="516"/>
      <c r="T661" s="525"/>
    </row>
    <row r="662" ht="12.75" spans="16:20">
      <c r="P662" s="516"/>
      <c r="T662" s="525"/>
    </row>
    <row r="663" ht="12.75" spans="16:20">
      <c r="P663" s="516"/>
      <c r="T663" s="525"/>
    </row>
    <row r="664" ht="12.75" spans="16:20">
      <c r="P664" s="516"/>
      <c r="T664" s="525"/>
    </row>
    <row r="665" ht="12.75" spans="16:20">
      <c r="P665" s="516"/>
      <c r="T665" s="525"/>
    </row>
    <row r="666" ht="12.75" spans="16:20">
      <c r="P666" s="516"/>
      <c r="T666" s="525"/>
    </row>
    <row r="667" ht="12.75" spans="16:20">
      <c r="P667" s="516"/>
      <c r="T667" s="525"/>
    </row>
    <row r="668" ht="12.75" spans="16:20">
      <c r="P668" s="516"/>
      <c r="T668" s="525"/>
    </row>
    <row r="669" ht="12.75" spans="16:20">
      <c r="P669" s="516"/>
      <c r="T669" s="525"/>
    </row>
    <row r="670" ht="12.75" spans="16:20">
      <c r="P670" s="516"/>
      <c r="T670" s="525"/>
    </row>
    <row r="671" ht="12.75" spans="16:20">
      <c r="P671" s="516"/>
      <c r="T671" s="525"/>
    </row>
    <row r="672" ht="12.75" spans="16:20">
      <c r="P672" s="516"/>
      <c r="T672" s="525"/>
    </row>
    <row r="673" ht="12.75" spans="16:20">
      <c r="P673" s="516"/>
      <c r="T673" s="525"/>
    </row>
    <row r="674" ht="12.75" spans="16:20">
      <c r="P674" s="516"/>
      <c r="T674" s="525"/>
    </row>
    <row r="675" ht="12.75" spans="16:20">
      <c r="P675" s="516"/>
      <c r="T675" s="525"/>
    </row>
    <row r="676" ht="12.75" spans="16:20">
      <c r="P676" s="516"/>
      <c r="T676" s="525"/>
    </row>
    <row r="677" ht="12.75" spans="16:20">
      <c r="P677" s="516"/>
      <c r="T677" s="525"/>
    </row>
    <row r="678" ht="12.75" spans="16:20">
      <c r="P678" s="516"/>
      <c r="T678" s="525"/>
    </row>
    <row r="679" ht="12.75" spans="16:20">
      <c r="P679" s="516"/>
      <c r="T679" s="525"/>
    </row>
    <row r="680" ht="12.75" spans="16:20">
      <c r="P680" s="516"/>
      <c r="T680" s="525"/>
    </row>
    <row r="681" ht="12.75" spans="16:20">
      <c r="P681" s="516"/>
      <c r="T681" s="525"/>
    </row>
    <row r="682" ht="12.75" spans="16:20">
      <c r="P682" s="516"/>
      <c r="T682" s="525"/>
    </row>
    <row r="683" ht="12.75" spans="16:20">
      <c r="P683" s="516"/>
      <c r="T683" s="525"/>
    </row>
    <row r="684" ht="12.75" spans="16:20">
      <c r="P684" s="516"/>
      <c r="T684" s="525"/>
    </row>
    <row r="685" ht="12.75" spans="16:20">
      <c r="P685" s="516"/>
      <c r="T685" s="525"/>
    </row>
    <row r="686" ht="12.75" spans="16:20">
      <c r="P686" s="516"/>
      <c r="T686" s="525"/>
    </row>
    <row r="687" ht="12.75" spans="16:20">
      <c r="P687" s="516"/>
      <c r="T687" s="525"/>
    </row>
    <row r="688" ht="12.75" spans="16:20">
      <c r="P688" s="516"/>
      <c r="T688" s="525"/>
    </row>
    <row r="689" ht="12.75" spans="16:20">
      <c r="P689" s="516"/>
      <c r="T689" s="525"/>
    </row>
    <row r="690" ht="12.75" spans="16:20">
      <c r="P690" s="516"/>
      <c r="T690" s="525"/>
    </row>
    <row r="691" ht="12.75" spans="16:20">
      <c r="P691" s="516"/>
      <c r="T691" s="525"/>
    </row>
    <row r="692" ht="12.75" spans="16:20">
      <c r="P692" s="516"/>
      <c r="T692" s="525"/>
    </row>
    <row r="693" ht="12.75" spans="16:20">
      <c r="P693" s="516"/>
      <c r="T693" s="525"/>
    </row>
    <row r="694" ht="12.75" spans="16:20">
      <c r="P694" s="516"/>
      <c r="T694" s="525"/>
    </row>
    <row r="695" ht="12.75" spans="16:20">
      <c r="P695" s="516"/>
      <c r="T695" s="525"/>
    </row>
    <row r="696" ht="12.75" spans="16:20">
      <c r="P696" s="516"/>
      <c r="T696" s="525"/>
    </row>
    <row r="697" ht="12.75" spans="16:20">
      <c r="P697" s="516"/>
      <c r="T697" s="525"/>
    </row>
    <row r="698" ht="12.75" spans="16:20">
      <c r="P698" s="516"/>
      <c r="T698" s="525"/>
    </row>
    <row r="699" ht="12.75" spans="16:20">
      <c r="P699" s="516"/>
      <c r="T699" s="525"/>
    </row>
    <row r="700" ht="12.75" spans="16:20">
      <c r="P700" s="516"/>
      <c r="T700" s="525"/>
    </row>
    <row r="701" ht="12.75" spans="16:20">
      <c r="P701" s="516"/>
      <c r="T701" s="525"/>
    </row>
    <row r="702" ht="12.75" spans="16:20">
      <c r="P702" s="516"/>
      <c r="T702" s="525"/>
    </row>
    <row r="703" ht="12.75" spans="16:20">
      <c r="P703" s="516"/>
      <c r="T703" s="525"/>
    </row>
    <row r="704" ht="12.75" spans="16:20">
      <c r="P704" s="516"/>
      <c r="T704" s="525"/>
    </row>
    <row r="705" ht="12.75" spans="16:20">
      <c r="P705" s="516"/>
      <c r="T705" s="525"/>
    </row>
    <row r="706" ht="12.75" spans="16:20">
      <c r="P706" s="516"/>
      <c r="T706" s="525"/>
    </row>
    <row r="707" ht="12.75" spans="16:20">
      <c r="P707" s="516"/>
      <c r="T707" s="525"/>
    </row>
    <row r="708" ht="12.75" spans="16:20">
      <c r="P708" s="516"/>
      <c r="T708" s="525"/>
    </row>
    <row r="709" ht="12.75" spans="16:20">
      <c r="P709" s="516"/>
      <c r="T709" s="525"/>
    </row>
    <row r="710" ht="12.75" spans="16:20">
      <c r="P710" s="516"/>
      <c r="T710" s="525"/>
    </row>
    <row r="711" ht="12.75" spans="16:20">
      <c r="P711" s="516"/>
      <c r="T711" s="525"/>
    </row>
    <row r="712" ht="12.75" spans="16:20">
      <c r="P712" s="516"/>
      <c r="T712" s="525"/>
    </row>
    <row r="713" ht="12.75" spans="16:20">
      <c r="P713" s="516"/>
      <c r="T713" s="525"/>
    </row>
    <row r="714" ht="12.75" spans="16:20">
      <c r="P714" s="516"/>
      <c r="T714" s="525"/>
    </row>
    <row r="715" ht="12.75" spans="16:20">
      <c r="P715" s="516"/>
      <c r="T715" s="525"/>
    </row>
    <row r="716" ht="12.75" spans="16:20">
      <c r="P716" s="516"/>
      <c r="T716" s="525"/>
    </row>
    <row r="717" ht="12.75" spans="16:20">
      <c r="P717" s="516"/>
      <c r="T717" s="525"/>
    </row>
    <row r="718" ht="12.75" spans="16:20">
      <c r="P718" s="516"/>
      <c r="T718" s="525"/>
    </row>
    <row r="719" ht="12.75" spans="16:20">
      <c r="P719" s="516"/>
      <c r="T719" s="525"/>
    </row>
    <row r="720" ht="12.75" spans="16:20">
      <c r="P720" s="516"/>
      <c r="T720" s="525"/>
    </row>
    <row r="721" ht="12.75" spans="16:20">
      <c r="P721" s="516"/>
      <c r="T721" s="525"/>
    </row>
    <row r="722" ht="12.75" spans="16:20">
      <c r="P722" s="516"/>
      <c r="T722" s="525"/>
    </row>
    <row r="723" ht="12.75" spans="16:20">
      <c r="P723" s="516"/>
      <c r="T723" s="525"/>
    </row>
    <row r="724" ht="12.75" spans="16:20">
      <c r="P724" s="516"/>
      <c r="T724" s="525"/>
    </row>
    <row r="725" ht="12.75" spans="16:20">
      <c r="P725" s="516"/>
      <c r="T725" s="525"/>
    </row>
    <row r="726" ht="12.75" spans="16:20">
      <c r="P726" s="516"/>
      <c r="T726" s="525"/>
    </row>
    <row r="727" ht="12.75" spans="16:20">
      <c r="P727" s="516"/>
      <c r="T727" s="525"/>
    </row>
    <row r="728" ht="12.75" spans="16:20">
      <c r="P728" s="516"/>
      <c r="T728" s="525"/>
    </row>
    <row r="729" ht="12.75" spans="16:20">
      <c r="P729" s="516"/>
      <c r="T729" s="525"/>
    </row>
    <row r="730" ht="12.75" spans="16:20">
      <c r="P730" s="516"/>
      <c r="T730" s="525"/>
    </row>
    <row r="731" ht="12.75" spans="16:20">
      <c r="P731" s="516"/>
      <c r="T731" s="525"/>
    </row>
    <row r="732" ht="12.75" spans="16:20">
      <c r="P732" s="516"/>
      <c r="T732" s="525"/>
    </row>
    <row r="733" ht="12.75" spans="16:20">
      <c r="P733" s="516"/>
      <c r="T733" s="525"/>
    </row>
    <row r="734" ht="12.75" spans="16:20">
      <c r="P734" s="516"/>
      <c r="T734" s="525"/>
    </row>
    <row r="735" ht="12.75" spans="16:20">
      <c r="P735" s="516"/>
      <c r="T735" s="525"/>
    </row>
    <row r="736" ht="12.75" spans="16:20">
      <c r="P736" s="516"/>
      <c r="T736" s="525"/>
    </row>
    <row r="737" ht="12.75" spans="16:20">
      <c r="P737" s="516"/>
      <c r="T737" s="525"/>
    </row>
    <row r="738" ht="12.75" spans="16:20">
      <c r="P738" s="516"/>
      <c r="T738" s="525"/>
    </row>
    <row r="739" ht="12.75" spans="16:20">
      <c r="P739" s="516"/>
      <c r="T739" s="525"/>
    </row>
    <row r="740" ht="12.75" spans="16:20">
      <c r="P740" s="516"/>
      <c r="T740" s="525"/>
    </row>
    <row r="741" ht="12.75" spans="16:20">
      <c r="P741" s="516"/>
      <c r="T741" s="525"/>
    </row>
    <row r="742" ht="12.75" spans="16:20">
      <c r="P742" s="516"/>
      <c r="T742" s="525"/>
    </row>
    <row r="743" ht="12.75" spans="16:20">
      <c r="P743" s="516"/>
      <c r="T743" s="525"/>
    </row>
    <row r="744" ht="12.75" spans="16:20">
      <c r="P744" s="516"/>
      <c r="T744" s="525"/>
    </row>
    <row r="745" ht="12.75" spans="16:20">
      <c r="P745" s="516"/>
      <c r="T745" s="525"/>
    </row>
    <row r="746" ht="12.75" spans="16:20">
      <c r="P746" s="516"/>
      <c r="T746" s="525"/>
    </row>
    <row r="747" ht="12.75" spans="16:20">
      <c r="P747" s="516"/>
      <c r="T747" s="525"/>
    </row>
    <row r="748" ht="12.75" spans="16:20">
      <c r="P748" s="516"/>
      <c r="T748" s="525"/>
    </row>
    <row r="749" ht="12.75" spans="16:20">
      <c r="P749" s="516"/>
      <c r="T749" s="525"/>
    </row>
    <row r="750" ht="12.75" spans="16:20">
      <c r="P750" s="516"/>
      <c r="T750" s="525"/>
    </row>
    <row r="751" ht="12.75" spans="16:20">
      <c r="P751" s="516"/>
      <c r="T751" s="525"/>
    </row>
    <row r="752" ht="12.75" spans="16:20">
      <c r="P752" s="516"/>
      <c r="T752" s="525"/>
    </row>
    <row r="753" ht="12.75" spans="16:20">
      <c r="P753" s="516"/>
      <c r="T753" s="525"/>
    </row>
    <row r="754" ht="12.75" spans="16:20">
      <c r="P754" s="516"/>
      <c r="T754" s="525"/>
    </row>
    <row r="755" ht="12.75" spans="16:20">
      <c r="P755" s="516"/>
      <c r="T755" s="525"/>
    </row>
    <row r="756" ht="12.75" spans="16:20">
      <c r="P756" s="516"/>
      <c r="T756" s="525"/>
    </row>
    <row r="757" ht="12.75" spans="16:20">
      <c r="P757" s="516"/>
      <c r="T757" s="525"/>
    </row>
    <row r="758" ht="12.75" spans="16:20">
      <c r="P758" s="516"/>
      <c r="T758" s="525"/>
    </row>
    <row r="759" ht="12.75" spans="16:20">
      <c r="P759" s="516"/>
      <c r="T759" s="525"/>
    </row>
    <row r="760" ht="12.75" spans="16:20">
      <c r="P760" s="516"/>
      <c r="T760" s="525"/>
    </row>
    <row r="761" ht="12.75" spans="16:20">
      <c r="P761" s="516"/>
      <c r="T761" s="525"/>
    </row>
    <row r="762" ht="12.75" spans="16:20">
      <c r="P762" s="516"/>
      <c r="T762" s="525"/>
    </row>
    <row r="763" ht="12.75" spans="16:20">
      <c r="P763" s="516"/>
      <c r="T763" s="525"/>
    </row>
    <row r="764" ht="12.75" spans="16:20">
      <c r="P764" s="516"/>
      <c r="T764" s="525"/>
    </row>
    <row r="765" ht="12.75" spans="16:20">
      <c r="P765" s="516"/>
      <c r="T765" s="525"/>
    </row>
    <row r="766" ht="12.75" spans="16:20">
      <c r="P766" s="516"/>
      <c r="T766" s="525"/>
    </row>
    <row r="767" ht="12.75" spans="16:20">
      <c r="P767" s="516"/>
      <c r="T767" s="525"/>
    </row>
    <row r="768" ht="12.75" spans="16:20">
      <c r="P768" s="516"/>
      <c r="T768" s="525"/>
    </row>
    <row r="769" ht="12.75" spans="16:20">
      <c r="P769" s="516"/>
      <c r="T769" s="525"/>
    </row>
    <row r="770" ht="12.75" spans="16:20">
      <c r="P770" s="516"/>
      <c r="T770" s="525"/>
    </row>
    <row r="771" ht="12.75" spans="16:20">
      <c r="P771" s="516"/>
      <c r="T771" s="525"/>
    </row>
    <row r="772" ht="12.75" spans="16:20">
      <c r="P772" s="516"/>
      <c r="T772" s="525"/>
    </row>
    <row r="773" ht="12.75" spans="16:20">
      <c r="P773" s="516"/>
      <c r="T773" s="525"/>
    </row>
    <row r="774" ht="12.75" spans="16:20">
      <c r="P774" s="516"/>
      <c r="T774" s="525"/>
    </row>
    <row r="775" ht="12.75" spans="16:20">
      <c r="P775" s="516"/>
      <c r="T775" s="525"/>
    </row>
    <row r="776" ht="12.75" spans="16:20">
      <c r="P776" s="516"/>
      <c r="T776" s="525"/>
    </row>
    <row r="777" ht="12.75" spans="16:20">
      <c r="P777" s="516"/>
      <c r="T777" s="525"/>
    </row>
    <row r="778" ht="12.75" spans="16:20">
      <c r="P778" s="516"/>
      <c r="T778" s="525"/>
    </row>
    <row r="779" ht="12.75" spans="16:20">
      <c r="P779" s="516"/>
      <c r="T779" s="525"/>
    </row>
    <row r="780" ht="12.75" spans="16:20">
      <c r="P780" s="516"/>
      <c r="T780" s="525"/>
    </row>
    <row r="781" ht="12.75" spans="16:20">
      <c r="P781" s="516"/>
      <c r="T781" s="525"/>
    </row>
    <row r="782" ht="12.75" spans="16:20">
      <c r="P782" s="516"/>
      <c r="T782" s="525"/>
    </row>
    <row r="783" ht="12.75" spans="16:20">
      <c r="P783" s="516"/>
      <c r="T783" s="525"/>
    </row>
    <row r="784" ht="12.75" spans="16:20">
      <c r="P784" s="516"/>
      <c r="T784" s="525"/>
    </row>
    <row r="785" ht="12.75" spans="16:20">
      <c r="P785" s="516"/>
      <c r="T785" s="525"/>
    </row>
    <row r="786" ht="12.75" spans="16:20">
      <c r="P786" s="516"/>
      <c r="T786" s="525"/>
    </row>
    <row r="787" ht="12.75" spans="16:20">
      <c r="P787" s="516"/>
      <c r="T787" s="525"/>
    </row>
    <row r="788" ht="12.75" spans="16:20">
      <c r="P788" s="516"/>
      <c r="T788" s="525"/>
    </row>
    <row r="789" ht="12.75" spans="16:20">
      <c r="P789" s="516"/>
      <c r="T789" s="525"/>
    </row>
    <row r="790" ht="12.75" spans="16:20">
      <c r="P790" s="516"/>
      <c r="T790" s="525"/>
    </row>
    <row r="791" ht="12.75" spans="16:20">
      <c r="P791" s="516"/>
      <c r="T791" s="525"/>
    </row>
    <row r="792" ht="12.75" spans="16:20">
      <c r="P792" s="516"/>
      <c r="T792" s="525"/>
    </row>
    <row r="793" ht="12.75" spans="16:20">
      <c r="P793" s="516"/>
      <c r="T793" s="525"/>
    </row>
    <row r="794" ht="12.75" spans="16:20">
      <c r="P794" s="516"/>
      <c r="T794" s="525"/>
    </row>
    <row r="795" ht="12.75" spans="16:20">
      <c r="P795" s="516"/>
      <c r="T795" s="525"/>
    </row>
    <row r="796" ht="12.75" spans="16:20">
      <c r="P796" s="516"/>
      <c r="T796" s="525"/>
    </row>
    <row r="797" ht="12.75" spans="16:20">
      <c r="P797" s="516"/>
      <c r="T797" s="525"/>
    </row>
    <row r="798" ht="12.75" spans="16:20">
      <c r="P798" s="516"/>
      <c r="T798" s="525"/>
    </row>
    <row r="799" ht="12.75" spans="16:20">
      <c r="P799" s="516"/>
      <c r="T799" s="525"/>
    </row>
    <row r="800" ht="12.75" spans="16:20">
      <c r="P800" s="516"/>
      <c r="T800" s="525"/>
    </row>
    <row r="801" ht="12.75" spans="16:20">
      <c r="P801" s="516"/>
      <c r="T801" s="525"/>
    </row>
    <row r="802" ht="12.75" spans="16:20">
      <c r="P802" s="516"/>
      <c r="T802" s="525"/>
    </row>
    <row r="803" ht="12.75" spans="16:20">
      <c r="P803" s="516"/>
      <c r="T803" s="525"/>
    </row>
    <row r="804" ht="12.75" spans="16:20">
      <c r="P804" s="516"/>
      <c r="T804" s="525"/>
    </row>
    <row r="805" ht="12.75" spans="16:20">
      <c r="P805" s="516"/>
      <c r="T805" s="525"/>
    </row>
    <row r="806" ht="12.75" spans="16:20">
      <c r="P806" s="516"/>
      <c r="T806" s="525"/>
    </row>
    <row r="807" ht="12.75" spans="16:20">
      <c r="P807" s="516"/>
      <c r="T807" s="525"/>
    </row>
    <row r="808" ht="12.75" spans="16:20">
      <c r="P808" s="516"/>
      <c r="T808" s="525"/>
    </row>
    <row r="809" ht="12.75" spans="16:20">
      <c r="P809" s="516"/>
      <c r="T809" s="525"/>
    </row>
    <row r="810" ht="12.75" spans="16:20">
      <c r="P810" s="516"/>
      <c r="T810" s="525"/>
    </row>
    <row r="811" ht="12.75" spans="16:20">
      <c r="P811" s="516"/>
      <c r="T811" s="525"/>
    </row>
    <row r="812" ht="12.75" spans="16:20">
      <c r="P812" s="516"/>
      <c r="T812" s="525"/>
    </row>
    <row r="813" ht="12.75" spans="16:20">
      <c r="P813" s="516"/>
      <c r="T813" s="525"/>
    </row>
    <row r="814" ht="12.75" spans="16:20">
      <c r="P814" s="516"/>
      <c r="T814" s="525"/>
    </row>
    <row r="815" ht="12.75" spans="16:20">
      <c r="P815" s="516"/>
      <c r="T815" s="525"/>
    </row>
    <row r="816" ht="12.75" spans="16:20">
      <c r="P816" s="516"/>
      <c r="T816" s="525"/>
    </row>
    <row r="817" ht="12.75" spans="16:20">
      <c r="P817" s="516"/>
      <c r="T817" s="525"/>
    </row>
    <row r="818" ht="12.75" spans="16:20">
      <c r="P818" s="516"/>
      <c r="T818" s="525"/>
    </row>
    <row r="819" ht="12.75" spans="16:20">
      <c r="P819" s="516"/>
      <c r="T819" s="525"/>
    </row>
    <row r="820" ht="12.75" spans="16:20">
      <c r="P820" s="516"/>
      <c r="T820" s="525"/>
    </row>
    <row r="821" ht="12.75" spans="16:20">
      <c r="P821" s="516"/>
      <c r="T821" s="525"/>
    </row>
    <row r="822" ht="12.75" spans="16:20">
      <c r="P822" s="516"/>
      <c r="T822" s="525"/>
    </row>
    <row r="823" ht="12.75" spans="16:20">
      <c r="P823" s="516"/>
      <c r="T823" s="525"/>
    </row>
    <row r="824" ht="12.75" spans="16:20">
      <c r="P824" s="516"/>
      <c r="T824" s="525"/>
    </row>
    <row r="825" ht="12.75" spans="16:20">
      <c r="P825" s="516"/>
      <c r="T825" s="525"/>
    </row>
    <row r="826" ht="12.75" spans="16:20">
      <c r="P826" s="516"/>
      <c r="T826" s="525"/>
    </row>
    <row r="827" ht="12.75" spans="16:20">
      <c r="P827" s="516"/>
      <c r="T827" s="525"/>
    </row>
    <row r="828" ht="12.75" spans="16:20">
      <c r="P828" s="516"/>
      <c r="T828" s="525"/>
    </row>
    <row r="829" ht="12.75" spans="16:20">
      <c r="P829" s="516"/>
      <c r="T829" s="525"/>
    </row>
    <row r="830" ht="12.75" spans="16:20">
      <c r="P830" s="516"/>
      <c r="T830" s="525"/>
    </row>
    <row r="831" ht="12.75" spans="16:20">
      <c r="P831" s="516"/>
      <c r="T831" s="525"/>
    </row>
    <row r="832" ht="12.75" spans="16:20">
      <c r="P832" s="516"/>
      <c r="T832" s="525"/>
    </row>
    <row r="833" ht="12.75" spans="16:20">
      <c r="P833" s="516"/>
      <c r="T833" s="525"/>
    </row>
    <row r="834" ht="12.75" spans="16:20">
      <c r="P834" s="516"/>
      <c r="T834" s="525"/>
    </row>
    <row r="835" ht="12.75" spans="16:20">
      <c r="P835" s="516"/>
      <c r="T835" s="525"/>
    </row>
    <row r="836" ht="12.75" spans="16:20">
      <c r="P836" s="516"/>
      <c r="T836" s="525"/>
    </row>
    <row r="837" ht="12.75" spans="16:20">
      <c r="P837" s="516"/>
      <c r="T837" s="525"/>
    </row>
    <row r="838" ht="12.75" spans="16:20">
      <c r="P838" s="516"/>
      <c r="T838" s="525"/>
    </row>
    <row r="839" ht="12.75" spans="16:20">
      <c r="P839" s="516"/>
      <c r="T839" s="525"/>
    </row>
    <row r="840" ht="12.75" spans="16:20">
      <c r="P840" s="516"/>
      <c r="T840" s="525"/>
    </row>
    <row r="841" ht="12.75" spans="16:20">
      <c r="P841" s="516"/>
      <c r="T841" s="525"/>
    </row>
    <row r="842" ht="12.75" spans="16:20">
      <c r="P842" s="516"/>
      <c r="T842" s="525"/>
    </row>
    <row r="843" ht="12.75" spans="16:20">
      <c r="P843" s="516"/>
      <c r="T843" s="525"/>
    </row>
    <row r="844" ht="12.75" spans="16:20">
      <c r="P844" s="516"/>
      <c r="T844" s="525"/>
    </row>
    <row r="845" ht="12.75" spans="16:20">
      <c r="P845" s="516"/>
      <c r="T845" s="525"/>
    </row>
    <row r="846" ht="12.75" spans="16:20">
      <c r="P846" s="516"/>
      <c r="T846" s="525"/>
    </row>
    <row r="847" ht="12.75" spans="16:20">
      <c r="P847" s="516"/>
      <c r="T847" s="525"/>
    </row>
    <row r="848" ht="12.75" spans="16:20">
      <c r="P848" s="516"/>
      <c r="T848" s="525"/>
    </row>
    <row r="849" ht="12.75" spans="16:20">
      <c r="P849" s="516"/>
      <c r="T849" s="525"/>
    </row>
    <row r="850" ht="12.75" spans="16:20">
      <c r="P850" s="516"/>
      <c r="T850" s="525"/>
    </row>
    <row r="851" ht="12.75" spans="16:20">
      <c r="P851" s="516"/>
      <c r="T851" s="525"/>
    </row>
    <row r="852" ht="12.75" spans="16:20">
      <c r="P852" s="516"/>
      <c r="T852" s="525"/>
    </row>
    <row r="853" ht="12.75" spans="16:20">
      <c r="P853" s="516"/>
      <c r="T853" s="525"/>
    </row>
    <row r="854" ht="12.75" spans="16:20">
      <c r="P854" s="516"/>
      <c r="T854" s="525"/>
    </row>
    <row r="855" ht="12.75" spans="16:20">
      <c r="P855" s="516"/>
      <c r="T855" s="525"/>
    </row>
    <row r="856" ht="12.75" spans="16:20">
      <c r="P856" s="516"/>
      <c r="T856" s="525"/>
    </row>
    <row r="857" ht="12.75" spans="16:20">
      <c r="P857" s="516"/>
      <c r="T857" s="525"/>
    </row>
    <row r="858" ht="12.75" spans="16:20">
      <c r="P858" s="516"/>
      <c r="T858" s="525"/>
    </row>
    <row r="859" ht="12.75" spans="16:20">
      <c r="P859" s="516"/>
      <c r="T859" s="525"/>
    </row>
    <row r="860" ht="12.75" spans="16:20">
      <c r="P860" s="516"/>
      <c r="T860" s="525"/>
    </row>
    <row r="861" ht="12.75" spans="16:20">
      <c r="P861" s="516"/>
      <c r="T861" s="525"/>
    </row>
    <row r="862" ht="12.75" spans="16:20">
      <c r="P862" s="516"/>
      <c r="T862" s="525"/>
    </row>
    <row r="863" ht="12.75" spans="16:20">
      <c r="P863" s="516"/>
      <c r="T863" s="525"/>
    </row>
    <row r="864" ht="12.75" spans="16:20">
      <c r="P864" s="516"/>
      <c r="T864" s="525"/>
    </row>
    <row r="865" ht="12.75" spans="16:20">
      <c r="P865" s="516"/>
      <c r="T865" s="525"/>
    </row>
    <row r="866" ht="12.75" spans="16:20">
      <c r="P866" s="516"/>
      <c r="T866" s="525"/>
    </row>
    <row r="867" ht="12.75" spans="16:20">
      <c r="P867" s="516"/>
      <c r="T867" s="525"/>
    </row>
    <row r="868" ht="12.75" spans="16:20">
      <c r="P868" s="516"/>
      <c r="T868" s="525"/>
    </row>
    <row r="869" ht="12.75" spans="16:20">
      <c r="P869" s="516"/>
      <c r="T869" s="525"/>
    </row>
    <row r="870" ht="12.75" spans="16:20">
      <c r="P870" s="516"/>
      <c r="T870" s="525"/>
    </row>
    <row r="871" ht="12.75" spans="16:20">
      <c r="P871" s="516"/>
      <c r="T871" s="525"/>
    </row>
    <row r="872" ht="12.75" spans="16:20">
      <c r="P872" s="516"/>
      <c r="T872" s="525"/>
    </row>
    <row r="873" ht="12.75" spans="16:20">
      <c r="P873" s="516"/>
      <c r="T873" s="525"/>
    </row>
    <row r="874" ht="12.75" spans="16:20">
      <c r="P874" s="516"/>
      <c r="T874" s="525"/>
    </row>
    <row r="875" ht="12.75" spans="16:20">
      <c r="P875" s="516"/>
      <c r="T875" s="525"/>
    </row>
    <row r="876" ht="12.75" spans="16:20">
      <c r="P876" s="516"/>
      <c r="T876" s="525"/>
    </row>
    <row r="877" ht="12.75" spans="16:20">
      <c r="P877" s="516"/>
      <c r="T877" s="525"/>
    </row>
    <row r="878" ht="12.75" spans="16:20">
      <c r="P878" s="516"/>
      <c r="T878" s="525"/>
    </row>
    <row r="879" ht="12.75" spans="16:20">
      <c r="P879" s="516"/>
      <c r="T879" s="525"/>
    </row>
    <row r="880" ht="12.75" spans="16:20">
      <c r="P880" s="516"/>
      <c r="T880" s="525"/>
    </row>
    <row r="881" ht="12.75" spans="16:20">
      <c r="P881" s="516"/>
      <c r="T881" s="525"/>
    </row>
    <row r="882" ht="12.75" spans="16:20">
      <c r="P882" s="516"/>
      <c r="T882" s="525"/>
    </row>
    <row r="883" ht="12.75" spans="16:20">
      <c r="P883" s="516"/>
      <c r="T883" s="525"/>
    </row>
    <row r="884" ht="12.75" spans="16:20">
      <c r="P884" s="516"/>
      <c r="T884" s="525"/>
    </row>
    <row r="885" ht="12.75" spans="16:20">
      <c r="P885" s="516"/>
      <c r="T885" s="525"/>
    </row>
    <row r="886" ht="12.75" spans="16:20">
      <c r="P886" s="516"/>
      <c r="T886" s="525"/>
    </row>
    <row r="887" ht="12.75" spans="16:20">
      <c r="P887" s="516"/>
      <c r="T887" s="525"/>
    </row>
    <row r="888" ht="12.75" spans="16:20">
      <c r="P888" s="516"/>
      <c r="T888" s="525"/>
    </row>
    <row r="889" ht="12.75" spans="16:20">
      <c r="P889" s="516"/>
      <c r="T889" s="525"/>
    </row>
    <row r="890" ht="12.75" spans="16:20">
      <c r="P890" s="516"/>
      <c r="T890" s="525"/>
    </row>
    <row r="891" ht="12.75" spans="16:20">
      <c r="P891" s="516"/>
      <c r="T891" s="525"/>
    </row>
    <row r="892" ht="12.75" spans="16:20">
      <c r="P892" s="516"/>
      <c r="T892" s="525"/>
    </row>
    <row r="893" ht="12.75" spans="16:20">
      <c r="P893" s="516"/>
      <c r="T893" s="525"/>
    </row>
    <row r="894" ht="12.75" spans="16:20">
      <c r="P894" s="516"/>
      <c r="T894" s="525"/>
    </row>
    <row r="895" ht="12.75" spans="16:20">
      <c r="P895" s="516"/>
      <c r="T895" s="525"/>
    </row>
    <row r="896" ht="12.75" spans="16:20">
      <c r="P896" s="516"/>
      <c r="T896" s="525"/>
    </row>
    <row r="897" ht="12.75" spans="16:20">
      <c r="P897" s="516"/>
      <c r="T897" s="525"/>
    </row>
    <row r="898" ht="12.75" spans="16:20">
      <c r="P898" s="516"/>
      <c r="T898" s="525"/>
    </row>
    <row r="899" ht="12.75" spans="16:20">
      <c r="P899" s="516"/>
      <c r="T899" s="525"/>
    </row>
    <row r="900" ht="12.75" spans="16:20">
      <c r="P900" s="516"/>
      <c r="T900" s="525"/>
    </row>
    <row r="901" ht="12.75" spans="16:20">
      <c r="P901" s="516"/>
      <c r="T901" s="525"/>
    </row>
    <row r="902" ht="12.75" spans="16:20">
      <c r="P902" s="516"/>
      <c r="T902" s="525"/>
    </row>
    <row r="903" ht="12.75" spans="16:20">
      <c r="P903" s="516"/>
      <c r="T903" s="525"/>
    </row>
    <row r="904" ht="12.75" spans="16:20">
      <c r="P904" s="516"/>
      <c r="T904" s="525"/>
    </row>
    <row r="905" ht="12.75" spans="16:20">
      <c r="P905" s="516"/>
      <c r="T905" s="525"/>
    </row>
    <row r="906" ht="12.75" spans="16:20">
      <c r="P906" s="516"/>
      <c r="T906" s="525"/>
    </row>
    <row r="907" ht="12.75" spans="16:20">
      <c r="P907" s="516"/>
      <c r="T907" s="525"/>
    </row>
    <row r="908" ht="12.75" spans="16:20">
      <c r="P908" s="516"/>
      <c r="T908" s="525"/>
    </row>
    <row r="909" ht="12.75" spans="16:20">
      <c r="P909" s="516"/>
      <c r="T909" s="525"/>
    </row>
    <row r="910" ht="12.75" spans="16:20">
      <c r="P910" s="516"/>
      <c r="T910" s="525"/>
    </row>
    <row r="911" ht="12.75" spans="16:20">
      <c r="P911" s="516"/>
      <c r="T911" s="525"/>
    </row>
    <row r="912" ht="12.75" spans="16:20">
      <c r="P912" s="516"/>
      <c r="T912" s="525"/>
    </row>
    <row r="913" ht="12.75" spans="16:20">
      <c r="P913" s="516"/>
      <c r="T913" s="525"/>
    </row>
    <row r="914" ht="12.75" spans="16:20">
      <c r="P914" s="516"/>
      <c r="T914" s="525"/>
    </row>
    <row r="915" ht="12.75" spans="16:20">
      <c r="P915" s="516"/>
      <c r="T915" s="525"/>
    </row>
    <row r="916" ht="12.75" spans="16:20">
      <c r="P916" s="516"/>
      <c r="T916" s="525"/>
    </row>
    <row r="917" ht="12.75" spans="16:20">
      <c r="P917" s="516"/>
      <c r="T917" s="525"/>
    </row>
    <row r="918" ht="12.75" spans="16:20">
      <c r="P918" s="516"/>
      <c r="T918" s="525"/>
    </row>
    <row r="919" ht="12.75" spans="16:20">
      <c r="P919" s="516"/>
      <c r="T919" s="525"/>
    </row>
    <row r="920" ht="12.75" spans="16:20">
      <c r="P920" s="516"/>
      <c r="T920" s="525"/>
    </row>
    <row r="921" ht="12.75" spans="16:20">
      <c r="P921" s="516"/>
      <c r="T921" s="525"/>
    </row>
    <row r="922" ht="12.75" spans="16:20">
      <c r="P922" s="516"/>
      <c r="T922" s="525"/>
    </row>
    <row r="923" ht="12.75" spans="16:20">
      <c r="P923" s="516"/>
      <c r="T923" s="525"/>
    </row>
    <row r="924" ht="12.75" spans="16:20">
      <c r="P924" s="516"/>
      <c r="T924" s="525"/>
    </row>
    <row r="925" ht="12.75" spans="16:20">
      <c r="P925" s="516"/>
      <c r="T925" s="525"/>
    </row>
    <row r="926" ht="12.75" spans="16:20">
      <c r="P926" s="516"/>
      <c r="T926" s="525"/>
    </row>
    <row r="927" ht="12.75" spans="16:20">
      <c r="P927" s="516"/>
      <c r="T927" s="525"/>
    </row>
    <row r="928" ht="12.75" spans="16:20">
      <c r="P928" s="516"/>
      <c r="T928" s="525"/>
    </row>
    <row r="929" ht="12.75" spans="16:20">
      <c r="P929" s="516"/>
      <c r="T929" s="525"/>
    </row>
    <row r="930" ht="12.75" spans="16:20">
      <c r="P930" s="516"/>
      <c r="T930" s="525"/>
    </row>
    <row r="931" ht="12.75" spans="16:20">
      <c r="P931" s="516"/>
      <c r="T931" s="525"/>
    </row>
    <row r="932" ht="12.75" spans="16:20">
      <c r="P932" s="516"/>
      <c r="T932" s="525"/>
    </row>
    <row r="933" ht="12.75" spans="16:20">
      <c r="P933" s="516"/>
      <c r="T933" s="525"/>
    </row>
    <row r="934" ht="12.75" spans="16:20">
      <c r="P934" s="516"/>
      <c r="T934" s="525"/>
    </row>
    <row r="935" ht="12.75" spans="16:20">
      <c r="P935" s="516"/>
      <c r="T935" s="525"/>
    </row>
    <row r="936" ht="12.75" spans="16:20">
      <c r="P936" s="516"/>
      <c r="T936" s="525"/>
    </row>
    <row r="937" ht="12.75" spans="16:20">
      <c r="P937" s="516"/>
      <c r="T937" s="525"/>
    </row>
    <row r="938" ht="12.75" spans="16:20">
      <c r="P938" s="516"/>
      <c r="T938" s="525"/>
    </row>
    <row r="939" ht="12.75" spans="16:20">
      <c r="P939" s="516"/>
      <c r="T939" s="525"/>
    </row>
    <row r="940" ht="12.75" spans="16:20">
      <c r="P940" s="516"/>
      <c r="T940" s="525"/>
    </row>
    <row r="941" ht="12.75" spans="16:20">
      <c r="P941" s="516"/>
      <c r="T941" s="525"/>
    </row>
    <row r="942" ht="12.75" spans="16:20">
      <c r="P942" s="516"/>
      <c r="T942" s="525"/>
    </row>
    <row r="943" ht="12.75" spans="16:20">
      <c r="P943" s="516"/>
      <c r="T943" s="525"/>
    </row>
    <row r="944" ht="12.75" spans="16:20">
      <c r="P944" s="516"/>
      <c r="T944" s="525"/>
    </row>
    <row r="945" ht="12.75" spans="16:20">
      <c r="P945" s="516"/>
      <c r="T945" s="525"/>
    </row>
    <row r="946" ht="12.75" spans="16:20">
      <c r="P946" s="516"/>
      <c r="T946" s="525"/>
    </row>
    <row r="947" ht="12.75" spans="16:20">
      <c r="P947" s="516"/>
      <c r="T947" s="525"/>
    </row>
    <row r="948" ht="12.75" spans="16:20">
      <c r="P948" s="516"/>
      <c r="T948" s="525"/>
    </row>
    <row r="949" ht="12.75" spans="16:20">
      <c r="P949" s="516"/>
      <c r="T949" s="525"/>
    </row>
    <row r="950" ht="12.75" spans="16:20">
      <c r="P950" s="516"/>
      <c r="T950" s="525"/>
    </row>
    <row r="951" ht="12.75" spans="16:20">
      <c r="P951" s="516"/>
      <c r="T951" s="525"/>
    </row>
    <row r="952" ht="12.75" spans="16:20">
      <c r="P952" s="516"/>
      <c r="T952" s="525"/>
    </row>
    <row r="953" ht="12.75" spans="16:20">
      <c r="P953" s="516"/>
      <c r="T953" s="525"/>
    </row>
    <row r="954" ht="12.75" spans="16:20">
      <c r="P954" s="516"/>
      <c r="T954" s="525"/>
    </row>
    <row r="955" ht="12.75" spans="16:20">
      <c r="P955" s="516"/>
      <c r="T955" s="525"/>
    </row>
    <row r="956" ht="12.75" spans="16:20">
      <c r="P956" s="516"/>
      <c r="T956" s="525"/>
    </row>
    <row r="957" ht="12.75" spans="16:20">
      <c r="P957" s="516"/>
      <c r="T957" s="525"/>
    </row>
    <row r="958" ht="12.75" spans="16:20">
      <c r="P958" s="516"/>
      <c r="T958" s="525"/>
    </row>
    <row r="959" ht="12.75" spans="16:20">
      <c r="P959" s="516"/>
      <c r="T959" s="525"/>
    </row>
    <row r="960" ht="12.75" spans="16:20">
      <c r="P960" s="516"/>
      <c r="T960" s="525"/>
    </row>
    <row r="961" ht="12.75" spans="16:20">
      <c r="P961" s="516"/>
      <c r="T961" s="525"/>
    </row>
    <row r="962" ht="12.75" spans="16:20">
      <c r="P962" s="516"/>
      <c r="T962" s="525"/>
    </row>
    <row r="963" ht="12.75" spans="16:20">
      <c r="P963" s="516"/>
      <c r="T963" s="525"/>
    </row>
    <row r="964" ht="12.75" spans="16:20">
      <c r="P964" s="516"/>
      <c r="T964" s="525"/>
    </row>
    <row r="965" ht="12.75" spans="16:20">
      <c r="P965" s="516"/>
      <c r="T965" s="525"/>
    </row>
    <row r="966" ht="12.75" spans="16:20">
      <c r="P966" s="516"/>
      <c r="T966" s="525"/>
    </row>
    <row r="967" ht="12.75" spans="16:20">
      <c r="P967" s="516"/>
      <c r="T967" s="525"/>
    </row>
    <row r="968" ht="12.75" spans="16:20">
      <c r="P968" s="516"/>
      <c r="T968" s="525"/>
    </row>
    <row r="969" ht="12.75" spans="16:20">
      <c r="P969" s="516"/>
      <c r="T969" s="525"/>
    </row>
    <row r="970" ht="12.75" spans="16:20">
      <c r="P970" s="516"/>
      <c r="T970" s="525"/>
    </row>
    <row r="971" ht="12.75" spans="16:20">
      <c r="P971" s="516"/>
      <c r="T971" s="525"/>
    </row>
    <row r="972" ht="12.75" spans="16:20">
      <c r="P972" s="516"/>
      <c r="T972" s="525"/>
    </row>
    <row r="973" ht="12.75" spans="16:20">
      <c r="P973" s="516"/>
      <c r="T973" s="525"/>
    </row>
    <row r="974" ht="12.75" spans="16:20">
      <c r="P974" s="516"/>
      <c r="T974" s="525"/>
    </row>
    <row r="975" ht="12.75" spans="16:20">
      <c r="P975" s="516"/>
      <c r="T975" s="525"/>
    </row>
    <row r="976" ht="12.75" spans="16:20">
      <c r="P976" s="516"/>
      <c r="T976" s="525"/>
    </row>
    <row r="977" ht="12.75" spans="16:20">
      <c r="P977" s="516"/>
      <c r="T977" s="525"/>
    </row>
    <row r="978" ht="12.75" spans="16:20">
      <c r="P978" s="516"/>
      <c r="T978" s="525"/>
    </row>
    <row r="979" ht="12.75" spans="16:20">
      <c r="P979" s="516"/>
      <c r="T979" s="525"/>
    </row>
    <row r="980" ht="12.75" spans="16:20">
      <c r="P980" s="516"/>
      <c r="T980" s="525"/>
    </row>
    <row r="981" ht="12.75" spans="16:20">
      <c r="P981" s="516"/>
      <c r="T981" s="525"/>
    </row>
    <row r="982" ht="12.75" spans="16:20">
      <c r="P982" s="516"/>
      <c r="T982" s="525"/>
    </row>
    <row r="983" ht="12.75" spans="16:20">
      <c r="P983" s="516"/>
      <c r="T983" s="525"/>
    </row>
    <row r="984" ht="12.75" spans="16:20">
      <c r="P984" s="516"/>
      <c r="T984" s="525"/>
    </row>
    <row r="985" ht="12.75" spans="16:20">
      <c r="P985" s="516"/>
      <c r="T985" s="525"/>
    </row>
    <row r="986" ht="12.75" spans="16:20">
      <c r="P986" s="516"/>
      <c r="T986" s="525"/>
    </row>
    <row r="987" ht="12.75" spans="16:20">
      <c r="P987" s="516"/>
      <c r="T987" s="525"/>
    </row>
    <row r="988" ht="12.75" spans="16:20">
      <c r="P988" s="516"/>
      <c r="T988" s="525"/>
    </row>
  </sheetData>
  <autoFilter ref="A1:AE15">
    <extLst/>
  </autoFilter>
  <mergeCells count="4">
    <mergeCell ref="D23:E23"/>
    <mergeCell ref="D24:E24"/>
    <mergeCell ref="D25:E25"/>
    <mergeCell ref="D26:E26"/>
  </mergeCells>
  <dataValidations count="3">
    <dataValidation type="list" allowBlank="1" showErrorMessage="1" sqref="N3:N15">
      <formula1>"PhonePe,COD"</formula1>
    </dataValidation>
    <dataValidation type="list" allowBlank="1" showErrorMessage="1" sqref="O3:O15">
      <formula1>"Nandan,India Post,Xpressbees"</formula1>
    </dataValidation>
    <dataValidation type="list" allowBlank="1" showErrorMessage="1" sqref="S3:S15">
      <formula1>"Delivered,On Delivery,Dispatching,Packing"</formula1>
    </dataValidation>
  </dataValidations>
  <hyperlinks>
    <hyperlink ref="Q12" r:id="rId1" display="14344940208068"/>
    <hyperlink ref="Q13" r:id="rId2" display="14344940228597"/>
    <hyperlink ref="Q15" r:id="rId3" display="14344940233182"/>
    <hyperlink ref="Q2" r:id="rId4" display="152489881488927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G h k W K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D G h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Z F g o i k e 4 D g A A A B E A A A A T A B w A R m 9 y b X V s Y X M v U 2 V j d G l v b j E u b S C i G A A o o B Q A A A A A A A A A A A A A A A A A A A A A A A A A A A A r T k 0 u y c z P U w i G 0 I b W A F B L A Q I t A B Q A A g A I A A x o Z F i t i k S c p w A A A P k A A A A S A A A A A A A A A A A A A A A A A A A A A A B D b 2 5 m a W c v U G F j a 2 F n Z S 5 4 b W x Q S w E C L Q A U A A I A C A A M a G R Y D 8 r p q 6 Q A A A D p A A A A E w A A A A A A A A A A A A A A A A D z A A A A W 0 N v b n R l b n R f V H l w Z X N d L n h t b F B L A Q I t A B Q A A g A I A A x o Z F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2 A i a k 5 C Z 0 W R + u Z v q D 7 W w A A A A A A C A A A A A A A Q Z g A A A A E A A C A A A A A v O t l F X O t / f Q e t p e o O x B 8 c i 7 F v t i G p N G X X q x c V o v 7 i 7 w A A A A A O g A A A A A I A A C A A A A B Z H G Y m r E f T L M H C J e u v Z D g X + c I D P i y S I V O r v d i w m Z + T W F A A A A C M M e Y R k o i w D Q V v Y z 6 + 0 u K A 6 R C / U k V k q c o X 6 K J 6 l v 6 S M D 0 H Y 2 v 9 F O x T + N z + G S G P F L P N G e Y w 0 f Z Y C a y A K x D N L + N e o P A N N q c A 2 A Y + Z + X N F G s S 5 k A A A A B F j / i e W V H s + s h P Y 3 B v r Q S I b F 0 b + T v 7 6 b k / f Z M u 6 p v D G 6 w / w Q u B 9 Y Z b L K s S D U o u j Q S + Q R N p Q m D g V V z S h k z R k T 8 d < / D a t a M a s h u p > 
</file>

<file path=customXml/itemProps1.xml><?xml version="1.0" encoding="utf-8"?>
<ds:datastoreItem xmlns:ds="http://schemas.openxmlformats.org/officeDocument/2006/customXml" ds:itemID="{C2991BCA-117F-41F1-B68F-586BB9A3C2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TOTAL MASTER</vt:lpstr>
      <vt:lpstr>2023</vt:lpstr>
      <vt:lpstr>August 23</vt:lpstr>
      <vt:lpstr>September 23</vt:lpstr>
      <vt:lpstr>October 23</vt:lpstr>
      <vt:lpstr>Nov 23</vt:lpstr>
      <vt:lpstr>Dec 23</vt:lpstr>
      <vt:lpstr>Jan 24</vt:lpstr>
      <vt:lpstr>States wise orders</vt:lpstr>
      <vt:lpstr>date_wise-trend</vt:lpstr>
      <vt:lpstr>feb_charts</vt:lpstr>
      <vt:lpstr>Feb 24</vt:lpstr>
      <vt:lpstr>March 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WPS_1707123431</cp:lastModifiedBy>
  <dcterms:created xsi:type="dcterms:W3CDTF">2024-03-02T10:24:00Z</dcterms:created>
  <dcterms:modified xsi:type="dcterms:W3CDTF">2024-04-16T14:26:49Z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469998C666314BB3BFF982FD6221B891_12</vt:lpwstr>
  </property>
  <property fmtid="{D5CDD505-2E9C-101B-9397-08002B2CF9AE}" pid="3" name="KSOProductBuildVer">
    <vt:lpwstr>1033-12.2.0.16731</vt:lpwstr>
  </property>
</Properties>
</file>