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irp\Documents\GitHub\fuzzy-ts-opt\fuzzy-ts-opt\Results\"/>
    </mc:Choice>
  </mc:AlternateContent>
  <xr:revisionPtr revIDLastSave="0" documentId="13_ncr:1_{74667EE8-B0FE-494A-8E7D-13593333D247}" xr6:coauthVersionLast="45" xr6:coauthVersionMax="45" xr10:uidLastSave="{00000000-0000-0000-0000-000000000000}"/>
  <bookViews>
    <workbookView xWindow="1035" yWindow="-120" windowWidth="19575" windowHeight="11760" xr2:uid="{00000000-000D-0000-FFFF-FFFF00000000}"/>
  </bookViews>
  <sheets>
    <sheet name="Tabelas finalizads" sheetId="1" r:id="rId1"/>
    <sheet name="Comparação" sheetId="2" r:id="rId2"/>
    <sheet name="Normalização" sheetId="3" state="hidden" r:id="rId3"/>
    <sheet name="Tempo" sheetId="4" r:id="rId4"/>
    <sheet name="Tras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G32" i="1"/>
  <c r="G33" i="1" s="1"/>
  <c r="F32" i="1"/>
  <c r="F33" i="1" s="1"/>
  <c r="E32" i="1"/>
  <c r="E33" i="1" s="1"/>
  <c r="D32" i="1"/>
  <c r="C32" i="1"/>
  <c r="C33" i="1" s="1"/>
  <c r="G31" i="1"/>
  <c r="F31" i="1"/>
  <c r="E31" i="1"/>
  <c r="D31" i="1"/>
  <c r="C31" i="1"/>
  <c r="I9" i="4"/>
  <c r="I8" i="4"/>
  <c r="M8" i="4"/>
  <c r="M9" i="4" s="1"/>
  <c r="M7" i="4"/>
  <c r="P14" i="6"/>
  <c r="P32" i="6" s="1"/>
  <c r="O14" i="6"/>
  <c r="O32" i="6" s="1"/>
  <c r="N14" i="6"/>
  <c r="N32" i="6" s="1"/>
  <c r="M14" i="6"/>
  <c r="L14" i="6"/>
  <c r="L32" i="6" s="1"/>
  <c r="P13" i="6"/>
  <c r="P31" i="6" s="1"/>
  <c r="O13" i="6"/>
  <c r="O31" i="6" s="1"/>
  <c r="N13" i="6"/>
  <c r="N31" i="6" s="1"/>
  <c r="M13" i="6"/>
  <c r="L13" i="6"/>
  <c r="L31" i="6" s="1"/>
  <c r="P12" i="6"/>
  <c r="P30" i="6" s="1"/>
  <c r="O12" i="6"/>
  <c r="O30" i="6" s="1"/>
  <c r="N12" i="6"/>
  <c r="N30" i="6" s="1"/>
  <c r="M12" i="6"/>
  <c r="L12" i="6"/>
  <c r="L30" i="6" s="1"/>
  <c r="P11" i="6"/>
  <c r="P29" i="6" s="1"/>
  <c r="O11" i="6"/>
  <c r="O29" i="6" s="1"/>
  <c r="N11" i="6"/>
  <c r="N29" i="6" s="1"/>
  <c r="M11" i="6"/>
  <c r="L11" i="6"/>
  <c r="L29" i="6" s="1"/>
  <c r="P10" i="6"/>
  <c r="P28" i="6" s="1"/>
  <c r="O10" i="6"/>
  <c r="O28" i="6" s="1"/>
  <c r="N10" i="6"/>
  <c r="N28" i="6" s="1"/>
  <c r="M10" i="6"/>
  <c r="L10" i="6"/>
  <c r="L28" i="6" s="1"/>
  <c r="P9" i="6"/>
  <c r="P27" i="6" s="1"/>
  <c r="O9" i="6"/>
  <c r="O27" i="6" s="1"/>
  <c r="N9" i="6"/>
  <c r="N27" i="6" s="1"/>
  <c r="M9" i="6"/>
  <c r="L9" i="6"/>
  <c r="L27" i="6" s="1"/>
  <c r="P8" i="6"/>
  <c r="P26" i="6" s="1"/>
  <c r="O8" i="6"/>
  <c r="O26" i="6" s="1"/>
  <c r="N8" i="6"/>
  <c r="N26" i="6" s="1"/>
  <c r="M8" i="6"/>
  <c r="L8" i="6"/>
  <c r="L26" i="6" s="1"/>
  <c r="P7" i="6"/>
  <c r="P25" i="6" s="1"/>
  <c r="O7" i="6"/>
  <c r="O25" i="6" s="1"/>
  <c r="N7" i="6"/>
  <c r="N25" i="6" s="1"/>
  <c r="M7" i="6"/>
  <c r="L7" i="6"/>
  <c r="L25" i="6" s="1"/>
  <c r="P6" i="6"/>
  <c r="P24" i="6" s="1"/>
  <c r="O6" i="6"/>
  <c r="O24" i="6" s="1"/>
  <c r="N6" i="6"/>
  <c r="N24" i="6" s="1"/>
  <c r="M6" i="6"/>
  <c r="L6" i="6"/>
  <c r="L24" i="6" s="1"/>
  <c r="P5" i="6"/>
  <c r="P23" i="6" s="1"/>
  <c r="O5" i="6"/>
  <c r="O23" i="6" s="1"/>
  <c r="N5" i="6"/>
  <c r="N23" i="6" s="1"/>
  <c r="M5" i="6"/>
  <c r="L5" i="6"/>
  <c r="L23" i="6" s="1"/>
  <c r="P4" i="6"/>
  <c r="P22" i="6" s="1"/>
  <c r="O4" i="6"/>
  <c r="O22" i="6" s="1"/>
  <c r="N4" i="6"/>
  <c r="N22" i="6" s="1"/>
  <c r="M4" i="6"/>
  <c r="L4" i="6"/>
  <c r="L22" i="6" s="1"/>
  <c r="P3" i="6"/>
  <c r="P21" i="6" s="1"/>
  <c r="O3" i="6"/>
  <c r="O21" i="6" s="1"/>
  <c r="N3" i="6"/>
  <c r="N15" i="6" s="1"/>
  <c r="M3" i="6"/>
  <c r="M16" i="6" s="1"/>
  <c r="L3" i="6"/>
  <c r="L16" i="6" s="1"/>
  <c r="P14" i="1"/>
  <c r="O14" i="1"/>
  <c r="N14" i="1"/>
  <c r="M14" i="1"/>
  <c r="L14" i="1"/>
  <c r="P13" i="1"/>
  <c r="O13" i="1"/>
  <c r="N13" i="1"/>
  <c r="M13" i="1"/>
  <c r="L13" i="1"/>
  <c r="P11" i="1"/>
  <c r="O11" i="1"/>
  <c r="N11" i="1"/>
  <c r="M11" i="1"/>
  <c r="L11" i="1"/>
  <c r="P10" i="1"/>
  <c r="O10" i="1"/>
  <c r="N10" i="1"/>
  <c r="M10" i="1"/>
  <c r="L10" i="1"/>
  <c r="P8" i="1"/>
  <c r="O8" i="1"/>
  <c r="N8" i="1"/>
  <c r="M8" i="1"/>
  <c r="L8" i="1"/>
  <c r="P7" i="1"/>
  <c r="O7" i="1"/>
  <c r="N7" i="1"/>
  <c r="M7" i="1"/>
  <c r="L7" i="1"/>
  <c r="P12" i="1"/>
  <c r="O12" i="1"/>
  <c r="N12" i="1"/>
  <c r="M12" i="1"/>
  <c r="L12" i="1"/>
  <c r="P9" i="1"/>
  <c r="O9" i="1"/>
  <c r="N9" i="1"/>
  <c r="M9" i="1"/>
  <c r="L9" i="1"/>
  <c r="P6" i="1"/>
  <c r="O6" i="1"/>
  <c r="N6" i="1"/>
  <c r="M6" i="1"/>
  <c r="L6" i="1"/>
  <c r="L5" i="1"/>
  <c r="M5" i="1"/>
  <c r="N5" i="1"/>
  <c r="O5" i="1"/>
  <c r="P5" i="1"/>
  <c r="M4" i="1"/>
  <c r="N4" i="1"/>
  <c r="O4" i="1"/>
  <c r="P4" i="1"/>
  <c r="L4" i="1"/>
  <c r="M3" i="1"/>
  <c r="N3" i="1"/>
  <c r="O3" i="1"/>
  <c r="P3" i="1"/>
  <c r="L3" i="1"/>
  <c r="I25" i="2"/>
  <c r="L26" i="2"/>
  <c r="K26" i="2"/>
  <c r="J26" i="2"/>
  <c r="J27" i="2" s="1"/>
  <c r="I26" i="2"/>
  <c r="I27" i="2" s="1"/>
  <c r="L25" i="2"/>
  <c r="K25" i="2"/>
  <c r="J25" i="2"/>
  <c r="I22" i="2"/>
  <c r="J22" i="2"/>
  <c r="K22" i="2"/>
  <c r="L22" i="2"/>
  <c r="M22" i="2"/>
  <c r="I23" i="2"/>
  <c r="J23" i="2"/>
  <c r="K23" i="2"/>
  <c r="L23" i="2"/>
  <c r="M23" i="2"/>
  <c r="M21" i="2"/>
  <c r="L21" i="2"/>
  <c r="K21" i="2"/>
  <c r="J21" i="2"/>
  <c r="I21" i="2"/>
  <c r="I16" i="2"/>
  <c r="J16" i="2"/>
  <c r="K16" i="2"/>
  <c r="L16" i="2"/>
  <c r="M16" i="2"/>
  <c r="I17" i="2"/>
  <c r="J17" i="2"/>
  <c r="K17" i="2"/>
  <c r="L17" i="2"/>
  <c r="M17" i="2"/>
  <c r="M15" i="2"/>
  <c r="L15" i="2"/>
  <c r="K15" i="2"/>
  <c r="J15" i="2"/>
  <c r="I15" i="2"/>
  <c r="I10" i="2"/>
  <c r="J10" i="2"/>
  <c r="K10" i="2"/>
  <c r="L10" i="2"/>
  <c r="M10" i="2"/>
  <c r="I11" i="2"/>
  <c r="J11" i="2"/>
  <c r="K11" i="2"/>
  <c r="L11" i="2"/>
  <c r="M11" i="2"/>
  <c r="I9" i="2"/>
  <c r="M9" i="2"/>
  <c r="L9" i="2"/>
  <c r="K9" i="2"/>
  <c r="J9" i="2"/>
  <c r="I4" i="2"/>
  <c r="J4" i="2"/>
  <c r="K4" i="2"/>
  <c r="L4" i="2"/>
  <c r="M4" i="2"/>
  <c r="I5" i="2"/>
  <c r="J5" i="2"/>
  <c r="K5" i="2"/>
  <c r="L5" i="2"/>
  <c r="M5" i="2"/>
  <c r="J3" i="2"/>
  <c r="K3" i="2"/>
  <c r="L3" i="2"/>
  <c r="M3" i="2"/>
  <c r="I3" i="2"/>
  <c r="H3" i="3"/>
  <c r="K27" i="2" l="1"/>
  <c r="L27" i="2"/>
  <c r="M15" i="1"/>
  <c r="N16" i="1"/>
  <c r="M16" i="1"/>
  <c r="M17" i="1" s="1"/>
  <c r="P34" i="6"/>
  <c r="P33" i="6"/>
  <c r="M17" i="6"/>
  <c r="O34" i="6"/>
  <c r="O33" i="6"/>
  <c r="O15" i="6"/>
  <c r="N16" i="6"/>
  <c r="N17" i="6" s="1"/>
  <c r="L21" i="6"/>
  <c r="L15" i="6"/>
  <c r="L17" i="6" s="1"/>
  <c r="P15" i="6"/>
  <c r="O16" i="6"/>
  <c r="O17" i="6" s="1"/>
  <c r="N21" i="6"/>
  <c r="M15" i="6"/>
  <c r="P16" i="6"/>
  <c r="P17" i="6" s="1"/>
  <c r="O16" i="1"/>
  <c r="L16" i="1"/>
  <c r="P16" i="1"/>
  <c r="J8" i="4"/>
  <c r="K8" i="4"/>
  <c r="L8" i="4"/>
  <c r="J7" i="4"/>
  <c r="K7" i="4"/>
  <c r="L7" i="4"/>
  <c r="I7" i="4"/>
  <c r="P35" i="6" l="1"/>
  <c r="N34" i="6"/>
  <c r="N33" i="6"/>
  <c r="L34" i="6"/>
  <c r="L35" i="6" s="1"/>
  <c r="L33" i="6"/>
  <c r="O35" i="6"/>
  <c r="L9" i="4"/>
  <c r="K9" i="4"/>
  <c r="J9" i="4"/>
  <c r="H28" i="3"/>
  <c r="I28" i="3"/>
  <c r="J28" i="3"/>
  <c r="K28" i="3"/>
  <c r="H29" i="3"/>
  <c r="I29" i="3"/>
  <c r="J29" i="3"/>
  <c r="K29" i="3"/>
  <c r="I27" i="3"/>
  <c r="J27" i="3"/>
  <c r="K27" i="3"/>
  <c r="H27" i="3"/>
  <c r="K3" i="3"/>
  <c r="K4" i="3"/>
  <c r="K5" i="3"/>
  <c r="K21" i="3"/>
  <c r="J21" i="3"/>
  <c r="I21" i="3"/>
  <c r="K20" i="3"/>
  <c r="J20" i="3"/>
  <c r="I20" i="3"/>
  <c r="K19" i="3"/>
  <c r="J19" i="3"/>
  <c r="I19" i="3"/>
  <c r="K13" i="3"/>
  <c r="J13" i="3"/>
  <c r="I13" i="3"/>
  <c r="K12" i="3"/>
  <c r="J12" i="3"/>
  <c r="I12" i="3"/>
  <c r="K11" i="3"/>
  <c r="J11" i="3"/>
  <c r="I11" i="3"/>
  <c r="J5" i="3"/>
  <c r="I5" i="3"/>
  <c r="J4" i="3"/>
  <c r="I4" i="3"/>
  <c r="J3" i="3"/>
  <c r="I3" i="3"/>
  <c r="H4" i="3"/>
  <c r="H5" i="3"/>
  <c r="H11" i="3"/>
  <c r="H12" i="3"/>
  <c r="H13" i="3"/>
  <c r="H19" i="3"/>
  <c r="H20" i="3"/>
  <c r="H21" i="3"/>
  <c r="N35" i="6" l="1"/>
  <c r="J33" i="3"/>
  <c r="I34" i="3"/>
  <c r="P15" i="1"/>
  <c r="P17" i="1" s="1"/>
  <c r="O15" i="1"/>
  <c r="O17" i="1" s="1"/>
  <c r="N15" i="1"/>
  <c r="N17" i="1" s="1"/>
  <c r="L15" i="1"/>
  <c r="L17" i="1" s="1"/>
  <c r="H33" i="3"/>
  <c r="K34" i="3"/>
  <c r="J34" i="3"/>
  <c r="J35" i="3" s="1"/>
  <c r="H34" i="3"/>
  <c r="H35" i="3" s="1"/>
  <c r="I33" i="3"/>
  <c r="K33" i="3"/>
  <c r="I35" i="3" l="1"/>
  <c r="K35" i="3"/>
</calcChain>
</file>

<file path=xl/sharedStrings.xml><?xml version="1.0" encoding="utf-8"?>
<sst xmlns="http://schemas.openxmlformats.org/spreadsheetml/2006/main" count="351" uniqueCount="52">
  <si>
    <t>MSE</t>
  </si>
  <si>
    <t>MAPE</t>
  </si>
  <si>
    <t>Fuzzy</t>
  </si>
  <si>
    <t>ARIMA</t>
  </si>
  <si>
    <t>ETS</t>
  </si>
  <si>
    <t>POPAZ</t>
  </si>
  <si>
    <t>PIBBV</t>
  </si>
  <si>
    <t xml:space="preserve">NRMSE </t>
  </si>
  <si>
    <t>fuzzy</t>
  </si>
  <si>
    <t>arima</t>
  </si>
  <si>
    <t>ets</t>
  </si>
  <si>
    <t>ann</t>
  </si>
  <si>
    <t>NRMSE</t>
  </si>
  <si>
    <t>POPAZ-75</t>
  </si>
  <si>
    <t>PIBBV-75</t>
  </si>
  <si>
    <t>IGPOG-75</t>
  </si>
  <si>
    <t>média</t>
  </si>
  <si>
    <t>dp</t>
  </si>
  <si>
    <t>cv (%)</t>
  </si>
  <si>
    <t>IGPOG</t>
  </si>
  <si>
    <t>PIBPC-75</t>
  </si>
  <si>
    <t xml:space="preserve"> PIBPC</t>
  </si>
  <si>
    <t>RNA</t>
  </si>
  <si>
    <t>Série Temporal</t>
  </si>
  <si>
    <t>Métrica</t>
  </si>
  <si>
    <t>Média</t>
  </si>
  <si>
    <t>DP</t>
  </si>
  <si>
    <t>CV (%)</t>
  </si>
  <si>
    <t>ST</t>
  </si>
  <si>
    <t>PIBPC</t>
  </si>
  <si>
    <t>TS</t>
  </si>
  <si>
    <t>Tamanho</t>
  </si>
  <si>
    <t>Período</t>
  </si>
  <si>
    <t>Descrição</t>
  </si>
  <si>
    <t>1980 - 2001</t>
  </si>
  <si>
    <t>Anual</t>
  </si>
  <si>
    <t>População do Azerbaijão</t>
  </si>
  <si>
    <t>Variação do PIB brasileiro</t>
  </si>
  <si>
    <t>IGP - Oferta Geral</t>
  </si>
  <si>
    <t>PIB per capta brasileiro</t>
  </si>
  <si>
    <t>1990 - 2013</t>
  </si>
  <si>
    <t>Trimestral</t>
  </si>
  <si>
    <t>Frequência</t>
  </si>
  <si>
    <t>1997 - 2020</t>
  </si>
  <si>
    <t>1995 - 2019</t>
  </si>
  <si>
    <t>fuzzy_sa</t>
  </si>
  <si>
    <t>fuzzy_gensa</t>
  </si>
  <si>
    <t>FTS_GA</t>
  </si>
  <si>
    <t>FTS_SA</t>
  </si>
  <si>
    <t>fuzzy_ga</t>
  </si>
  <si>
    <t>FTS-GA</t>
  </si>
  <si>
    <t>FTS-SA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</si>
</sst>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65" fontId="0" fillId="0" borderId="1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3"/>
  <sheetViews>
    <sheetView tabSelected="1" topLeftCell="A16" workbookViewId="0">
      <selection activeCell="K27" sqref="K27"/>
    </sheetView>
  </sheetViews>
  <sheetFormatPr defaultRowHeight="15" x14ac:dyDescent="0.25"/>
  <cols>
    <col min="1" max="1" width="9.140625" style="3"/>
    <col min="2" max="3" width="14.5703125" style="1" bestFit="1" customWidth="1"/>
    <col min="4" max="4" width="9.85546875" style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50</v>
      </c>
      <c r="E2" s="5" t="s">
        <v>51</v>
      </c>
      <c r="F2" s="5" t="s">
        <v>3</v>
      </c>
      <c r="G2" s="5" t="s">
        <v>4</v>
      </c>
      <c r="H2" s="5" t="s">
        <v>22</v>
      </c>
      <c r="I2" s="6"/>
      <c r="J2" s="5" t="s">
        <v>23</v>
      </c>
      <c r="K2" s="7" t="s">
        <v>24</v>
      </c>
      <c r="L2" s="5" t="s">
        <v>50</v>
      </c>
      <c r="M2" s="5" t="s">
        <v>51</v>
      </c>
      <c r="N2" s="5" t="s">
        <v>3</v>
      </c>
      <c r="O2" s="5" t="s">
        <v>4</v>
      </c>
      <c r="P2" s="5" t="s">
        <v>22</v>
      </c>
    </row>
    <row r="3" spans="2:16" x14ac:dyDescent="0.25">
      <c r="B3" s="8"/>
      <c r="C3" s="2" t="s">
        <v>0</v>
      </c>
      <c r="D3" s="41">
        <v>1607004240.46509</v>
      </c>
      <c r="E3" s="41">
        <v>1313761706.7729499</v>
      </c>
      <c r="F3" s="41">
        <v>851104586.22664106</v>
      </c>
      <c r="G3" s="41">
        <v>8961795088.7533207</v>
      </c>
      <c r="H3" s="41">
        <v>2591248416.1967802</v>
      </c>
      <c r="J3" s="3"/>
      <c r="K3" s="2" t="s">
        <v>0</v>
      </c>
      <c r="L3" s="44">
        <f>(D3-MIN($D3:$H3))/(MAX($D3:$H3)-MIN($D3:$H3))</f>
        <v>9.3197940915507455E-2</v>
      </c>
      <c r="M3" s="44">
        <f t="shared" ref="M3:P3" si="0">(E3-MIN($D3:$H3))/(MAX($D3:$H3)-MIN($D3:$H3))</f>
        <v>5.7042876978498906E-2</v>
      </c>
      <c r="N3" s="44">
        <f t="shared" si="0"/>
        <v>0</v>
      </c>
      <c r="O3" s="44">
        <f t="shared" si="0"/>
        <v>1</v>
      </c>
      <c r="P3" s="44">
        <f t="shared" si="0"/>
        <v>0.21454940604971195</v>
      </c>
    </row>
    <row r="4" spans="2:16" x14ac:dyDescent="0.25">
      <c r="B4" s="9" t="s">
        <v>5</v>
      </c>
      <c r="C4" s="3" t="s">
        <v>1</v>
      </c>
      <c r="D4" s="42">
        <v>4.8077179999999999E-3</v>
      </c>
      <c r="E4" s="42">
        <v>4.1260580000000002E-3</v>
      </c>
      <c r="F4" s="42">
        <v>3.3633180000000001E-3</v>
      </c>
      <c r="G4" s="42">
        <v>1.174243E-2</v>
      </c>
      <c r="H4" s="42">
        <v>6.0833459999999999E-3</v>
      </c>
      <c r="J4" s="34" t="s">
        <v>5</v>
      </c>
      <c r="K4" s="3" t="s">
        <v>1</v>
      </c>
      <c r="L4" s="40">
        <f>D4</f>
        <v>4.8077179999999999E-3</v>
      </c>
      <c r="M4" s="40">
        <f t="shared" ref="M4:P4" si="1">E4</f>
        <v>4.1260580000000002E-3</v>
      </c>
      <c r="N4" s="40">
        <f t="shared" si="1"/>
        <v>3.3633180000000001E-3</v>
      </c>
      <c r="O4" s="40">
        <f t="shared" si="1"/>
        <v>1.174243E-2</v>
      </c>
      <c r="P4" s="40">
        <f t="shared" si="1"/>
        <v>6.0833459999999999E-3</v>
      </c>
    </row>
    <row r="5" spans="2:16" x14ac:dyDescent="0.25">
      <c r="B5" s="10"/>
      <c r="C5" s="10" t="s">
        <v>7</v>
      </c>
      <c r="D5" s="43">
        <v>0.40503570500000002</v>
      </c>
      <c r="E5" s="43">
        <v>0.36622087599999997</v>
      </c>
      <c r="F5" s="43">
        <v>0.29476523700000001</v>
      </c>
      <c r="G5" s="43">
        <v>0.95649412</v>
      </c>
      <c r="H5" s="43">
        <v>0.46002805299999999</v>
      </c>
      <c r="J5" s="35"/>
      <c r="K5" s="35" t="s">
        <v>7</v>
      </c>
      <c r="L5" s="45">
        <f>D5</f>
        <v>0.40503570500000002</v>
      </c>
      <c r="M5" s="45">
        <f t="shared" ref="M5" si="2">E5</f>
        <v>0.36622087599999997</v>
      </c>
      <c r="N5" s="45">
        <f t="shared" ref="N5" si="3">F5</f>
        <v>0.29476523700000001</v>
      </c>
      <c r="O5" s="45">
        <f t="shared" ref="O5" si="4">G5</f>
        <v>0.95649412</v>
      </c>
      <c r="P5" s="45">
        <f t="shared" ref="P5" si="5">H5</f>
        <v>0.46002805299999999</v>
      </c>
    </row>
    <row r="6" spans="2:16" x14ac:dyDescent="0.25">
      <c r="B6" s="8"/>
      <c r="C6" s="2" t="s">
        <v>0</v>
      </c>
      <c r="D6" s="41">
        <v>1.0625795</v>
      </c>
      <c r="E6" s="41">
        <v>1.2900293</v>
      </c>
      <c r="F6" s="41">
        <v>3.2845518</v>
      </c>
      <c r="G6" s="41">
        <v>1.1234119</v>
      </c>
      <c r="H6" s="41">
        <v>2.2413943000000001</v>
      </c>
      <c r="J6" s="3"/>
      <c r="K6" s="3" t="s">
        <v>0</v>
      </c>
      <c r="L6" s="44">
        <f>(D6-MIN($D6:$H6))/(MAX($D6:$H6)-MIN($D6:$H6))</f>
        <v>0</v>
      </c>
      <c r="M6" s="44">
        <f t="shared" ref="M6" si="6">(E6-MIN($D6:$H6))/(MAX($D6:$H6)-MIN($D6:$H6))</f>
        <v>0.10236392235852806</v>
      </c>
      <c r="N6" s="44">
        <f t="shared" ref="N6" si="7">(F6-MIN($D6:$H6))/(MAX($D6:$H6)-MIN($D6:$H6))</f>
        <v>1</v>
      </c>
      <c r="O6" s="44">
        <f t="shared" ref="O6" si="8">(G6-MIN($D6:$H6))/(MAX($D6:$H6)-MIN($D6:$H6))</f>
        <v>2.7377659028422634E-2</v>
      </c>
      <c r="P6" s="44">
        <f t="shared" ref="P6" si="9">(H6-MIN($D6:$H6))/(MAX($D6:$H6)-MIN($D6:$H6))</f>
        <v>0.53052632564321345</v>
      </c>
    </row>
    <row r="7" spans="2:16" x14ac:dyDescent="0.25">
      <c r="B7" s="13" t="s">
        <v>6</v>
      </c>
      <c r="C7" s="3" t="s">
        <v>1</v>
      </c>
      <c r="D7" s="42">
        <v>1.0738257</v>
      </c>
      <c r="E7" s="42">
        <v>1.234173</v>
      </c>
      <c r="F7" s="42">
        <v>1.4101241</v>
      </c>
      <c r="G7" s="42">
        <v>1.0399676</v>
      </c>
      <c r="H7" s="42">
        <v>1.3632105999999999</v>
      </c>
      <c r="J7" s="34" t="s">
        <v>6</v>
      </c>
      <c r="K7" s="3" t="s">
        <v>1</v>
      </c>
      <c r="L7" s="40">
        <f>D7</f>
        <v>1.0738257</v>
      </c>
      <c r="M7" s="40">
        <f t="shared" ref="M7:M8" si="10">E7</f>
        <v>1.234173</v>
      </c>
      <c r="N7" s="40">
        <f t="shared" ref="N7:N8" si="11">F7</f>
        <v>1.4101241</v>
      </c>
      <c r="O7" s="40">
        <f t="shared" ref="O7:O8" si="12">G7</f>
        <v>1.0399676</v>
      </c>
      <c r="P7" s="40">
        <f t="shared" ref="P7:P8" si="13">H7</f>
        <v>1.3632105999999999</v>
      </c>
    </row>
    <row r="8" spans="2:16" x14ac:dyDescent="0.25">
      <c r="B8" s="10"/>
      <c r="C8" s="10" t="s">
        <v>7</v>
      </c>
      <c r="D8" s="43">
        <v>0.44802510000000001</v>
      </c>
      <c r="E8" s="43">
        <v>0.4936526</v>
      </c>
      <c r="F8" s="43">
        <v>0.78769789999999995</v>
      </c>
      <c r="G8" s="43">
        <v>0.46067130000000001</v>
      </c>
      <c r="H8" s="43">
        <v>0.57564280000000001</v>
      </c>
      <c r="J8" s="35"/>
      <c r="K8" s="34" t="s">
        <v>7</v>
      </c>
      <c r="L8" s="45">
        <f>D8</f>
        <v>0.44802510000000001</v>
      </c>
      <c r="M8" s="45">
        <f t="shared" si="10"/>
        <v>0.4936526</v>
      </c>
      <c r="N8" s="45">
        <f t="shared" si="11"/>
        <v>0.78769789999999995</v>
      </c>
      <c r="O8" s="45">
        <f t="shared" si="12"/>
        <v>0.46067130000000001</v>
      </c>
      <c r="P8" s="45">
        <f t="shared" si="13"/>
        <v>0.57564280000000001</v>
      </c>
    </row>
    <row r="9" spans="2:16" x14ac:dyDescent="0.25">
      <c r="B9" s="8"/>
      <c r="C9" s="2" t="s">
        <v>0</v>
      </c>
      <c r="D9" s="41">
        <v>342.06493172</v>
      </c>
      <c r="E9" s="41">
        <v>427.86097452000001</v>
      </c>
      <c r="F9" s="41">
        <v>400.17674979999998</v>
      </c>
      <c r="G9" s="41">
        <v>465.57952799999998</v>
      </c>
      <c r="H9" s="41">
        <v>1984.1336221900001</v>
      </c>
      <c r="J9" s="3"/>
      <c r="K9" s="2" t="s">
        <v>0</v>
      </c>
      <c r="L9" s="44">
        <f>(D9-MIN($D9:$H9))/(MAX($D9:$H9)-MIN($D9:$H9))</f>
        <v>0</v>
      </c>
      <c r="M9" s="44">
        <f t="shared" ref="M9" si="14">(E9-MIN($D9:$H9))/(MAX($D9:$H9)-MIN($D9:$H9))</f>
        <v>5.2248753841986406E-2</v>
      </c>
      <c r="N9" s="44">
        <f t="shared" ref="N9" si="15">(F9-MIN($D9:$H9))/(MAX($D9:$H9)-MIN($D9:$H9))</f>
        <v>3.5389395350670108E-2</v>
      </c>
      <c r="O9" s="44">
        <f t="shared" ref="O9" si="16">(G9-MIN($D9:$H9))/(MAX($D9:$H9)-MIN($D9:$H9))</f>
        <v>7.5218897356021747E-2</v>
      </c>
      <c r="P9" s="44">
        <f t="shared" ref="P9" si="17">(H9-MIN($D9:$H9))/(MAX($D9:$H9)-MIN($D9:$H9))</f>
        <v>1</v>
      </c>
    </row>
    <row r="10" spans="2:16" x14ac:dyDescent="0.25">
      <c r="B10" s="13" t="s">
        <v>19</v>
      </c>
      <c r="C10" s="3" t="s">
        <v>1</v>
      </c>
      <c r="D10" s="42">
        <v>2.284688E-2</v>
      </c>
      <c r="E10" s="42">
        <v>2.5618129999999999E-2</v>
      </c>
      <c r="F10" s="42">
        <v>2.6459199999999999E-2</v>
      </c>
      <c r="G10" s="42">
        <v>2.6058100000000001E-2</v>
      </c>
      <c r="H10" s="42">
        <v>6.1611989999999998E-2</v>
      </c>
      <c r="J10" s="34" t="s">
        <v>19</v>
      </c>
      <c r="K10" s="3" t="s">
        <v>1</v>
      </c>
      <c r="L10" s="40">
        <f>D10</f>
        <v>2.284688E-2</v>
      </c>
      <c r="M10" s="40">
        <f t="shared" ref="M10:M11" si="18">E10</f>
        <v>2.5618129999999999E-2</v>
      </c>
      <c r="N10" s="40">
        <f t="shared" ref="N10:N11" si="19">F10</f>
        <v>2.6459199999999999E-2</v>
      </c>
      <c r="O10" s="40">
        <f t="shared" ref="O10:O11" si="20">G10</f>
        <v>2.6058100000000001E-2</v>
      </c>
      <c r="P10" s="40">
        <f t="shared" ref="P10:P11" si="21">H10</f>
        <v>6.1611989999999998E-2</v>
      </c>
    </row>
    <row r="11" spans="2:16" x14ac:dyDescent="0.25">
      <c r="B11" s="10"/>
      <c r="C11" s="35" t="s">
        <v>7</v>
      </c>
      <c r="D11" s="43">
        <v>0.30961970999999999</v>
      </c>
      <c r="E11" s="43">
        <v>0.34627860999999999</v>
      </c>
      <c r="F11" s="43">
        <v>0.33488849999999998</v>
      </c>
      <c r="G11" s="43">
        <v>0.36121959999999997</v>
      </c>
      <c r="H11" s="43">
        <v>0.68072102000000001</v>
      </c>
      <c r="J11" s="35"/>
      <c r="K11" s="35" t="s">
        <v>7</v>
      </c>
      <c r="L11" s="45">
        <f>D11</f>
        <v>0.30961970999999999</v>
      </c>
      <c r="M11" s="45">
        <f t="shared" si="18"/>
        <v>0.34627860999999999</v>
      </c>
      <c r="N11" s="45">
        <f t="shared" si="19"/>
        <v>0.33488849999999998</v>
      </c>
      <c r="O11" s="45">
        <f t="shared" si="20"/>
        <v>0.36121959999999997</v>
      </c>
      <c r="P11" s="45">
        <f t="shared" si="21"/>
        <v>0.68072102000000001</v>
      </c>
    </row>
    <row r="12" spans="2:16" x14ac:dyDescent="0.25">
      <c r="B12" s="8"/>
      <c r="C12" s="2" t="s">
        <v>0</v>
      </c>
      <c r="D12" s="41">
        <v>7.6661400000000005E-2</v>
      </c>
      <c r="E12" s="41">
        <v>7.7646259999999995E-2</v>
      </c>
      <c r="F12" s="41">
        <v>6.2605629999999995E-2</v>
      </c>
      <c r="G12" s="41">
        <v>0.15809003999999999</v>
      </c>
      <c r="H12" s="41">
        <v>1.0300634500000001</v>
      </c>
      <c r="J12" s="3"/>
      <c r="K12" s="2" t="s">
        <v>0</v>
      </c>
      <c r="L12" s="44">
        <f>(D12-MIN($D12:$H12))/(MAX($D12:$H12)-MIN($D12:$H12))</f>
        <v>1.4528561048790745E-2</v>
      </c>
      <c r="M12" s="44">
        <f t="shared" ref="M12" si="22">(E12-MIN($D12:$H12))/(MAX($D12:$H12)-MIN($D12:$H12))</f>
        <v>1.5546548582345427E-2</v>
      </c>
      <c r="N12" s="44">
        <f t="shared" ref="N12" si="23">(F12-MIN($D12:$H12))/(MAX($D12:$H12)-MIN($D12:$H12))</f>
        <v>0</v>
      </c>
      <c r="O12" s="44">
        <f t="shared" ref="O12" si="24">(G12-MIN($D12:$H12))/(MAX($D12:$H12)-MIN($D12:$H12))</f>
        <v>9.869619948908985E-2</v>
      </c>
      <c r="P12" s="44">
        <f t="shared" ref="P12" si="25">(H12-MIN($D12:$H12))/(MAX($D12:$H12)-MIN($D12:$H12))</f>
        <v>1</v>
      </c>
    </row>
    <row r="13" spans="2:16" x14ac:dyDescent="0.25">
      <c r="B13" s="13" t="s">
        <v>21</v>
      </c>
      <c r="C13" s="3" t="s">
        <v>1</v>
      </c>
      <c r="D13" s="42">
        <v>2.1144949999999999E-2</v>
      </c>
      <c r="E13" s="42">
        <v>2.1270440000000002E-2</v>
      </c>
      <c r="F13" s="42">
        <v>1.603868E-2</v>
      </c>
      <c r="G13" s="42">
        <v>2.735545E-2</v>
      </c>
      <c r="H13" s="42">
        <v>8.5561040000000005E-2</v>
      </c>
      <c r="J13" s="34" t="s">
        <v>21</v>
      </c>
      <c r="K13" s="3" t="s">
        <v>1</v>
      </c>
      <c r="L13" s="40">
        <f>D13</f>
        <v>2.1144949999999999E-2</v>
      </c>
      <c r="M13" s="40">
        <f t="shared" ref="M13:M14" si="26">E13</f>
        <v>2.1270440000000002E-2</v>
      </c>
      <c r="N13" s="40">
        <f t="shared" ref="N13:N14" si="27">F13</f>
        <v>1.603868E-2</v>
      </c>
      <c r="O13" s="40">
        <f t="shared" ref="O13:O14" si="28">G13</f>
        <v>2.735545E-2</v>
      </c>
      <c r="P13" s="40">
        <f t="shared" ref="P13:P14" si="29">H13</f>
        <v>8.5561040000000005E-2</v>
      </c>
    </row>
    <row r="14" spans="2:16" x14ac:dyDescent="0.25">
      <c r="B14" s="10"/>
      <c r="C14" s="35" t="s">
        <v>7</v>
      </c>
      <c r="D14" s="43">
        <v>0.73121190000000003</v>
      </c>
      <c r="E14" s="43">
        <v>0.73589378999999999</v>
      </c>
      <c r="F14" s="43">
        <v>0.66078713</v>
      </c>
      <c r="G14" s="43">
        <v>1.05004309</v>
      </c>
      <c r="H14" s="43">
        <v>2.4467874100000002</v>
      </c>
      <c r="J14" s="35"/>
      <c r="K14" s="35" t="s">
        <v>7</v>
      </c>
      <c r="L14" s="45">
        <f>D14</f>
        <v>0.73121190000000003</v>
      </c>
      <c r="M14" s="45">
        <f t="shared" si="26"/>
        <v>0.73589378999999999</v>
      </c>
      <c r="N14" s="45">
        <f t="shared" si="27"/>
        <v>0.66078713</v>
      </c>
      <c r="O14" s="45">
        <f t="shared" si="28"/>
        <v>1.05004309</v>
      </c>
      <c r="P14" s="45">
        <f t="shared" si="29"/>
        <v>2.4467874100000002</v>
      </c>
    </row>
    <row r="15" spans="2:16" x14ac:dyDescent="0.25">
      <c r="J15" s="3"/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J16" s="3"/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2:17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30">(N16/N15)*100</f>
        <v>120.02689603316013</v>
      </c>
      <c r="O17" s="25">
        <f t="shared" si="30"/>
        <v>101.46785574071502</v>
      </c>
      <c r="P17" s="25">
        <f t="shared" si="30"/>
        <v>94.442052349156398</v>
      </c>
    </row>
    <row r="19" spans="2:17" x14ac:dyDescent="0.25">
      <c r="B19" s="5" t="s">
        <v>23</v>
      </c>
      <c r="C19" s="5" t="s">
        <v>50</v>
      </c>
      <c r="D19" s="5" t="s">
        <v>51</v>
      </c>
      <c r="E19" s="5" t="s">
        <v>3</v>
      </c>
      <c r="F19" s="5" t="s">
        <v>4</v>
      </c>
      <c r="G19" s="5" t="s">
        <v>22</v>
      </c>
      <c r="J19" s="3"/>
      <c r="Q19" s="1"/>
    </row>
    <row r="20" spans="2:17" x14ac:dyDescent="0.25">
      <c r="B20" s="34" t="s">
        <v>5</v>
      </c>
      <c r="C20" s="46">
        <v>4.8077179999999999E-3</v>
      </c>
      <c r="D20" s="46">
        <v>4.1260580000000002E-3</v>
      </c>
      <c r="E20" s="46">
        <v>3.3633180000000001E-3</v>
      </c>
      <c r="F20" s="46">
        <v>1.174243E-2</v>
      </c>
      <c r="G20" s="46">
        <v>6.0833459999999999E-3</v>
      </c>
      <c r="J20" s="5" t="s">
        <v>30</v>
      </c>
      <c r="K20" s="5" t="s">
        <v>33</v>
      </c>
      <c r="L20" s="5" t="s">
        <v>31</v>
      </c>
      <c r="M20" s="5" t="s">
        <v>32</v>
      </c>
      <c r="N20" s="5" t="s">
        <v>42</v>
      </c>
      <c r="Q20" s="1"/>
    </row>
    <row r="21" spans="2:17" x14ac:dyDescent="0.25">
      <c r="B21" s="13" t="s">
        <v>6</v>
      </c>
      <c r="C21" s="46">
        <v>1.0738257</v>
      </c>
      <c r="D21" s="46">
        <v>1.234173</v>
      </c>
      <c r="E21" s="46">
        <v>1.4101241</v>
      </c>
      <c r="F21" s="46">
        <v>1.0399676</v>
      </c>
      <c r="G21" s="46">
        <v>1.3632105999999999</v>
      </c>
      <c r="J21" s="3" t="s">
        <v>5</v>
      </c>
      <c r="K21" s="3" t="s">
        <v>36</v>
      </c>
      <c r="L21" s="3">
        <v>22</v>
      </c>
      <c r="M21" s="3" t="s">
        <v>34</v>
      </c>
      <c r="N21" s="1" t="s">
        <v>35</v>
      </c>
      <c r="Q21" s="1"/>
    </row>
    <row r="22" spans="2:17" x14ac:dyDescent="0.25">
      <c r="B22" s="13" t="s">
        <v>19</v>
      </c>
      <c r="C22" s="46">
        <v>2.284688E-2</v>
      </c>
      <c r="D22" s="46">
        <v>2.5618129999999999E-2</v>
      </c>
      <c r="E22" s="46">
        <v>2.6459199999999999E-2</v>
      </c>
      <c r="F22" s="46">
        <v>2.6058100000000001E-2</v>
      </c>
      <c r="G22" s="46">
        <v>6.1611989999999998E-2</v>
      </c>
      <c r="J22" s="3" t="s">
        <v>6</v>
      </c>
      <c r="K22" s="3" t="s">
        <v>37</v>
      </c>
      <c r="L22" s="3">
        <v>93</v>
      </c>
      <c r="M22" s="3" t="s">
        <v>43</v>
      </c>
      <c r="N22" s="3" t="s">
        <v>41</v>
      </c>
      <c r="Q22" s="1"/>
    </row>
    <row r="23" spans="2:17" x14ac:dyDescent="0.25">
      <c r="B23" s="35" t="s">
        <v>21</v>
      </c>
      <c r="C23" s="47">
        <v>2.1144949999999999E-2</v>
      </c>
      <c r="D23" s="47">
        <v>2.1270440000000002E-2</v>
      </c>
      <c r="E23" s="47">
        <v>1.603868E-2</v>
      </c>
      <c r="F23" s="47">
        <v>2.735545E-2</v>
      </c>
      <c r="G23" s="47">
        <v>8.5561040000000005E-2</v>
      </c>
      <c r="J23" s="3" t="s">
        <v>19</v>
      </c>
      <c r="K23" s="3" t="s">
        <v>38</v>
      </c>
      <c r="L23" s="3">
        <v>25</v>
      </c>
      <c r="M23" s="3" t="s">
        <v>44</v>
      </c>
      <c r="N23" s="3" t="s">
        <v>35</v>
      </c>
      <c r="Q23" s="1"/>
    </row>
    <row r="24" spans="2:17" x14ac:dyDescent="0.25">
      <c r="J24" s="4" t="s">
        <v>29</v>
      </c>
      <c r="K24" s="4" t="s">
        <v>39</v>
      </c>
      <c r="L24" s="4">
        <v>24</v>
      </c>
      <c r="M24" s="4" t="s">
        <v>40</v>
      </c>
      <c r="N24" s="4" t="s">
        <v>35</v>
      </c>
      <c r="Q24" s="1"/>
    </row>
    <row r="25" spans="2:17" x14ac:dyDescent="0.25">
      <c r="J25" s="3"/>
      <c r="Q25" s="1"/>
    </row>
    <row r="26" spans="2:17" x14ac:dyDescent="0.25">
      <c r="B26" s="5" t="s">
        <v>23</v>
      </c>
      <c r="C26" s="5" t="s">
        <v>50</v>
      </c>
      <c r="D26" s="5" t="s">
        <v>51</v>
      </c>
      <c r="E26" s="5" t="s">
        <v>3</v>
      </c>
      <c r="F26" s="5" t="s">
        <v>4</v>
      </c>
      <c r="G26" s="5" t="s">
        <v>22</v>
      </c>
      <c r="J26" s="3"/>
      <c r="Q26" s="1"/>
    </row>
    <row r="27" spans="2:17" x14ac:dyDescent="0.25">
      <c r="B27" s="3" t="s">
        <v>5</v>
      </c>
      <c r="C27" s="48">
        <v>28.67</v>
      </c>
      <c r="D27" s="48">
        <v>68</v>
      </c>
      <c r="E27" s="48">
        <v>0.13</v>
      </c>
      <c r="F27" s="48">
        <v>0.01</v>
      </c>
      <c r="G27" s="48">
        <v>0.04</v>
      </c>
      <c r="J27" s="3"/>
      <c r="Q27" s="1"/>
    </row>
    <row r="28" spans="2:17" x14ac:dyDescent="0.25">
      <c r="B28" s="3" t="s">
        <v>6</v>
      </c>
      <c r="C28" s="48">
        <v>150.88999999999999</v>
      </c>
      <c r="D28" s="48">
        <v>305.43</v>
      </c>
      <c r="E28" s="48">
        <v>0.16</v>
      </c>
      <c r="F28" s="48">
        <v>0.02</v>
      </c>
      <c r="G28" s="48">
        <v>0.15</v>
      </c>
      <c r="J28" s="3"/>
      <c r="Q28" s="1"/>
    </row>
    <row r="29" spans="2:17" x14ac:dyDescent="0.25">
      <c r="B29" s="3" t="s">
        <v>19</v>
      </c>
      <c r="C29" s="48">
        <v>43.53</v>
      </c>
      <c r="D29" s="48">
        <v>77.92</v>
      </c>
      <c r="E29" s="48">
        <v>0.11</v>
      </c>
      <c r="F29" s="48">
        <v>0.03</v>
      </c>
      <c r="G29" s="48">
        <v>0.03</v>
      </c>
      <c r="J29" s="3"/>
      <c r="Q29" s="1"/>
    </row>
    <row r="30" spans="2:17" x14ac:dyDescent="0.25">
      <c r="B30" s="4" t="s">
        <v>29</v>
      </c>
      <c r="C30" s="25">
        <v>49.25</v>
      </c>
      <c r="D30" s="25">
        <v>104.25</v>
      </c>
      <c r="E30" s="25">
        <v>0.09</v>
      </c>
      <c r="F30" s="25">
        <v>0.03</v>
      </c>
      <c r="G30" s="25">
        <v>0.05</v>
      </c>
    </row>
    <row r="31" spans="2:17" x14ac:dyDescent="0.25">
      <c r="B31" s="26" t="s">
        <v>25</v>
      </c>
      <c r="C31" s="24">
        <f>AVERAGE(C27:C30)</f>
        <v>68.085000000000008</v>
      </c>
      <c r="D31" s="24">
        <f>AVERAGE(D27:D30)</f>
        <v>138.9</v>
      </c>
      <c r="E31" s="24">
        <f>AVERAGE(E27:E30)</f>
        <v>0.1225</v>
      </c>
      <c r="F31" s="24">
        <f>AVERAGE(F27:F30)</f>
        <v>2.2499999999999999E-2</v>
      </c>
      <c r="G31" s="24">
        <f>AVERAGE(G27:G30)</f>
        <v>6.7500000000000004E-2</v>
      </c>
    </row>
    <row r="32" spans="2:17" x14ac:dyDescent="0.25">
      <c r="B32" s="26" t="s">
        <v>26</v>
      </c>
      <c r="C32" s="24">
        <f>_xlfn.STDEV.P(C27:C30)</f>
        <v>48.39399627019862</v>
      </c>
      <c r="D32" s="24">
        <f>_xlfn.STDEV.P(D27:D30)</f>
        <v>97.054409740104035</v>
      </c>
      <c r="E32" s="24">
        <f>_xlfn.STDEV.P(E27:E30)</f>
        <v>2.5860201081971554E-2</v>
      </c>
      <c r="F32" s="24">
        <f>_xlfn.STDEV.P(F27:F30)</f>
        <v>8.2915619758885013E-3</v>
      </c>
      <c r="G32" s="24">
        <f>_xlfn.STDEV.P(G27:G30)</f>
        <v>4.8153400710645562E-2</v>
      </c>
    </row>
    <row r="33" spans="2:7" x14ac:dyDescent="0.25">
      <c r="B33" s="23" t="s">
        <v>27</v>
      </c>
      <c r="C33" s="36">
        <f>C32/C31</f>
        <v>0.71078793082468406</v>
      </c>
      <c r="D33" s="36">
        <f t="shared" ref="D33:G33" si="31">D32/D31</f>
        <v>0.69873585126064819</v>
      </c>
      <c r="E33" s="36">
        <f t="shared" si="31"/>
        <v>0.21110368230180862</v>
      </c>
      <c r="F33" s="36">
        <f t="shared" si="31"/>
        <v>0.36851386559504451</v>
      </c>
      <c r="G33" s="36">
        <f t="shared" si="31"/>
        <v>0.71338371423178604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570C-A3E6-4117-8056-4B8BD9BB6A97}">
  <dimension ref="A1:M27"/>
  <sheetViews>
    <sheetView topLeftCell="A10" workbookViewId="0">
      <selection activeCell="I20" sqref="I20"/>
    </sheetView>
  </sheetViews>
  <sheetFormatPr defaultRowHeight="15" x14ac:dyDescent="0.25"/>
  <cols>
    <col min="2" max="6" width="12" bestFit="1" customWidth="1"/>
    <col min="9" max="13" width="12" bestFit="1" customWidth="1"/>
  </cols>
  <sheetData>
    <row r="1" spans="1:13" x14ac:dyDescent="0.25">
      <c r="A1" s="11" t="s">
        <v>13</v>
      </c>
      <c r="B1" s="11"/>
      <c r="C1" s="11"/>
      <c r="D1" s="11"/>
      <c r="E1" s="11"/>
      <c r="F1" s="11"/>
      <c r="H1" s="11" t="s">
        <v>13</v>
      </c>
      <c r="I1" s="11"/>
      <c r="J1" s="11"/>
      <c r="K1" s="11"/>
      <c r="L1" s="11"/>
      <c r="M1" s="11"/>
    </row>
    <row r="2" spans="1:13" x14ac:dyDescent="0.25">
      <c r="A2">
        <v>1</v>
      </c>
      <c r="B2" t="s">
        <v>45</v>
      </c>
      <c r="C2" t="s">
        <v>46</v>
      </c>
      <c r="D2" t="s">
        <v>9</v>
      </c>
      <c r="E2" t="s">
        <v>10</v>
      </c>
      <c r="F2" t="s">
        <v>11</v>
      </c>
      <c r="H2">
        <v>1</v>
      </c>
      <c r="I2" t="s">
        <v>45</v>
      </c>
      <c r="J2" t="s">
        <v>46</v>
      </c>
      <c r="K2" t="s">
        <v>9</v>
      </c>
      <c r="L2" t="s">
        <v>10</v>
      </c>
      <c r="M2" t="s">
        <v>11</v>
      </c>
    </row>
    <row r="3" spans="1:13" x14ac:dyDescent="0.25">
      <c r="A3" t="s">
        <v>0</v>
      </c>
      <c r="B3">
        <v>1607004240.46509</v>
      </c>
      <c r="C3">
        <v>1313761706.7729499</v>
      </c>
      <c r="D3">
        <v>851104586.22664106</v>
      </c>
      <c r="E3">
        <v>8961795088.7533207</v>
      </c>
      <c r="F3">
        <v>2591248416.1967802</v>
      </c>
      <c r="H3" t="s">
        <v>0</v>
      </c>
      <c r="I3">
        <f>(B3-MIN($B3:$F3))/(MAX($B3:$F3)-MIN($B3:$F3))</f>
        <v>9.3197940915507455E-2</v>
      </c>
      <c r="J3">
        <f t="shared" ref="J3:M3" si="0">(C3-MIN($B3:$F3))/(MAX($B3:$F3)-MIN($B3:$F3))</f>
        <v>5.7042876978498906E-2</v>
      </c>
      <c r="K3">
        <f t="shared" si="0"/>
        <v>0</v>
      </c>
      <c r="L3">
        <f t="shared" si="0"/>
        <v>1</v>
      </c>
      <c r="M3">
        <f t="shared" si="0"/>
        <v>0.21454940604971195</v>
      </c>
    </row>
    <row r="4" spans="1:13" x14ac:dyDescent="0.25">
      <c r="A4" t="s">
        <v>1</v>
      </c>
      <c r="B4">
        <v>4.8077179999999999E-3</v>
      </c>
      <c r="C4">
        <v>4.1260580000000002E-3</v>
      </c>
      <c r="D4">
        <v>3.3633180000000001E-3</v>
      </c>
      <c r="E4">
        <v>1.174243E-2</v>
      </c>
      <c r="F4">
        <v>6.0833459999999999E-3</v>
      </c>
      <c r="H4" t="s">
        <v>1</v>
      </c>
      <c r="I4">
        <f t="shared" ref="I4:I5" si="1">(B4-MIN($B4:$F4))/(MAX($B4:$F4)-MIN($B4:$F4))</f>
        <v>0.17238103512639524</v>
      </c>
      <c r="J4">
        <f t="shared" ref="J4:J5" si="2">(C4-MIN($B4:$F4))/(MAX($B4:$F4)-MIN($B4:$F4))</f>
        <v>9.1028739083568774E-2</v>
      </c>
      <c r="K4">
        <f t="shared" ref="K4:K5" si="3">(D4-MIN($B4:$F4))/(MAX($B4:$F4)-MIN($B4:$F4))</f>
        <v>0</v>
      </c>
      <c r="L4">
        <f t="shared" ref="L4:L5" si="4">(E4-MIN($B4:$F4))/(MAX($B4:$F4)-MIN($B4:$F4))</f>
        <v>1</v>
      </c>
      <c r="M4">
        <f t="shared" ref="M4:M5" si="5">(F4-MIN($B4:$F4))/(MAX($B4:$F4)-MIN($B4:$F4))</f>
        <v>0.3246200790728182</v>
      </c>
    </row>
    <row r="5" spans="1:13" x14ac:dyDescent="0.25">
      <c r="A5" t="s">
        <v>12</v>
      </c>
      <c r="B5">
        <v>0.40503570500000002</v>
      </c>
      <c r="C5">
        <v>0.36622087599999997</v>
      </c>
      <c r="D5">
        <v>0.29476523700000001</v>
      </c>
      <c r="E5">
        <v>0.95649412</v>
      </c>
      <c r="F5">
        <v>0.46002805299999999</v>
      </c>
      <c r="H5" t="s">
        <v>12</v>
      </c>
      <c r="I5">
        <f t="shared" si="1"/>
        <v>0.16663995003524731</v>
      </c>
      <c r="J5">
        <f t="shared" si="2"/>
        <v>0.1079832554324215</v>
      </c>
      <c r="K5">
        <f t="shared" si="3"/>
        <v>0</v>
      </c>
      <c r="L5">
        <f t="shared" si="4"/>
        <v>1</v>
      </c>
      <c r="M5">
        <f t="shared" si="5"/>
        <v>0.24974399674194059</v>
      </c>
    </row>
    <row r="7" spans="1:13" x14ac:dyDescent="0.25">
      <c r="A7" s="11" t="s">
        <v>14</v>
      </c>
      <c r="B7" s="11"/>
      <c r="C7" s="11"/>
      <c r="D7" s="11"/>
      <c r="E7" s="11"/>
      <c r="F7" s="11"/>
      <c r="H7" s="11" t="s">
        <v>14</v>
      </c>
      <c r="I7" s="11"/>
      <c r="J7" s="11"/>
      <c r="K7" s="11"/>
      <c r="L7" s="11"/>
      <c r="M7" s="11"/>
    </row>
    <row r="8" spans="1:13" x14ac:dyDescent="0.25">
      <c r="A8">
        <v>2</v>
      </c>
      <c r="B8" t="s">
        <v>45</v>
      </c>
      <c r="C8" t="s">
        <v>46</v>
      </c>
      <c r="D8" t="s">
        <v>9</v>
      </c>
      <c r="E8" t="s">
        <v>10</v>
      </c>
      <c r="F8" t="s">
        <v>11</v>
      </c>
      <c r="H8">
        <v>2</v>
      </c>
      <c r="I8" t="s">
        <v>45</v>
      </c>
      <c r="J8" t="s">
        <v>46</v>
      </c>
      <c r="K8" t="s">
        <v>9</v>
      </c>
      <c r="L8" t="s">
        <v>10</v>
      </c>
      <c r="M8" t="s">
        <v>11</v>
      </c>
    </row>
    <row r="9" spans="1:13" x14ac:dyDescent="0.25">
      <c r="A9" t="s">
        <v>0</v>
      </c>
      <c r="B9">
        <v>1.0625795</v>
      </c>
      <c r="C9">
        <v>1.2900293</v>
      </c>
      <c r="D9">
        <v>3.2845518</v>
      </c>
      <c r="E9">
        <v>1.1234119</v>
      </c>
      <c r="F9">
        <v>2.2413943000000001</v>
      </c>
      <c r="H9" t="s">
        <v>0</v>
      </c>
      <c r="I9">
        <f>(B9-MIN($B9:$F9))/(MAX($B9:$F9)-MIN($B9:$F9))</f>
        <v>0</v>
      </c>
      <c r="J9">
        <f t="shared" ref="J9" si="6">(C9-MIN($B9:$F9))/(MAX($B9:$F9)-MIN($B9:$F9))</f>
        <v>0.10236392235852806</v>
      </c>
      <c r="K9">
        <f t="shared" ref="K9" si="7">(D9-MIN($B9:$F9))/(MAX($B9:$F9)-MIN($B9:$F9))</f>
        <v>1</v>
      </c>
      <c r="L9">
        <f t="shared" ref="L9" si="8">(E9-MIN($B9:$F9))/(MAX($B9:$F9)-MIN($B9:$F9))</f>
        <v>2.7377659028422634E-2</v>
      </c>
      <c r="M9">
        <f t="shared" ref="M9" si="9">(F9-MIN($B9:$F9))/(MAX($B9:$F9)-MIN($B9:$F9))</f>
        <v>0.53052632564321345</v>
      </c>
    </row>
    <row r="10" spans="1:13" x14ac:dyDescent="0.25">
      <c r="A10" t="s">
        <v>1</v>
      </c>
      <c r="B10">
        <v>1.0738257</v>
      </c>
      <c r="C10">
        <v>1.234173</v>
      </c>
      <c r="D10">
        <v>1.4101241</v>
      </c>
      <c r="E10">
        <v>1.0399676</v>
      </c>
      <c r="F10">
        <v>1.3632105999999999</v>
      </c>
      <c r="H10" t="s">
        <v>1</v>
      </c>
      <c r="I10">
        <f t="shared" ref="I10:I11" si="10">(B10-MIN($B10:$F10))/(MAX($B10:$F10)-MIN($B10:$F10))</f>
        <v>9.1469689172012383E-2</v>
      </c>
      <c r="J10">
        <f t="shared" ref="J10:J11" si="11">(C10-MIN($B10:$F10))/(MAX($B10:$F10)-MIN($B10:$F10))</f>
        <v>0.52465754349849314</v>
      </c>
      <c r="K10">
        <f t="shared" ref="K10:K11" si="12">(D10-MIN($B10:$F10))/(MAX($B10:$F10)-MIN($B10:$F10))</f>
        <v>1</v>
      </c>
      <c r="L10">
        <f t="shared" ref="L10:L11" si="13">(E10-MIN($B10:$F10))/(MAX($B10:$F10)-MIN($B10:$F10))</f>
        <v>0</v>
      </c>
      <c r="M10">
        <f t="shared" ref="M10:M11" si="14">(F10-MIN($B10:$F10))/(MAX($B10:$F10)-MIN($B10:$F10))</f>
        <v>0.87326036419730557</v>
      </c>
    </row>
    <row r="11" spans="1:13" x14ac:dyDescent="0.25">
      <c r="A11" t="s">
        <v>12</v>
      </c>
      <c r="B11">
        <v>0.44802510000000001</v>
      </c>
      <c r="C11">
        <v>0.4936526</v>
      </c>
      <c r="D11">
        <v>0.78769789999999995</v>
      </c>
      <c r="E11">
        <v>0.46067130000000001</v>
      </c>
      <c r="F11">
        <v>0.57564280000000001</v>
      </c>
      <c r="H11" t="s">
        <v>12</v>
      </c>
      <c r="I11">
        <f t="shared" si="10"/>
        <v>0</v>
      </c>
      <c r="J11">
        <f t="shared" si="11"/>
        <v>0.13432780016533558</v>
      </c>
      <c r="K11">
        <f t="shared" si="12"/>
        <v>1</v>
      </c>
      <c r="L11">
        <f t="shared" si="13"/>
        <v>3.7230534797016421E-2</v>
      </c>
      <c r="M11">
        <f t="shared" si="14"/>
        <v>0.37570773991912221</v>
      </c>
    </row>
    <row r="12" spans="1:13" ht="12.75" customHeight="1" x14ac:dyDescent="0.25"/>
    <row r="13" spans="1:13" x14ac:dyDescent="0.25">
      <c r="A13" s="11" t="s">
        <v>15</v>
      </c>
      <c r="B13" s="11"/>
      <c r="C13" s="11"/>
      <c r="D13" s="11"/>
      <c r="E13" s="11"/>
      <c r="F13" s="11"/>
      <c r="H13" s="11" t="s">
        <v>15</v>
      </c>
      <c r="I13" s="11"/>
      <c r="J13" s="11"/>
      <c r="K13" s="11"/>
      <c r="L13" s="11"/>
      <c r="M13" s="11"/>
    </row>
    <row r="14" spans="1:13" x14ac:dyDescent="0.25">
      <c r="B14" t="s">
        <v>45</v>
      </c>
      <c r="C14" t="s">
        <v>46</v>
      </c>
      <c r="D14" t="s">
        <v>9</v>
      </c>
      <c r="E14" t="s">
        <v>10</v>
      </c>
      <c r="F14" t="s">
        <v>11</v>
      </c>
      <c r="I14" t="s">
        <v>45</v>
      </c>
      <c r="J14" t="s">
        <v>46</v>
      </c>
      <c r="K14" t="s">
        <v>9</v>
      </c>
      <c r="L14" t="s">
        <v>10</v>
      </c>
      <c r="M14" t="s">
        <v>11</v>
      </c>
    </row>
    <row r="15" spans="1:13" x14ac:dyDescent="0.25">
      <c r="A15" t="s">
        <v>0</v>
      </c>
      <c r="B15">
        <v>342.06493172</v>
      </c>
      <c r="C15">
        <v>427.86097452000001</v>
      </c>
      <c r="D15">
        <v>400.17674979999998</v>
      </c>
      <c r="E15">
        <v>465.57952799999998</v>
      </c>
      <c r="F15">
        <v>1984.1336221900001</v>
      </c>
      <c r="H15" t="s">
        <v>0</v>
      </c>
      <c r="I15">
        <f>(B15-MIN($B15:$F15))/(MAX($B15:$F15)-MIN($B15:$F15))</f>
        <v>0</v>
      </c>
      <c r="J15">
        <f t="shared" ref="J15" si="15">(C15-MIN($B15:$F15))/(MAX($B15:$F15)-MIN($B15:$F15))</f>
        <v>5.2248753841986406E-2</v>
      </c>
      <c r="K15">
        <f t="shared" ref="K15" si="16">(D15-MIN($B15:$F15))/(MAX($B15:$F15)-MIN($B15:$F15))</f>
        <v>3.5389395350670108E-2</v>
      </c>
      <c r="L15">
        <f t="shared" ref="L15" si="17">(E15-MIN($B15:$F15))/(MAX($B15:$F15)-MIN($B15:$F15))</f>
        <v>7.5218897356021747E-2</v>
      </c>
      <c r="M15">
        <f t="shared" ref="M15" si="18">(F15-MIN($B15:$F15))/(MAX($B15:$F15)-MIN($B15:$F15))</f>
        <v>1</v>
      </c>
    </row>
    <row r="16" spans="1:13" x14ac:dyDescent="0.25">
      <c r="A16" t="s">
        <v>1</v>
      </c>
      <c r="B16">
        <v>2.284688E-2</v>
      </c>
      <c r="C16">
        <v>2.5618129999999999E-2</v>
      </c>
      <c r="D16">
        <v>2.6459199999999999E-2</v>
      </c>
      <c r="E16">
        <v>2.6058100000000001E-2</v>
      </c>
      <c r="F16">
        <v>6.1611989999999998E-2</v>
      </c>
      <c r="H16" t="s">
        <v>1</v>
      </c>
      <c r="I16">
        <f t="shared" ref="I16:I17" si="19">(B16-MIN($B16:$F16))/(MAX($B16:$F16)-MIN($B16:$F16))</f>
        <v>0</v>
      </c>
      <c r="J16">
        <f t="shared" ref="J16:J17" si="20">(C16-MIN($B16:$F16))/(MAX($B16:$F16)-MIN($B16:$F16))</f>
        <v>7.1488253225645421E-2</v>
      </c>
      <c r="K16">
        <f t="shared" ref="K16:K17" si="21">(D16-MIN($B16:$F16))/(MAX($B16:$F16)-MIN($B16:$F16))</f>
        <v>9.31848252204108E-2</v>
      </c>
      <c r="L16">
        <f t="shared" ref="L16:L17" si="22">(E16-MIN($B16:$F16))/(MAX($B16:$F16)-MIN($B16:$F16))</f>
        <v>8.2837892114842465E-2</v>
      </c>
      <c r="M16">
        <f t="shared" ref="M16:M17" si="23">(F16-MIN($B16:$F16))/(MAX($B16:$F16)-MIN($B16:$F16))</f>
        <v>1</v>
      </c>
    </row>
    <row r="17" spans="1:13" x14ac:dyDescent="0.25">
      <c r="A17" t="s">
        <v>12</v>
      </c>
      <c r="B17">
        <v>0.30961970999999999</v>
      </c>
      <c r="C17">
        <v>0.34627860999999999</v>
      </c>
      <c r="D17">
        <v>0.33488849999999998</v>
      </c>
      <c r="E17">
        <v>0.36121959999999997</v>
      </c>
      <c r="F17">
        <v>0.68072102000000001</v>
      </c>
      <c r="H17" t="s">
        <v>12</v>
      </c>
      <c r="I17">
        <f t="shared" si="19"/>
        <v>0</v>
      </c>
      <c r="J17">
        <f t="shared" si="20"/>
        <v>9.8784075971060287E-2</v>
      </c>
      <c r="K17">
        <f t="shared" si="21"/>
        <v>6.809135219705903E-2</v>
      </c>
      <c r="L17">
        <f t="shared" si="22"/>
        <v>0.13904529197161816</v>
      </c>
      <c r="M17">
        <f t="shared" si="23"/>
        <v>1</v>
      </c>
    </row>
    <row r="19" spans="1:13" x14ac:dyDescent="0.25">
      <c r="A19" s="11" t="s">
        <v>20</v>
      </c>
      <c r="B19" s="11"/>
      <c r="C19" s="11"/>
      <c r="D19" s="11"/>
      <c r="E19" s="11"/>
      <c r="F19" s="11"/>
      <c r="H19" s="11" t="s">
        <v>20</v>
      </c>
      <c r="I19" s="11"/>
      <c r="J19" s="11"/>
      <c r="K19" s="11"/>
      <c r="L19" s="11"/>
      <c r="M19" s="11"/>
    </row>
    <row r="20" spans="1:13" x14ac:dyDescent="0.25">
      <c r="B20" t="s">
        <v>45</v>
      </c>
      <c r="C20" t="s">
        <v>46</v>
      </c>
      <c r="D20" t="s">
        <v>9</v>
      </c>
      <c r="E20" t="s">
        <v>10</v>
      </c>
      <c r="F20" t="s">
        <v>11</v>
      </c>
      <c r="I20" s="5" t="s">
        <v>50</v>
      </c>
      <c r="J20" s="5" t="s">
        <v>51</v>
      </c>
      <c r="K20" s="5" t="s">
        <v>3</v>
      </c>
      <c r="L20" s="5" t="s">
        <v>4</v>
      </c>
      <c r="M20" s="5" t="s">
        <v>22</v>
      </c>
    </row>
    <row r="21" spans="1:13" x14ac:dyDescent="0.25">
      <c r="A21" t="s">
        <v>0</v>
      </c>
      <c r="B21">
        <v>7.6661400000000005E-2</v>
      </c>
      <c r="C21">
        <v>7.7646259999999995E-2</v>
      </c>
      <c r="D21">
        <v>6.2605629999999995E-2</v>
      </c>
      <c r="E21">
        <v>0.15809003999999999</v>
      </c>
      <c r="F21">
        <v>1.0300634500000001</v>
      </c>
      <c r="H21" t="s">
        <v>0</v>
      </c>
      <c r="I21">
        <f>(B21-MIN($B21:$F21))/(MAX($B21:$F21)-MIN($B21:$F21))</f>
        <v>1.4528561048790745E-2</v>
      </c>
      <c r="J21">
        <f t="shared" ref="J21" si="24">(C21-MIN($B21:$F21))/(MAX($B21:$F21)-MIN($B21:$F21))</f>
        <v>1.5546548582345427E-2</v>
      </c>
      <c r="K21">
        <f t="shared" ref="K21" si="25">(D21-MIN($B21:$F21))/(MAX($B21:$F21)-MIN($B21:$F21))</f>
        <v>0</v>
      </c>
      <c r="L21">
        <f t="shared" ref="L21" si="26">(E21-MIN($B21:$F21))/(MAX($B21:$F21)-MIN($B21:$F21))</f>
        <v>9.869619948908985E-2</v>
      </c>
      <c r="M21">
        <f t="shared" ref="M21" si="27">(F21-MIN($B21:$F21))/(MAX($B21:$F21)-MIN($B21:$F21))</f>
        <v>1</v>
      </c>
    </row>
    <row r="22" spans="1:13" x14ac:dyDescent="0.25">
      <c r="A22" t="s">
        <v>1</v>
      </c>
      <c r="B22">
        <v>2.1144949999999999E-2</v>
      </c>
      <c r="C22">
        <v>2.1270440000000002E-2</v>
      </c>
      <c r="D22">
        <v>1.603868E-2</v>
      </c>
      <c r="E22">
        <v>2.735545E-2</v>
      </c>
      <c r="F22">
        <v>8.5561040000000005E-2</v>
      </c>
      <c r="H22" t="s">
        <v>1</v>
      </c>
      <c r="I22">
        <f t="shared" ref="I22:I23" si="28">(B22-MIN($B22:$F22))/(MAX($B22:$F22)-MIN($B22:$F22))</f>
        <v>7.3447880653073325E-2</v>
      </c>
      <c r="J22">
        <f t="shared" ref="J22:J23" si="29">(C22-MIN($B22:$F22))/(MAX($B22:$F22)-MIN($B22:$F22))</f>
        <v>7.5252911437413833E-2</v>
      </c>
      <c r="K22">
        <f t="shared" ref="K22:K23" si="30">(D22-MIN($B22:$F22))/(MAX($B22:$F22)-MIN($B22:$F22))</f>
        <v>0</v>
      </c>
      <c r="L22">
        <f t="shared" ref="L22:L23" si="31">(E22-MIN($B22:$F22))/(MAX($B22:$F22)-MIN($B22:$F22))</f>
        <v>0.16277885273169668</v>
      </c>
      <c r="M22">
        <f t="shared" ref="M22:M23" si="32">(F22-MIN($B22:$F22))/(MAX($B22:$F22)-MIN($B22:$F22))</f>
        <v>1</v>
      </c>
    </row>
    <row r="23" spans="1:13" x14ac:dyDescent="0.25">
      <c r="A23" t="s">
        <v>12</v>
      </c>
      <c r="B23">
        <v>0.73121190000000003</v>
      </c>
      <c r="C23">
        <v>0.73589378999999999</v>
      </c>
      <c r="D23">
        <v>0.66078713</v>
      </c>
      <c r="E23">
        <v>1.05004309</v>
      </c>
      <c r="F23">
        <v>2.4467874100000002</v>
      </c>
      <c r="H23" t="s">
        <v>12</v>
      </c>
      <c r="I23">
        <f t="shared" si="28"/>
        <v>3.9431555968177129E-2</v>
      </c>
      <c r="J23">
        <f t="shared" si="29"/>
        <v>4.2052994526966134E-2</v>
      </c>
      <c r="K23">
        <f t="shared" si="30"/>
        <v>0</v>
      </c>
      <c r="L23">
        <f t="shared" si="31"/>
        <v>0.21794843167661762</v>
      </c>
      <c r="M23">
        <f t="shared" si="32"/>
        <v>1</v>
      </c>
    </row>
    <row r="25" spans="1:13" x14ac:dyDescent="0.25">
      <c r="H25" s="15" t="s">
        <v>25</v>
      </c>
      <c r="I25" s="24">
        <f>AVERAGE(I4:I24)</f>
        <v>5.0718061091245104E-2</v>
      </c>
      <c r="J25" s="24">
        <f>AVERAGE(J13:J24)</f>
        <v>5.9228922930902921E-2</v>
      </c>
      <c r="K25" s="24">
        <f>AVERAGE(K13:K24)</f>
        <v>3.2777595461356661E-2</v>
      </c>
      <c r="L25" s="24">
        <f>AVERAGE(L13:L24)</f>
        <v>0.12942092755664777</v>
      </c>
    </row>
    <row r="26" spans="1:13" x14ac:dyDescent="0.25">
      <c r="H26" s="15" t="s">
        <v>26</v>
      </c>
      <c r="I26" s="24">
        <f>_xlfn.STDEV.P(I13:I24)</f>
        <v>2.7249010847286297E-2</v>
      </c>
      <c r="J26" s="24">
        <f>_xlfn.STDEV.P(J13:J24)</f>
        <v>2.653159947665298E-2</v>
      </c>
      <c r="K26" s="24">
        <f>_xlfn.STDEV.P(K13:K24)</f>
        <v>3.6801332886410479E-2</v>
      </c>
      <c r="L26" s="24">
        <f>_xlfn.STDEV.P(L13:L24)</f>
        <v>5.0156998068988379E-2</v>
      </c>
    </row>
    <row r="27" spans="1:13" x14ac:dyDescent="0.25">
      <c r="H27" s="23" t="s">
        <v>27</v>
      </c>
      <c r="I27" s="25">
        <f>(I26/I25)*100</f>
        <v>53.726444309973807</v>
      </c>
      <c r="J27" s="25">
        <f t="shared" ref="J27:L27" si="33">(J26/J25)*100</f>
        <v>44.795005824443273</v>
      </c>
      <c r="K27" s="25">
        <f t="shared" si="33"/>
        <v>112.27587737421931</v>
      </c>
      <c r="L27" s="25">
        <f t="shared" si="33"/>
        <v>38.754936327461081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5B1-AD25-42B0-8F8D-BA40125E61D7}">
  <dimension ref="A1:K35"/>
  <sheetViews>
    <sheetView workbookViewId="0">
      <selection activeCell="H4" sqref="H4"/>
    </sheetView>
  </sheetViews>
  <sheetFormatPr defaultRowHeight="15" x14ac:dyDescent="0.25"/>
  <cols>
    <col min="1" max="1" width="9.140625" style="1" customWidth="1"/>
    <col min="2" max="5" width="9.140625" style="1"/>
    <col min="6" max="6" width="9.140625" style="13"/>
    <col min="7" max="7" width="9.140625" style="1"/>
    <col min="8" max="8" width="12.28515625" style="1" bestFit="1" customWidth="1"/>
    <col min="9" max="10" width="9.5703125" style="1" bestFit="1" customWidth="1"/>
    <col min="11" max="11" width="10.5703125" style="1" bestFit="1" customWidth="1"/>
    <col min="12" max="16384" width="9.140625" style="1"/>
  </cols>
  <sheetData>
    <row r="1" spans="1:11" x14ac:dyDescent="0.25">
      <c r="A1" s="12" t="s">
        <v>13</v>
      </c>
      <c r="B1" s="12"/>
      <c r="C1" s="12"/>
      <c r="D1" s="12"/>
      <c r="E1" s="12"/>
    </row>
    <row r="2" spans="1:11" x14ac:dyDescent="0.25">
      <c r="A2" s="14">
        <v>1</v>
      </c>
      <c r="B2" s="15" t="s">
        <v>8</v>
      </c>
      <c r="C2" s="15" t="s">
        <v>9</v>
      </c>
      <c r="D2" s="15" t="s">
        <v>10</v>
      </c>
      <c r="E2" s="15" t="s">
        <v>11</v>
      </c>
    </row>
    <row r="3" spans="1:11" x14ac:dyDescent="0.25">
      <c r="A3" s="15" t="s">
        <v>0</v>
      </c>
      <c r="B3" s="15">
        <v>1482.340060812</v>
      </c>
      <c r="C3" s="15">
        <v>851.10458623399995</v>
      </c>
      <c r="D3" s="15">
        <v>8530.9609408199995</v>
      </c>
      <c r="E3" s="15">
        <v>3084.1653035929999</v>
      </c>
      <c r="H3" s="1">
        <f>(B3-MIN($B$3:$E$3))/(MAX($B$3:$E$3)-MIN($B$3:$E$3))</f>
        <v>8.2193656421849615E-2</v>
      </c>
      <c r="I3" s="1">
        <f t="shared" ref="I3:J3" si="0">(C3-MIN($B$3:$E$3))/(MAX($B$3:$E$3)-MIN($B$3:$E$3))</f>
        <v>0</v>
      </c>
      <c r="J3" s="1">
        <f t="shared" si="0"/>
        <v>1</v>
      </c>
      <c r="K3" s="1">
        <f>(E3-MIN($B$3:$E$3))/(MAX($B$3:$E$3)-MIN($B$3:$E$3))</f>
        <v>0.29076855272501745</v>
      </c>
    </row>
    <row r="4" spans="1:11" x14ac:dyDescent="0.25">
      <c r="A4" s="15" t="s">
        <v>1</v>
      </c>
      <c r="B4" s="15">
        <v>4.4184760000000002E-3</v>
      </c>
      <c r="C4" s="15">
        <v>3.3633180000000001E-3</v>
      </c>
      <c r="D4" s="15">
        <v>1.147976E-2</v>
      </c>
      <c r="E4" s="15">
        <v>6.6392619999999999E-3</v>
      </c>
      <c r="H4" s="1">
        <f>(B4-MIN($B$4:$E$4))/(MAX($B$4:$E$4)-MIN($B$4:$E$4))</f>
        <v>0.13000253066553055</v>
      </c>
      <c r="I4" s="1">
        <f t="shared" ref="I4:K4" si="1">(C4-MIN($B$4:$E$4))/(MAX($B$4:$E$4)-MIN($B$4:$E$4))</f>
        <v>0</v>
      </c>
      <c r="J4" s="1">
        <f t="shared" si="1"/>
        <v>1</v>
      </c>
      <c r="K4" s="1">
        <f t="shared" si="1"/>
        <v>0.40361823567518867</v>
      </c>
    </row>
    <row r="5" spans="1:11" x14ac:dyDescent="0.25">
      <c r="A5" s="15" t="s">
        <v>12</v>
      </c>
      <c r="B5" s="15">
        <v>0.38900816799999999</v>
      </c>
      <c r="C5" s="15">
        <v>0.29476523700000001</v>
      </c>
      <c r="D5" s="15">
        <v>0.93321942999999996</v>
      </c>
      <c r="E5" s="15">
        <v>0.50187852700000002</v>
      </c>
      <c r="H5" s="1">
        <f>(B5-MIN($B$5:$E$5))/(MAX($B$5:$E$5)-MIN($B$5:$E$5))</f>
        <v>0.14761110825690824</v>
      </c>
      <c r="I5" s="1">
        <f t="shared" ref="I5:K5" si="2">(C5-MIN($B$5:$E$5))/(MAX($B$5:$E$5)-MIN($B$5:$E$5))</f>
        <v>0</v>
      </c>
      <c r="J5" s="1">
        <f t="shared" si="2"/>
        <v>1</v>
      </c>
      <c r="K5" s="1">
        <f t="shared" si="2"/>
        <v>0.32439804181848331</v>
      </c>
    </row>
    <row r="6" spans="1:11" x14ac:dyDescent="0.25">
      <c r="A6" s="15"/>
      <c r="B6" s="15" t="s">
        <v>8</v>
      </c>
      <c r="C6" s="15" t="s">
        <v>9</v>
      </c>
      <c r="D6" s="15" t="s">
        <v>10</v>
      </c>
      <c r="E6" s="15" t="s">
        <v>11</v>
      </c>
      <c r="G6" s="13"/>
    </row>
    <row r="7" spans="1:11" x14ac:dyDescent="0.25">
      <c r="A7" s="15">
        <v>1</v>
      </c>
      <c r="B7" s="15">
        <v>14.42</v>
      </c>
      <c r="C7" s="15">
        <v>0.13</v>
      </c>
      <c r="D7" s="15">
        <v>0.01</v>
      </c>
      <c r="E7" s="15">
        <v>0.06</v>
      </c>
    </row>
    <row r="8" spans="1:11" x14ac:dyDescent="0.25">
      <c r="A8" s="15"/>
      <c r="B8" s="15"/>
      <c r="C8" s="15"/>
      <c r="D8" s="15"/>
      <c r="E8" s="15"/>
    </row>
    <row r="9" spans="1:11" x14ac:dyDescent="0.25">
      <c r="A9" s="12" t="s">
        <v>14</v>
      </c>
      <c r="B9" s="12"/>
      <c r="C9" s="12"/>
      <c r="D9" s="12"/>
      <c r="E9" s="12"/>
    </row>
    <row r="10" spans="1:11" x14ac:dyDescent="0.25">
      <c r="A10" s="14">
        <v>2</v>
      </c>
      <c r="B10" s="15" t="s">
        <v>8</v>
      </c>
      <c r="C10" s="15" t="s">
        <v>9</v>
      </c>
      <c r="D10" s="15" t="s">
        <v>10</v>
      </c>
      <c r="E10" s="15" t="s">
        <v>11</v>
      </c>
    </row>
    <row r="11" spans="1:11" x14ac:dyDescent="0.25">
      <c r="A11" s="15" t="s">
        <v>0</v>
      </c>
      <c r="B11" s="15">
        <v>1.2229572</v>
      </c>
      <c r="C11" s="15">
        <v>3.2845518</v>
      </c>
      <c r="D11" s="15">
        <v>1.1234119</v>
      </c>
      <c r="E11" s="15">
        <v>2.5039400999999999</v>
      </c>
      <c r="H11" s="1">
        <f>(B11-MIN($B11:$E11))/(MAX($B11:$E11)-MIN($B11:$E11))</f>
        <v>4.6061478944514393E-2</v>
      </c>
      <c r="I11" s="1">
        <f>(C11-MIN($B11:$E11))/(MAX($B11:$E11)-MIN($B11:$E11))</f>
        <v>1</v>
      </c>
      <c r="J11" s="1">
        <f>(D11-MIN($B11:$E11))/(MAX($B11:$E11)-MIN($B11:$E11))</f>
        <v>0</v>
      </c>
      <c r="K11" s="1">
        <f>(E11-MIN($B11:$E11))/(MAX($B11:$E11)-MIN($B11:$E11))</f>
        <v>0.63879631300130069</v>
      </c>
    </row>
    <row r="12" spans="1:11" x14ac:dyDescent="0.25">
      <c r="A12" s="15" t="s">
        <v>1</v>
      </c>
      <c r="B12" s="15">
        <v>1.2043033000000001</v>
      </c>
      <c r="C12" s="15">
        <v>1.4101241</v>
      </c>
      <c r="D12" s="15">
        <v>1.0399676</v>
      </c>
      <c r="E12" s="15">
        <v>1.2300966</v>
      </c>
      <c r="H12" s="1">
        <f t="shared" ref="H12:J13" si="3">(B12-MIN($B12:$E12))/(MAX($B12:$E12)-MIN($B12:$E12))</f>
        <v>0.44396275629362197</v>
      </c>
      <c r="I12" s="1">
        <f t="shared" si="3"/>
        <v>1</v>
      </c>
      <c r="J12" s="1">
        <f t="shared" si="3"/>
        <v>0</v>
      </c>
      <c r="K12" s="1">
        <f t="shared" ref="K12:K13" si="4">(E12-MIN($B12:$E12))/(MAX($B12:$E12)-MIN($B12:$E12))</f>
        <v>0.51364490424995912</v>
      </c>
    </row>
    <row r="13" spans="1:11" x14ac:dyDescent="0.25">
      <c r="A13" s="15" t="s">
        <v>12</v>
      </c>
      <c r="B13" s="15">
        <v>0.48064810000000002</v>
      </c>
      <c r="C13" s="15">
        <v>0.78769789999999995</v>
      </c>
      <c r="D13" s="15">
        <v>0.46067130000000001</v>
      </c>
      <c r="E13" s="15">
        <v>0.60842339999999995</v>
      </c>
      <c r="H13" s="1">
        <f t="shared" si="3"/>
        <v>6.1086162410030315E-2</v>
      </c>
      <c r="I13" s="1">
        <f t="shared" si="3"/>
        <v>1</v>
      </c>
      <c r="J13" s="1">
        <f t="shared" si="3"/>
        <v>0</v>
      </c>
      <c r="K13" s="1">
        <f t="shared" si="4"/>
        <v>0.45180453210839722</v>
      </c>
    </row>
    <row r="14" spans="1:11" x14ac:dyDescent="0.25">
      <c r="A14" s="15"/>
      <c r="B14" s="15" t="s">
        <v>8</v>
      </c>
      <c r="C14" s="15" t="s">
        <v>9</v>
      </c>
      <c r="D14" s="15" t="s">
        <v>10</v>
      </c>
      <c r="E14" s="15" t="s">
        <v>11</v>
      </c>
    </row>
    <row r="15" spans="1:11" x14ac:dyDescent="0.25">
      <c r="A15" s="15">
        <v>1</v>
      </c>
      <c r="B15" s="15">
        <v>53.49</v>
      </c>
      <c r="C15" s="15">
        <v>0.09</v>
      </c>
      <c r="D15" s="15">
        <v>0.03</v>
      </c>
      <c r="E15" s="15">
        <v>0.14000000000000001</v>
      </c>
    </row>
    <row r="16" spans="1:11" x14ac:dyDescent="0.25">
      <c r="A16" s="15"/>
      <c r="B16" s="15"/>
      <c r="C16" s="15"/>
      <c r="D16" s="15"/>
      <c r="E16" s="15"/>
    </row>
    <row r="17" spans="1:11" x14ac:dyDescent="0.25">
      <c r="A17" s="12" t="s">
        <v>15</v>
      </c>
      <c r="B17" s="12"/>
      <c r="C17" s="12"/>
      <c r="D17" s="12"/>
      <c r="E17" s="12"/>
    </row>
    <row r="18" spans="1:11" x14ac:dyDescent="0.25">
      <c r="A18" s="14">
        <v>3</v>
      </c>
      <c r="B18" s="15" t="s">
        <v>8</v>
      </c>
      <c r="C18" s="15" t="s">
        <v>9</v>
      </c>
      <c r="D18" s="15" t="s">
        <v>10</v>
      </c>
      <c r="E18" s="15" t="s">
        <v>11</v>
      </c>
    </row>
    <row r="19" spans="1:11" x14ac:dyDescent="0.25">
      <c r="A19" s="15" t="s">
        <v>0</v>
      </c>
      <c r="B19" s="15">
        <v>373.58726920999999</v>
      </c>
      <c r="C19" s="15">
        <v>400.17674979999998</v>
      </c>
      <c r="D19" s="15">
        <v>465.57952799999998</v>
      </c>
      <c r="E19" s="15">
        <v>1874.60614381</v>
      </c>
      <c r="H19" s="1">
        <f>(B19-MIN($B19:$E19))/(MAX($B19:$E19)-MIN($B19:$E19))</f>
        <v>0</v>
      </c>
      <c r="I19" s="1">
        <f t="shared" ref="I19:K19" si="5">(C19-MIN($B19:$E19))/(MAX($B19:$E19)-MIN($B19:$E19))</f>
        <v>1.7714287967954906E-2</v>
      </c>
      <c r="J19" s="1">
        <f t="shared" si="5"/>
        <v>6.1286543658229886E-2</v>
      </c>
      <c r="K19" s="1">
        <f t="shared" si="5"/>
        <v>1</v>
      </c>
    </row>
    <row r="20" spans="1:11" x14ac:dyDescent="0.25">
      <c r="A20" s="15" t="s">
        <v>1</v>
      </c>
      <c r="B20" s="15">
        <v>2.4057559999999999E-2</v>
      </c>
      <c r="C20" s="15">
        <v>2.6459199999999999E-2</v>
      </c>
      <c r="D20" s="15">
        <v>2.6058100000000001E-2</v>
      </c>
      <c r="E20" s="15">
        <v>5.9627439999999997E-2</v>
      </c>
      <c r="H20" s="1">
        <f t="shared" ref="H20:H21" si="6">(B20-MIN($B20:$E20))/(MAX($B20:$E20)-MIN($B20:$E20))</f>
        <v>0</v>
      </c>
      <c r="I20" s="1">
        <f t="shared" ref="I20:I21" si="7">(C20-MIN($B20:$E20))/(MAX($B20:$E20)-MIN($B20:$E20))</f>
        <v>6.7518923313769963E-2</v>
      </c>
      <c r="J20" s="1">
        <f t="shared" ref="J20:J21" si="8">(D20-MIN($B20:$E20))/(MAX($B20:$E20)-MIN($B20:$E20))</f>
        <v>5.6242528791213303E-2</v>
      </c>
      <c r="K20" s="1">
        <f t="shared" ref="K20:K21" si="9">(E20-MIN($B20:$E20))/(MAX($B20:$E20)-MIN($B20:$E20))</f>
        <v>1</v>
      </c>
    </row>
    <row r="21" spans="1:11" x14ac:dyDescent="0.25">
      <c r="A21" s="15" t="s">
        <v>12</v>
      </c>
      <c r="B21" s="15">
        <v>0.32357158000000003</v>
      </c>
      <c r="C21" s="15">
        <v>0.33488849999999998</v>
      </c>
      <c r="D21" s="15">
        <v>0.36121959999999997</v>
      </c>
      <c r="E21" s="15">
        <v>0.66166586000000005</v>
      </c>
      <c r="H21" s="1">
        <f t="shared" si="6"/>
        <v>0</v>
      </c>
      <c r="I21" s="1">
        <f t="shared" si="7"/>
        <v>3.3472675136651087E-2</v>
      </c>
      <c r="J21" s="1">
        <f t="shared" si="8"/>
        <v>0.11135361414573458</v>
      </c>
      <c r="K21" s="1">
        <f t="shared" si="9"/>
        <v>1</v>
      </c>
    </row>
    <row r="22" spans="1:11" x14ac:dyDescent="0.25">
      <c r="A22" s="15"/>
      <c r="B22" s="15" t="s">
        <v>8</v>
      </c>
      <c r="C22" s="15" t="s">
        <v>9</v>
      </c>
      <c r="D22" s="15" t="s">
        <v>10</v>
      </c>
      <c r="E22" s="15" t="s">
        <v>11</v>
      </c>
    </row>
    <row r="23" spans="1:11" x14ac:dyDescent="0.25">
      <c r="A23" s="15">
        <v>1</v>
      </c>
      <c r="B23" s="15">
        <v>14.8</v>
      </c>
      <c r="C23" s="15">
        <v>0.12</v>
      </c>
      <c r="D23" s="15">
        <v>0.04</v>
      </c>
      <c r="E23" s="15">
        <v>0.04</v>
      </c>
    </row>
    <row r="24" spans="1:11" x14ac:dyDescent="0.25">
      <c r="A24" s="15"/>
      <c r="B24" s="15"/>
      <c r="C24" s="15"/>
      <c r="D24" s="15"/>
      <c r="E24" s="15"/>
    </row>
    <row r="25" spans="1:11" x14ac:dyDescent="0.25">
      <c r="A25" s="12" t="s">
        <v>20</v>
      </c>
      <c r="B25" s="12"/>
      <c r="C25" s="12"/>
      <c r="D25" s="12"/>
      <c r="E25" s="12"/>
    </row>
    <row r="26" spans="1:11" x14ac:dyDescent="0.25">
      <c r="A26" s="14">
        <v>5</v>
      </c>
      <c r="B26" s="15" t="s">
        <v>8</v>
      </c>
      <c r="C26" s="15" t="s">
        <v>9</v>
      </c>
      <c r="D26" s="15" t="s">
        <v>10</v>
      </c>
      <c r="E26" s="15" t="s">
        <v>11</v>
      </c>
    </row>
    <row r="27" spans="1:11" x14ac:dyDescent="0.25">
      <c r="A27" s="15" t="s">
        <v>0</v>
      </c>
      <c r="B27" s="15">
        <v>0.12298657</v>
      </c>
      <c r="C27" s="15">
        <v>6.2605629999999995E-2</v>
      </c>
      <c r="D27" s="15">
        <v>0.15809003999999999</v>
      </c>
      <c r="E27" s="15">
        <v>1.086028</v>
      </c>
      <c r="H27" s="1">
        <f>(B27-MIN($B27:$E27))/(MAX($B27:$E27)-MIN($B27:$E27))</f>
        <v>5.8999042594701158E-2</v>
      </c>
      <c r="I27" s="1">
        <f t="shared" ref="I27:K27" si="10">(C27-MIN($B27:$E27))/(MAX($B27:$E27)-MIN($B27:$E27))</f>
        <v>0</v>
      </c>
      <c r="J27" s="1">
        <f t="shared" si="10"/>
        <v>9.3299123410796644E-2</v>
      </c>
      <c r="K27" s="1">
        <f t="shared" si="10"/>
        <v>1</v>
      </c>
    </row>
    <row r="28" spans="1:11" x14ac:dyDescent="0.25">
      <c r="A28" s="15" t="s">
        <v>1</v>
      </c>
      <c r="B28" s="15">
        <v>2.9499689999999999E-2</v>
      </c>
      <c r="C28" s="15">
        <v>1.603868E-2</v>
      </c>
      <c r="D28" s="15">
        <v>2.735545E-2</v>
      </c>
      <c r="E28" s="15">
        <v>8.7929460000000001E-2</v>
      </c>
      <c r="H28" s="1">
        <f t="shared" ref="H28:H29" si="11">(B28-MIN($B28:$E28))/(MAX($B28:$E28)-MIN($B28:$E28))</f>
        <v>0.18724250870556697</v>
      </c>
      <c r="I28" s="1">
        <f t="shared" ref="I28:I29" si="12">(C28-MIN($B28:$E28))/(MAX($B28:$E28)-MIN($B28:$E28))</f>
        <v>0</v>
      </c>
      <c r="J28" s="1">
        <f t="shared" ref="J28:J29" si="13">(D28-MIN($B28:$E28))/(MAX($B28:$E28)-MIN($B28:$E28))</f>
        <v>0.15741615266936873</v>
      </c>
      <c r="K28" s="1">
        <f t="shared" ref="K28:K29" si="14">(E28-MIN($B28:$E28))/(MAX($B28:$E28)-MIN($B28:$E28))</f>
        <v>1</v>
      </c>
    </row>
    <row r="29" spans="1:11" x14ac:dyDescent="0.25">
      <c r="A29" s="15" t="s">
        <v>12</v>
      </c>
      <c r="B29" s="15">
        <v>0.92615506999999997</v>
      </c>
      <c r="C29" s="15">
        <v>0.66078713</v>
      </c>
      <c r="D29" s="15">
        <v>1.05004309</v>
      </c>
      <c r="E29" s="15">
        <v>2.5123767099999998</v>
      </c>
      <c r="H29" s="1">
        <f t="shared" si="11"/>
        <v>0.14331898540928276</v>
      </c>
      <c r="I29" s="1">
        <f t="shared" si="12"/>
        <v>0</v>
      </c>
      <c r="J29" s="1">
        <f t="shared" si="13"/>
        <v>0.21022799231782241</v>
      </c>
      <c r="K29" s="1">
        <f t="shared" si="14"/>
        <v>1</v>
      </c>
    </row>
    <row r="30" spans="1:11" x14ac:dyDescent="0.25">
      <c r="A30" s="15"/>
      <c r="B30" s="15" t="s">
        <v>8</v>
      </c>
      <c r="C30" s="15" t="s">
        <v>9</v>
      </c>
      <c r="D30" s="15" t="s">
        <v>10</v>
      </c>
      <c r="E30" s="15" t="s">
        <v>11</v>
      </c>
    </row>
    <row r="31" spans="1:11" x14ac:dyDescent="0.25">
      <c r="A31" s="1">
        <v>1</v>
      </c>
      <c r="B31" s="1">
        <v>25.6</v>
      </c>
      <c r="C31" s="1">
        <v>0.09</v>
      </c>
      <c r="D31" s="1">
        <v>0.03</v>
      </c>
      <c r="E31" s="1">
        <v>0.05</v>
      </c>
    </row>
    <row r="33" spans="7:11" x14ac:dyDescent="0.25">
      <c r="G33" s="16" t="s">
        <v>16</v>
      </c>
      <c r="H33" s="17">
        <f>AVERAGE(H3:H31)</f>
        <v>0.10837318580850049</v>
      </c>
      <c r="I33" s="17">
        <f>AVERAGE(I3:I31)</f>
        <v>0.25989215720153136</v>
      </c>
      <c r="J33" s="17">
        <f>AVERAGE(J3:J31)</f>
        <v>0.30748549624943045</v>
      </c>
      <c r="K33" s="17">
        <f>AVERAGE(K3:K31)</f>
        <v>0.71858588163152881</v>
      </c>
    </row>
    <row r="34" spans="7:11" x14ac:dyDescent="0.25">
      <c r="G34" s="16" t="s">
        <v>17</v>
      </c>
      <c r="H34" s="17">
        <f>_xlfn.STDEV.P(H1:H30)</f>
        <v>0.11780832218672878</v>
      </c>
      <c r="I34" s="17">
        <f>_xlfn.STDEV.P(I1:I30)</f>
        <v>0.42773295996510097</v>
      </c>
      <c r="J34" s="17">
        <f>_xlfn.STDEV.P(J1:J30)</f>
        <v>0.40439577410018446</v>
      </c>
      <c r="K34" s="17">
        <f>_xlfn.STDEV.P(K1:K30)</f>
        <v>0.2933029210555721</v>
      </c>
    </row>
    <row r="35" spans="7:11" x14ac:dyDescent="0.25">
      <c r="G35" s="16" t="s">
        <v>18</v>
      </c>
      <c r="H35" s="18">
        <f>(H34/H33)*100</f>
        <v>108.70615393267163</v>
      </c>
      <c r="I35" s="18">
        <f t="shared" ref="I35:K35" si="15">(I34/I33)*100</f>
        <v>164.58094179172122</v>
      </c>
      <c r="J35" s="18">
        <f t="shared" si="15"/>
        <v>131.51702406546713</v>
      </c>
      <c r="K35" s="18">
        <f t="shared" si="15"/>
        <v>40.816682953697359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4AD1-764D-46D3-92D8-1E7028312D9C}">
  <dimension ref="A1:M17"/>
  <sheetViews>
    <sheetView workbookViewId="0">
      <selection activeCell="H12" sqref="H12:L16"/>
    </sheetView>
  </sheetViews>
  <sheetFormatPr defaultRowHeight="15" x14ac:dyDescent="0.25"/>
  <cols>
    <col min="1" max="6" width="9.140625" style="1"/>
    <col min="7" max="7" width="9.140625" style="22"/>
    <col min="8" max="8" width="9.140625" style="1"/>
    <col min="9" max="9" width="33.28515625" style="1" bestFit="1" customWidth="1"/>
    <col min="10" max="11" width="10.5703125" style="1" bestFit="1" customWidth="1"/>
    <col min="12" max="12" width="10.85546875" style="1" bestFit="1" customWidth="1"/>
    <col min="13" max="13" width="9.140625" style="3"/>
    <col min="14" max="16384" width="9.140625" style="1"/>
  </cols>
  <sheetData>
    <row r="1" spans="1:13" x14ac:dyDescent="0.25">
      <c r="A1" s="12" t="s">
        <v>13</v>
      </c>
      <c r="B1" s="12"/>
      <c r="C1" s="12"/>
      <c r="D1" s="12"/>
      <c r="E1" s="12"/>
      <c r="F1" s="12"/>
    </row>
    <row r="2" spans="1:13" x14ac:dyDescent="0.25">
      <c r="A2" s="14"/>
      <c r="B2" s="15" t="s">
        <v>49</v>
      </c>
      <c r="C2" s="15" t="s">
        <v>46</v>
      </c>
      <c r="D2" s="15" t="s">
        <v>9</v>
      </c>
      <c r="E2" s="15" t="s">
        <v>10</v>
      </c>
      <c r="F2" s="15" t="s">
        <v>11</v>
      </c>
      <c r="H2" s="5" t="s">
        <v>30</v>
      </c>
      <c r="I2" s="5" t="s">
        <v>50</v>
      </c>
      <c r="J2" s="5" t="s">
        <v>51</v>
      </c>
      <c r="K2" s="5" t="s">
        <v>3</v>
      </c>
      <c r="L2" s="5" t="s">
        <v>4</v>
      </c>
      <c r="M2" s="5" t="s">
        <v>22</v>
      </c>
    </row>
    <row r="3" spans="1:13" x14ac:dyDescent="0.25">
      <c r="A3" s="15">
        <v>1</v>
      </c>
      <c r="B3" s="15">
        <v>28.67</v>
      </c>
      <c r="C3" s="15">
        <v>68</v>
      </c>
      <c r="D3" s="15">
        <v>0.13</v>
      </c>
      <c r="E3" s="15">
        <v>0.01</v>
      </c>
      <c r="F3" s="15">
        <v>0.04</v>
      </c>
      <c r="H3" s="3" t="s">
        <v>5</v>
      </c>
      <c r="I3" s="15">
        <v>28.67</v>
      </c>
      <c r="J3" s="15">
        <v>68</v>
      </c>
      <c r="K3" s="15">
        <v>0.13</v>
      </c>
      <c r="L3" s="15">
        <v>0.01</v>
      </c>
      <c r="M3" s="15">
        <v>0.04</v>
      </c>
    </row>
    <row r="4" spans="1:13" x14ac:dyDescent="0.25">
      <c r="A4" s="15"/>
      <c r="B4" s="15"/>
      <c r="C4" s="15"/>
      <c r="D4" s="15"/>
      <c r="E4" s="15"/>
      <c r="F4" s="15"/>
      <c r="H4" s="3" t="s">
        <v>6</v>
      </c>
      <c r="I4" s="15">
        <v>150.88999999999999</v>
      </c>
      <c r="J4" s="15">
        <v>305.43</v>
      </c>
      <c r="K4" s="15">
        <v>0.16</v>
      </c>
      <c r="L4" s="15">
        <v>0.02</v>
      </c>
      <c r="M4" s="15">
        <v>0.15</v>
      </c>
    </row>
    <row r="5" spans="1:13" x14ac:dyDescent="0.25">
      <c r="A5" s="12" t="s">
        <v>14</v>
      </c>
      <c r="B5" s="12"/>
      <c r="C5" s="12"/>
      <c r="D5" s="12"/>
      <c r="E5" s="12"/>
      <c r="F5" s="12"/>
      <c r="H5" s="3" t="s">
        <v>19</v>
      </c>
      <c r="I5" s="15">
        <v>43.53</v>
      </c>
      <c r="J5" s="15">
        <v>77.92</v>
      </c>
      <c r="K5" s="15">
        <v>0.11</v>
      </c>
      <c r="L5" s="15">
        <v>0.03</v>
      </c>
      <c r="M5" s="15">
        <v>0.03</v>
      </c>
    </row>
    <row r="6" spans="1:13" x14ac:dyDescent="0.25">
      <c r="B6" s="15" t="s">
        <v>49</v>
      </c>
      <c r="C6" s="15" t="s">
        <v>46</v>
      </c>
      <c r="D6" s="15" t="s">
        <v>9</v>
      </c>
      <c r="E6" s="15" t="s">
        <v>10</v>
      </c>
      <c r="F6" s="15" t="s">
        <v>11</v>
      </c>
      <c r="H6" s="4" t="s">
        <v>29</v>
      </c>
      <c r="I6" s="4">
        <v>49.25</v>
      </c>
      <c r="J6" s="4">
        <v>104.25</v>
      </c>
      <c r="K6" s="4">
        <v>0.09</v>
      </c>
      <c r="L6" s="4">
        <v>0.03</v>
      </c>
      <c r="M6" s="4">
        <v>0.05</v>
      </c>
    </row>
    <row r="7" spans="1:13" x14ac:dyDescent="0.25">
      <c r="A7" s="1">
        <v>1</v>
      </c>
      <c r="B7" s="15">
        <v>150.88999999999999</v>
      </c>
      <c r="C7" s="15">
        <v>305.43</v>
      </c>
      <c r="D7" s="15">
        <v>0.16</v>
      </c>
      <c r="E7" s="15">
        <v>0.02</v>
      </c>
      <c r="F7" s="15">
        <v>0.15</v>
      </c>
      <c r="H7" s="26" t="s">
        <v>25</v>
      </c>
      <c r="I7" s="1">
        <f>AVERAGE(I3:I6)</f>
        <v>68.085000000000008</v>
      </c>
      <c r="J7" s="1">
        <f>AVERAGE(J3:J6)</f>
        <v>138.9</v>
      </c>
      <c r="K7" s="1">
        <f>AVERAGE(K3:K6)</f>
        <v>0.1225</v>
      </c>
      <c r="L7" s="1">
        <f>AVERAGE(L3:L6)</f>
        <v>2.2499999999999999E-2</v>
      </c>
      <c r="M7" s="1">
        <f>AVERAGE(M3:M6)</f>
        <v>6.7500000000000004E-2</v>
      </c>
    </row>
    <row r="8" spans="1:13" x14ac:dyDescent="0.25">
      <c r="B8" s="15"/>
      <c r="C8" s="15"/>
      <c r="D8" s="15"/>
      <c r="E8" s="15"/>
      <c r="F8" s="15"/>
      <c r="H8" s="26" t="s">
        <v>26</v>
      </c>
      <c r="I8" s="24">
        <f>_xlfn.STDEV.P(I3:I6)</f>
        <v>48.39399627019862</v>
      </c>
      <c r="J8" s="24">
        <f>_xlfn.STDEV.P(J3:J6)</f>
        <v>97.054409740104035</v>
      </c>
      <c r="K8" s="24">
        <f>_xlfn.STDEV.P(K3:K6)</f>
        <v>2.5860201081971554E-2</v>
      </c>
      <c r="L8" s="24">
        <f>_xlfn.STDEV.P(L3:L6)</f>
        <v>8.2915619758885013E-3</v>
      </c>
      <c r="M8" s="24">
        <f>_xlfn.STDEV.P(M3:M6)</f>
        <v>4.8153400710645562E-2</v>
      </c>
    </row>
    <row r="9" spans="1:13" x14ac:dyDescent="0.25">
      <c r="A9" s="12" t="s">
        <v>15</v>
      </c>
      <c r="B9" s="12"/>
      <c r="C9" s="12"/>
      <c r="D9" s="12"/>
      <c r="E9" s="12"/>
      <c r="F9" s="12"/>
      <c r="H9" s="23" t="s">
        <v>27</v>
      </c>
      <c r="I9" s="36">
        <f>I8/I7</f>
        <v>0.71078793082468406</v>
      </c>
      <c r="J9" s="36">
        <f t="shared" ref="J9:L9" si="0">J8/J7</f>
        <v>0.69873585126064819</v>
      </c>
      <c r="K9" s="36">
        <f t="shared" si="0"/>
        <v>0.21110368230180862</v>
      </c>
      <c r="L9" s="36">
        <f t="shared" si="0"/>
        <v>0.36851386559504451</v>
      </c>
      <c r="M9" s="36">
        <f t="shared" ref="M9" si="1">M8/M7</f>
        <v>0.71338371423178604</v>
      </c>
    </row>
    <row r="10" spans="1:13" x14ac:dyDescent="0.25">
      <c r="A10" s="14"/>
      <c r="B10" s="15" t="s">
        <v>49</v>
      </c>
      <c r="C10" s="15" t="s">
        <v>46</v>
      </c>
      <c r="D10" s="15" t="s">
        <v>9</v>
      </c>
      <c r="E10" s="15" t="s">
        <v>10</v>
      </c>
      <c r="F10" s="15" t="s">
        <v>11</v>
      </c>
    </row>
    <row r="11" spans="1:13" x14ac:dyDescent="0.25">
      <c r="A11" s="15">
        <v>1</v>
      </c>
      <c r="B11" s="15">
        <v>43.53</v>
      </c>
      <c r="C11" s="15">
        <v>77.92</v>
      </c>
      <c r="D11" s="15">
        <v>0.11</v>
      </c>
      <c r="E11" s="15">
        <v>0.03</v>
      </c>
      <c r="F11" s="15">
        <v>0.03</v>
      </c>
    </row>
    <row r="12" spans="1:13" x14ac:dyDescent="0.25">
      <c r="A12" s="15"/>
      <c r="B12" s="15"/>
      <c r="C12" s="15"/>
      <c r="D12" s="15"/>
      <c r="E12" s="15"/>
      <c r="F12" s="15"/>
      <c r="H12" s="5" t="s">
        <v>30</v>
      </c>
      <c r="I12" s="5" t="s">
        <v>33</v>
      </c>
      <c r="J12" s="5" t="s">
        <v>31</v>
      </c>
      <c r="K12" s="5" t="s">
        <v>32</v>
      </c>
      <c r="L12" s="5" t="s">
        <v>42</v>
      </c>
    </row>
    <row r="13" spans="1:13" x14ac:dyDescent="0.25">
      <c r="A13" s="12" t="s">
        <v>20</v>
      </c>
      <c r="B13" s="12"/>
      <c r="C13" s="12"/>
      <c r="D13" s="12"/>
      <c r="E13" s="12"/>
      <c r="F13" s="12"/>
      <c r="H13" s="3" t="s">
        <v>5</v>
      </c>
      <c r="I13" s="3" t="s">
        <v>36</v>
      </c>
      <c r="J13" s="3">
        <v>22</v>
      </c>
      <c r="K13" s="3" t="s">
        <v>34</v>
      </c>
      <c r="L13" s="1" t="s">
        <v>35</v>
      </c>
    </row>
    <row r="14" spans="1:13" x14ac:dyDescent="0.25">
      <c r="A14" s="14"/>
      <c r="B14" s="15" t="s">
        <v>49</v>
      </c>
      <c r="C14" s="15" t="s">
        <v>46</v>
      </c>
      <c r="D14" s="15" t="s">
        <v>9</v>
      </c>
      <c r="E14" s="15" t="s">
        <v>10</v>
      </c>
      <c r="F14" s="15" t="s">
        <v>11</v>
      </c>
      <c r="H14" s="3" t="s">
        <v>6</v>
      </c>
      <c r="I14" s="3" t="s">
        <v>37</v>
      </c>
      <c r="J14" s="3">
        <v>93</v>
      </c>
      <c r="K14" s="3" t="s">
        <v>43</v>
      </c>
      <c r="L14" s="3" t="s">
        <v>41</v>
      </c>
    </row>
    <row r="15" spans="1:13" x14ac:dyDescent="0.25">
      <c r="A15" s="1">
        <v>1</v>
      </c>
      <c r="B15" s="1">
        <v>49.25</v>
      </c>
      <c r="C15" s="1">
        <v>104.25</v>
      </c>
      <c r="D15" s="1">
        <v>0.09</v>
      </c>
      <c r="E15" s="1">
        <v>0.03</v>
      </c>
      <c r="F15" s="1">
        <v>0.05</v>
      </c>
      <c r="H15" s="3" t="s">
        <v>19</v>
      </c>
      <c r="I15" s="3" t="s">
        <v>38</v>
      </c>
      <c r="J15" s="3">
        <v>25</v>
      </c>
      <c r="K15" s="3" t="s">
        <v>44</v>
      </c>
      <c r="L15" s="3" t="s">
        <v>35</v>
      </c>
    </row>
    <row r="16" spans="1:13" x14ac:dyDescent="0.25">
      <c r="H16" s="4" t="s">
        <v>29</v>
      </c>
      <c r="I16" s="4" t="s">
        <v>39</v>
      </c>
      <c r="J16" s="4">
        <v>24</v>
      </c>
      <c r="K16" s="4" t="s">
        <v>40</v>
      </c>
      <c r="L16" s="4" t="s">
        <v>35</v>
      </c>
    </row>
    <row r="17" spans="12:12" x14ac:dyDescent="0.25">
      <c r="L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4AF4-60D5-4174-9A89-6E70EDAA4086}">
  <dimension ref="A2:Q35"/>
  <sheetViews>
    <sheetView workbookViewId="0">
      <selection activeCell="H4" sqref="H4"/>
    </sheetView>
  </sheetViews>
  <sheetFormatPr defaultRowHeight="15" x14ac:dyDescent="0.25"/>
  <cols>
    <col min="1" max="1" width="9.140625" style="3"/>
    <col min="2" max="2" width="14.5703125" style="1" bestFit="1" customWidth="1"/>
    <col min="3" max="3" width="10.7109375" style="1" customWidth="1"/>
    <col min="4" max="4" width="9.85546875" style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47</v>
      </c>
      <c r="E2" s="5" t="s">
        <v>48</v>
      </c>
      <c r="F2" s="5" t="s">
        <v>3</v>
      </c>
      <c r="G2" s="5" t="s">
        <v>4</v>
      </c>
      <c r="H2" s="5" t="s">
        <v>22</v>
      </c>
      <c r="I2" s="6"/>
      <c r="J2" s="7" t="s">
        <v>23</v>
      </c>
      <c r="K2" s="7" t="s">
        <v>24</v>
      </c>
      <c r="L2" s="5" t="s">
        <v>47</v>
      </c>
      <c r="M2" s="5" t="s">
        <v>48</v>
      </c>
      <c r="N2" s="7" t="s">
        <v>3</v>
      </c>
      <c r="O2" s="7" t="s">
        <v>4</v>
      </c>
      <c r="P2" s="7" t="s">
        <v>22</v>
      </c>
    </row>
    <row r="3" spans="2:16" x14ac:dyDescent="0.25">
      <c r="B3" s="33"/>
      <c r="C3" s="2" t="s">
        <v>0</v>
      </c>
      <c r="D3" s="41">
        <v>1607004240.46509</v>
      </c>
      <c r="E3" s="41">
        <v>1313761706.7729499</v>
      </c>
      <c r="F3" s="41">
        <v>851104586.22664106</v>
      </c>
      <c r="G3" s="41">
        <v>8961795088.7533207</v>
      </c>
      <c r="H3" s="41">
        <v>2591248416.1967802</v>
      </c>
      <c r="J3" s="37" t="s">
        <v>5</v>
      </c>
      <c r="K3" s="2" t="s">
        <v>0</v>
      </c>
      <c r="L3" s="44">
        <f>(D3-MIN($D3:$H3))/(MAX($D3:$H3)-MIN($D3:$H3))</f>
        <v>9.3197940915507455E-2</v>
      </c>
      <c r="M3" s="44">
        <f t="shared" ref="M3:P3" si="0">(E3-MIN($D3:$H3))/(MAX($D3:$H3)-MIN($D3:$H3))</f>
        <v>5.7042876978498906E-2</v>
      </c>
      <c r="N3" s="44">
        <f t="shared" si="0"/>
        <v>0</v>
      </c>
      <c r="O3" s="44">
        <f t="shared" si="0"/>
        <v>1</v>
      </c>
      <c r="P3" s="44">
        <f t="shared" si="0"/>
        <v>0.21454940604971195</v>
      </c>
    </row>
    <row r="4" spans="2:16" x14ac:dyDescent="0.25">
      <c r="B4" s="34" t="s">
        <v>5</v>
      </c>
      <c r="C4" s="3" t="s">
        <v>1</v>
      </c>
      <c r="D4" s="42">
        <v>4.8077179999999999E-3</v>
      </c>
      <c r="E4" s="42">
        <v>4.1260580000000002E-3</v>
      </c>
      <c r="F4" s="42">
        <v>3.3633180000000001E-3</v>
      </c>
      <c r="G4" s="42">
        <v>1.174243E-2</v>
      </c>
      <c r="H4" s="42">
        <v>6.0833459999999999E-3</v>
      </c>
      <c r="J4" s="38"/>
      <c r="K4" s="3" t="s">
        <v>1</v>
      </c>
      <c r="L4" s="40">
        <f>D4</f>
        <v>4.8077179999999999E-3</v>
      </c>
      <c r="M4" s="40">
        <f t="shared" ref="M4:P5" si="1">E4</f>
        <v>4.1260580000000002E-3</v>
      </c>
      <c r="N4" s="40">
        <f t="shared" si="1"/>
        <v>3.3633180000000001E-3</v>
      </c>
      <c r="O4" s="40">
        <f t="shared" si="1"/>
        <v>1.174243E-2</v>
      </c>
      <c r="P4" s="40">
        <f t="shared" si="1"/>
        <v>6.0833459999999999E-3</v>
      </c>
    </row>
    <row r="5" spans="2:16" x14ac:dyDescent="0.25">
      <c r="B5" s="35"/>
      <c r="C5" s="35" t="s">
        <v>7</v>
      </c>
      <c r="D5" s="43">
        <v>0.40503570500000002</v>
      </c>
      <c r="E5" s="43">
        <v>0.36622087599999997</v>
      </c>
      <c r="F5" s="43">
        <v>0.29476523700000001</v>
      </c>
      <c r="G5" s="43">
        <v>0.95649412</v>
      </c>
      <c r="H5" s="43">
        <v>0.46002805299999999</v>
      </c>
      <c r="J5" s="39"/>
      <c r="K5" s="35" t="s">
        <v>7</v>
      </c>
      <c r="L5" s="45">
        <f>D5</f>
        <v>0.40503570500000002</v>
      </c>
      <c r="M5" s="45">
        <f t="shared" si="1"/>
        <v>0.36622087599999997</v>
      </c>
      <c r="N5" s="45">
        <f t="shared" si="1"/>
        <v>0.29476523700000001</v>
      </c>
      <c r="O5" s="45">
        <f t="shared" si="1"/>
        <v>0.95649412</v>
      </c>
      <c r="P5" s="45">
        <f t="shared" si="1"/>
        <v>0.46002805299999999</v>
      </c>
    </row>
    <row r="6" spans="2:16" x14ac:dyDescent="0.25">
      <c r="B6" s="33"/>
      <c r="C6" s="2" t="s">
        <v>0</v>
      </c>
      <c r="D6" s="41">
        <v>1.0625795</v>
      </c>
      <c r="E6" s="41">
        <v>1.2900293</v>
      </c>
      <c r="F6" s="41">
        <v>3.2845518</v>
      </c>
      <c r="G6" s="41">
        <v>1.1234119</v>
      </c>
      <c r="H6" s="41">
        <v>2.2413943000000001</v>
      </c>
      <c r="J6" s="38" t="s">
        <v>6</v>
      </c>
      <c r="K6" s="3" t="s">
        <v>0</v>
      </c>
      <c r="L6" s="44">
        <f>(D6-MIN($D6:$H6))/(MAX($D6:$H6)-MIN($D6:$H6))</f>
        <v>0</v>
      </c>
      <c r="M6" s="44">
        <f t="shared" ref="M6:P6" si="2">(E6-MIN($D6:$H6))/(MAX($D6:$H6)-MIN($D6:$H6))</f>
        <v>0.10236392235852806</v>
      </c>
      <c r="N6" s="44">
        <f t="shared" si="2"/>
        <v>1</v>
      </c>
      <c r="O6" s="44">
        <f t="shared" si="2"/>
        <v>2.7377659028422634E-2</v>
      </c>
      <c r="P6" s="44">
        <f t="shared" si="2"/>
        <v>0.53052632564321345</v>
      </c>
    </row>
    <row r="7" spans="2:16" x14ac:dyDescent="0.25">
      <c r="B7" s="13" t="s">
        <v>6</v>
      </c>
      <c r="C7" s="3" t="s">
        <v>1</v>
      </c>
      <c r="D7" s="42">
        <v>1.0738257</v>
      </c>
      <c r="E7" s="42">
        <v>1.234173</v>
      </c>
      <c r="F7" s="42">
        <v>1.4101241</v>
      </c>
      <c r="G7" s="42">
        <v>1.0399676</v>
      </c>
      <c r="H7" s="42">
        <v>1.3632105999999999</v>
      </c>
      <c r="J7" s="38"/>
      <c r="K7" s="3" t="s">
        <v>1</v>
      </c>
      <c r="L7" s="40">
        <f>D7</f>
        <v>1.0738257</v>
      </c>
      <c r="M7" s="40">
        <f t="shared" ref="M7:P8" si="3">E7</f>
        <v>1.234173</v>
      </c>
      <c r="N7" s="40">
        <f t="shared" si="3"/>
        <v>1.4101241</v>
      </c>
      <c r="O7" s="40">
        <f t="shared" si="3"/>
        <v>1.0399676</v>
      </c>
      <c r="P7" s="40">
        <f t="shared" si="3"/>
        <v>1.3632105999999999</v>
      </c>
    </row>
    <row r="8" spans="2:16" x14ac:dyDescent="0.25">
      <c r="B8" s="35"/>
      <c r="C8" s="35" t="s">
        <v>7</v>
      </c>
      <c r="D8" s="43">
        <v>0.44802510000000001</v>
      </c>
      <c r="E8" s="43">
        <v>0.4936526</v>
      </c>
      <c r="F8" s="43">
        <v>0.78769789999999995</v>
      </c>
      <c r="G8" s="43">
        <v>0.46067130000000001</v>
      </c>
      <c r="H8" s="43">
        <v>0.57564280000000001</v>
      </c>
      <c r="J8" s="39"/>
      <c r="K8" s="34" t="s">
        <v>7</v>
      </c>
      <c r="L8" s="45">
        <f>D8</f>
        <v>0.44802510000000001</v>
      </c>
      <c r="M8" s="45">
        <f t="shared" si="3"/>
        <v>0.4936526</v>
      </c>
      <c r="N8" s="45">
        <f t="shared" si="3"/>
        <v>0.78769789999999995</v>
      </c>
      <c r="O8" s="45">
        <f t="shared" si="3"/>
        <v>0.46067130000000001</v>
      </c>
      <c r="P8" s="45">
        <f t="shared" si="3"/>
        <v>0.57564280000000001</v>
      </c>
    </row>
    <row r="9" spans="2:16" x14ac:dyDescent="0.25">
      <c r="B9" s="33"/>
      <c r="C9" s="2" t="s">
        <v>0</v>
      </c>
      <c r="D9">
        <v>342.06493172</v>
      </c>
      <c r="E9">
        <v>427.86097452000001</v>
      </c>
      <c r="F9">
        <v>400.17674979999998</v>
      </c>
      <c r="G9">
        <v>465.57952799999998</v>
      </c>
      <c r="H9">
        <v>1984.1336221900001</v>
      </c>
      <c r="J9" s="37" t="s">
        <v>19</v>
      </c>
      <c r="K9" s="2" t="s">
        <v>0</v>
      </c>
      <c r="L9" s="44">
        <f>(D9-MIN($D9:$H9))/(MAX($D9:$H9)-MIN($D9:$H9))</f>
        <v>0</v>
      </c>
      <c r="M9" s="44">
        <f t="shared" ref="M9:P9" si="4">(E9-MIN($D9:$H9))/(MAX($D9:$H9)-MIN($D9:$H9))</f>
        <v>5.2248753841986406E-2</v>
      </c>
      <c r="N9" s="44">
        <f t="shared" si="4"/>
        <v>3.5389395350670108E-2</v>
      </c>
      <c r="O9" s="44">
        <f t="shared" si="4"/>
        <v>7.5218897356021747E-2</v>
      </c>
      <c r="P9" s="44">
        <f t="shared" si="4"/>
        <v>1</v>
      </c>
    </row>
    <row r="10" spans="2:16" x14ac:dyDescent="0.25">
      <c r="B10" s="13" t="s">
        <v>19</v>
      </c>
      <c r="C10" s="3" t="s">
        <v>1</v>
      </c>
      <c r="D10">
        <v>2.284688E-2</v>
      </c>
      <c r="E10">
        <v>2.5618129999999999E-2</v>
      </c>
      <c r="F10">
        <v>2.6459199999999999E-2</v>
      </c>
      <c r="G10">
        <v>2.6058100000000001E-2</v>
      </c>
      <c r="H10">
        <v>6.1611989999999998E-2</v>
      </c>
      <c r="J10" s="38"/>
      <c r="K10" s="3" t="s">
        <v>1</v>
      </c>
      <c r="L10" s="40">
        <f>D10</f>
        <v>2.284688E-2</v>
      </c>
      <c r="M10" s="40">
        <f t="shared" ref="M10:P11" si="5">E10</f>
        <v>2.5618129999999999E-2</v>
      </c>
      <c r="N10" s="40">
        <f t="shared" si="5"/>
        <v>2.6459199999999999E-2</v>
      </c>
      <c r="O10" s="40">
        <f t="shared" si="5"/>
        <v>2.6058100000000001E-2</v>
      </c>
      <c r="P10" s="40">
        <f t="shared" si="5"/>
        <v>6.1611989999999998E-2</v>
      </c>
    </row>
    <row r="11" spans="2:16" x14ac:dyDescent="0.25">
      <c r="B11" s="35"/>
      <c r="C11" s="35" t="s">
        <v>7</v>
      </c>
      <c r="D11">
        <v>0.30961970999999999</v>
      </c>
      <c r="E11">
        <v>0.34627860999999999</v>
      </c>
      <c r="F11">
        <v>0.33488849999999998</v>
      </c>
      <c r="G11">
        <v>0.36121959999999997</v>
      </c>
      <c r="H11">
        <v>0.68072102000000001</v>
      </c>
      <c r="J11" s="39"/>
      <c r="K11" s="35" t="s">
        <v>7</v>
      </c>
      <c r="L11" s="45">
        <f>D11</f>
        <v>0.30961970999999999</v>
      </c>
      <c r="M11" s="45">
        <f t="shared" si="5"/>
        <v>0.34627860999999999</v>
      </c>
      <c r="N11" s="45">
        <f t="shared" si="5"/>
        <v>0.33488849999999998</v>
      </c>
      <c r="O11" s="45">
        <f t="shared" si="5"/>
        <v>0.36121959999999997</v>
      </c>
      <c r="P11" s="45">
        <f t="shared" si="5"/>
        <v>0.68072102000000001</v>
      </c>
    </row>
    <row r="12" spans="2:16" x14ac:dyDescent="0.25">
      <c r="B12" s="33"/>
      <c r="C12" s="2" t="s">
        <v>0</v>
      </c>
      <c r="D12">
        <v>7.6661400000000005E-2</v>
      </c>
      <c r="E12">
        <v>7.7646259999999995E-2</v>
      </c>
      <c r="F12">
        <v>6.2605629999999995E-2</v>
      </c>
      <c r="G12">
        <v>0.15809003999999999</v>
      </c>
      <c r="H12">
        <v>1.0300634500000001</v>
      </c>
      <c r="J12" s="37" t="s">
        <v>21</v>
      </c>
      <c r="K12" s="2" t="s">
        <v>0</v>
      </c>
      <c r="L12" s="44">
        <f>(D12-MIN($D12:$H12))/(MAX($D12:$H12)-MIN($D12:$H12))</f>
        <v>1.4528561048790745E-2</v>
      </c>
      <c r="M12" s="44">
        <f t="shared" ref="M12:P12" si="6">(E12-MIN($D12:$H12))/(MAX($D12:$H12)-MIN($D12:$H12))</f>
        <v>1.5546548582345427E-2</v>
      </c>
      <c r="N12" s="44">
        <f t="shared" si="6"/>
        <v>0</v>
      </c>
      <c r="O12" s="44">
        <f t="shared" si="6"/>
        <v>9.869619948908985E-2</v>
      </c>
      <c r="P12" s="44">
        <f t="shared" si="6"/>
        <v>1</v>
      </c>
    </row>
    <row r="13" spans="2:16" x14ac:dyDescent="0.25">
      <c r="B13" s="13" t="s">
        <v>21</v>
      </c>
      <c r="C13" s="3" t="s">
        <v>1</v>
      </c>
      <c r="D13">
        <v>2.1144949999999999E-2</v>
      </c>
      <c r="E13">
        <v>2.1270440000000002E-2</v>
      </c>
      <c r="F13">
        <v>1.603868E-2</v>
      </c>
      <c r="G13">
        <v>2.735545E-2</v>
      </c>
      <c r="H13">
        <v>8.5561040000000005E-2</v>
      </c>
      <c r="J13" s="38"/>
      <c r="K13" s="3" t="s">
        <v>1</v>
      </c>
      <c r="L13" s="40">
        <f>D13</f>
        <v>2.1144949999999999E-2</v>
      </c>
      <c r="M13" s="40">
        <f t="shared" ref="M13:P14" si="7">E13</f>
        <v>2.1270440000000002E-2</v>
      </c>
      <c r="N13" s="40">
        <f t="shared" si="7"/>
        <v>1.603868E-2</v>
      </c>
      <c r="O13" s="40">
        <f t="shared" si="7"/>
        <v>2.735545E-2</v>
      </c>
      <c r="P13" s="40">
        <f t="shared" si="7"/>
        <v>8.5561040000000005E-2</v>
      </c>
    </row>
    <row r="14" spans="2:16" x14ac:dyDescent="0.25">
      <c r="B14" s="35"/>
      <c r="C14" s="35" t="s">
        <v>7</v>
      </c>
      <c r="D14">
        <v>0.73121190000000003</v>
      </c>
      <c r="E14">
        <v>0.73589378999999999</v>
      </c>
      <c r="F14">
        <v>0.66078713</v>
      </c>
      <c r="G14">
        <v>1.05004309</v>
      </c>
      <c r="H14">
        <v>2.4467874100000002</v>
      </c>
      <c r="J14" s="39"/>
      <c r="K14" s="35" t="s">
        <v>7</v>
      </c>
      <c r="L14" s="45">
        <f>D14</f>
        <v>0.73121190000000003</v>
      </c>
      <c r="M14" s="45">
        <f t="shared" si="7"/>
        <v>0.73589378999999999</v>
      </c>
      <c r="N14" s="45">
        <f t="shared" si="7"/>
        <v>0.66078713</v>
      </c>
      <c r="O14" s="45">
        <f t="shared" si="7"/>
        <v>1.05004309</v>
      </c>
      <c r="P14" s="45">
        <f t="shared" si="7"/>
        <v>2.4467874100000002</v>
      </c>
    </row>
    <row r="15" spans="2:16" x14ac:dyDescent="0.25"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9:16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8">(N16/N15)*100</f>
        <v>120.02689603316013</v>
      </c>
      <c r="O17" s="25">
        <f t="shared" si="8"/>
        <v>101.46785574071502</v>
      </c>
      <c r="P17" s="25">
        <f t="shared" si="8"/>
        <v>94.442052349156398</v>
      </c>
    </row>
    <row r="20" spans="9:16" x14ac:dyDescent="0.25">
      <c r="J20" s="7" t="s">
        <v>28</v>
      </c>
      <c r="K20" s="7" t="s">
        <v>24</v>
      </c>
      <c r="L20" s="7" t="s">
        <v>2</v>
      </c>
      <c r="M20" s="7"/>
      <c r="N20" s="7" t="s">
        <v>3</v>
      </c>
      <c r="O20" s="7" t="s">
        <v>4</v>
      </c>
      <c r="P20" s="7" t="s">
        <v>22</v>
      </c>
    </row>
    <row r="21" spans="9:16" x14ac:dyDescent="0.25">
      <c r="J21" s="33"/>
      <c r="K21" s="2" t="s">
        <v>0</v>
      </c>
      <c r="L21" s="19">
        <f>(L3*(0.8-0.2))+0.2</f>
        <v>0.25591876454930451</v>
      </c>
      <c r="M21" s="19"/>
      <c r="N21" s="19">
        <f t="shared" ref="L21:R32" si="9">(N3*(0.8-0.2))+0.2</f>
        <v>0.2</v>
      </c>
      <c r="O21" s="19">
        <f t="shared" si="9"/>
        <v>0.8</v>
      </c>
      <c r="P21" s="19">
        <f t="shared" si="9"/>
        <v>0.32872964362982721</v>
      </c>
    </row>
    <row r="22" spans="9:16" x14ac:dyDescent="0.25">
      <c r="J22" s="34" t="s">
        <v>5</v>
      </c>
      <c r="K22" s="3" t="s">
        <v>1</v>
      </c>
      <c r="L22" s="20">
        <f t="shared" si="9"/>
        <v>0.20288463080000002</v>
      </c>
      <c r="M22" s="20"/>
      <c r="N22" s="20">
        <f t="shared" si="9"/>
        <v>0.20201799080000002</v>
      </c>
      <c r="O22" s="20">
        <f t="shared" si="9"/>
        <v>0.20704545800000002</v>
      </c>
      <c r="P22" s="20">
        <f t="shared" si="9"/>
        <v>0.20365000760000002</v>
      </c>
    </row>
    <row r="23" spans="9:16" x14ac:dyDescent="0.25">
      <c r="I23" s="6"/>
      <c r="J23" s="35"/>
      <c r="K23" s="35" t="s">
        <v>7</v>
      </c>
      <c r="L23" s="21">
        <f t="shared" si="9"/>
        <v>0.44302142300000003</v>
      </c>
      <c r="M23" s="21"/>
      <c r="N23" s="21">
        <f t="shared" si="9"/>
        <v>0.37685914220000005</v>
      </c>
      <c r="O23" s="21">
        <f t="shared" si="9"/>
        <v>0.77389647200000011</v>
      </c>
      <c r="P23" s="21">
        <f t="shared" si="9"/>
        <v>0.47601683180000004</v>
      </c>
    </row>
    <row r="24" spans="9:16" x14ac:dyDescent="0.25">
      <c r="J24" s="33"/>
      <c r="K24" s="2" t="s">
        <v>0</v>
      </c>
      <c r="L24" s="19">
        <f t="shared" si="9"/>
        <v>0.2</v>
      </c>
      <c r="M24" s="19"/>
      <c r="N24" s="19">
        <f t="shared" si="9"/>
        <v>0.8</v>
      </c>
      <c r="O24" s="19">
        <f t="shared" si="9"/>
        <v>0.21642659541705359</v>
      </c>
      <c r="P24" s="19">
        <f t="shared" si="9"/>
        <v>0.51831579538592809</v>
      </c>
    </row>
    <row r="25" spans="9:16" x14ac:dyDescent="0.25">
      <c r="J25" s="13" t="s">
        <v>6</v>
      </c>
      <c r="K25" s="3" t="s">
        <v>1</v>
      </c>
      <c r="L25" s="20">
        <f t="shared" si="9"/>
        <v>0.84429542000000013</v>
      </c>
      <c r="M25" s="20"/>
      <c r="N25" s="20">
        <f t="shared" si="9"/>
        <v>1.04607446</v>
      </c>
      <c r="O25" s="20">
        <f t="shared" si="9"/>
        <v>0.82398056000000008</v>
      </c>
      <c r="P25" s="20">
        <f t="shared" si="9"/>
        <v>1.0179263600000001</v>
      </c>
    </row>
    <row r="26" spans="9:16" x14ac:dyDescent="0.25">
      <c r="J26" s="35"/>
      <c r="K26" s="35" t="s">
        <v>7</v>
      </c>
      <c r="L26" s="21">
        <f t="shared" si="9"/>
        <v>0.46881506000000006</v>
      </c>
      <c r="M26" s="21"/>
      <c r="N26" s="21">
        <f t="shared" si="9"/>
        <v>0.6726187400000001</v>
      </c>
      <c r="O26" s="21">
        <f t="shared" si="9"/>
        <v>0.47640278000000008</v>
      </c>
      <c r="P26" s="21">
        <f t="shared" si="9"/>
        <v>0.54538568000000009</v>
      </c>
    </row>
    <row r="27" spans="9:16" x14ac:dyDescent="0.25">
      <c r="J27" s="33"/>
      <c r="K27" s="2" t="s">
        <v>0</v>
      </c>
      <c r="L27" s="19">
        <f t="shared" si="9"/>
        <v>0.2</v>
      </c>
      <c r="M27" s="19"/>
      <c r="N27" s="19">
        <f t="shared" si="9"/>
        <v>0.22123363721040207</v>
      </c>
      <c r="O27" s="19">
        <f t="shared" si="9"/>
        <v>0.24513133841361306</v>
      </c>
      <c r="P27" s="19">
        <f t="shared" si="9"/>
        <v>0.8</v>
      </c>
    </row>
    <row r="28" spans="9:16" x14ac:dyDescent="0.25">
      <c r="J28" s="34" t="s">
        <v>19</v>
      </c>
      <c r="K28" s="3" t="s">
        <v>1</v>
      </c>
      <c r="L28" s="20">
        <f t="shared" si="9"/>
        <v>0.21370812800000002</v>
      </c>
      <c r="M28" s="20"/>
      <c r="N28" s="20">
        <f t="shared" si="9"/>
        <v>0.21587552000000002</v>
      </c>
      <c r="O28" s="20">
        <f t="shared" si="9"/>
        <v>0.21563486000000001</v>
      </c>
      <c r="P28" s="20">
        <f t="shared" si="9"/>
        <v>0.23696719400000002</v>
      </c>
    </row>
    <row r="29" spans="9:16" x14ac:dyDescent="0.25">
      <c r="J29" s="35"/>
      <c r="K29" s="35" t="s">
        <v>7</v>
      </c>
      <c r="L29" s="21">
        <f t="shared" si="9"/>
        <v>0.38577182600000004</v>
      </c>
      <c r="M29" s="21"/>
      <c r="N29" s="21">
        <f t="shared" si="9"/>
        <v>0.40093310000000004</v>
      </c>
      <c r="O29" s="21">
        <f t="shared" si="9"/>
        <v>0.41673176000000001</v>
      </c>
      <c r="P29" s="21">
        <f t="shared" si="9"/>
        <v>0.60843261200000009</v>
      </c>
    </row>
    <row r="30" spans="9:16" x14ac:dyDescent="0.25">
      <c r="J30" s="34"/>
      <c r="K30" s="3" t="s">
        <v>0</v>
      </c>
      <c r="L30" s="20">
        <f t="shared" si="9"/>
        <v>0.20871713662927446</v>
      </c>
      <c r="M30" s="20"/>
      <c r="N30" s="20">
        <f t="shared" si="9"/>
        <v>0.2</v>
      </c>
      <c r="O30" s="20">
        <f t="shared" si="9"/>
        <v>0.25921771969345392</v>
      </c>
      <c r="P30" s="20">
        <f t="shared" si="9"/>
        <v>0.8</v>
      </c>
    </row>
    <row r="31" spans="9:16" x14ac:dyDescent="0.25">
      <c r="J31" s="13" t="s">
        <v>21</v>
      </c>
      <c r="K31" s="3" t="s">
        <v>1</v>
      </c>
      <c r="L31" s="20">
        <f t="shared" si="9"/>
        <v>0.21268697</v>
      </c>
      <c r="M31" s="20"/>
      <c r="N31" s="20">
        <f t="shared" si="9"/>
        <v>0.20962320800000001</v>
      </c>
      <c r="O31" s="20">
        <f t="shared" si="9"/>
        <v>0.21641327000000002</v>
      </c>
      <c r="P31" s="20">
        <f t="shared" si="9"/>
        <v>0.25133662400000001</v>
      </c>
    </row>
    <row r="32" spans="9:16" x14ac:dyDescent="0.25">
      <c r="J32" s="35"/>
      <c r="K32" s="34" t="s">
        <v>7</v>
      </c>
      <c r="L32" s="20">
        <f t="shared" si="9"/>
        <v>0.63872714000000008</v>
      </c>
      <c r="M32" s="20"/>
      <c r="N32" s="20">
        <f t="shared" si="9"/>
        <v>0.59647227800000002</v>
      </c>
      <c r="O32" s="20">
        <f t="shared" si="9"/>
        <v>0.83002585400000006</v>
      </c>
      <c r="P32" s="20">
        <f t="shared" si="9"/>
        <v>1.6680724460000003</v>
      </c>
    </row>
    <row r="33" spans="10:16" x14ac:dyDescent="0.25">
      <c r="J33" s="30"/>
      <c r="K33" s="28" t="s">
        <v>25</v>
      </c>
      <c r="L33" s="29">
        <f>AVERAGE(L21:L32)</f>
        <v>0.35621220824821492</v>
      </c>
      <c r="M33" s="29"/>
      <c r="N33" s="29">
        <f>AVERAGE(N21:N32)</f>
        <v>0.42847567301753359</v>
      </c>
      <c r="O33" s="29">
        <f>AVERAGE(O21:O32)</f>
        <v>0.45674222229367673</v>
      </c>
      <c r="P33" s="29">
        <f>AVERAGE(P21:P32)</f>
        <v>0.62123609953464631</v>
      </c>
    </row>
    <row r="34" spans="10:16" x14ac:dyDescent="0.25">
      <c r="J34" s="31"/>
      <c r="K34" s="26" t="s">
        <v>26</v>
      </c>
      <c r="L34" s="27">
        <f>_xlfn.STDEV.P(L21:L32)</f>
        <v>0.20086547180615411</v>
      </c>
      <c r="M34" s="27"/>
      <c r="N34" s="27">
        <f>_xlfn.STDEV.P(N21:N32)</f>
        <v>0.27423225851381777</v>
      </c>
      <c r="O34" s="27">
        <f>_xlfn.STDEV.P(O21:O32)</f>
        <v>0.2605108277424541</v>
      </c>
      <c r="P34" s="27">
        <f>_xlfn.STDEV.P(P21:P32)</f>
        <v>0.39782401763605513</v>
      </c>
    </row>
    <row r="35" spans="10:16" x14ac:dyDescent="0.25">
      <c r="J35" s="32"/>
      <c r="K35" s="23" t="s">
        <v>27</v>
      </c>
      <c r="L35" s="25">
        <f>(L34/L33)*100</f>
        <v>56.389272224546417</v>
      </c>
      <c r="M35" s="25"/>
      <c r="N35" s="25">
        <f t="shared" ref="N35:P35" si="10">(N34/N33)*100</f>
        <v>64.001826890787328</v>
      </c>
      <c r="O35" s="25">
        <f t="shared" si="10"/>
        <v>57.036729916103631</v>
      </c>
      <c r="P35" s="25">
        <f t="shared" si="10"/>
        <v>64.037492015363554</v>
      </c>
    </row>
  </sheetData>
  <mergeCells count="4">
    <mergeCell ref="J3:J5"/>
    <mergeCell ref="J6:J8"/>
    <mergeCell ref="J9:J11"/>
    <mergeCell ref="J12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Tabelas finalizads</vt:lpstr>
      <vt:lpstr>Comparação</vt:lpstr>
      <vt:lpstr>Normalização</vt:lpstr>
      <vt:lpstr>Tempo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2020-06-20T02:10:08Z</dcterms:modified>
</cp:coreProperties>
</file>