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BB340F03-E1BC-4535-AAC2-5F16F73D90D1}" xr6:coauthVersionLast="45" xr6:coauthVersionMax="45" xr10:uidLastSave="{00000000-0000-0000-0000-000000000000}"/>
  <bookViews>
    <workbookView xWindow="-120" yWindow="-120" windowWidth="25440" windowHeight="153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9" i="11" l="1"/>
  <c r="F29" i="11" s="1"/>
  <c r="E30" i="11" s="1"/>
  <c r="F30" i="11" s="1"/>
  <c r="E31" i="11" s="1"/>
  <c r="F31" i="11" s="1"/>
  <c r="E32" i="11" s="1"/>
  <c r="F32" i="11" s="1"/>
  <c r="E33" i="11" s="1"/>
  <c r="F33" i="11" s="1"/>
  <c r="E34" i="11" s="1"/>
  <c r="F34" i="11" s="1"/>
  <c r="E35" i="11" l="1"/>
  <c r="F35" i="11" s="1"/>
  <c r="E36" i="11"/>
  <c r="F36" i="11" s="1"/>
  <c r="E37" i="11" s="1"/>
  <c r="F37" i="11" s="1"/>
  <c r="E38" i="11" s="1"/>
  <c r="F38" i="11" s="1"/>
  <c r="E39" i="11" s="1"/>
  <c r="F39" i="11" s="1"/>
  <c r="E40" i="11" s="1"/>
  <c r="F40" i="11" s="1"/>
  <c r="E41" i="11" s="1"/>
  <c r="F41" i="11" s="1"/>
  <c r="H7" i="11"/>
  <c r="E9" i="11" l="1"/>
  <c r="F9" i="11" s="1"/>
  <c r="I5" i="11" l="1"/>
  <c r="H43" i="11"/>
  <c r="H42" i="11"/>
  <c r="H8" i="11"/>
  <c r="E11" i="11" l="1"/>
  <c r="F11" i="11" s="1"/>
  <c r="H9" i="11"/>
  <c r="I6" i="11"/>
  <c r="H41" i="11" l="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5" i="11" l="1"/>
  <c r="F24" i="11"/>
  <c r="H11" i="11"/>
  <c r="E12" i="11"/>
  <c r="F12" i="11" s="1"/>
  <c r="E14" i="11" s="1"/>
  <c r="H10" i="11"/>
  <c r="H13" i="11"/>
  <c r="F26" i="11"/>
  <c r="H26" i="11" s="1"/>
  <c r="E27" i="11" l="1"/>
  <c r="F27" i="11" s="1"/>
  <c r="E28" i="11" s="1"/>
  <c r="F28" i="11" s="1"/>
  <c r="F14" i="11"/>
  <c r="H27" i="11" l="1"/>
  <c r="H40" i="11"/>
  <c r="E15" i="11"/>
  <c r="E16" i="11"/>
  <c r="H28" i="11"/>
  <c r="H14" i="11"/>
  <c r="F15" i="11" l="1"/>
  <c r="H15" i="11" s="1"/>
  <c r="F16" i="11"/>
  <c r="E17" i="11" s="1"/>
  <c r="F17" i="11" s="1"/>
  <c r="E18" i="11" s="1"/>
  <c r="F18" i="11" s="1"/>
  <c r="E21" i="11" l="1"/>
  <c r="F21" i="11" s="1"/>
  <c r="E22" i="11" s="1"/>
  <c r="F22" i="11" s="1"/>
  <c r="E19" i="11" s="1"/>
  <c r="F19" i="11" s="1"/>
  <c r="E20" i="11" s="1"/>
  <c r="F20" i="11" s="1"/>
  <c r="E23" i="11" s="1"/>
  <c r="F23" i="11" s="1"/>
  <c r="E24" i="11" s="1"/>
  <c r="H16" i="11"/>
</calcChain>
</file>

<file path=xl/sharedStrings.xml><?xml version="1.0" encoding="utf-8"?>
<sst xmlns="http://schemas.openxmlformats.org/spreadsheetml/2006/main" count="77" uniqueCount="76">
  <si>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</si>
  <si>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</si>
  <si>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</si>
  <si>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</si>
  <si>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</si>
  <si>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</si>
  <si>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</si>
  <si>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</si>
  <si>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</si>
  <si>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</si>
  <si>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</si>
  <si>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</si>
  <si>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</si>
  <si>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</si>
  <si>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</si>
  <si>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</si>
  <si>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</si>
  <si>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</si>
  <si>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</si>
  <si>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</si>
  <si>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</si>
  <si>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</si>
  <si>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</si>
  <si>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</si>
  <si>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</si>
  <si>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</si>
  <si>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</si>
  <si>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</si>
  <si>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</si>
  <si>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</si>
  <si>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</si>
  <si>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</si>
  <si>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</si>
  <si>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</si>
  <si>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</si>
  <si>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</si>
  <si>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Jaicquinn Strafonda</t>
  </si>
  <si>
    <t>Systems Engineering SAT Project: Air Pro</t>
  </si>
  <si>
    <t>Azure</t>
  </si>
  <si>
    <t>Research</t>
  </si>
  <si>
    <t>Criteria 1</t>
  </si>
  <si>
    <t>Design Brief</t>
  </si>
  <si>
    <t>Potential Solutions</t>
  </si>
  <si>
    <t>Rocket</t>
  </si>
  <si>
    <t>Programming</t>
  </si>
  <si>
    <t xml:space="preserve">    Arduino &amp; Raspberry Pi</t>
  </si>
  <si>
    <t>Storage and Release of Air</t>
  </si>
  <si>
    <t>Gantry</t>
  </si>
  <si>
    <t xml:space="preserve">    Data Collection</t>
  </si>
  <si>
    <t xml:space="preserve">    Mathematica &amp; UI</t>
  </si>
  <si>
    <t>Sourcing Parts</t>
  </si>
  <si>
    <t>Risk Assessment</t>
  </si>
  <si>
    <t>Data Sheets of Parts</t>
  </si>
  <si>
    <t>Development</t>
  </si>
  <si>
    <t>The Platform/Base</t>
  </si>
  <si>
    <t>Evaluate Chosen Options</t>
  </si>
  <si>
    <t>Work Plan (timeline regarding Research)</t>
  </si>
  <si>
    <t>Wood, 3D Printed Pyramids</t>
  </si>
  <si>
    <t>PVC related components, 3D Printed Clamp</t>
  </si>
  <si>
    <t>PVC Mechanics</t>
  </si>
  <si>
    <t>PVC Electronics</t>
  </si>
  <si>
    <t>REQUIRES</t>
  </si>
  <si>
    <t>Rocket Fins &amp; Body</t>
  </si>
  <si>
    <t>Rocket Body</t>
  </si>
  <si>
    <t>Payload Assembly</t>
  </si>
  <si>
    <t>Testing of Electronics</t>
  </si>
  <si>
    <t>Testing of Parachute</t>
  </si>
  <si>
    <t>Assembly of Nose</t>
  </si>
  <si>
    <t>Finalise Rocket</t>
  </si>
  <si>
    <t>Construction of Gantry Tower</t>
  </si>
  <si>
    <t>Gear Development</t>
  </si>
  <si>
    <t>3D Printing for Arm</t>
  </si>
  <si>
    <t>Assembly with Electronics</t>
  </si>
  <si>
    <t>Testing of Gantry</t>
  </si>
  <si>
    <t>Position &amp; Secure Gantry Legs</t>
  </si>
  <si>
    <t>Revision of Work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</si>
</sst>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mmm\ d\,\ yyyy"/>
    <numFmt numFmtId="167" formatCode="d"/>
    <numFmt numFmtId="168" formatCode="ddd\,\ d/m/yyyy"/>
    <numFmt numFmtId="169" formatCode="[$-409]d\-mmm;@"/>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8"/>
      <color theme="1"/>
      <name val="Calibri"/>
      <family val="2"/>
      <scheme val="minor"/>
    </font>
    <font>
      <sz val="8"/>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thin">
        <color theme="0" tint="-0.14996795556505021"/>
      </top>
      <bottom style="thin">
        <color theme="0" tint="-0.14996795556505021"/>
      </bottom>
      <diagonal/>
    </border>
    <border>
      <left/>
      <right/>
      <top style="thin">
        <color rgb="FFC0C0C0"/>
      </top>
      <bottom/>
      <diagonal/>
    </border>
    <border>
      <left/>
      <right/>
      <top style="medium">
        <color theme="0" tint="-0.14996795556505021"/>
      </top>
      <bottom style="thin">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69" fontId="9" fillId="3" borderId="2" xfId="10" applyFill="1">
      <alignment horizontal="center" vertical="center"/>
    </xf>
    <xf numFmtId="169" fontId="9" fillId="4" borderId="2" xfId="10" applyFill="1">
      <alignment horizontal="center" vertical="center"/>
    </xf>
    <xf numFmtId="169" fontId="9" fillId="9" borderId="2" xfId="10" applyFill="1">
      <alignment horizontal="center" vertical="center"/>
    </xf>
    <xf numFmtId="169"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23" fillId="0" borderId="0" xfId="6" applyFont="1"/>
    <xf numFmtId="0" fontId="10" fillId="0" borderId="0" xfId="7" applyFont="1" applyAlignment="1">
      <alignment vertical="top" shrinkToFit="1"/>
    </xf>
    <xf numFmtId="0" fontId="9" fillId="4" borderId="2" xfId="12" applyFill="1" applyAlignment="1">
      <alignment horizontal="left" vertical="center" indent="2" shrinkToFit="1"/>
    </xf>
    <xf numFmtId="0" fontId="5" fillId="0" borderId="11" xfId="0" applyFont="1" applyBorder="1" applyAlignment="1">
      <alignment horizontal="center" vertical="center"/>
    </xf>
    <xf numFmtId="0" fontId="0" fillId="0" borderId="12" xfId="0" applyBorder="1" applyAlignment="1">
      <alignment vertical="center"/>
    </xf>
    <xf numFmtId="0" fontId="5" fillId="0" borderId="13" xfId="0" applyFont="1" applyBorder="1" applyAlignment="1">
      <alignment horizontal="center" vertical="center"/>
    </xf>
    <xf numFmtId="0" fontId="0" fillId="0" borderId="14" xfId="0" applyBorder="1" applyAlignment="1">
      <alignment vertical="center"/>
    </xf>
    <xf numFmtId="0" fontId="5" fillId="0" borderId="15" xfId="0" applyFont="1" applyBorder="1" applyAlignment="1">
      <alignment horizontal="center" vertical="center"/>
    </xf>
    <xf numFmtId="0" fontId="0" fillId="0" borderId="15" xfId="0" applyBorder="1" applyAlignment="1">
      <alignment vertical="center"/>
    </xf>
    <xf numFmtId="0" fontId="0" fillId="0" borderId="15" xfId="0" applyBorder="1" applyAlignment="1">
      <alignment horizontal="right" vertical="center"/>
    </xf>
    <xf numFmtId="0" fontId="22" fillId="0" borderId="16" xfId="3" applyBorder="1" applyAlignment="1">
      <alignment wrapText="1"/>
    </xf>
    <xf numFmtId="0" fontId="5" fillId="0" borderId="17" xfId="0" applyFont="1" applyBorder="1" applyAlignment="1">
      <alignment horizontal="center" vertical="center"/>
    </xf>
    <xf numFmtId="0" fontId="0" fillId="0" borderId="17" xfId="0" applyBorder="1" applyAlignment="1">
      <alignment vertical="center"/>
    </xf>
    <xf numFmtId="0" fontId="24" fillId="9" borderId="2" xfId="11" applyFont="1" applyFill="1" applyAlignment="1">
      <alignment horizontal="center" vertical="center" wrapText="1"/>
    </xf>
    <xf numFmtId="0" fontId="9" fillId="0" borderId="0" xfId="8">
      <alignment horizontal="right" indent="1"/>
    </xf>
    <xf numFmtId="0" fontId="9"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6"/>
  <sheetViews>
    <sheetView showGridLines="0" tabSelected="1" showRuler="0" zoomScaleNormal="100" zoomScalePageLayoutView="70" workbookViewId="0">
      <pane ySplit="6" topLeftCell="A13" activePane="bottomLeft" state="frozen"/>
      <selection pane="bottomLeft" activeCell="D25" sqref="D25"/>
    </sheetView>
  </sheetViews>
  <sheetFormatPr defaultRowHeight="30" customHeight="1" x14ac:dyDescent="0.25"/>
  <cols>
    <col min="1" max="1" width="2.7109375" style="53" customWidth="1"/>
    <col min="2"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4" t="s">
        <v>28</v>
      </c>
      <c r="B1" s="58" t="s">
        <v>37</v>
      </c>
      <c r="C1" s="1"/>
      <c r="D1" s="2"/>
      <c r="E1" s="4"/>
      <c r="F1" s="42"/>
      <c r="H1" s="2"/>
      <c r="I1" s="14"/>
    </row>
    <row r="2" spans="1:64" ht="30" customHeight="1" x14ac:dyDescent="0.35">
      <c r="A2" s="53" t="s">
        <v>23</v>
      </c>
      <c r="B2" s="73" t="s">
        <v>38</v>
      </c>
      <c r="I2" s="56"/>
    </row>
    <row r="3" spans="1:64" ht="30" customHeight="1" x14ac:dyDescent="0.25">
      <c r="A3" s="53" t="s">
        <v>29</v>
      </c>
      <c r="B3" s="74" t="s">
        <v>36</v>
      </c>
      <c r="C3" s="87" t="s">
        <v>1</v>
      </c>
      <c r="D3" s="88"/>
      <c r="E3" s="93">
        <v>43861</v>
      </c>
      <c r="F3" s="93"/>
    </row>
    <row r="4" spans="1:64" ht="30" customHeight="1" x14ac:dyDescent="0.25">
      <c r="A4" s="54" t="s">
        <v>30</v>
      </c>
      <c r="C4" s="87" t="s">
        <v>7</v>
      </c>
      <c r="D4" s="88"/>
      <c r="E4" s="7">
        <v>18</v>
      </c>
      <c r="I4" s="90">
        <f>I5</f>
        <v>43976</v>
      </c>
      <c r="J4" s="91"/>
      <c r="K4" s="91"/>
      <c r="L4" s="91"/>
      <c r="M4" s="91"/>
      <c r="N4" s="91"/>
      <c r="O4" s="92"/>
      <c r="P4" s="90">
        <f>P5</f>
        <v>43983</v>
      </c>
      <c r="Q4" s="91"/>
      <c r="R4" s="91"/>
      <c r="S4" s="91"/>
      <c r="T4" s="91"/>
      <c r="U4" s="91"/>
      <c r="V4" s="92"/>
      <c r="W4" s="90">
        <f>W5</f>
        <v>43990</v>
      </c>
      <c r="X4" s="91"/>
      <c r="Y4" s="91"/>
      <c r="Z4" s="91"/>
      <c r="AA4" s="91"/>
      <c r="AB4" s="91"/>
      <c r="AC4" s="92"/>
      <c r="AD4" s="90">
        <f>AD5</f>
        <v>43997</v>
      </c>
      <c r="AE4" s="91"/>
      <c r="AF4" s="91"/>
      <c r="AG4" s="91"/>
      <c r="AH4" s="91"/>
      <c r="AI4" s="91"/>
      <c r="AJ4" s="92"/>
      <c r="AK4" s="90">
        <f>AK5</f>
        <v>44004</v>
      </c>
      <c r="AL4" s="91"/>
      <c r="AM4" s="91"/>
      <c r="AN4" s="91"/>
      <c r="AO4" s="91"/>
      <c r="AP4" s="91"/>
      <c r="AQ4" s="92"/>
      <c r="AR4" s="90">
        <f>AR5</f>
        <v>44011</v>
      </c>
      <c r="AS4" s="91"/>
      <c r="AT4" s="91"/>
      <c r="AU4" s="91"/>
      <c r="AV4" s="91"/>
      <c r="AW4" s="91"/>
      <c r="AX4" s="92"/>
      <c r="AY4" s="90">
        <f>AY5</f>
        <v>44018</v>
      </c>
      <c r="AZ4" s="91"/>
      <c r="BA4" s="91"/>
      <c r="BB4" s="91"/>
      <c r="BC4" s="91"/>
      <c r="BD4" s="91"/>
      <c r="BE4" s="92"/>
      <c r="BF4" s="90">
        <f>BF5</f>
        <v>44025</v>
      </c>
      <c r="BG4" s="91"/>
      <c r="BH4" s="91"/>
      <c r="BI4" s="91"/>
      <c r="BJ4" s="91"/>
      <c r="BK4" s="91"/>
      <c r="BL4" s="92"/>
    </row>
    <row r="5" spans="1:64" ht="15" customHeight="1" x14ac:dyDescent="0.25">
      <c r="A5" s="54" t="s">
        <v>31</v>
      </c>
      <c r="B5" s="89"/>
      <c r="C5" s="89"/>
      <c r="D5" s="89"/>
      <c r="E5" s="89"/>
      <c r="F5" s="89"/>
      <c r="G5" s="89"/>
      <c r="I5" s="11">
        <f>Project_Start-WEEKDAY(Project_Start,1)+2+7*(Display_Week-1)</f>
        <v>43976</v>
      </c>
      <c r="J5" s="10">
        <f>I5+1</f>
        <v>43977</v>
      </c>
      <c r="K5" s="10">
        <f t="shared" ref="K5:AX5" si="0">J5+1</f>
        <v>43978</v>
      </c>
      <c r="L5" s="10">
        <f t="shared" si="0"/>
        <v>43979</v>
      </c>
      <c r="M5" s="10">
        <f t="shared" si="0"/>
        <v>43980</v>
      </c>
      <c r="N5" s="10">
        <f t="shared" si="0"/>
        <v>43981</v>
      </c>
      <c r="O5" s="12">
        <f t="shared" si="0"/>
        <v>43982</v>
      </c>
      <c r="P5" s="11">
        <f>O5+1</f>
        <v>43983</v>
      </c>
      <c r="Q5" s="10">
        <f>P5+1</f>
        <v>43984</v>
      </c>
      <c r="R5" s="10">
        <f t="shared" si="0"/>
        <v>43985</v>
      </c>
      <c r="S5" s="10">
        <f t="shared" si="0"/>
        <v>43986</v>
      </c>
      <c r="T5" s="10">
        <f t="shared" si="0"/>
        <v>43987</v>
      </c>
      <c r="U5" s="10">
        <f t="shared" si="0"/>
        <v>43988</v>
      </c>
      <c r="V5" s="12">
        <f t="shared" si="0"/>
        <v>43989</v>
      </c>
      <c r="W5" s="11">
        <f>V5+1</f>
        <v>43990</v>
      </c>
      <c r="X5" s="10">
        <f>W5+1</f>
        <v>43991</v>
      </c>
      <c r="Y5" s="10">
        <f t="shared" si="0"/>
        <v>43992</v>
      </c>
      <c r="Z5" s="10">
        <f t="shared" si="0"/>
        <v>43993</v>
      </c>
      <c r="AA5" s="10">
        <f t="shared" si="0"/>
        <v>43994</v>
      </c>
      <c r="AB5" s="10">
        <f t="shared" si="0"/>
        <v>43995</v>
      </c>
      <c r="AC5" s="12">
        <f t="shared" si="0"/>
        <v>43996</v>
      </c>
      <c r="AD5" s="11">
        <f>AC5+1</f>
        <v>43997</v>
      </c>
      <c r="AE5" s="10">
        <f>AD5+1</f>
        <v>43998</v>
      </c>
      <c r="AF5" s="10">
        <f>AE5+1</f>
        <v>43999</v>
      </c>
      <c r="AG5" s="10">
        <f t="shared" si="0"/>
        <v>44000</v>
      </c>
      <c r="AH5" s="10">
        <f t="shared" si="0"/>
        <v>44001</v>
      </c>
      <c r="AI5" s="10">
        <f t="shared" si="0"/>
        <v>44002</v>
      </c>
      <c r="AJ5" s="12">
        <f t="shared" si="0"/>
        <v>44003</v>
      </c>
      <c r="AK5" s="11">
        <f>AJ5+1</f>
        <v>44004</v>
      </c>
      <c r="AL5" s="10">
        <f>AK5+1</f>
        <v>44005</v>
      </c>
      <c r="AM5" s="10">
        <f t="shared" si="0"/>
        <v>44006</v>
      </c>
      <c r="AN5" s="10">
        <f t="shared" si="0"/>
        <v>44007</v>
      </c>
      <c r="AO5" s="10">
        <f t="shared" si="0"/>
        <v>44008</v>
      </c>
      <c r="AP5" s="10">
        <f t="shared" si="0"/>
        <v>44009</v>
      </c>
      <c r="AQ5" s="12">
        <f t="shared" si="0"/>
        <v>44010</v>
      </c>
      <c r="AR5" s="11">
        <f>AQ5+1</f>
        <v>44011</v>
      </c>
      <c r="AS5" s="10">
        <f>AR5+1</f>
        <v>44012</v>
      </c>
      <c r="AT5" s="10">
        <f t="shared" si="0"/>
        <v>44013</v>
      </c>
      <c r="AU5" s="10">
        <f t="shared" si="0"/>
        <v>44014</v>
      </c>
      <c r="AV5" s="10">
        <f t="shared" si="0"/>
        <v>44015</v>
      </c>
      <c r="AW5" s="10">
        <f t="shared" si="0"/>
        <v>44016</v>
      </c>
      <c r="AX5" s="12">
        <f t="shared" si="0"/>
        <v>44017</v>
      </c>
      <c r="AY5" s="11">
        <f>AX5+1</f>
        <v>44018</v>
      </c>
      <c r="AZ5" s="10">
        <f>AY5+1</f>
        <v>44019</v>
      </c>
      <c r="BA5" s="10">
        <f t="shared" ref="BA5:BE5" si="1">AZ5+1</f>
        <v>44020</v>
      </c>
      <c r="BB5" s="10">
        <f t="shared" si="1"/>
        <v>44021</v>
      </c>
      <c r="BC5" s="10">
        <f t="shared" si="1"/>
        <v>44022</v>
      </c>
      <c r="BD5" s="10">
        <f t="shared" si="1"/>
        <v>44023</v>
      </c>
      <c r="BE5" s="12">
        <f t="shared" si="1"/>
        <v>44024</v>
      </c>
      <c r="BF5" s="11">
        <f>BE5+1</f>
        <v>44025</v>
      </c>
      <c r="BG5" s="10">
        <f>BF5+1</f>
        <v>44026</v>
      </c>
      <c r="BH5" s="10">
        <f t="shared" ref="BH5:BL5" si="2">BG5+1</f>
        <v>44027</v>
      </c>
      <c r="BI5" s="10">
        <f t="shared" si="2"/>
        <v>44028</v>
      </c>
      <c r="BJ5" s="10">
        <f t="shared" si="2"/>
        <v>44029</v>
      </c>
      <c r="BK5" s="10">
        <f t="shared" si="2"/>
        <v>44030</v>
      </c>
      <c r="BL5" s="12">
        <f t="shared" si="2"/>
        <v>44031</v>
      </c>
    </row>
    <row r="6" spans="1:64" ht="30" customHeight="1" thickBot="1" x14ac:dyDescent="0.3">
      <c r="A6" s="54" t="s">
        <v>32</v>
      </c>
      <c r="B6" s="8" t="s">
        <v>8</v>
      </c>
      <c r="C6" s="9" t="s">
        <v>61</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3" t="s">
        <v>27</v>
      </c>
      <c r="C7" s="5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33</v>
      </c>
      <c r="B8" s="18" t="s">
        <v>40</v>
      </c>
      <c r="C8" s="63"/>
      <c r="D8" s="19"/>
      <c r="E8" s="20"/>
      <c r="F8" s="21"/>
      <c r="G8" s="17"/>
      <c r="H8" s="17" t="str">
        <f t="shared" ref="H8:H43"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34</v>
      </c>
      <c r="B9" s="69" t="s">
        <v>41</v>
      </c>
      <c r="C9" s="64"/>
      <c r="D9" s="22">
        <v>1</v>
      </c>
      <c r="E9" s="59">
        <f>Project_Start</f>
        <v>43861</v>
      </c>
      <c r="F9" s="59">
        <f>E9+6</f>
        <v>43867</v>
      </c>
      <c r="G9" s="17"/>
      <c r="H9" s="17">
        <f t="shared" si="6"/>
        <v>7</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54" t="s">
        <v>35</v>
      </c>
      <c r="B10" s="23" t="s">
        <v>39</v>
      </c>
      <c r="C10" s="65"/>
      <c r="D10" s="24"/>
      <c r="E10" s="25"/>
      <c r="F10" s="26"/>
      <c r="G10" s="17"/>
      <c r="H10" s="17" t="str">
        <f t="shared" si="6"/>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54"/>
      <c r="B11" s="70" t="s">
        <v>42</v>
      </c>
      <c r="C11" s="66"/>
      <c r="D11" s="27">
        <v>1</v>
      </c>
      <c r="E11" s="60">
        <f>F9+1</f>
        <v>43868</v>
      </c>
      <c r="F11" s="60">
        <f>E11+5</f>
        <v>43873</v>
      </c>
      <c r="G11" s="76"/>
      <c r="H11" s="76">
        <f t="shared" si="6"/>
        <v>6</v>
      </c>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row>
    <row r="12" spans="1:64" s="85" customFormat="1" ht="30" customHeight="1" thickBot="1" x14ac:dyDescent="0.3">
      <c r="A12" s="83"/>
      <c r="B12" s="70" t="s">
        <v>56</v>
      </c>
      <c r="C12" s="66"/>
      <c r="D12" s="27">
        <v>1</v>
      </c>
      <c r="E12" s="60">
        <f>F11+1</f>
        <v>43874</v>
      </c>
      <c r="F12" s="60">
        <f>E12</f>
        <v>43874</v>
      </c>
      <c r="G12" s="84"/>
      <c r="H12" s="84"/>
    </row>
    <row r="13" spans="1:64" s="81" customFormat="1" ht="15.75" customHeight="1" thickBot="1" x14ac:dyDescent="0.3">
      <c r="A13" s="53"/>
      <c r="B13" s="75" t="s">
        <v>44</v>
      </c>
      <c r="C13" s="66"/>
      <c r="D13" s="27"/>
      <c r="E13" s="60"/>
      <c r="F13" s="60"/>
      <c r="G13" s="80"/>
      <c r="H13" s="80" t="str">
        <f t="shared" si="6"/>
        <v/>
      </c>
      <c r="U13" s="82"/>
      <c r="V13" s="82"/>
    </row>
    <row r="14" spans="1:64" s="3" customFormat="1" ht="30" customHeight="1" thickBot="1" x14ac:dyDescent="0.3">
      <c r="A14" s="53"/>
      <c r="B14" s="70" t="s">
        <v>48</v>
      </c>
      <c r="C14" s="66"/>
      <c r="D14" s="27">
        <v>1</v>
      </c>
      <c r="E14" s="60">
        <f>F12+1</f>
        <v>43875</v>
      </c>
      <c r="F14" s="60">
        <f>E14+7</f>
        <v>43882</v>
      </c>
      <c r="G14" s="78"/>
      <c r="H14" s="78">
        <f t="shared" si="6"/>
        <v>8</v>
      </c>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row>
    <row r="15" spans="1:64" s="3" customFormat="1" ht="30" customHeight="1" thickBot="1" x14ac:dyDescent="0.3">
      <c r="A15" s="53"/>
      <c r="B15" s="70" t="s">
        <v>45</v>
      </c>
      <c r="C15" s="66"/>
      <c r="D15" s="27">
        <v>1</v>
      </c>
      <c r="E15" s="60">
        <f>F14-2</f>
        <v>43880</v>
      </c>
      <c r="F15" s="60">
        <f>E16+2</f>
        <v>43885</v>
      </c>
      <c r="G15" s="17"/>
      <c r="H15" s="17">
        <f t="shared" si="6"/>
        <v>6</v>
      </c>
      <c r="I15" s="39"/>
      <c r="J15" s="39"/>
      <c r="K15" s="39"/>
      <c r="L15" s="39"/>
      <c r="M15" s="39"/>
      <c r="N15" s="39"/>
      <c r="O15" s="39"/>
      <c r="P15" s="39"/>
      <c r="Q15" s="39"/>
      <c r="R15" s="39"/>
      <c r="S15" s="39"/>
      <c r="T15" s="39"/>
      <c r="U15" s="39"/>
      <c r="V15" s="39"/>
      <c r="W15" s="39"/>
      <c r="X15" s="39"/>
      <c r="Y15" s="40"/>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3"/>
      <c r="B16" s="70" t="s">
        <v>49</v>
      </c>
      <c r="C16" s="66"/>
      <c r="D16" s="27">
        <v>1</v>
      </c>
      <c r="E16" s="60">
        <f>F14+1</f>
        <v>43883</v>
      </c>
      <c r="F16" s="60">
        <f>E16+10</f>
        <v>43893</v>
      </c>
      <c r="G16" s="17"/>
      <c r="H16" s="17">
        <f t="shared" si="6"/>
        <v>11</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0" t="s">
        <v>46</v>
      </c>
      <c r="C17" s="66"/>
      <c r="D17" s="27">
        <v>1</v>
      </c>
      <c r="E17" s="60">
        <f>F16+1</f>
        <v>43894</v>
      </c>
      <c r="F17" s="60">
        <f>E17+20</f>
        <v>43914</v>
      </c>
      <c r="G17" s="17"/>
      <c r="H17" s="17"/>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53"/>
      <c r="B18" s="70" t="s">
        <v>43</v>
      </c>
      <c r="C18" s="66"/>
      <c r="D18" s="27">
        <v>1</v>
      </c>
      <c r="E18" s="60">
        <f>F17+1</f>
        <v>43915</v>
      </c>
      <c r="F18" s="60">
        <f>E18+20</f>
        <v>43935</v>
      </c>
      <c r="G18" s="17"/>
      <c r="H18" s="17"/>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53"/>
      <c r="B19" s="70" t="s">
        <v>47</v>
      </c>
      <c r="C19" s="66"/>
      <c r="D19" s="27">
        <v>1</v>
      </c>
      <c r="E19" s="60">
        <f>F18+1</f>
        <v>43936</v>
      </c>
      <c r="F19" s="60">
        <f>E19+20</f>
        <v>43956</v>
      </c>
      <c r="G19" s="17"/>
      <c r="H19" s="17"/>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53"/>
      <c r="B20" s="70" t="s">
        <v>55</v>
      </c>
      <c r="C20" s="66"/>
      <c r="D20" s="27">
        <v>1</v>
      </c>
      <c r="E20" s="60">
        <f>F19+1</f>
        <v>43957</v>
      </c>
      <c r="F20" s="60">
        <f>E20+13</f>
        <v>43970</v>
      </c>
      <c r="G20" s="17"/>
      <c r="H20" s="17"/>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70" t="s">
        <v>50</v>
      </c>
      <c r="C21" s="66"/>
      <c r="D21" s="27">
        <v>1</v>
      </c>
      <c r="E21" s="60">
        <f>F18</f>
        <v>43935</v>
      </c>
      <c r="F21" s="60">
        <f>E21+15</f>
        <v>43950</v>
      </c>
      <c r="G21" s="17"/>
      <c r="H21" s="17"/>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0" t="s">
        <v>52</v>
      </c>
      <c r="C22" s="66"/>
      <c r="D22" s="27">
        <v>1</v>
      </c>
      <c r="E22" s="60">
        <f>F21+1</f>
        <v>43951</v>
      </c>
      <c r="F22" s="60">
        <f>E22+1</f>
        <v>43952</v>
      </c>
      <c r="G22" s="17"/>
      <c r="H22" s="17"/>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0" t="s">
        <v>51</v>
      </c>
      <c r="C23" s="66"/>
      <c r="D23" s="27">
        <v>1</v>
      </c>
      <c r="E23" s="60">
        <f>F20+1</f>
        <v>43971</v>
      </c>
      <c r="F23" s="60">
        <f>E23+2</f>
        <v>43973</v>
      </c>
      <c r="G23" s="17"/>
      <c r="H23" s="17"/>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53"/>
      <c r="B24" s="70" t="s">
        <v>75</v>
      </c>
      <c r="C24" s="66"/>
      <c r="D24" s="27">
        <v>0</v>
      </c>
      <c r="E24" s="60">
        <f>F23+1</f>
        <v>43974</v>
      </c>
      <c r="F24" s="60">
        <f>E26-1</f>
        <v>43976</v>
      </c>
      <c r="G24" s="17"/>
      <c r="H24" s="17"/>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53" t="s">
        <v>24</v>
      </c>
      <c r="B25" s="28" t="s">
        <v>53</v>
      </c>
      <c r="C25" s="67"/>
      <c r="D25" s="29"/>
      <c r="E25" s="30"/>
      <c r="F25" s="31"/>
      <c r="G25" s="17"/>
      <c r="H25" s="17" t="str">
        <f t="shared" si="6"/>
        <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53"/>
      <c r="B26" s="71" t="s">
        <v>54</v>
      </c>
      <c r="C26" s="86" t="s">
        <v>57</v>
      </c>
      <c r="D26" s="32"/>
      <c r="E26" s="61">
        <v>43977</v>
      </c>
      <c r="F26" s="61">
        <f>E26+6</f>
        <v>43983</v>
      </c>
      <c r="G26" s="17"/>
      <c r="H26" s="17">
        <f t="shared" si="6"/>
        <v>7</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53"/>
      <c r="B27" s="71" t="s">
        <v>59</v>
      </c>
      <c r="C27" s="86" t="s">
        <v>58</v>
      </c>
      <c r="D27" s="32"/>
      <c r="E27" s="61">
        <f>F26+1</f>
        <v>43984</v>
      </c>
      <c r="F27" s="61">
        <f>E27+13</f>
        <v>43997</v>
      </c>
      <c r="G27" s="17"/>
      <c r="H27" s="17">
        <f t="shared" si="6"/>
        <v>14</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
      <c r="A28" s="53"/>
      <c r="B28" s="71" t="s">
        <v>60</v>
      </c>
      <c r="C28" s="86" t="s">
        <v>59</v>
      </c>
      <c r="D28" s="32"/>
      <c r="E28" s="61">
        <f>F27+1</f>
        <v>43998</v>
      </c>
      <c r="F28" s="61">
        <f>E28+6</f>
        <v>44004</v>
      </c>
      <c r="G28" s="17"/>
      <c r="H28" s="17">
        <f t="shared" si="6"/>
        <v>7</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3">
      <c r="A29" s="53"/>
      <c r="B29" s="71" t="s">
        <v>62</v>
      </c>
      <c r="C29" s="86"/>
      <c r="D29" s="32"/>
      <c r="E29" s="61">
        <f>E26</f>
        <v>43977</v>
      </c>
      <c r="F29" s="61">
        <f>E29+6</f>
        <v>43983</v>
      </c>
      <c r="G29" s="17"/>
      <c r="H29" s="17"/>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3">
      <c r="A30" s="53"/>
      <c r="B30" s="71" t="s">
        <v>63</v>
      </c>
      <c r="C30" s="86"/>
      <c r="D30" s="32"/>
      <c r="E30" s="61">
        <f t="shared" ref="E30:E35" si="7">F29+1</f>
        <v>43984</v>
      </c>
      <c r="F30" s="61">
        <f>E30+13</f>
        <v>43997</v>
      </c>
      <c r="G30" s="17"/>
      <c r="H30" s="17"/>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3">
      <c r="A31" s="53"/>
      <c r="B31" s="71" t="s">
        <v>64</v>
      </c>
      <c r="C31" s="86"/>
      <c r="D31" s="32"/>
      <c r="E31" s="61">
        <f t="shared" si="7"/>
        <v>43998</v>
      </c>
      <c r="F31" s="61">
        <f>E31+4</f>
        <v>44002</v>
      </c>
      <c r="G31" s="17"/>
      <c r="H31" s="17"/>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customHeight="1" thickBot="1" x14ac:dyDescent="0.3">
      <c r="A32" s="53"/>
      <c r="B32" s="71" t="s">
        <v>65</v>
      </c>
      <c r="C32" s="86"/>
      <c r="D32" s="32"/>
      <c r="E32" s="61">
        <f t="shared" si="7"/>
        <v>44003</v>
      </c>
      <c r="F32" s="61">
        <f>E32+3</f>
        <v>44006</v>
      </c>
      <c r="G32" s="17"/>
      <c r="H32" s="17"/>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
      <c r="A33" s="53"/>
      <c r="B33" s="71" t="s">
        <v>66</v>
      </c>
      <c r="C33" s="86"/>
      <c r="D33" s="32"/>
      <c r="E33" s="61">
        <f t="shared" si="7"/>
        <v>44007</v>
      </c>
      <c r="F33" s="61">
        <f>E33+8</f>
        <v>44015</v>
      </c>
      <c r="G33" s="17"/>
      <c r="H33" s="17"/>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 customHeight="1" thickBot="1" x14ac:dyDescent="0.3">
      <c r="A34" s="53"/>
      <c r="B34" s="71" t="s">
        <v>67</v>
      </c>
      <c r="C34" s="86"/>
      <c r="D34" s="32"/>
      <c r="E34" s="61">
        <f t="shared" si="7"/>
        <v>44016</v>
      </c>
      <c r="F34" s="61">
        <f>E34+6</f>
        <v>44022</v>
      </c>
      <c r="G34" s="17"/>
      <c r="H34" s="17"/>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0" customHeight="1" thickBot="1" x14ac:dyDescent="0.3">
      <c r="A35" s="53"/>
      <c r="B35" s="71" t="s">
        <v>68</v>
      </c>
      <c r="C35" s="86"/>
      <c r="D35" s="32"/>
      <c r="E35" s="61">
        <f t="shared" si="7"/>
        <v>44023</v>
      </c>
      <c r="F35" s="61">
        <f>E35+13</f>
        <v>44036</v>
      </c>
      <c r="G35" s="17"/>
      <c r="H35" s="17"/>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0" customHeight="1" thickBot="1" x14ac:dyDescent="0.3">
      <c r="A36" s="53"/>
      <c r="B36" s="71" t="s">
        <v>69</v>
      </c>
      <c r="C36" s="86"/>
      <c r="D36" s="32"/>
      <c r="E36" s="61">
        <f>F34+1</f>
        <v>44023</v>
      </c>
      <c r="F36" s="61">
        <f>E36+13</f>
        <v>44036</v>
      </c>
      <c r="G36" s="17"/>
      <c r="H36" s="17"/>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30" customHeight="1" thickBot="1" x14ac:dyDescent="0.3">
      <c r="A37" s="53"/>
      <c r="B37" s="71" t="s">
        <v>70</v>
      </c>
      <c r="C37" s="86"/>
      <c r="D37" s="32"/>
      <c r="E37" s="61">
        <f>F36+1</f>
        <v>44037</v>
      </c>
      <c r="F37" s="61">
        <f>E37+13</f>
        <v>44050</v>
      </c>
      <c r="G37" s="17"/>
      <c r="H37" s="17"/>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row>
    <row r="38" spans="1:64" s="3" customFormat="1" ht="30" customHeight="1" thickBot="1" x14ac:dyDescent="0.3">
      <c r="A38" s="53"/>
      <c r="B38" s="71" t="s">
        <v>71</v>
      </c>
      <c r="C38" s="86"/>
      <c r="D38" s="32"/>
      <c r="E38" s="61">
        <f>F37+1</f>
        <v>44051</v>
      </c>
      <c r="F38" s="61">
        <f>E38+13</f>
        <v>44064</v>
      </c>
      <c r="G38" s="17"/>
      <c r="H38" s="17"/>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row>
    <row r="39" spans="1:64" s="3" customFormat="1" ht="30" customHeight="1" thickBot="1" x14ac:dyDescent="0.3">
      <c r="A39" s="53"/>
      <c r="B39" s="71" t="s">
        <v>72</v>
      </c>
      <c r="C39" s="86"/>
      <c r="D39" s="32"/>
      <c r="E39" s="61">
        <f>F38+1</f>
        <v>44065</v>
      </c>
      <c r="F39" s="61">
        <f>E39+6</f>
        <v>44071</v>
      </c>
      <c r="G39" s="17"/>
      <c r="H39" s="17"/>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row>
    <row r="40" spans="1:64" s="3" customFormat="1" ht="30" customHeight="1" thickBot="1" x14ac:dyDescent="0.3">
      <c r="A40" s="53"/>
      <c r="B40" s="71" t="s">
        <v>73</v>
      </c>
      <c r="C40" s="86"/>
      <c r="D40" s="32"/>
      <c r="E40" s="61">
        <f>F39+1</f>
        <v>44072</v>
      </c>
      <c r="F40" s="61">
        <f>E40+5</f>
        <v>44077</v>
      </c>
      <c r="G40" s="17"/>
      <c r="H40" s="17">
        <f t="shared" si="6"/>
        <v>6</v>
      </c>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row>
    <row r="41" spans="1:64" s="3" customFormat="1" ht="30" customHeight="1" thickBot="1" x14ac:dyDescent="0.3">
      <c r="A41" s="53"/>
      <c r="B41" s="71" t="s">
        <v>74</v>
      </c>
      <c r="C41" s="86"/>
      <c r="D41" s="32"/>
      <c r="E41" s="61">
        <f>F40+1</f>
        <v>44078</v>
      </c>
      <c r="F41" s="61">
        <f>E41+1</f>
        <v>44079</v>
      </c>
      <c r="G41" s="17"/>
      <c r="H41" s="17">
        <f t="shared" si="6"/>
        <v>2</v>
      </c>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row>
    <row r="42" spans="1:64" s="3" customFormat="1" ht="30" customHeight="1" thickBot="1" x14ac:dyDescent="0.3">
      <c r="A42" s="53" t="s">
        <v>26</v>
      </c>
      <c r="B42" s="72"/>
      <c r="C42" s="68"/>
      <c r="D42" s="16"/>
      <c r="E42" s="62"/>
      <c r="F42" s="62"/>
      <c r="G42" s="17"/>
      <c r="H42" s="17" t="str">
        <f t="shared" si="6"/>
        <v/>
      </c>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row>
    <row r="43" spans="1:64" s="3" customFormat="1" ht="30" customHeight="1" thickBot="1" x14ac:dyDescent="0.3">
      <c r="A43" s="54" t="s">
        <v>25</v>
      </c>
      <c r="B43" s="33" t="s">
        <v>0</v>
      </c>
      <c r="C43" s="34"/>
      <c r="D43" s="35"/>
      <c r="E43" s="36"/>
      <c r="F43" s="37"/>
      <c r="G43" s="38"/>
      <c r="H43" s="38" t="str">
        <f t="shared" si="6"/>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row>
    <row r="44" spans="1:64" ht="30" customHeight="1" x14ac:dyDescent="0.25">
      <c r="G44" s="6"/>
    </row>
    <row r="45" spans="1:64" ht="30" customHeight="1" x14ac:dyDescent="0.25">
      <c r="C45" s="14"/>
      <c r="F45" s="55"/>
    </row>
    <row r="46" spans="1:64" ht="30" customHeight="1" x14ac:dyDescent="0.25">
      <c r="C4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3">
    <cfRule type="expression" dxfId="2" priority="33">
      <formula>AND(TODAY()&gt;=I$5,TODAY()&lt;J$5)</formula>
    </cfRule>
  </conditionalFormatting>
  <conditionalFormatting sqref="I7:BL4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3" customWidth="1"/>
    <col min="2" max="16384" width="9.140625" style="2"/>
  </cols>
  <sheetData>
    <row r="1" spans="1:2" ht="46.5" customHeight="1" x14ac:dyDescent="0.2"/>
    <row r="2" spans="1:2" s="45" customFormat="1" ht="15.75" x14ac:dyDescent="0.25">
      <c r="A2" s="44" t="s">
        <v>11</v>
      </c>
      <c r="B2" s="44"/>
    </row>
    <row r="3" spans="1:2" s="49" customFormat="1" ht="27" customHeight="1" x14ac:dyDescent="0.25">
      <c r="A3" s="50" t="s">
        <v>16</v>
      </c>
      <c r="B3" s="50"/>
    </row>
    <row r="4" spans="1:2" s="46" customFormat="1" ht="26.25" x14ac:dyDescent="0.4">
      <c r="A4" s="47" t="s">
        <v>10</v>
      </c>
    </row>
    <row r="5" spans="1:2" ht="74.099999999999994" customHeight="1" x14ac:dyDescent="0.2">
      <c r="A5" s="48" t="s">
        <v>19</v>
      </c>
    </row>
    <row r="6" spans="1:2" ht="26.25" customHeight="1" x14ac:dyDescent="0.2">
      <c r="A6" s="47" t="s">
        <v>22</v>
      </c>
    </row>
    <row r="7" spans="1:2" s="43" customFormat="1" ht="204.95" customHeight="1" x14ac:dyDescent="0.25">
      <c r="A7" s="52" t="s">
        <v>21</v>
      </c>
    </row>
    <row r="8" spans="1:2" s="46" customFormat="1" ht="26.25" x14ac:dyDescent="0.4">
      <c r="A8" s="47" t="s">
        <v>12</v>
      </c>
    </row>
    <row r="9" spans="1:2" ht="60" x14ac:dyDescent="0.2">
      <c r="A9" s="48" t="s">
        <v>20</v>
      </c>
    </row>
    <row r="10" spans="1:2" s="43" customFormat="1" ht="27.95" customHeight="1" x14ac:dyDescent="0.25">
      <c r="A10" s="51" t="s">
        <v>18</v>
      </c>
    </row>
    <row r="11" spans="1:2" s="46" customFormat="1" ht="26.25" x14ac:dyDescent="0.4">
      <c r="A11" s="47" t="s">
        <v>9</v>
      </c>
    </row>
    <row r="12" spans="1:2" ht="30" x14ac:dyDescent="0.2">
      <c r="A12" s="48" t="s">
        <v>17</v>
      </c>
    </row>
    <row r="13" spans="1:2" s="43" customFormat="1" ht="27.95" customHeight="1" x14ac:dyDescent="0.25">
      <c r="A13" s="51" t="s">
        <v>3</v>
      </c>
    </row>
    <row r="14" spans="1:2" s="46" customFormat="1" ht="26.25" x14ac:dyDescent="0.4">
      <c r="A14" s="47" t="s">
        <v>13</v>
      </c>
    </row>
    <row r="15" spans="1:2" ht="75" customHeight="1" x14ac:dyDescent="0.2">
      <c r="A15" s="48" t="s">
        <v>14</v>
      </c>
    </row>
    <row r="16" spans="1:2" ht="75" x14ac:dyDescent="0.2">
      <c r="A16" s="48"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2020-09-22T05:23:10Z</dcterms:modified>
</cp:coreProperties>
</file>