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Admin\Desktop\AGH\SOiE\proj3\"/>
    </mc:Choice>
  </mc:AlternateContent>
  <xr:revisionPtr revIDLastSave="0" documentId="13_ncr:1_{E6F0705D-FAFF-437D-A68D-6876ACD31384}" xr6:coauthVersionLast="47" xr6:coauthVersionMax="47" xr10:uidLastSave="{00000000-0000-0000-0000-000000000000}"/>
  <bookViews>
    <workbookView xWindow="-120" yWindow="-120" windowWidth="29040" windowHeight="15840" xr2:uid="{A62EBFD3-8911-4DC9-AB11-2C9EAB1AFE42}"/>
  </bookViews>
  <sheets>
    <sheet name="Metoda 1" sheetId="1" r:id="rId1"/>
    <sheet name="Metoda 2 i podsumowani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36" i="2" l="1" a="1"/>
  <c r="T47" i="2" s="1"/>
  <c r="T4" i="2" a="1"/>
  <c r="AA4" i="2" s="1"/>
  <c r="W15" i="2" l="1"/>
  <c r="U8" i="2"/>
  <c r="T10" i="2"/>
  <c r="AF9" i="2"/>
  <c r="AE11" i="2"/>
  <c r="AD9" i="2"/>
  <c r="W16" i="2"/>
  <c r="AC11" i="2"/>
  <c r="AC9" i="2"/>
  <c r="V7" i="2"/>
  <c r="V5" i="2"/>
  <c r="V8" i="2"/>
  <c r="AB10" i="2"/>
  <c r="AA12" i="2"/>
  <c r="Z16" i="2"/>
  <c r="Y5" i="2"/>
  <c r="AB13" i="2"/>
  <c r="AB11" i="2"/>
  <c r="U9" i="2"/>
  <c r="U7" i="2"/>
  <c r="U5" i="2"/>
  <c r="V6" i="2"/>
  <c r="AA14" i="2"/>
  <c r="Z14" i="2"/>
  <c r="Y14" i="2"/>
  <c r="X14" i="2"/>
  <c r="W5" i="2"/>
  <c r="AC13" i="2"/>
  <c r="V16" i="2"/>
  <c r="AA15" i="2"/>
  <c r="AA13" i="2"/>
  <c r="AA11" i="2"/>
  <c r="T9" i="2"/>
  <c r="T7" i="2"/>
  <c r="Z4" i="2"/>
  <c r="AC12" i="2"/>
  <c r="U6" i="2"/>
  <c r="Z12" i="2"/>
  <c r="Y16" i="2"/>
  <c r="X5" i="2"/>
  <c r="Z13" i="2"/>
  <c r="AF8" i="2"/>
  <c r="Y4" i="2"/>
  <c r="AB14" i="2"/>
  <c r="T8" i="2"/>
  <c r="AF7" i="2"/>
  <c r="AE7" i="2"/>
  <c r="AD11" i="2"/>
  <c r="Z15" i="2"/>
  <c r="AF10" i="2"/>
  <c r="AF6" i="2"/>
  <c r="Y15" i="2"/>
  <c r="Y13" i="2"/>
  <c r="AE10" i="2"/>
  <c r="AE8" i="2"/>
  <c r="X6" i="2"/>
  <c r="X4" i="2"/>
  <c r="AC10" i="2"/>
  <c r="AB12" i="2"/>
  <c r="T6" i="2"/>
  <c r="AE9" i="2"/>
  <c r="X16" i="2"/>
  <c r="W7" i="2"/>
  <c r="X15" i="2"/>
  <c r="AD12" i="2"/>
  <c r="AD10" i="2"/>
  <c r="AD8" i="2"/>
  <c r="W6" i="2"/>
  <c r="W4" i="2"/>
  <c r="T46" i="2"/>
  <c r="T42" i="2"/>
  <c r="T45" i="2"/>
  <c r="T44" i="2"/>
  <c r="T43" i="2"/>
  <c r="T41" i="2"/>
  <c r="T40" i="2"/>
  <c r="T39" i="2"/>
  <c r="T38" i="2"/>
  <c r="T37" i="2"/>
  <c r="T48" i="2"/>
  <c r="T36" i="2"/>
  <c r="AD16" i="2"/>
  <c r="AE15" i="2"/>
  <c r="AF14" i="2"/>
  <c r="T14" i="2"/>
  <c r="U13" i="2"/>
  <c r="V12" i="2"/>
  <c r="W11" i="2"/>
  <c r="X10" i="2"/>
  <c r="Y9" i="2"/>
  <c r="Z8" i="2"/>
  <c r="AA7" i="2"/>
  <c r="AB6" i="2"/>
  <c r="AC5" i="2"/>
  <c r="AD4" i="2"/>
  <c r="V4" i="2"/>
  <c r="U16" i="2"/>
  <c r="V15" i="2"/>
  <c r="W14" i="2"/>
  <c r="X13" i="2"/>
  <c r="Y12" i="2"/>
  <c r="Z11" i="2"/>
  <c r="AA10" i="2"/>
  <c r="AB9" i="2"/>
  <c r="AC8" i="2"/>
  <c r="AD7" i="2"/>
  <c r="AE6" i="2"/>
  <c r="AF5" i="2"/>
  <c r="T5" i="2"/>
  <c r="U4" i="2"/>
  <c r="AF16" i="2"/>
  <c r="T16" i="2"/>
  <c r="U15" i="2"/>
  <c r="V14" i="2"/>
  <c r="W13" i="2"/>
  <c r="X12" i="2"/>
  <c r="Y11" i="2"/>
  <c r="Z10" i="2"/>
  <c r="AA9" i="2"/>
  <c r="AB8" i="2"/>
  <c r="AC7" i="2"/>
  <c r="AD6" i="2"/>
  <c r="AE5" i="2"/>
  <c r="AF4" i="2"/>
  <c r="T4" i="2"/>
  <c r="AE16" i="2"/>
  <c r="AF15" i="2"/>
  <c r="T15" i="2"/>
  <c r="U14" i="2"/>
  <c r="V13" i="2"/>
  <c r="W12" i="2"/>
  <c r="X11" i="2"/>
  <c r="Y10" i="2"/>
  <c r="Z9" i="2"/>
  <c r="AA8" i="2"/>
  <c r="AB7" i="2"/>
  <c r="AC6" i="2"/>
  <c r="AD5" i="2"/>
  <c r="AE4" i="2"/>
  <c r="AC16" i="2"/>
  <c r="AD15" i="2"/>
  <c r="AE14" i="2"/>
  <c r="AF13" i="2"/>
  <c r="T13" i="2"/>
  <c r="U12" i="2"/>
  <c r="V11" i="2"/>
  <c r="W10" i="2"/>
  <c r="X9" i="2"/>
  <c r="Y8" i="2"/>
  <c r="Z7" i="2"/>
  <c r="AA6" i="2"/>
  <c r="AB5" i="2"/>
  <c r="AC4" i="2"/>
  <c r="AB16" i="2"/>
  <c r="AC15" i="2"/>
  <c r="AD14" i="2"/>
  <c r="AE13" i="2"/>
  <c r="AF12" i="2"/>
  <c r="T12" i="2"/>
  <c r="U11" i="2"/>
  <c r="V10" i="2"/>
  <c r="W9" i="2"/>
  <c r="X8" i="2"/>
  <c r="Y7" i="2"/>
  <c r="Z6" i="2"/>
  <c r="AA5" i="2"/>
  <c r="AB4" i="2"/>
  <c r="AA16" i="2"/>
  <c r="AB15" i="2"/>
  <c r="AC14" i="2"/>
  <c r="AD13" i="2"/>
  <c r="AE12" i="2"/>
  <c r="AF11" i="2"/>
  <c r="T11" i="2"/>
  <c r="U10" i="2"/>
  <c r="V9" i="2"/>
  <c r="W8" i="2"/>
  <c r="X7" i="2"/>
  <c r="Y6" i="2"/>
  <c r="Z5" i="2"/>
  <c r="T20" i="2" l="1" a="1"/>
  <c r="T20" i="2" s="1"/>
  <c r="K50" i="1"/>
  <c r="K49" i="1"/>
  <c r="I49" i="1"/>
  <c r="AE21" i="2" l="1"/>
  <c r="AA31" i="2"/>
  <c r="Y27" i="2"/>
  <c r="AC29" i="2"/>
  <c r="Y23" i="2"/>
  <c r="AA23" i="2"/>
  <c r="AB22" i="2"/>
  <c r="AE23" i="2"/>
  <c r="U25" i="2"/>
  <c r="AD20" i="2"/>
  <c r="X32" i="2"/>
  <c r="Z20" i="2"/>
  <c r="AD29" i="2"/>
  <c r="AC28" i="2"/>
  <c r="V21" i="2"/>
  <c r="Y32" i="2"/>
  <c r="AD31" i="2"/>
  <c r="AA30" i="2"/>
  <c r="V25" i="2"/>
  <c r="AE32" i="2"/>
  <c r="AA26" i="2"/>
  <c r="X27" i="2"/>
  <c r="X21" i="2"/>
  <c r="AE24" i="2"/>
  <c r="AA21" i="2"/>
  <c r="Y28" i="2"/>
  <c r="T27" i="2"/>
  <c r="AF20" i="2"/>
  <c r="U28" i="2"/>
  <c r="Z24" i="2"/>
  <c r="X20" i="2"/>
  <c r="AA29" i="2"/>
  <c r="AF32" i="2"/>
  <c r="AB25" i="2"/>
  <c r="AD21" i="2"/>
  <c r="AF31" i="2"/>
  <c r="U21" i="2"/>
  <c r="W28" i="2"/>
  <c r="U32" i="2"/>
  <c r="W20" i="2"/>
  <c r="X23" i="2"/>
  <c r="AE31" i="2"/>
  <c r="T22" i="2"/>
  <c r="AF21" i="2"/>
  <c r="X22" i="2"/>
  <c r="V22" i="2"/>
  <c r="AE29" i="2"/>
  <c r="X30" i="2"/>
  <c r="Z27" i="2"/>
  <c r="AA22" i="2"/>
  <c r="X26" i="2"/>
  <c r="Z22" i="2"/>
  <c r="Y29" i="2"/>
  <c r="AF26" i="2"/>
  <c r="AB20" i="2"/>
  <c r="T24" i="2"/>
  <c r="AB24" i="2"/>
  <c r="U22" i="2"/>
  <c r="AE22" i="2"/>
  <c r="AC21" i="2"/>
  <c r="V24" i="2"/>
  <c r="AD22" i="2"/>
  <c r="AF22" i="2"/>
  <c r="U27" i="2"/>
  <c r="V30" i="2"/>
  <c r="W31" i="2"/>
  <c r="AA25" i="2"/>
  <c r="Y26" i="2"/>
  <c r="W32" i="2"/>
  <c r="AD27" i="2"/>
  <c r="AE20" i="2"/>
  <c r="AC30" i="2"/>
  <c r="U23" i="2"/>
  <c r="V31" i="2"/>
  <c r="AC20" i="2"/>
  <c r="V27" i="2"/>
  <c r="X25" i="2"/>
  <c r="AD23" i="2"/>
  <c r="W25" i="2"/>
  <c r="AC31" i="2"/>
  <c r="V23" i="2"/>
  <c r="Z30" i="2"/>
  <c r="AB31" i="2"/>
  <c r="Y22" i="2"/>
  <c r="Z31" i="2"/>
  <c r="V28" i="2"/>
  <c r="T26" i="2"/>
  <c r="T23" i="2"/>
  <c r="AF30" i="2"/>
  <c r="AE26" i="2"/>
  <c r="V29" i="2"/>
  <c r="W21" i="2"/>
  <c r="T25" i="2"/>
  <c r="Y30" i="2"/>
  <c r="T30" i="2"/>
  <c r="AC24" i="2"/>
  <c r="AE28" i="2"/>
  <c r="AC32" i="2"/>
  <c r="T21" i="2"/>
  <c r="AE30" i="2"/>
  <c r="Y25" i="2"/>
  <c r="T29" i="2"/>
  <c r="AB28" i="2"/>
  <c r="T28" i="2"/>
  <c r="AF25" i="2"/>
  <c r="Y20" i="2"/>
  <c r="Y31" i="2"/>
  <c r="AD26" i="2"/>
  <c r="U29" i="2"/>
  <c r="AB29" i="2"/>
  <c r="AF24" i="2"/>
  <c r="V20" i="2"/>
  <c r="W29" i="2"/>
  <c r="W30" i="2"/>
  <c r="AD32" i="2"/>
  <c r="W26" i="2"/>
  <c r="AE25" i="2"/>
  <c r="AC26" i="2"/>
  <c r="Z32" i="2"/>
  <c r="W24" i="2"/>
  <c r="X31" i="2"/>
  <c r="AD25" i="2"/>
  <c r="Z28" i="2"/>
  <c r="Y24" i="2"/>
  <c r="AB23" i="2"/>
  <c r="U20" i="2"/>
  <c r="W36" i="2" s="1" a="1"/>
  <c r="Y21" i="2"/>
  <c r="V26" i="2"/>
  <c r="U30" i="2"/>
  <c r="X24" i="2"/>
  <c r="AF29" i="2"/>
  <c r="AB27" i="2"/>
  <c r="AA27" i="2"/>
  <c r="Z21" i="2"/>
  <c r="T31" i="2"/>
  <c r="W23" i="2"/>
  <c r="AD28" i="2"/>
  <c r="U24" i="2"/>
  <c r="AB32" i="2"/>
  <c r="AE27" i="2"/>
  <c r="V32" i="2"/>
  <c r="AC25" i="2"/>
  <c r="AA20" i="2"/>
  <c r="AC27" i="2"/>
  <c r="X28" i="2"/>
  <c r="Z25" i="2"/>
  <c r="AB30" i="2"/>
  <c r="AB21" i="2"/>
  <c r="Z29" i="2"/>
  <c r="AC23" i="2"/>
  <c r="AA28" i="2"/>
  <c r="AD30" i="2"/>
  <c r="AF23" i="2"/>
  <c r="U31" i="2"/>
  <c r="AB26" i="2"/>
  <c r="AA32" i="2"/>
  <c r="Z26" i="2"/>
  <c r="AD24" i="2"/>
  <c r="AF28" i="2"/>
  <c r="Z23" i="2"/>
  <c r="AA24" i="2"/>
  <c r="W22" i="2"/>
  <c r="AF27" i="2"/>
  <c r="W27" i="2"/>
  <c r="U26" i="2"/>
  <c r="T32" i="2"/>
  <c r="AC22" i="2"/>
  <c r="X29" i="2"/>
  <c r="W36" i="2" l="1"/>
  <c r="W44" i="2"/>
  <c r="W46" i="2"/>
  <c r="W42" i="2"/>
  <c r="W45" i="2"/>
  <c r="W43" i="2"/>
  <c r="W41" i="2"/>
  <c r="W39" i="2"/>
  <c r="W47" i="2"/>
  <c r="W40" i="2"/>
  <c r="W38" i="2"/>
  <c r="W37" i="2"/>
  <c r="AH53" i="2" s="1" a="1"/>
  <c r="W48" i="2"/>
  <c r="AH53" i="2" l="1"/>
  <c r="V60" i="2" s="1"/>
  <c r="AH54" i="2"/>
  <c r="V61" i="2" s="1"/>
  <c r="Y61" i="2" l="1"/>
  <c r="X61" i="2"/>
  <c r="W61" i="2"/>
  <c r="Y60" i="2"/>
  <c r="V64" i="2" s="1"/>
  <c r="X60" i="2"/>
  <c r="U64" i="2" s="1"/>
  <c r="W60" i="2"/>
  <c r="T64" i="2" s="1"/>
  <c r="D73" i="1"/>
  <c r="E73" i="1" s="1"/>
  <c r="D74" i="1"/>
  <c r="E74" i="1" s="1"/>
  <c r="D75" i="1"/>
  <c r="E75" i="1" s="1"/>
  <c r="D76" i="1"/>
  <c r="E76" i="1" s="1"/>
  <c r="D77" i="1"/>
  <c r="E77" i="1" s="1"/>
  <c r="D78" i="1"/>
  <c r="E78" i="1" s="1"/>
  <c r="D79" i="1"/>
  <c r="E79" i="1" s="1"/>
  <c r="D80" i="1"/>
  <c r="E80" i="1" s="1"/>
  <c r="D81" i="1"/>
  <c r="E81" i="1" s="1"/>
  <c r="D82" i="1"/>
  <c r="E82" i="1" s="1"/>
  <c r="D83" i="1"/>
  <c r="E83" i="1" s="1"/>
  <c r="D84" i="1"/>
  <c r="E84" i="1" s="1"/>
  <c r="D72" i="1" l="1"/>
  <c r="E72" i="1" s="1"/>
  <c r="D13" i="1"/>
  <c r="E13" i="1" s="1"/>
  <c r="I50" i="1"/>
  <c r="D14" i="1" l="1"/>
  <c r="E14" i="1" s="1"/>
  <c r="D15" i="1"/>
  <c r="E15" i="1" s="1"/>
  <c r="D16" i="1"/>
  <c r="E16" i="1" s="1"/>
  <c r="D17" i="1"/>
  <c r="E17" i="1" s="1"/>
  <c r="D18" i="1"/>
  <c r="E18" i="1" s="1"/>
  <c r="D19" i="1"/>
  <c r="E19" i="1" s="1"/>
  <c r="D20" i="1"/>
  <c r="E20" i="1" s="1"/>
  <c r="D21" i="1"/>
  <c r="E21" i="1" s="1"/>
  <c r="D22" i="1"/>
  <c r="E22" i="1" s="1"/>
  <c r="D23" i="1"/>
  <c r="E23" i="1" s="1"/>
  <c r="D24" i="1"/>
  <c r="E24" i="1" s="1"/>
  <c r="I12" i="1" s="1"/>
  <c r="D25" i="1"/>
  <c r="E25" i="1" s="1"/>
  <c r="I13" i="1" s="1"/>
  <c r="D26" i="1"/>
  <c r="E26" i="1" s="1"/>
  <c r="D27" i="1"/>
  <c r="E27" i="1" s="1"/>
  <c r="D28" i="1"/>
  <c r="E28" i="1" s="1"/>
  <c r="D29" i="1"/>
  <c r="E29" i="1" s="1"/>
  <c r="D30" i="1"/>
  <c r="E30" i="1" s="1"/>
  <c r="D31" i="1"/>
  <c r="E31" i="1" s="1"/>
  <c r="D32" i="1"/>
  <c r="E32" i="1" s="1"/>
  <c r="D33" i="1"/>
  <c r="E33" i="1" s="1"/>
  <c r="D34" i="1"/>
  <c r="E34" i="1" s="1"/>
  <c r="D35" i="1"/>
  <c r="E35" i="1" s="1"/>
  <c r="D36" i="1"/>
  <c r="E36" i="1" s="1"/>
  <c r="D37" i="1"/>
  <c r="E37" i="1" s="1"/>
  <c r="D38" i="1"/>
  <c r="E38" i="1" s="1"/>
  <c r="D39" i="1"/>
  <c r="E39" i="1" s="1"/>
  <c r="D40" i="1"/>
  <c r="E40" i="1" s="1"/>
  <c r="D41" i="1"/>
  <c r="E41" i="1" s="1"/>
  <c r="D42" i="1"/>
  <c r="E42" i="1" s="1"/>
  <c r="D43" i="1"/>
  <c r="E43" i="1" s="1"/>
  <c r="D44" i="1"/>
  <c r="E44" i="1" s="1"/>
  <c r="D45" i="1"/>
  <c r="E45" i="1" s="1"/>
  <c r="D46" i="1"/>
  <c r="E46" i="1" s="1"/>
  <c r="D47" i="1"/>
  <c r="E47" i="1" s="1"/>
  <c r="D48" i="1"/>
  <c r="E48" i="1" s="1"/>
  <c r="D49" i="1"/>
  <c r="E49" i="1" s="1"/>
  <c r="D50" i="1"/>
  <c r="E50" i="1" s="1"/>
  <c r="D51" i="1"/>
  <c r="E51" i="1" s="1"/>
  <c r="D52" i="1"/>
  <c r="E52" i="1" s="1"/>
  <c r="D53" i="1"/>
  <c r="E53" i="1" s="1"/>
  <c r="D54" i="1"/>
  <c r="E54" i="1" s="1"/>
  <c r="D55" i="1"/>
  <c r="E55" i="1" s="1"/>
  <c r="D56" i="1"/>
  <c r="E56" i="1" s="1"/>
  <c r="D57" i="1"/>
  <c r="E57" i="1" s="1"/>
  <c r="D58" i="1"/>
  <c r="E58" i="1" s="1"/>
  <c r="D59" i="1"/>
  <c r="E59" i="1" s="1"/>
  <c r="D60" i="1"/>
  <c r="E60" i="1" s="1"/>
  <c r="D61" i="1"/>
  <c r="E61" i="1" s="1"/>
  <c r="D62" i="1"/>
  <c r="E62" i="1" s="1"/>
  <c r="D63" i="1"/>
  <c r="E63" i="1" s="1"/>
  <c r="D64" i="1"/>
  <c r="E64" i="1" s="1"/>
  <c r="D65" i="1"/>
  <c r="E65" i="1" s="1"/>
  <c r="D66" i="1"/>
  <c r="E66" i="1" s="1"/>
  <c r="D67" i="1"/>
  <c r="E67" i="1" s="1"/>
  <c r="D68" i="1"/>
  <c r="E68" i="1" s="1"/>
  <c r="D69" i="1"/>
  <c r="E69" i="1" s="1"/>
  <c r="D70" i="1"/>
  <c r="E70" i="1" s="1"/>
  <c r="D71" i="1"/>
  <c r="E71" i="1" s="1"/>
  <c r="I11" i="1" l="1"/>
  <c r="I10" i="1"/>
  <c r="I9" i="1"/>
  <c r="I7" i="1"/>
  <c r="I18" i="1"/>
  <c r="I8" i="1"/>
  <c r="I17" i="1"/>
  <c r="I16" i="1"/>
  <c r="I14" i="1"/>
  <c r="I15" i="1"/>
  <c r="I20" i="1" l="1"/>
  <c r="J17" i="1" s="1"/>
  <c r="J18" i="1" l="1"/>
  <c r="J16" i="1"/>
  <c r="J11" i="1"/>
  <c r="J13" i="1"/>
  <c r="J15" i="1"/>
  <c r="J10" i="1"/>
  <c r="J14" i="1"/>
  <c r="J9" i="1"/>
  <c r="J7" i="1"/>
  <c r="J49" i="1" s="1"/>
  <c r="N49" i="1" s="1"/>
  <c r="J12" i="1"/>
  <c r="J8" i="1"/>
  <c r="J50" i="1" s="1"/>
  <c r="L50" i="1" s="1"/>
  <c r="M50" i="1" l="1"/>
  <c r="M49" i="1"/>
  <c r="N50" i="1"/>
  <c r="J59" i="1" s="1"/>
  <c r="L49" i="1"/>
  <c r="H59" i="1" s="1"/>
  <c r="I59" i="1"/>
</calcChain>
</file>

<file path=xl/sharedStrings.xml><?xml version="1.0" encoding="utf-8"?>
<sst xmlns="http://schemas.openxmlformats.org/spreadsheetml/2006/main" count="273" uniqueCount="163">
  <si>
    <t>1983 sty</t>
  </si>
  <si>
    <t>1983 lut</t>
  </si>
  <si>
    <t>1983 mar</t>
  </si>
  <si>
    <t>1983 kwi</t>
  </si>
  <si>
    <t>1983 maj</t>
  </si>
  <si>
    <t>1983 cze</t>
  </si>
  <si>
    <t>1983 lip</t>
  </si>
  <si>
    <t>1983 sie</t>
  </si>
  <si>
    <t>1983 wrz</t>
  </si>
  <si>
    <t>1983 paź</t>
  </si>
  <si>
    <t>1983 lis</t>
  </si>
  <si>
    <t>1983 gru</t>
  </si>
  <si>
    <t>1984 sty</t>
  </si>
  <si>
    <t>1984 lut</t>
  </si>
  <si>
    <t>1984 mar</t>
  </si>
  <si>
    <t>1984 kwi</t>
  </si>
  <si>
    <t>1984 maj</t>
  </si>
  <si>
    <t>1984 cze</t>
  </si>
  <si>
    <t>1984 lip</t>
  </si>
  <si>
    <t>1984 sie</t>
  </si>
  <si>
    <t>1984 wrz</t>
  </si>
  <si>
    <t>1984 paź</t>
  </si>
  <si>
    <t>1984 lis</t>
  </si>
  <si>
    <t>1984 gru</t>
  </si>
  <si>
    <t>1985 sty</t>
  </si>
  <si>
    <t>1985 lut</t>
  </si>
  <si>
    <t>1985 mar</t>
  </si>
  <si>
    <t>1985 kwi</t>
  </si>
  <si>
    <t>1985 maj</t>
  </si>
  <si>
    <t>1985 cze</t>
  </si>
  <si>
    <t>1985 lip</t>
  </si>
  <si>
    <t>1985 sie</t>
  </si>
  <si>
    <t>1985 wrz</t>
  </si>
  <si>
    <t>1985 paź</t>
  </si>
  <si>
    <t>1985 lis</t>
  </si>
  <si>
    <t>1985 gru</t>
  </si>
  <si>
    <t>1986 sty</t>
  </si>
  <si>
    <t>1986 lut</t>
  </si>
  <si>
    <t>1986 mar</t>
  </si>
  <si>
    <t>1986 kwi</t>
  </si>
  <si>
    <t>1986 maj</t>
  </si>
  <si>
    <t>1986 cze</t>
  </si>
  <si>
    <t>1986 lip</t>
  </si>
  <si>
    <t>1986 sie</t>
  </si>
  <si>
    <t>1986 wrz</t>
  </si>
  <si>
    <t>1986 paź</t>
  </si>
  <si>
    <t>1986 lis</t>
  </si>
  <si>
    <t>1986 gru</t>
  </si>
  <si>
    <t>1987 sty</t>
  </si>
  <si>
    <t>1987 lut</t>
  </si>
  <si>
    <t>1987 mar</t>
  </si>
  <si>
    <t>1987 kwi</t>
  </si>
  <si>
    <t>1987 maj</t>
  </si>
  <si>
    <t>1987 cze</t>
  </si>
  <si>
    <t>1987 lip</t>
  </si>
  <si>
    <t>1987 sie</t>
  </si>
  <si>
    <t>1987 wrz</t>
  </si>
  <si>
    <t>1987 paź</t>
  </si>
  <si>
    <t>1987 lis</t>
  </si>
  <si>
    <t>1987 gru</t>
  </si>
  <si>
    <t>1988 sty</t>
  </si>
  <si>
    <t>1988 lut</t>
  </si>
  <si>
    <t>1988 mar</t>
  </si>
  <si>
    <t>1988 kwi</t>
  </si>
  <si>
    <t>1988 maj</t>
  </si>
  <si>
    <t>1988 cze</t>
  </si>
  <si>
    <t>1988 lip</t>
  </si>
  <si>
    <t>1988 sie</t>
  </si>
  <si>
    <t>1988 wrz</t>
  </si>
  <si>
    <t>1988 paź</t>
  </si>
  <si>
    <t>1988 lis</t>
  </si>
  <si>
    <t>1988 gru</t>
  </si>
  <si>
    <t>1989 sty</t>
  </si>
  <si>
    <t>1989 lut</t>
  </si>
  <si>
    <t>d</t>
  </si>
  <si>
    <t>n</t>
  </si>
  <si>
    <t>Miesiąc</t>
  </si>
  <si>
    <t>Obrót</t>
  </si>
  <si>
    <t>MA(12)</t>
  </si>
  <si>
    <t>t</t>
  </si>
  <si>
    <t>Surowe wskaźniki wahań okresowych</t>
  </si>
  <si>
    <t>sty</t>
  </si>
  <si>
    <t>lut</t>
  </si>
  <si>
    <t>mar</t>
  </si>
  <si>
    <t>kwi</t>
  </si>
  <si>
    <t>maj</t>
  </si>
  <si>
    <t>cze</t>
  </si>
  <si>
    <t>lip</t>
  </si>
  <si>
    <t>sie</t>
  </si>
  <si>
    <t>wrz</t>
  </si>
  <si>
    <t>paź</t>
  </si>
  <si>
    <t>lis</t>
  </si>
  <si>
    <t>gru</t>
  </si>
  <si>
    <t>k</t>
  </si>
  <si>
    <t>Oczyszczone wskaźniki wahań okresowych</t>
  </si>
  <si>
    <t>a</t>
  </si>
  <si>
    <t>b</t>
  </si>
  <si>
    <t>Prognoza trendu</t>
  </si>
  <si>
    <t>Prognoza</t>
  </si>
  <si>
    <t>PODSUMOWANIE - WYJŚCIE</t>
  </si>
  <si>
    <t>Statystyki regresji</t>
  </si>
  <si>
    <t>Wielokrotność R</t>
  </si>
  <si>
    <t>R kwadrat</t>
  </si>
  <si>
    <t>Dopasowany R kwadrat</t>
  </si>
  <si>
    <t>Błąd standardowy</t>
  </si>
  <si>
    <t>Obserwacje</t>
  </si>
  <si>
    <t>ANALIZA WARIANCJI</t>
  </si>
  <si>
    <t>Regresja</t>
  </si>
  <si>
    <t>Resztkowy</t>
  </si>
  <si>
    <t>Razem</t>
  </si>
  <si>
    <t>Przecięcie</t>
  </si>
  <si>
    <t>df</t>
  </si>
  <si>
    <t>SS</t>
  </si>
  <si>
    <t>MS</t>
  </si>
  <si>
    <t>F</t>
  </si>
  <si>
    <t>Istotność F</t>
  </si>
  <si>
    <t>Współczynniki</t>
  </si>
  <si>
    <t>t Stat</t>
  </si>
  <si>
    <t>Wartość-p</t>
  </si>
  <si>
    <t>Dolne 95%</t>
  </si>
  <si>
    <t>Górne 95%</t>
  </si>
  <si>
    <t>Dolne 95,0%</t>
  </si>
  <si>
    <t>Górne 95,0%</t>
  </si>
  <si>
    <t>Indywidualne wskaźniki sezonowości</t>
  </si>
  <si>
    <t>Wartość rzeczywista</t>
  </si>
  <si>
    <t>MAE</t>
  </si>
  <si>
    <t>RMSE</t>
  </si>
  <si>
    <t>MAPE</t>
  </si>
  <si>
    <t>|Xt - Ft|</t>
  </si>
  <si>
    <t>(Xt - Ft)^2</t>
  </si>
  <si>
    <t>|Xt-Ft/Xt|</t>
  </si>
  <si>
    <t>1989 mar</t>
  </si>
  <si>
    <t>1989 kwi</t>
  </si>
  <si>
    <t>1989 maj</t>
  </si>
  <si>
    <t>1989 cze</t>
  </si>
  <si>
    <t>1989 lip</t>
  </si>
  <si>
    <t>1989 sie</t>
  </si>
  <si>
    <t>1989 wrz</t>
  </si>
  <si>
    <t>1989 paź</t>
  </si>
  <si>
    <t>1989 lis</t>
  </si>
  <si>
    <t>1989 gru</t>
  </si>
  <si>
    <t>1990 sty</t>
  </si>
  <si>
    <t>1990 lut</t>
  </si>
  <si>
    <t>X</t>
  </si>
  <si>
    <t>Y</t>
  </si>
  <si>
    <t>XT*Y</t>
  </si>
  <si>
    <t>(XT*X)^(-1)</t>
  </si>
  <si>
    <t>(XT*X)^(-1) * (XT*Y)</t>
  </si>
  <si>
    <t>Xt</t>
  </si>
  <si>
    <t>Ft</t>
  </si>
  <si>
    <t>Trend liniowy: y=0,13t+29,22</t>
  </si>
  <si>
    <t>XT*X</t>
  </si>
  <si>
    <t>Obrót [mln AUD]</t>
  </si>
  <si>
    <t>1) Wstępna analiza na podstawie wykresu</t>
  </si>
  <si>
    <t>2) Wyodrębnienie trendu</t>
  </si>
  <si>
    <t>3) Wskaźniki wahań okresowych</t>
  </si>
  <si>
    <t>4) Wyznaczenie prognozy</t>
  </si>
  <si>
    <t>5) Ocena jakości prognozy</t>
  </si>
  <si>
    <t>2) Wyznaczenie prognozy</t>
  </si>
  <si>
    <t>3) Ocena jakości prognozy</t>
  </si>
  <si>
    <t>4) Podsumowanie</t>
  </si>
  <si>
    <t>&gt; 0, trend rosnący</t>
  </si>
  <si>
    <t>Dane: South Australia - Clothing, footwear and personal accessory retailing ('82-'89)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</si>
</sst>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7" x14ac:knownFonts="1">
    <font>
      <sz val="11"/>
      <color theme="1"/>
      <name val="Calibri"/>
      <family val="2"/>
      <charset val="238"/>
      <scheme val="minor"/>
    </font>
    <font>
      <sz val="8"/>
      <name val="Calibri"/>
      <family val="2"/>
      <charset val="238"/>
      <scheme val="minor"/>
    </font>
    <font>
      <i/>
      <sz val="11"/>
      <color theme="1"/>
      <name val="Calibri"/>
      <family val="2"/>
      <charset val="238"/>
      <scheme val="minor"/>
    </font>
    <font>
      <sz val="11"/>
      <color rgb="FF000000"/>
      <name val="Calibri"/>
      <family val="2"/>
      <charset val="238"/>
      <scheme val="minor"/>
    </font>
    <font>
      <sz val="11"/>
      <color theme="0" tint="-0.499984740745262"/>
      <name val="Calibri"/>
      <family val="2"/>
      <charset val="238"/>
      <scheme val="minor"/>
    </font>
    <font>
      <sz val="11"/>
      <color theme="1"/>
      <name val="Calibri"/>
      <family val="2"/>
      <charset val="238"/>
      <scheme val="minor"/>
    </font>
    <font>
      <b/>
      <sz val="11"/>
      <color theme="1"/>
      <name val="Calibri"/>
      <family val="2"/>
      <charset val="238"/>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right/>
      <top style="medium">
        <color indexed="64"/>
      </top>
      <bottom style="thin">
        <color indexed="64"/>
      </bottom>
      <diagonal/>
    </border>
  </borders>
  <cellStyleXfs count="2">
    <xf numFmtId="0" fontId="0" fillId="0" borderId="0"/>
    <xf numFmtId="9" fontId="5" fillId="0" borderId="0" applyFont="0" applyFill="0" applyBorder="0" applyAlignment="0" applyProtection="0"/>
  </cellStyleXfs>
  <cellXfs count="33">
    <xf numFmtId="0" fontId="0" fillId="0" borderId="0" xfId="0"/>
    <xf numFmtId="0" fontId="0" fillId="0" borderId="0" xfId="0" applyAlignment="1">
      <alignment horizontal="center"/>
    </xf>
    <xf numFmtId="2" fontId="0" fillId="0" borderId="0" xfId="0" applyNumberFormat="1"/>
    <xf numFmtId="0" fontId="0" fillId="0" borderId="1" xfId="0" applyBorder="1" applyAlignment="1">
      <alignment horizontal="center"/>
    </xf>
    <xf numFmtId="0" fontId="0" fillId="0" borderId="1" xfId="0" applyBorder="1"/>
    <xf numFmtId="0" fontId="3" fillId="0" borderId="1" xfId="0" applyFont="1" applyBorder="1" applyAlignment="1">
      <alignment horizontal="center" vertical="center" wrapText="1"/>
    </xf>
    <xf numFmtId="2" fontId="0" fillId="0" borderId="1" xfId="0" applyNumberFormat="1" applyBorder="1"/>
    <xf numFmtId="0" fontId="4" fillId="0" borderId="2" xfId="0" applyFont="1" applyBorder="1"/>
    <xf numFmtId="0" fontId="4" fillId="0" borderId="1" xfId="0" applyFont="1" applyBorder="1"/>
    <xf numFmtId="0" fontId="4" fillId="0" borderId="0" xfId="0" applyFont="1"/>
    <xf numFmtId="0" fontId="3" fillId="0" borderId="1" xfId="0" applyFont="1" applyBorder="1" applyAlignment="1">
      <alignment horizontal="center" wrapText="1"/>
    </xf>
    <xf numFmtId="164" fontId="0" fillId="0" borderId="1" xfId="0" applyNumberFormat="1" applyBorder="1"/>
    <xf numFmtId="0" fontId="0" fillId="0" borderId="0" xfId="0" applyAlignment="1">
      <alignment horizontal="left"/>
    </xf>
    <xf numFmtId="0" fontId="0" fillId="0" borderId="0" xfId="0" applyFill="1" applyBorder="1" applyAlignment="1"/>
    <xf numFmtId="0" fontId="0" fillId="0" borderId="3" xfId="0" applyFill="1" applyBorder="1" applyAlignment="1"/>
    <xf numFmtId="0" fontId="2" fillId="0" borderId="4" xfId="0" applyFont="1" applyFill="1" applyBorder="1" applyAlignment="1">
      <alignment horizontal="center"/>
    </xf>
    <xf numFmtId="0" fontId="2" fillId="0" borderId="4" xfId="0" applyFont="1" applyFill="1" applyBorder="1" applyAlignment="1">
      <alignment horizontal="centerContinuous"/>
    </xf>
    <xf numFmtId="0" fontId="0" fillId="0" borderId="1" xfId="0" applyBorder="1" applyAlignment="1">
      <alignment horizontal="right"/>
    </xf>
    <xf numFmtId="0" fontId="4" fillId="0" borderId="0" xfId="0" applyFont="1" applyBorder="1"/>
    <xf numFmtId="0" fontId="3" fillId="0" borderId="0" xfId="0" applyFont="1"/>
    <xf numFmtId="0" fontId="0" fillId="0" borderId="1" xfId="0" applyBorder="1" applyAlignment="1">
      <alignment horizontal="center"/>
    </xf>
    <xf numFmtId="0" fontId="0" fillId="0" borderId="1" xfId="0" applyBorder="1" applyAlignment="1">
      <alignment horizontal="center" wrapText="1"/>
    </xf>
    <xf numFmtId="0" fontId="0" fillId="0" borderId="1" xfId="0" applyBorder="1" applyAlignment="1">
      <alignment wrapText="1"/>
    </xf>
    <xf numFmtId="0" fontId="6" fillId="0" borderId="0" xfId="0" applyFont="1" applyFill="1" applyBorder="1" applyAlignment="1"/>
    <xf numFmtId="0" fontId="6" fillId="0" borderId="3" xfId="0" applyFont="1" applyFill="1" applyBorder="1" applyAlignment="1"/>
    <xf numFmtId="0" fontId="0" fillId="0" borderId="1" xfId="0" applyBorder="1" applyAlignment="1">
      <alignment horizontal="center" wrapText="1"/>
    </xf>
    <xf numFmtId="0" fontId="0" fillId="0" borderId="0" xfId="0" applyAlignment="1"/>
    <xf numFmtId="0" fontId="0" fillId="0" borderId="0" xfId="0" applyBorder="1" applyAlignment="1">
      <alignment horizontal="left"/>
    </xf>
    <xf numFmtId="2" fontId="6" fillId="0" borderId="1" xfId="0" applyNumberFormat="1" applyFont="1" applyBorder="1"/>
    <xf numFmtId="0" fontId="6" fillId="0" borderId="1" xfId="0" applyFont="1" applyBorder="1" applyAlignment="1">
      <alignment horizontal="center"/>
    </xf>
    <xf numFmtId="0" fontId="6" fillId="0" borderId="0" xfId="0" applyFont="1"/>
    <xf numFmtId="10" fontId="0" fillId="0" borderId="1" xfId="1" applyNumberFormat="1" applyFont="1" applyBorder="1"/>
    <xf numFmtId="0" fontId="3" fillId="0" borderId="0" xfId="0" applyFont="1" applyAlignment="1">
      <alignment horizontal="left"/>
    </xf>
  </cellXfs>
  <cellStyles count="2">
    <cellStyle name="Normalny" xfId="0" builtinId="0"/>
    <cellStyle name="Procentowy"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lotArea>
      <c:layout/>
      <c:lineChart>
        <c:grouping val="standard"/>
        <c:varyColors val="0"/>
        <c:ser>
          <c:idx val="0"/>
          <c:order val="0"/>
          <c:tx>
            <c:strRef>
              <c:f>'Metoda 1'!$C$6</c:f>
              <c:strCache>
                <c:ptCount val="1"/>
                <c:pt idx="0">
                  <c:v>Obrót [mln AUD]</c:v>
                </c:pt>
              </c:strCache>
            </c:strRef>
          </c:tx>
          <c:spPr>
            <a:ln w="28575" cap="rnd">
              <a:solidFill>
                <a:schemeClr val="accent1"/>
              </a:solidFill>
              <a:round/>
            </a:ln>
            <a:effectLst/>
          </c:spPr>
          <c:marker>
            <c:symbol val="none"/>
          </c:marker>
          <c:cat>
            <c:strRef>
              <c:f>'Metoda 1'!$B$7:$B$90</c:f>
              <c:strCache>
                <c:ptCount val="84"/>
                <c:pt idx="0">
                  <c:v>1983 sty</c:v>
                </c:pt>
                <c:pt idx="1">
                  <c:v>1983 lut</c:v>
                </c:pt>
                <c:pt idx="2">
                  <c:v>1983 mar</c:v>
                </c:pt>
                <c:pt idx="3">
                  <c:v>1983 kwi</c:v>
                </c:pt>
                <c:pt idx="4">
                  <c:v>1983 maj</c:v>
                </c:pt>
                <c:pt idx="5">
                  <c:v>1983 cze</c:v>
                </c:pt>
                <c:pt idx="6">
                  <c:v>1983 lip</c:v>
                </c:pt>
                <c:pt idx="7">
                  <c:v>1983 sie</c:v>
                </c:pt>
                <c:pt idx="8">
                  <c:v>1983 wrz</c:v>
                </c:pt>
                <c:pt idx="9">
                  <c:v>1983 paź</c:v>
                </c:pt>
                <c:pt idx="10">
                  <c:v>1983 lis</c:v>
                </c:pt>
                <c:pt idx="11">
                  <c:v>1983 gru</c:v>
                </c:pt>
                <c:pt idx="12">
                  <c:v>1984 sty</c:v>
                </c:pt>
                <c:pt idx="13">
                  <c:v>1984 lut</c:v>
                </c:pt>
                <c:pt idx="14">
                  <c:v>1984 mar</c:v>
                </c:pt>
                <c:pt idx="15">
                  <c:v>1984 kwi</c:v>
                </c:pt>
                <c:pt idx="16">
                  <c:v>1984 maj</c:v>
                </c:pt>
                <c:pt idx="17">
                  <c:v>1984 cze</c:v>
                </c:pt>
                <c:pt idx="18">
                  <c:v>1984 lip</c:v>
                </c:pt>
                <c:pt idx="19">
                  <c:v>1984 sie</c:v>
                </c:pt>
                <c:pt idx="20">
                  <c:v>1984 wrz</c:v>
                </c:pt>
                <c:pt idx="21">
                  <c:v>1984 paź</c:v>
                </c:pt>
                <c:pt idx="22">
                  <c:v>1984 lis</c:v>
                </c:pt>
                <c:pt idx="23">
                  <c:v>1984 gru</c:v>
                </c:pt>
                <c:pt idx="24">
                  <c:v>1985 sty</c:v>
                </c:pt>
                <c:pt idx="25">
                  <c:v>1985 lut</c:v>
                </c:pt>
                <c:pt idx="26">
                  <c:v>1985 mar</c:v>
                </c:pt>
                <c:pt idx="27">
                  <c:v>1985 kwi</c:v>
                </c:pt>
                <c:pt idx="28">
                  <c:v>1985 maj</c:v>
                </c:pt>
                <c:pt idx="29">
                  <c:v>1985 cze</c:v>
                </c:pt>
                <c:pt idx="30">
                  <c:v>1985 lip</c:v>
                </c:pt>
                <c:pt idx="31">
                  <c:v>1985 sie</c:v>
                </c:pt>
                <c:pt idx="32">
                  <c:v>1985 wrz</c:v>
                </c:pt>
                <c:pt idx="33">
                  <c:v>1985 paź</c:v>
                </c:pt>
                <c:pt idx="34">
                  <c:v>1985 lis</c:v>
                </c:pt>
                <c:pt idx="35">
                  <c:v>1985 gru</c:v>
                </c:pt>
                <c:pt idx="36">
                  <c:v>1986 sty</c:v>
                </c:pt>
                <c:pt idx="37">
                  <c:v>1986 lut</c:v>
                </c:pt>
                <c:pt idx="38">
                  <c:v>1986 mar</c:v>
                </c:pt>
                <c:pt idx="39">
                  <c:v>1986 kwi</c:v>
                </c:pt>
                <c:pt idx="40">
                  <c:v>1986 maj</c:v>
                </c:pt>
                <c:pt idx="41">
                  <c:v>1986 cze</c:v>
                </c:pt>
                <c:pt idx="42">
                  <c:v>1986 lip</c:v>
                </c:pt>
                <c:pt idx="43">
                  <c:v>1986 sie</c:v>
                </c:pt>
                <c:pt idx="44">
                  <c:v>1986 wrz</c:v>
                </c:pt>
                <c:pt idx="45">
                  <c:v>1986 paź</c:v>
                </c:pt>
                <c:pt idx="46">
                  <c:v>1986 lis</c:v>
                </c:pt>
                <c:pt idx="47">
                  <c:v>1986 gru</c:v>
                </c:pt>
                <c:pt idx="48">
                  <c:v>1987 sty</c:v>
                </c:pt>
                <c:pt idx="49">
                  <c:v>1987 lut</c:v>
                </c:pt>
                <c:pt idx="50">
                  <c:v>1987 mar</c:v>
                </c:pt>
                <c:pt idx="51">
                  <c:v>1987 kwi</c:v>
                </c:pt>
                <c:pt idx="52">
                  <c:v>1987 maj</c:v>
                </c:pt>
                <c:pt idx="53">
                  <c:v>1987 cze</c:v>
                </c:pt>
                <c:pt idx="54">
                  <c:v>1987 lip</c:v>
                </c:pt>
                <c:pt idx="55">
                  <c:v>1987 sie</c:v>
                </c:pt>
                <c:pt idx="56">
                  <c:v>1987 wrz</c:v>
                </c:pt>
                <c:pt idx="57">
                  <c:v>1987 paź</c:v>
                </c:pt>
                <c:pt idx="58">
                  <c:v>1987 lis</c:v>
                </c:pt>
                <c:pt idx="59">
                  <c:v>1987 gru</c:v>
                </c:pt>
                <c:pt idx="60">
                  <c:v>1988 sty</c:v>
                </c:pt>
                <c:pt idx="61">
                  <c:v>1988 lut</c:v>
                </c:pt>
                <c:pt idx="62">
                  <c:v>1988 mar</c:v>
                </c:pt>
                <c:pt idx="63">
                  <c:v>1988 kwi</c:v>
                </c:pt>
                <c:pt idx="64">
                  <c:v>1988 maj</c:v>
                </c:pt>
                <c:pt idx="65">
                  <c:v>1988 cze</c:v>
                </c:pt>
                <c:pt idx="66">
                  <c:v>1988 lip</c:v>
                </c:pt>
                <c:pt idx="67">
                  <c:v>1988 sie</c:v>
                </c:pt>
                <c:pt idx="68">
                  <c:v>1988 wrz</c:v>
                </c:pt>
                <c:pt idx="69">
                  <c:v>1988 paź</c:v>
                </c:pt>
                <c:pt idx="70">
                  <c:v>1988 lis</c:v>
                </c:pt>
                <c:pt idx="71">
                  <c:v>1988 gru</c:v>
                </c:pt>
                <c:pt idx="72">
                  <c:v>1989 sty</c:v>
                </c:pt>
                <c:pt idx="73">
                  <c:v>1989 lut</c:v>
                </c:pt>
                <c:pt idx="74">
                  <c:v>1989 mar</c:v>
                </c:pt>
                <c:pt idx="75">
                  <c:v>1989 kwi</c:v>
                </c:pt>
                <c:pt idx="76">
                  <c:v>1989 maj</c:v>
                </c:pt>
                <c:pt idx="77">
                  <c:v>1989 cze</c:v>
                </c:pt>
                <c:pt idx="78">
                  <c:v>1989 lip</c:v>
                </c:pt>
                <c:pt idx="79">
                  <c:v>1989 sie</c:v>
                </c:pt>
                <c:pt idx="80">
                  <c:v>1989 wrz</c:v>
                </c:pt>
                <c:pt idx="81">
                  <c:v>1989 paź</c:v>
                </c:pt>
                <c:pt idx="82">
                  <c:v>1989 lis</c:v>
                </c:pt>
                <c:pt idx="83">
                  <c:v>1989 gru</c:v>
                </c:pt>
              </c:strCache>
            </c:strRef>
          </c:cat>
          <c:val>
            <c:numRef>
              <c:f>'Metoda 1'!$C$7:$C$90</c:f>
              <c:numCache>
                <c:formatCode>General</c:formatCode>
                <c:ptCount val="84"/>
                <c:pt idx="0">
                  <c:v>26.4</c:v>
                </c:pt>
                <c:pt idx="1">
                  <c:v>23.2</c:v>
                </c:pt>
                <c:pt idx="2">
                  <c:v>31.2</c:v>
                </c:pt>
                <c:pt idx="3">
                  <c:v>31.5</c:v>
                </c:pt>
                <c:pt idx="4">
                  <c:v>32.6</c:v>
                </c:pt>
                <c:pt idx="5">
                  <c:v>29.8</c:v>
                </c:pt>
                <c:pt idx="6">
                  <c:v>31.9</c:v>
                </c:pt>
                <c:pt idx="7">
                  <c:v>30.9</c:v>
                </c:pt>
                <c:pt idx="8">
                  <c:v>32.6</c:v>
                </c:pt>
                <c:pt idx="9">
                  <c:v>30</c:v>
                </c:pt>
                <c:pt idx="10">
                  <c:v>32.5</c:v>
                </c:pt>
                <c:pt idx="11">
                  <c:v>45.7</c:v>
                </c:pt>
                <c:pt idx="12">
                  <c:v>25.7</c:v>
                </c:pt>
                <c:pt idx="13">
                  <c:v>25.5</c:v>
                </c:pt>
                <c:pt idx="14">
                  <c:v>30.7</c:v>
                </c:pt>
                <c:pt idx="15">
                  <c:v>31</c:v>
                </c:pt>
                <c:pt idx="16">
                  <c:v>35.4</c:v>
                </c:pt>
                <c:pt idx="17">
                  <c:v>30.5</c:v>
                </c:pt>
                <c:pt idx="18">
                  <c:v>30.8</c:v>
                </c:pt>
                <c:pt idx="19">
                  <c:v>30.8</c:v>
                </c:pt>
                <c:pt idx="20">
                  <c:v>27.8</c:v>
                </c:pt>
                <c:pt idx="21">
                  <c:v>33.6</c:v>
                </c:pt>
                <c:pt idx="22">
                  <c:v>35</c:v>
                </c:pt>
                <c:pt idx="23">
                  <c:v>45.2</c:v>
                </c:pt>
                <c:pt idx="24">
                  <c:v>29.2</c:v>
                </c:pt>
                <c:pt idx="25">
                  <c:v>27.5</c:v>
                </c:pt>
                <c:pt idx="26">
                  <c:v>31.9</c:v>
                </c:pt>
                <c:pt idx="27">
                  <c:v>32.6</c:v>
                </c:pt>
                <c:pt idx="28">
                  <c:v>36.4</c:v>
                </c:pt>
                <c:pt idx="29">
                  <c:v>31.4</c:v>
                </c:pt>
                <c:pt idx="30">
                  <c:v>33.299999999999997</c:v>
                </c:pt>
                <c:pt idx="31">
                  <c:v>32.299999999999997</c:v>
                </c:pt>
                <c:pt idx="32">
                  <c:v>31.6</c:v>
                </c:pt>
                <c:pt idx="33">
                  <c:v>34.1</c:v>
                </c:pt>
                <c:pt idx="34">
                  <c:v>37.299999999999997</c:v>
                </c:pt>
                <c:pt idx="35">
                  <c:v>50.2</c:v>
                </c:pt>
                <c:pt idx="36">
                  <c:v>31.1</c:v>
                </c:pt>
                <c:pt idx="37">
                  <c:v>28.1</c:v>
                </c:pt>
                <c:pt idx="38">
                  <c:v>28.2</c:v>
                </c:pt>
                <c:pt idx="39">
                  <c:v>36.200000000000003</c:v>
                </c:pt>
                <c:pt idx="40">
                  <c:v>38.799999999999997</c:v>
                </c:pt>
                <c:pt idx="41">
                  <c:v>30.7</c:v>
                </c:pt>
                <c:pt idx="42">
                  <c:v>30.9</c:v>
                </c:pt>
                <c:pt idx="43">
                  <c:v>30.9</c:v>
                </c:pt>
                <c:pt idx="44">
                  <c:v>31.5</c:v>
                </c:pt>
                <c:pt idx="45">
                  <c:v>34.299999999999997</c:v>
                </c:pt>
                <c:pt idx="46">
                  <c:v>35</c:v>
                </c:pt>
                <c:pt idx="47">
                  <c:v>49.5</c:v>
                </c:pt>
                <c:pt idx="48">
                  <c:v>29.8</c:v>
                </c:pt>
                <c:pt idx="49">
                  <c:v>26.1</c:v>
                </c:pt>
                <c:pt idx="50">
                  <c:v>32.4</c:v>
                </c:pt>
                <c:pt idx="51">
                  <c:v>34.299999999999997</c:v>
                </c:pt>
                <c:pt idx="52">
                  <c:v>35.299999999999997</c:v>
                </c:pt>
                <c:pt idx="53">
                  <c:v>32.299999999999997</c:v>
                </c:pt>
                <c:pt idx="54">
                  <c:v>35.1</c:v>
                </c:pt>
                <c:pt idx="55">
                  <c:v>31.9</c:v>
                </c:pt>
                <c:pt idx="56">
                  <c:v>34.9</c:v>
                </c:pt>
                <c:pt idx="57">
                  <c:v>34.6</c:v>
                </c:pt>
                <c:pt idx="58">
                  <c:v>35</c:v>
                </c:pt>
                <c:pt idx="59">
                  <c:v>49.6</c:v>
                </c:pt>
                <c:pt idx="60">
                  <c:v>27.6</c:v>
                </c:pt>
                <c:pt idx="61">
                  <c:v>30.1</c:v>
                </c:pt>
                <c:pt idx="62">
                  <c:v>34.6</c:v>
                </c:pt>
                <c:pt idx="63">
                  <c:v>34.1</c:v>
                </c:pt>
                <c:pt idx="64">
                  <c:v>37.1</c:v>
                </c:pt>
                <c:pt idx="65">
                  <c:v>35.700000000000003</c:v>
                </c:pt>
                <c:pt idx="66">
                  <c:v>35.200000000000003</c:v>
                </c:pt>
                <c:pt idx="67">
                  <c:v>33.6</c:v>
                </c:pt>
                <c:pt idx="68">
                  <c:v>38.200000000000003</c:v>
                </c:pt>
                <c:pt idx="69">
                  <c:v>37.6</c:v>
                </c:pt>
                <c:pt idx="70">
                  <c:v>36.1</c:v>
                </c:pt>
                <c:pt idx="71">
                  <c:v>55.3</c:v>
                </c:pt>
                <c:pt idx="72">
                  <c:v>38.299999999999997</c:v>
                </c:pt>
                <c:pt idx="73">
                  <c:v>31.2</c:v>
                </c:pt>
                <c:pt idx="74">
                  <c:v>35.9</c:v>
                </c:pt>
                <c:pt idx="75">
                  <c:v>38.5</c:v>
                </c:pt>
                <c:pt idx="76">
                  <c:v>40.6</c:v>
                </c:pt>
                <c:pt idx="77">
                  <c:v>40.700000000000003</c:v>
                </c:pt>
                <c:pt idx="78">
                  <c:v>39.5</c:v>
                </c:pt>
                <c:pt idx="79">
                  <c:v>36.700000000000003</c:v>
                </c:pt>
                <c:pt idx="80">
                  <c:v>40.9</c:v>
                </c:pt>
                <c:pt idx="81">
                  <c:v>41.8</c:v>
                </c:pt>
                <c:pt idx="82">
                  <c:v>43.1</c:v>
                </c:pt>
                <c:pt idx="83">
                  <c:v>56.5</c:v>
                </c:pt>
              </c:numCache>
            </c:numRef>
          </c:val>
          <c:smooth val="0"/>
          <c:extLst>
            <c:ext xmlns:c16="http://schemas.microsoft.com/office/drawing/2014/chart" uri="{C3380CC4-5D6E-409C-BE32-E72D297353CC}">
              <c16:uniqueId val="{00000000-76B1-42DC-9C2C-4BCEF9DAA12F}"/>
            </c:ext>
          </c:extLst>
        </c:ser>
        <c:dLbls>
          <c:showLegendKey val="0"/>
          <c:showVal val="0"/>
          <c:showCatName val="0"/>
          <c:showSerName val="0"/>
          <c:showPercent val="0"/>
          <c:showBubbleSize val="0"/>
        </c:dLbls>
        <c:smooth val="0"/>
        <c:axId val="1334020079"/>
        <c:axId val="1334021519"/>
      </c:lineChart>
      <c:catAx>
        <c:axId val="13340200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334021519"/>
        <c:crosses val="autoZero"/>
        <c:auto val="1"/>
        <c:lblAlgn val="ctr"/>
        <c:lblOffset val="100"/>
        <c:noMultiLvlLbl val="0"/>
      </c:catAx>
      <c:valAx>
        <c:axId val="13340215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334020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'Metoda 1'!$C$6</c:f>
              <c:strCache>
                <c:ptCount val="1"/>
                <c:pt idx="0">
                  <c:v>Obrót [mln AUD]</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1"/>
            <c:trendlineLbl>
              <c:layout>
                <c:manualLayout>
                  <c:x val="1.3666595954428042E-2"/>
                  <c:y val="0.12695335145153658"/>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trendlineLbl>
          </c:trendline>
          <c:cat>
            <c:strRef>
              <c:f>'Metoda 1'!$B$7:$B$90</c:f>
              <c:strCache>
                <c:ptCount val="84"/>
                <c:pt idx="0">
                  <c:v>1983 sty</c:v>
                </c:pt>
                <c:pt idx="1">
                  <c:v>1983 lut</c:v>
                </c:pt>
                <c:pt idx="2">
                  <c:v>1983 mar</c:v>
                </c:pt>
                <c:pt idx="3">
                  <c:v>1983 kwi</c:v>
                </c:pt>
                <c:pt idx="4">
                  <c:v>1983 maj</c:v>
                </c:pt>
                <c:pt idx="5">
                  <c:v>1983 cze</c:v>
                </c:pt>
                <c:pt idx="6">
                  <c:v>1983 lip</c:v>
                </c:pt>
                <c:pt idx="7">
                  <c:v>1983 sie</c:v>
                </c:pt>
                <c:pt idx="8">
                  <c:v>1983 wrz</c:v>
                </c:pt>
                <c:pt idx="9">
                  <c:v>1983 paź</c:v>
                </c:pt>
                <c:pt idx="10">
                  <c:v>1983 lis</c:v>
                </c:pt>
                <c:pt idx="11">
                  <c:v>1983 gru</c:v>
                </c:pt>
                <c:pt idx="12">
                  <c:v>1984 sty</c:v>
                </c:pt>
                <c:pt idx="13">
                  <c:v>1984 lut</c:v>
                </c:pt>
                <c:pt idx="14">
                  <c:v>1984 mar</c:v>
                </c:pt>
                <c:pt idx="15">
                  <c:v>1984 kwi</c:v>
                </c:pt>
                <c:pt idx="16">
                  <c:v>1984 maj</c:v>
                </c:pt>
                <c:pt idx="17">
                  <c:v>1984 cze</c:v>
                </c:pt>
                <c:pt idx="18">
                  <c:v>1984 lip</c:v>
                </c:pt>
                <c:pt idx="19">
                  <c:v>1984 sie</c:v>
                </c:pt>
                <c:pt idx="20">
                  <c:v>1984 wrz</c:v>
                </c:pt>
                <c:pt idx="21">
                  <c:v>1984 paź</c:v>
                </c:pt>
                <c:pt idx="22">
                  <c:v>1984 lis</c:v>
                </c:pt>
                <c:pt idx="23">
                  <c:v>1984 gru</c:v>
                </c:pt>
                <c:pt idx="24">
                  <c:v>1985 sty</c:v>
                </c:pt>
                <c:pt idx="25">
                  <c:v>1985 lut</c:v>
                </c:pt>
                <c:pt idx="26">
                  <c:v>1985 mar</c:v>
                </c:pt>
                <c:pt idx="27">
                  <c:v>1985 kwi</c:v>
                </c:pt>
                <c:pt idx="28">
                  <c:v>1985 maj</c:v>
                </c:pt>
                <c:pt idx="29">
                  <c:v>1985 cze</c:v>
                </c:pt>
                <c:pt idx="30">
                  <c:v>1985 lip</c:v>
                </c:pt>
                <c:pt idx="31">
                  <c:v>1985 sie</c:v>
                </c:pt>
                <c:pt idx="32">
                  <c:v>1985 wrz</c:v>
                </c:pt>
                <c:pt idx="33">
                  <c:v>1985 paź</c:v>
                </c:pt>
                <c:pt idx="34">
                  <c:v>1985 lis</c:v>
                </c:pt>
                <c:pt idx="35">
                  <c:v>1985 gru</c:v>
                </c:pt>
                <c:pt idx="36">
                  <c:v>1986 sty</c:v>
                </c:pt>
                <c:pt idx="37">
                  <c:v>1986 lut</c:v>
                </c:pt>
                <c:pt idx="38">
                  <c:v>1986 mar</c:v>
                </c:pt>
                <c:pt idx="39">
                  <c:v>1986 kwi</c:v>
                </c:pt>
                <c:pt idx="40">
                  <c:v>1986 maj</c:v>
                </c:pt>
                <c:pt idx="41">
                  <c:v>1986 cze</c:v>
                </c:pt>
                <c:pt idx="42">
                  <c:v>1986 lip</c:v>
                </c:pt>
                <c:pt idx="43">
                  <c:v>1986 sie</c:v>
                </c:pt>
                <c:pt idx="44">
                  <c:v>1986 wrz</c:v>
                </c:pt>
                <c:pt idx="45">
                  <c:v>1986 paź</c:v>
                </c:pt>
                <c:pt idx="46">
                  <c:v>1986 lis</c:v>
                </c:pt>
                <c:pt idx="47">
                  <c:v>1986 gru</c:v>
                </c:pt>
                <c:pt idx="48">
                  <c:v>1987 sty</c:v>
                </c:pt>
                <c:pt idx="49">
                  <c:v>1987 lut</c:v>
                </c:pt>
                <c:pt idx="50">
                  <c:v>1987 mar</c:v>
                </c:pt>
                <c:pt idx="51">
                  <c:v>1987 kwi</c:v>
                </c:pt>
                <c:pt idx="52">
                  <c:v>1987 maj</c:v>
                </c:pt>
                <c:pt idx="53">
                  <c:v>1987 cze</c:v>
                </c:pt>
                <c:pt idx="54">
                  <c:v>1987 lip</c:v>
                </c:pt>
                <c:pt idx="55">
                  <c:v>1987 sie</c:v>
                </c:pt>
                <c:pt idx="56">
                  <c:v>1987 wrz</c:v>
                </c:pt>
                <c:pt idx="57">
                  <c:v>1987 paź</c:v>
                </c:pt>
                <c:pt idx="58">
                  <c:v>1987 lis</c:v>
                </c:pt>
                <c:pt idx="59">
                  <c:v>1987 gru</c:v>
                </c:pt>
                <c:pt idx="60">
                  <c:v>1988 sty</c:v>
                </c:pt>
                <c:pt idx="61">
                  <c:v>1988 lut</c:v>
                </c:pt>
                <c:pt idx="62">
                  <c:v>1988 mar</c:v>
                </c:pt>
                <c:pt idx="63">
                  <c:v>1988 kwi</c:v>
                </c:pt>
                <c:pt idx="64">
                  <c:v>1988 maj</c:v>
                </c:pt>
                <c:pt idx="65">
                  <c:v>1988 cze</c:v>
                </c:pt>
                <c:pt idx="66">
                  <c:v>1988 lip</c:v>
                </c:pt>
                <c:pt idx="67">
                  <c:v>1988 sie</c:v>
                </c:pt>
                <c:pt idx="68">
                  <c:v>1988 wrz</c:v>
                </c:pt>
                <c:pt idx="69">
                  <c:v>1988 paź</c:v>
                </c:pt>
                <c:pt idx="70">
                  <c:v>1988 lis</c:v>
                </c:pt>
                <c:pt idx="71">
                  <c:v>1988 gru</c:v>
                </c:pt>
                <c:pt idx="72">
                  <c:v>1989 sty</c:v>
                </c:pt>
                <c:pt idx="73">
                  <c:v>1989 lut</c:v>
                </c:pt>
                <c:pt idx="74">
                  <c:v>1989 mar</c:v>
                </c:pt>
                <c:pt idx="75">
                  <c:v>1989 kwi</c:v>
                </c:pt>
                <c:pt idx="76">
                  <c:v>1989 maj</c:v>
                </c:pt>
                <c:pt idx="77">
                  <c:v>1989 cze</c:v>
                </c:pt>
                <c:pt idx="78">
                  <c:v>1989 lip</c:v>
                </c:pt>
                <c:pt idx="79">
                  <c:v>1989 sie</c:v>
                </c:pt>
                <c:pt idx="80">
                  <c:v>1989 wrz</c:v>
                </c:pt>
                <c:pt idx="81">
                  <c:v>1989 paź</c:v>
                </c:pt>
                <c:pt idx="82">
                  <c:v>1989 lis</c:v>
                </c:pt>
                <c:pt idx="83">
                  <c:v>1989 gru</c:v>
                </c:pt>
              </c:strCache>
            </c:strRef>
          </c:cat>
          <c:val>
            <c:numRef>
              <c:f>'Metoda 1'!$C$7:$C$90</c:f>
              <c:numCache>
                <c:formatCode>General</c:formatCode>
                <c:ptCount val="84"/>
                <c:pt idx="0">
                  <c:v>26.4</c:v>
                </c:pt>
                <c:pt idx="1">
                  <c:v>23.2</c:v>
                </c:pt>
                <c:pt idx="2">
                  <c:v>31.2</c:v>
                </c:pt>
                <c:pt idx="3">
                  <c:v>31.5</c:v>
                </c:pt>
                <c:pt idx="4">
                  <c:v>32.6</c:v>
                </c:pt>
                <c:pt idx="5">
                  <c:v>29.8</c:v>
                </c:pt>
                <c:pt idx="6">
                  <c:v>31.9</c:v>
                </c:pt>
                <c:pt idx="7">
                  <c:v>30.9</c:v>
                </c:pt>
                <c:pt idx="8">
                  <c:v>32.6</c:v>
                </c:pt>
                <c:pt idx="9">
                  <c:v>30</c:v>
                </c:pt>
                <c:pt idx="10">
                  <c:v>32.5</c:v>
                </c:pt>
                <c:pt idx="11">
                  <c:v>45.7</c:v>
                </c:pt>
                <c:pt idx="12">
                  <c:v>25.7</c:v>
                </c:pt>
                <c:pt idx="13">
                  <c:v>25.5</c:v>
                </c:pt>
                <c:pt idx="14">
                  <c:v>30.7</c:v>
                </c:pt>
                <c:pt idx="15">
                  <c:v>31</c:v>
                </c:pt>
                <c:pt idx="16">
                  <c:v>35.4</c:v>
                </c:pt>
                <c:pt idx="17">
                  <c:v>30.5</c:v>
                </c:pt>
                <c:pt idx="18">
                  <c:v>30.8</c:v>
                </c:pt>
                <c:pt idx="19">
                  <c:v>30.8</c:v>
                </c:pt>
                <c:pt idx="20">
                  <c:v>27.8</c:v>
                </c:pt>
                <c:pt idx="21">
                  <c:v>33.6</c:v>
                </c:pt>
                <c:pt idx="22">
                  <c:v>35</c:v>
                </c:pt>
                <c:pt idx="23">
                  <c:v>45.2</c:v>
                </c:pt>
                <c:pt idx="24">
                  <c:v>29.2</c:v>
                </c:pt>
                <c:pt idx="25">
                  <c:v>27.5</c:v>
                </c:pt>
                <c:pt idx="26">
                  <c:v>31.9</c:v>
                </c:pt>
                <c:pt idx="27">
                  <c:v>32.6</c:v>
                </c:pt>
                <c:pt idx="28">
                  <c:v>36.4</c:v>
                </c:pt>
                <c:pt idx="29">
                  <c:v>31.4</c:v>
                </c:pt>
                <c:pt idx="30">
                  <c:v>33.299999999999997</c:v>
                </c:pt>
                <c:pt idx="31">
                  <c:v>32.299999999999997</c:v>
                </c:pt>
                <c:pt idx="32">
                  <c:v>31.6</c:v>
                </c:pt>
                <c:pt idx="33">
                  <c:v>34.1</c:v>
                </c:pt>
                <c:pt idx="34">
                  <c:v>37.299999999999997</c:v>
                </c:pt>
                <c:pt idx="35">
                  <c:v>50.2</c:v>
                </c:pt>
                <c:pt idx="36">
                  <c:v>31.1</c:v>
                </c:pt>
                <c:pt idx="37">
                  <c:v>28.1</c:v>
                </c:pt>
                <c:pt idx="38">
                  <c:v>28.2</c:v>
                </c:pt>
                <c:pt idx="39">
                  <c:v>36.200000000000003</c:v>
                </c:pt>
                <c:pt idx="40">
                  <c:v>38.799999999999997</c:v>
                </c:pt>
                <c:pt idx="41">
                  <c:v>30.7</c:v>
                </c:pt>
                <c:pt idx="42">
                  <c:v>30.9</c:v>
                </c:pt>
                <c:pt idx="43">
                  <c:v>30.9</c:v>
                </c:pt>
                <c:pt idx="44">
                  <c:v>31.5</c:v>
                </c:pt>
                <c:pt idx="45">
                  <c:v>34.299999999999997</c:v>
                </c:pt>
                <c:pt idx="46">
                  <c:v>35</c:v>
                </c:pt>
                <c:pt idx="47">
                  <c:v>49.5</c:v>
                </c:pt>
                <c:pt idx="48">
                  <c:v>29.8</c:v>
                </c:pt>
                <c:pt idx="49">
                  <c:v>26.1</c:v>
                </c:pt>
                <c:pt idx="50">
                  <c:v>32.4</c:v>
                </c:pt>
                <c:pt idx="51">
                  <c:v>34.299999999999997</c:v>
                </c:pt>
                <c:pt idx="52">
                  <c:v>35.299999999999997</c:v>
                </c:pt>
                <c:pt idx="53">
                  <c:v>32.299999999999997</c:v>
                </c:pt>
                <c:pt idx="54">
                  <c:v>35.1</c:v>
                </c:pt>
                <c:pt idx="55">
                  <c:v>31.9</c:v>
                </c:pt>
                <c:pt idx="56">
                  <c:v>34.9</c:v>
                </c:pt>
                <c:pt idx="57">
                  <c:v>34.6</c:v>
                </c:pt>
                <c:pt idx="58">
                  <c:v>35</c:v>
                </c:pt>
                <c:pt idx="59">
                  <c:v>49.6</c:v>
                </c:pt>
                <c:pt idx="60">
                  <c:v>27.6</c:v>
                </c:pt>
                <c:pt idx="61">
                  <c:v>30.1</c:v>
                </c:pt>
                <c:pt idx="62">
                  <c:v>34.6</c:v>
                </c:pt>
                <c:pt idx="63">
                  <c:v>34.1</c:v>
                </c:pt>
                <c:pt idx="64">
                  <c:v>37.1</c:v>
                </c:pt>
                <c:pt idx="65">
                  <c:v>35.700000000000003</c:v>
                </c:pt>
                <c:pt idx="66">
                  <c:v>35.200000000000003</c:v>
                </c:pt>
                <c:pt idx="67">
                  <c:v>33.6</c:v>
                </c:pt>
                <c:pt idx="68">
                  <c:v>38.200000000000003</c:v>
                </c:pt>
                <c:pt idx="69">
                  <c:v>37.6</c:v>
                </c:pt>
                <c:pt idx="70">
                  <c:v>36.1</c:v>
                </c:pt>
                <c:pt idx="71">
                  <c:v>55.3</c:v>
                </c:pt>
                <c:pt idx="72">
                  <c:v>38.299999999999997</c:v>
                </c:pt>
                <c:pt idx="73">
                  <c:v>31.2</c:v>
                </c:pt>
                <c:pt idx="74">
                  <c:v>35.9</c:v>
                </c:pt>
                <c:pt idx="75">
                  <c:v>38.5</c:v>
                </c:pt>
                <c:pt idx="76">
                  <c:v>40.6</c:v>
                </c:pt>
                <c:pt idx="77">
                  <c:v>40.700000000000003</c:v>
                </c:pt>
                <c:pt idx="78">
                  <c:v>39.5</c:v>
                </c:pt>
                <c:pt idx="79">
                  <c:v>36.700000000000003</c:v>
                </c:pt>
                <c:pt idx="80">
                  <c:v>40.9</c:v>
                </c:pt>
                <c:pt idx="81">
                  <c:v>41.8</c:v>
                </c:pt>
                <c:pt idx="82">
                  <c:v>43.1</c:v>
                </c:pt>
                <c:pt idx="83">
                  <c:v>56.5</c:v>
                </c:pt>
              </c:numCache>
            </c:numRef>
          </c:val>
          <c:smooth val="0"/>
          <c:extLst>
            <c:ext xmlns:c16="http://schemas.microsoft.com/office/drawing/2014/chart" uri="{C3380CC4-5D6E-409C-BE32-E72D297353CC}">
              <c16:uniqueId val="{00000000-816D-4DC6-A1DC-8038EFCF63EB}"/>
            </c:ext>
          </c:extLst>
        </c:ser>
        <c:ser>
          <c:idx val="1"/>
          <c:order val="1"/>
          <c:tx>
            <c:strRef>
              <c:f>'Metoda 1'!$D$6</c:f>
              <c:strCache>
                <c:ptCount val="1"/>
                <c:pt idx="0">
                  <c:v>MA(12)</c:v>
                </c:pt>
              </c:strCache>
            </c:strRef>
          </c:tx>
          <c:spPr>
            <a:ln w="28575" cap="rnd">
              <a:solidFill>
                <a:schemeClr val="accent2"/>
              </a:solidFill>
              <a:round/>
            </a:ln>
            <a:effectLst/>
          </c:spPr>
          <c:marker>
            <c:symbol val="none"/>
          </c:marker>
          <c:cat>
            <c:strRef>
              <c:f>'Metoda 1'!$B$7:$B$90</c:f>
              <c:strCache>
                <c:ptCount val="84"/>
                <c:pt idx="0">
                  <c:v>1983 sty</c:v>
                </c:pt>
                <c:pt idx="1">
                  <c:v>1983 lut</c:v>
                </c:pt>
                <c:pt idx="2">
                  <c:v>1983 mar</c:v>
                </c:pt>
                <c:pt idx="3">
                  <c:v>1983 kwi</c:v>
                </c:pt>
                <c:pt idx="4">
                  <c:v>1983 maj</c:v>
                </c:pt>
                <c:pt idx="5">
                  <c:v>1983 cze</c:v>
                </c:pt>
                <c:pt idx="6">
                  <c:v>1983 lip</c:v>
                </c:pt>
                <c:pt idx="7">
                  <c:v>1983 sie</c:v>
                </c:pt>
                <c:pt idx="8">
                  <c:v>1983 wrz</c:v>
                </c:pt>
                <c:pt idx="9">
                  <c:v>1983 paź</c:v>
                </c:pt>
                <c:pt idx="10">
                  <c:v>1983 lis</c:v>
                </c:pt>
                <c:pt idx="11">
                  <c:v>1983 gru</c:v>
                </c:pt>
                <c:pt idx="12">
                  <c:v>1984 sty</c:v>
                </c:pt>
                <c:pt idx="13">
                  <c:v>1984 lut</c:v>
                </c:pt>
                <c:pt idx="14">
                  <c:v>1984 mar</c:v>
                </c:pt>
                <c:pt idx="15">
                  <c:v>1984 kwi</c:v>
                </c:pt>
                <c:pt idx="16">
                  <c:v>1984 maj</c:v>
                </c:pt>
                <c:pt idx="17">
                  <c:v>1984 cze</c:v>
                </c:pt>
                <c:pt idx="18">
                  <c:v>1984 lip</c:v>
                </c:pt>
                <c:pt idx="19">
                  <c:v>1984 sie</c:v>
                </c:pt>
                <c:pt idx="20">
                  <c:v>1984 wrz</c:v>
                </c:pt>
                <c:pt idx="21">
                  <c:v>1984 paź</c:v>
                </c:pt>
                <c:pt idx="22">
                  <c:v>1984 lis</c:v>
                </c:pt>
                <c:pt idx="23">
                  <c:v>1984 gru</c:v>
                </c:pt>
                <c:pt idx="24">
                  <c:v>1985 sty</c:v>
                </c:pt>
                <c:pt idx="25">
                  <c:v>1985 lut</c:v>
                </c:pt>
                <c:pt idx="26">
                  <c:v>1985 mar</c:v>
                </c:pt>
                <c:pt idx="27">
                  <c:v>1985 kwi</c:v>
                </c:pt>
                <c:pt idx="28">
                  <c:v>1985 maj</c:v>
                </c:pt>
                <c:pt idx="29">
                  <c:v>1985 cze</c:v>
                </c:pt>
                <c:pt idx="30">
                  <c:v>1985 lip</c:v>
                </c:pt>
                <c:pt idx="31">
                  <c:v>1985 sie</c:v>
                </c:pt>
                <c:pt idx="32">
                  <c:v>1985 wrz</c:v>
                </c:pt>
                <c:pt idx="33">
                  <c:v>1985 paź</c:v>
                </c:pt>
                <c:pt idx="34">
                  <c:v>1985 lis</c:v>
                </c:pt>
                <c:pt idx="35">
                  <c:v>1985 gru</c:v>
                </c:pt>
                <c:pt idx="36">
                  <c:v>1986 sty</c:v>
                </c:pt>
                <c:pt idx="37">
                  <c:v>1986 lut</c:v>
                </c:pt>
                <c:pt idx="38">
                  <c:v>1986 mar</c:v>
                </c:pt>
                <c:pt idx="39">
                  <c:v>1986 kwi</c:v>
                </c:pt>
                <c:pt idx="40">
                  <c:v>1986 maj</c:v>
                </c:pt>
                <c:pt idx="41">
                  <c:v>1986 cze</c:v>
                </c:pt>
                <c:pt idx="42">
                  <c:v>1986 lip</c:v>
                </c:pt>
                <c:pt idx="43">
                  <c:v>1986 sie</c:v>
                </c:pt>
                <c:pt idx="44">
                  <c:v>1986 wrz</c:v>
                </c:pt>
                <c:pt idx="45">
                  <c:v>1986 paź</c:v>
                </c:pt>
                <c:pt idx="46">
                  <c:v>1986 lis</c:v>
                </c:pt>
                <c:pt idx="47">
                  <c:v>1986 gru</c:v>
                </c:pt>
                <c:pt idx="48">
                  <c:v>1987 sty</c:v>
                </c:pt>
                <c:pt idx="49">
                  <c:v>1987 lut</c:v>
                </c:pt>
                <c:pt idx="50">
                  <c:v>1987 mar</c:v>
                </c:pt>
                <c:pt idx="51">
                  <c:v>1987 kwi</c:v>
                </c:pt>
                <c:pt idx="52">
                  <c:v>1987 maj</c:v>
                </c:pt>
                <c:pt idx="53">
                  <c:v>1987 cze</c:v>
                </c:pt>
                <c:pt idx="54">
                  <c:v>1987 lip</c:v>
                </c:pt>
                <c:pt idx="55">
                  <c:v>1987 sie</c:v>
                </c:pt>
                <c:pt idx="56">
                  <c:v>1987 wrz</c:v>
                </c:pt>
                <c:pt idx="57">
                  <c:v>1987 paź</c:v>
                </c:pt>
                <c:pt idx="58">
                  <c:v>1987 lis</c:v>
                </c:pt>
                <c:pt idx="59">
                  <c:v>1987 gru</c:v>
                </c:pt>
                <c:pt idx="60">
                  <c:v>1988 sty</c:v>
                </c:pt>
                <c:pt idx="61">
                  <c:v>1988 lut</c:v>
                </c:pt>
                <c:pt idx="62">
                  <c:v>1988 mar</c:v>
                </c:pt>
                <c:pt idx="63">
                  <c:v>1988 kwi</c:v>
                </c:pt>
                <c:pt idx="64">
                  <c:v>1988 maj</c:v>
                </c:pt>
                <c:pt idx="65">
                  <c:v>1988 cze</c:v>
                </c:pt>
                <c:pt idx="66">
                  <c:v>1988 lip</c:v>
                </c:pt>
                <c:pt idx="67">
                  <c:v>1988 sie</c:v>
                </c:pt>
                <c:pt idx="68">
                  <c:v>1988 wrz</c:v>
                </c:pt>
                <c:pt idx="69">
                  <c:v>1988 paź</c:v>
                </c:pt>
                <c:pt idx="70">
                  <c:v>1988 lis</c:v>
                </c:pt>
                <c:pt idx="71">
                  <c:v>1988 gru</c:v>
                </c:pt>
                <c:pt idx="72">
                  <c:v>1989 sty</c:v>
                </c:pt>
                <c:pt idx="73">
                  <c:v>1989 lut</c:v>
                </c:pt>
                <c:pt idx="74">
                  <c:v>1989 mar</c:v>
                </c:pt>
                <c:pt idx="75">
                  <c:v>1989 kwi</c:v>
                </c:pt>
                <c:pt idx="76">
                  <c:v>1989 maj</c:v>
                </c:pt>
                <c:pt idx="77">
                  <c:v>1989 cze</c:v>
                </c:pt>
                <c:pt idx="78">
                  <c:v>1989 lip</c:v>
                </c:pt>
                <c:pt idx="79">
                  <c:v>1989 sie</c:v>
                </c:pt>
                <c:pt idx="80">
                  <c:v>1989 wrz</c:v>
                </c:pt>
                <c:pt idx="81">
                  <c:v>1989 paź</c:v>
                </c:pt>
                <c:pt idx="82">
                  <c:v>1989 lis</c:v>
                </c:pt>
                <c:pt idx="83">
                  <c:v>1989 gru</c:v>
                </c:pt>
              </c:strCache>
            </c:strRef>
          </c:cat>
          <c:val>
            <c:numRef>
              <c:f>'Metoda 1'!$D$7:$D$90</c:f>
              <c:numCache>
                <c:formatCode>General</c:formatCode>
                <c:ptCount val="84"/>
                <c:pt idx="6" formatCode="0.00">
                  <c:v>31.495833333333337</c:v>
                </c:pt>
                <c:pt idx="7" formatCode="0.00">
                  <c:v>31.5625</c:v>
                </c:pt>
                <c:pt idx="8" formatCode="0.00">
                  <c:v>31.637499999999996</c:v>
                </c:pt>
                <c:pt idx="9" formatCode="0.00">
                  <c:v>31.595833333333331</c:v>
                </c:pt>
                <c:pt idx="10" formatCode="0.00">
                  <c:v>31.691666666666663</c:v>
                </c:pt>
                <c:pt idx="11" formatCode="0.00">
                  <c:v>31.837499999999995</c:v>
                </c:pt>
                <c:pt idx="12" formatCode="0.00">
                  <c:v>31.820833333333329</c:v>
                </c:pt>
                <c:pt idx="13" formatCode="0.00">
                  <c:v>31.770833333333332</c:v>
                </c:pt>
                <c:pt idx="14" formatCode="0.00">
                  <c:v>31.566666666666666</c:v>
                </c:pt>
                <c:pt idx="15" formatCode="0.00">
                  <c:v>31.516666666666669</c:v>
                </c:pt>
                <c:pt idx="16" formatCode="0.00">
                  <c:v>31.770833333333336</c:v>
                </c:pt>
                <c:pt idx="17" formatCode="0.00">
                  <c:v>31.854166666666671</c:v>
                </c:pt>
                <c:pt idx="18" formatCode="0.00">
                  <c:v>31.979166666666664</c:v>
                </c:pt>
                <c:pt idx="19" formatCode="0.00">
                  <c:v>32.208333333333329</c:v>
                </c:pt>
                <c:pt idx="20" formatCode="0.00">
                  <c:v>32.341666666666669</c:v>
                </c:pt>
                <c:pt idx="21" formatCode="0.00">
                  <c:v>32.458333333333329</c:v>
                </c:pt>
                <c:pt idx="22" formatCode="0.00">
                  <c:v>32.566666666666663</c:v>
                </c:pt>
                <c:pt idx="23" formatCode="0.00">
                  <c:v>32.645833333333329</c:v>
                </c:pt>
                <c:pt idx="24" formatCode="0.00">
                  <c:v>32.787499999999994</c:v>
                </c:pt>
                <c:pt idx="25" formatCode="0.00">
                  <c:v>32.954166666666666</c:v>
                </c:pt>
                <c:pt idx="26" formatCode="0.00">
                  <c:v>33.174999999999997</c:v>
                </c:pt>
                <c:pt idx="27" formatCode="0.00">
                  <c:v>33.354166666666671</c:v>
                </c:pt>
                <c:pt idx="28" formatCode="0.00">
                  <c:v>33.470833333333331</c:v>
                </c:pt>
                <c:pt idx="29" formatCode="0.00">
                  <c:v>33.775000000000006</c:v>
                </c:pt>
                <c:pt idx="30" formatCode="0.00">
                  <c:v>34.0625</c:v>
                </c:pt>
                <c:pt idx="31" formatCode="0.00">
                  <c:v>34.166666666666671</c:v>
                </c:pt>
                <c:pt idx="32" formatCode="0.00">
                  <c:v>34.037500000000001</c:v>
                </c:pt>
                <c:pt idx="33" formatCode="0.00">
                  <c:v>34.033333333333331</c:v>
                </c:pt>
                <c:pt idx="34" formatCode="0.00">
                  <c:v>34.283333333333331</c:v>
                </c:pt>
                <c:pt idx="35" formatCode="0.00">
                  <c:v>34.354166666666657</c:v>
                </c:pt>
                <c:pt idx="36" formatCode="0.00">
                  <c:v>34.224999999999994</c:v>
                </c:pt>
                <c:pt idx="37" formatCode="0.00">
                  <c:v>34.066666666666663</c:v>
                </c:pt>
                <c:pt idx="38" formatCode="0.00">
                  <c:v>34.004166666666663</c:v>
                </c:pt>
                <c:pt idx="39" formatCode="0.00">
                  <c:v>34.008333333333326</c:v>
                </c:pt>
                <c:pt idx="40" formatCode="0.00">
                  <c:v>33.920833333333327</c:v>
                </c:pt>
                <c:pt idx="41" formatCode="0.00">
                  <c:v>33.795833333333334</c:v>
                </c:pt>
                <c:pt idx="42" formatCode="0.00">
                  <c:v>33.712499999999999</c:v>
                </c:pt>
                <c:pt idx="43" formatCode="0.00">
                  <c:v>33.575000000000003</c:v>
                </c:pt>
                <c:pt idx="44" formatCode="0.00">
                  <c:v>33.666666666666671</c:v>
                </c:pt>
                <c:pt idx="45" formatCode="0.00">
                  <c:v>33.762500000000003</c:v>
                </c:pt>
                <c:pt idx="46" formatCode="0.00">
                  <c:v>33.537500000000001</c:v>
                </c:pt>
                <c:pt idx="47" formatCode="0.00">
                  <c:v>33.458333333333329</c:v>
                </c:pt>
                <c:pt idx="48" formatCode="0.00">
                  <c:v>33.700000000000003</c:v>
                </c:pt>
                <c:pt idx="49" formatCode="0.00">
                  <c:v>33.916666666666671</c:v>
                </c:pt>
                <c:pt idx="50" formatCode="0.00">
                  <c:v>34.099999999999994</c:v>
                </c:pt>
                <c:pt idx="51" formatCode="0.00">
                  <c:v>34.254166666666663</c:v>
                </c:pt>
                <c:pt idx="52" formatCode="0.00">
                  <c:v>34.266666666666666</c:v>
                </c:pt>
                <c:pt idx="53" formatCode="0.00">
                  <c:v>34.270833333333329</c:v>
                </c:pt>
                <c:pt idx="54" formatCode="0.00">
                  <c:v>34.18333333333333</c:v>
                </c:pt>
                <c:pt idx="55" formatCode="0.00">
                  <c:v>34.25833333333334</c:v>
                </c:pt>
                <c:pt idx="56" formatCode="0.00">
                  <c:v>34.516666666666666</c:v>
                </c:pt>
                <c:pt idx="57" formatCode="0.00">
                  <c:v>34.6</c:v>
                </c:pt>
                <c:pt idx="58" formatCode="0.00">
                  <c:v>34.666666666666671</c:v>
                </c:pt>
                <c:pt idx="59" formatCode="0.00">
                  <c:v>34.88333333333334</c:v>
                </c:pt>
                <c:pt idx="60" formatCode="0.00">
                  <c:v>35.029166666666669</c:v>
                </c:pt>
                <c:pt idx="61" formatCode="0.00">
                  <c:v>35.104166666666664</c:v>
                </c:pt>
                <c:pt idx="62" formatCode="0.00">
                  <c:v>35.3125</c:v>
                </c:pt>
                <c:pt idx="63" formatCode="0.00">
                  <c:v>35.574999999999996</c:v>
                </c:pt>
                <c:pt idx="64" formatCode="0.00">
                  <c:v>35.745833333333337</c:v>
                </c:pt>
                <c:pt idx="65" formatCode="0.00">
                  <c:v>36.029166666666669</c:v>
                </c:pt>
                <c:pt idx="66" formatCode="0.00">
                  <c:v>36.712500000000006</c:v>
                </c:pt>
                <c:pt idx="67" formatCode="0.00">
                  <c:v>37.204166666666666</c:v>
                </c:pt>
                <c:pt idx="68" formatCode="0.00">
                  <c:v>37.304166666666667</c:v>
                </c:pt>
                <c:pt idx="69" formatCode="0.00">
                  <c:v>37.541666666666664</c:v>
                </c:pt>
                <c:pt idx="70" formatCode="0.00">
                  <c:v>37.87083333333333</c:v>
                </c:pt>
                <c:pt idx="71" formatCode="0.00">
                  <c:v>38.224999999999994</c:v>
                </c:pt>
                <c:pt idx="72" formatCode="0.00">
                  <c:v>38.612499999999997</c:v>
                </c:pt>
                <c:pt idx="73" formatCode="0.00">
                  <c:v>38.920833333333327</c:v>
                </c:pt>
                <c:pt idx="74" formatCode="0.00">
                  <c:v>39.162499999999994</c:v>
                </c:pt>
                <c:pt idx="75" formatCode="0.00">
                  <c:v>39.449999999999989</c:v>
                </c:pt>
                <c:pt idx="76" formatCode="0.00">
                  <c:v>39.916666666666664</c:v>
                </c:pt>
                <c:pt idx="77" formatCode="0.00">
                  <c:v>40.258333333333326</c:v>
                </c:pt>
              </c:numCache>
            </c:numRef>
          </c:val>
          <c:smooth val="0"/>
          <c:extLst>
            <c:ext xmlns:c16="http://schemas.microsoft.com/office/drawing/2014/chart" uri="{C3380CC4-5D6E-409C-BE32-E72D297353CC}">
              <c16:uniqueId val="{00000001-816D-4DC6-A1DC-8038EFCF63EB}"/>
            </c:ext>
          </c:extLst>
        </c:ser>
        <c:dLbls>
          <c:showLegendKey val="0"/>
          <c:showVal val="0"/>
          <c:showCatName val="0"/>
          <c:showSerName val="0"/>
          <c:showPercent val="0"/>
          <c:showBubbleSize val="0"/>
        </c:dLbls>
        <c:smooth val="0"/>
        <c:axId val="1779784303"/>
        <c:axId val="1779778543"/>
      </c:lineChart>
      <c:catAx>
        <c:axId val="17797843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779778543"/>
        <c:crosses val="autoZero"/>
        <c:auto val="1"/>
        <c:lblAlgn val="ctr"/>
        <c:lblOffset val="100"/>
        <c:noMultiLvlLbl val="0"/>
      </c:catAx>
      <c:valAx>
        <c:axId val="17797785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7797843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609599</xdr:colOff>
      <xdr:row>2</xdr:row>
      <xdr:rowOff>185736</xdr:rowOff>
    </xdr:from>
    <xdr:to>
      <xdr:col>21</xdr:col>
      <xdr:colOff>76200</xdr:colOff>
      <xdr:row>19</xdr:row>
      <xdr:rowOff>9525</xdr:rowOff>
    </xdr:to>
    <xdr:graphicFrame macro="">
      <xdr:nvGraphicFramePr>
        <xdr:cNvPr id="4" name="Wykres 3">
          <a:extLst>
            <a:ext uri="{FF2B5EF4-FFF2-40B4-BE49-F238E27FC236}">
              <a16:creationId xmlns:a16="http://schemas.microsoft.com/office/drawing/2014/main" id="{ABE933CC-ACFF-0B74-7E4E-0E3BE5621E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228600</xdr:colOff>
      <xdr:row>3</xdr:row>
      <xdr:rowOff>28575</xdr:rowOff>
    </xdr:from>
    <xdr:to>
      <xdr:col>25</xdr:col>
      <xdr:colOff>581025</xdr:colOff>
      <xdr:row>7</xdr:row>
      <xdr:rowOff>114300</xdr:rowOff>
    </xdr:to>
    <xdr:sp macro="" textlink="">
      <xdr:nvSpPr>
        <xdr:cNvPr id="3" name="pole tekstowe 2">
          <a:extLst>
            <a:ext uri="{FF2B5EF4-FFF2-40B4-BE49-F238E27FC236}">
              <a16:creationId xmlns:a16="http://schemas.microsoft.com/office/drawing/2014/main" id="{3D618FDE-311F-BDC7-78DF-05A42CCF643D}"/>
            </a:ext>
          </a:extLst>
        </xdr:cNvPr>
        <xdr:cNvSpPr txBox="1"/>
      </xdr:nvSpPr>
      <xdr:spPr>
        <a:xfrm>
          <a:off x="14354175" y="600075"/>
          <a:ext cx="2943225" cy="1419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l-PL" sz="1100"/>
            <a:t>Wykres</a:t>
          </a:r>
          <a:r>
            <a:rPr lang="pl-PL" sz="1100" baseline="0"/>
            <a:t> pozwala stwierdzić, że s</a:t>
          </a:r>
          <a:r>
            <a:rPr lang="pl-PL" sz="1100"/>
            <a:t>zereg czasowy prawdopodobnie posiada trend rosnący,</a:t>
          </a:r>
          <a:r>
            <a:rPr lang="pl-PL" sz="1100" baseline="0"/>
            <a:t> jednak jest to wzrost dosyć powolny. </a:t>
          </a:r>
          <a:r>
            <a:rPr lang="pl-PL" sz="1100"/>
            <a:t>Ponadto szereg wykazuje wyraźne wahania sezonowe o amplitudzie w przybliżeniu stałej, co pozwala na jego dekompozycję</a:t>
          </a:r>
          <a:r>
            <a:rPr lang="pl-PL" sz="1100" baseline="0"/>
            <a:t> addytywną.</a:t>
          </a:r>
          <a:endParaRPr lang="pl-PL" sz="1100"/>
        </a:p>
      </xdr:txBody>
    </xdr:sp>
    <xdr:clientData/>
  </xdr:twoCellAnchor>
  <xdr:twoCellAnchor>
    <xdr:from>
      <xdr:col>16</xdr:col>
      <xdr:colOff>581024</xdr:colOff>
      <xdr:row>41</xdr:row>
      <xdr:rowOff>4761</xdr:rowOff>
    </xdr:from>
    <xdr:to>
      <xdr:col>26</xdr:col>
      <xdr:colOff>209549</xdr:colOff>
      <xdr:row>59</xdr:row>
      <xdr:rowOff>142875</xdr:rowOff>
    </xdr:to>
    <xdr:graphicFrame macro="">
      <xdr:nvGraphicFramePr>
        <xdr:cNvPr id="7" name="Wykres 6">
          <a:extLst>
            <a:ext uri="{FF2B5EF4-FFF2-40B4-BE49-F238E27FC236}">
              <a16:creationId xmlns:a16="http://schemas.microsoft.com/office/drawing/2014/main" id="{E98B4751-C9FC-D335-5F66-59015743EC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xdr:colOff>
      <xdr:row>21</xdr:row>
      <xdr:rowOff>38098</xdr:rowOff>
    </xdr:from>
    <xdr:to>
      <xdr:col>14</xdr:col>
      <xdr:colOff>600075</xdr:colOff>
      <xdr:row>37</xdr:row>
      <xdr:rowOff>152399</xdr:rowOff>
    </xdr:to>
    <xdr:sp macro="" textlink="">
      <xdr:nvSpPr>
        <xdr:cNvPr id="8" name="pole tekstowe 7">
          <a:extLst>
            <a:ext uri="{FF2B5EF4-FFF2-40B4-BE49-F238E27FC236}">
              <a16:creationId xmlns:a16="http://schemas.microsoft.com/office/drawing/2014/main" id="{E12EDA6F-0B05-CD76-CD36-A311F6D2AD0D}"/>
            </a:ext>
          </a:extLst>
        </xdr:cNvPr>
        <xdr:cNvSpPr txBox="1"/>
      </xdr:nvSpPr>
      <xdr:spPr>
        <a:xfrm>
          <a:off x="4572001" y="4610098"/>
          <a:ext cx="5753099" cy="32099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l-PL" sz="1100"/>
            <a:t>Wyznaczone powyżej wskaźniki wahań okresowych informują o ile jednostek - pod wpływem wahań</a:t>
          </a:r>
          <a:r>
            <a:rPr lang="pl-PL" sz="1100" baseline="0"/>
            <a:t> sezonowych -</a:t>
          </a:r>
          <a:r>
            <a:rPr lang="pl-PL" sz="1100"/>
            <a:t> zmienia</a:t>
          </a:r>
          <a:r>
            <a:rPr lang="pl-PL" sz="1100" baseline="0"/>
            <a:t> się obrót w badanej branży w stanie South Australia względem poziomu wyznaczonego przez trend. Np. w maju wahania sezonowe powodują, że obrót jest większy od poziomu trendu o średnio 2,42 mln dolarów australijskich.</a:t>
          </a:r>
        </a:p>
        <a:p>
          <a:endParaRPr lang="pl-PL" sz="1100" baseline="0"/>
        </a:p>
        <a:p>
          <a:r>
            <a:rPr lang="pl-PL" sz="1100"/>
            <a:t>Największe odstępstwa od trendu występują w</a:t>
          </a:r>
          <a:r>
            <a:rPr lang="pl-PL" sz="1100" baseline="0"/>
            <a:t> początkowych miesiącach roku (spadek) oraz w grudniu (wzrost). Można przypuszczać, że ta dynamika jest w dużej mierze spowodowana świętami Bożego Narodzenia. Okres przedświąteczny jest dla wielu branż czasem zwiększonego obrotu dzięki tradycji wręczania świątecznych prezentów bliskim - branża modowa nie jest wyjątkiem; skarpetki i inne elementy garderoby to często wykorzystywany pomysł na prezent. Ta hipoteza tłumaczy też obniżone obroty w początkowych miesiącach roku - intensywne wydatki przed świętami mogą być przyczyną zwiększonej oszczędności przez parę miesięcy po nich.</a:t>
          </a:r>
        </a:p>
        <a:p>
          <a:endParaRPr lang="pl-PL" sz="1100" baseline="0"/>
        </a:p>
        <a:p>
          <a:r>
            <a:rPr lang="pl-PL" sz="1100" baseline="0"/>
            <a:t>Innym czynnikiem przyczyniającym się do charakterystyki wahań mogą być sezony modowe, dla wielu osób wyznaczające termin zakupów. Według tej teorii ubrania kupuje się głównie na początku danego sezonu, co tłumaczy wzrost obrotów w grudniu i maju, gdyż są to miesiące wyznaczające początek lub bezpośrednio poprzedzające odpowiednio sezon zimowy i letni.</a:t>
          </a:r>
          <a:endParaRPr lang="pl-PL" sz="1100"/>
        </a:p>
      </xdr:txBody>
    </xdr:sp>
    <xdr:clientData/>
  </xdr:twoCellAnchor>
  <xdr:twoCellAnchor>
    <xdr:from>
      <xdr:col>16</xdr:col>
      <xdr:colOff>600075</xdr:colOff>
      <xdr:row>60</xdr:row>
      <xdr:rowOff>28573</xdr:rowOff>
    </xdr:from>
    <xdr:to>
      <xdr:col>26</xdr:col>
      <xdr:colOff>200025</xdr:colOff>
      <xdr:row>66</xdr:row>
      <xdr:rowOff>180975</xdr:rowOff>
    </xdr:to>
    <xdr:sp macro="" textlink="">
      <xdr:nvSpPr>
        <xdr:cNvPr id="9" name="pole tekstowe 8">
          <a:extLst>
            <a:ext uri="{FF2B5EF4-FFF2-40B4-BE49-F238E27FC236}">
              <a16:creationId xmlns:a16="http://schemas.microsoft.com/office/drawing/2014/main" id="{ACDC4879-C870-5D3C-56FA-B4F4488F36C5}"/>
            </a:ext>
          </a:extLst>
        </xdr:cNvPr>
        <xdr:cNvSpPr txBox="1"/>
      </xdr:nvSpPr>
      <xdr:spPr>
        <a:xfrm>
          <a:off x="11544300" y="12087223"/>
          <a:ext cx="6115050" cy="12954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l-PL" sz="1100"/>
            <a:t>Zarówno średnie ruchome</a:t>
          </a:r>
          <a:r>
            <a:rPr lang="pl-PL" sz="1100" baseline="0"/>
            <a:t> jak i trend liniowy wydają się być dosyć dobrze dopasowane do początkowego szeregu i potwierdzają wstępną hipotezę o ogólnym trendzie rosnącym. </a:t>
          </a:r>
          <a:r>
            <a:rPr lang="pl-PL" sz="1100" baseline="0">
              <a:solidFill>
                <a:schemeClr val="dk1"/>
              </a:solidFill>
              <a:effectLst/>
              <a:latin typeface="+mn-lt"/>
              <a:ea typeface="+mn-ea"/>
              <a:cs typeface="+mn-cs"/>
            </a:rPr>
            <a:t>MA(12) pokazuje jednak, że nie oznacza on wzrostu ciągłego - występują też okresy stagnacji i spadku; najdłuższy z nich obejmuje większość roku 1986.</a:t>
          </a:r>
          <a:endParaRPr lang="pl-PL" sz="1100" baseline="0"/>
        </a:p>
        <a:p>
          <a:r>
            <a:rPr lang="pl-PL" sz="1100" baseline="0"/>
            <a:t>Średnie ruchome są dużo bardziej precyzyjnym i wiernym odwzorowaniem rzeczywistego trendu od liniowej funkcji trendu, na co wskazuje dokładniejsze dopasowanie do wykresu początkowego szeregu czasowego. </a:t>
          </a:r>
          <a:endParaRPr lang="pl-PL" sz="1100"/>
        </a:p>
      </xdr:txBody>
    </xdr:sp>
    <xdr:clientData/>
  </xdr:twoCellAnchor>
  <xdr:twoCellAnchor>
    <xdr:from>
      <xdr:col>6</xdr:col>
      <xdr:colOff>552450</xdr:colOff>
      <xdr:row>60</xdr:row>
      <xdr:rowOff>9525</xdr:rowOff>
    </xdr:from>
    <xdr:to>
      <xdr:col>13</xdr:col>
      <xdr:colOff>28575</xdr:colOff>
      <xdr:row>64</xdr:row>
      <xdr:rowOff>133350</xdr:rowOff>
    </xdr:to>
    <xdr:sp macro="" textlink="">
      <xdr:nvSpPr>
        <xdr:cNvPr id="10" name="pole tekstowe 9">
          <a:extLst>
            <a:ext uri="{FF2B5EF4-FFF2-40B4-BE49-F238E27FC236}">
              <a16:creationId xmlns:a16="http://schemas.microsoft.com/office/drawing/2014/main" id="{A2CC6D4A-75FF-108E-F66E-9956AC6ADEFD}"/>
            </a:ext>
          </a:extLst>
        </xdr:cNvPr>
        <xdr:cNvSpPr txBox="1"/>
      </xdr:nvSpPr>
      <xdr:spPr>
        <a:xfrm>
          <a:off x="4514850" y="12068175"/>
          <a:ext cx="4629150" cy="885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l-PL" sz="1100"/>
            <a:t>Wyznaczone powyżej błędy</a:t>
          </a:r>
          <a:r>
            <a:rPr lang="pl-PL" sz="1100" baseline="0"/>
            <a:t> prognozy sugerują, że model przeciętnie myli się o ok. 3 mln AUD lub względnie o ok. 7,5% w stosunku do rzeczywistych wartości obrotu.</a:t>
          </a:r>
          <a:endParaRPr lang="pl-PL"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24</xdr:col>
      <xdr:colOff>1057</xdr:colOff>
      <xdr:row>39</xdr:row>
      <xdr:rowOff>10584</xdr:rowOff>
    </xdr:from>
    <xdr:to>
      <xdr:col>30</xdr:col>
      <xdr:colOff>419099</xdr:colOff>
      <xdr:row>44</xdr:row>
      <xdr:rowOff>15876</xdr:rowOff>
    </xdr:to>
    <xdr:sp macro="" textlink="">
      <xdr:nvSpPr>
        <xdr:cNvPr id="2" name="pole tekstowe 1">
          <a:extLst>
            <a:ext uri="{FF2B5EF4-FFF2-40B4-BE49-F238E27FC236}">
              <a16:creationId xmlns:a16="http://schemas.microsoft.com/office/drawing/2014/main" id="{82110B35-4801-D781-6842-FC43516D8CA6}"/>
            </a:ext>
          </a:extLst>
        </xdr:cNvPr>
        <xdr:cNvSpPr txBox="1"/>
      </xdr:nvSpPr>
      <xdr:spPr>
        <a:xfrm>
          <a:off x="14891807" y="7440084"/>
          <a:ext cx="4175125" cy="9577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l-PL" sz="1100"/>
            <a:t>Wyznaczone obok</a:t>
          </a:r>
          <a:r>
            <a:rPr lang="pl-PL" sz="1100" baseline="0"/>
            <a:t> parametry addytywnego liniowego modelu tendencji rozwojowej oznaczają współczynniki trendu liniowego oraz współczynniki opisujące absolutną wielkość wahań sezonowych za kolejne miesiące.</a:t>
          </a:r>
          <a:endParaRPr lang="pl-PL" sz="1100"/>
        </a:p>
      </xdr:txBody>
    </xdr:sp>
    <xdr:clientData/>
  </xdr:twoCellAnchor>
  <xdr:twoCellAnchor>
    <xdr:from>
      <xdr:col>19</xdr:col>
      <xdr:colOff>9526</xdr:colOff>
      <xdr:row>65</xdr:row>
      <xdr:rowOff>9525</xdr:rowOff>
    </xdr:from>
    <xdr:to>
      <xdr:col>25</xdr:col>
      <xdr:colOff>1</xdr:colOff>
      <xdr:row>70</xdr:row>
      <xdr:rowOff>169333</xdr:rowOff>
    </xdr:to>
    <xdr:sp macro="" textlink="">
      <xdr:nvSpPr>
        <xdr:cNvPr id="3" name="pole tekstowe 2">
          <a:extLst>
            <a:ext uri="{FF2B5EF4-FFF2-40B4-BE49-F238E27FC236}">
              <a16:creationId xmlns:a16="http://schemas.microsoft.com/office/drawing/2014/main" id="{9CE05433-D459-9B3E-7B91-9C342D8E1FB5}"/>
            </a:ext>
          </a:extLst>
        </xdr:cNvPr>
        <xdr:cNvSpPr txBox="1"/>
      </xdr:nvSpPr>
      <xdr:spPr>
        <a:xfrm>
          <a:off x="11672359" y="12392025"/>
          <a:ext cx="3853392" cy="11123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pl-PL" sz="1100">
              <a:solidFill>
                <a:schemeClr val="dk1"/>
              </a:solidFill>
              <a:effectLst/>
              <a:latin typeface="+mn-lt"/>
              <a:ea typeface="+mn-ea"/>
              <a:cs typeface="+mn-cs"/>
            </a:rPr>
            <a:t>Wyznaczone powyżej błędy</a:t>
          </a:r>
          <a:r>
            <a:rPr lang="pl-PL" sz="1100" baseline="0">
              <a:solidFill>
                <a:schemeClr val="dk1"/>
              </a:solidFill>
              <a:effectLst/>
              <a:latin typeface="+mn-lt"/>
              <a:ea typeface="+mn-ea"/>
              <a:cs typeface="+mn-cs"/>
            </a:rPr>
            <a:t> prognozy sugerują, że model przeciętnie myli się o ok. 3,3 mln AUD lub względnie o ok. 8,2% w stosunku do rzeczywistych wartości obrotu.</a:t>
          </a:r>
          <a:endParaRPr lang="pl-PL">
            <a:effectLst/>
          </a:endParaRPr>
        </a:p>
        <a:p>
          <a:endParaRPr lang="pl-PL" sz="1100"/>
        </a:p>
      </xdr:txBody>
    </xdr:sp>
    <xdr:clientData/>
  </xdr:twoCellAnchor>
  <xdr:twoCellAnchor>
    <xdr:from>
      <xdr:col>26</xdr:col>
      <xdr:colOff>3175</xdr:colOff>
      <xdr:row>58</xdr:row>
      <xdr:rowOff>33866</xdr:rowOff>
    </xdr:from>
    <xdr:to>
      <xdr:col>34</xdr:col>
      <xdr:colOff>88900</xdr:colOff>
      <xdr:row>70</xdr:row>
      <xdr:rowOff>169333</xdr:rowOff>
    </xdr:to>
    <xdr:sp macro="" textlink="">
      <xdr:nvSpPr>
        <xdr:cNvPr id="4" name="pole tekstowe 3">
          <a:extLst>
            <a:ext uri="{FF2B5EF4-FFF2-40B4-BE49-F238E27FC236}">
              <a16:creationId xmlns:a16="http://schemas.microsoft.com/office/drawing/2014/main" id="{50182597-A483-3A5E-7980-06E4728C3A23}"/>
            </a:ext>
          </a:extLst>
        </xdr:cNvPr>
        <xdr:cNvSpPr txBox="1"/>
      </xdr:nvSpPr>
      <xdr:spPr>
        <a:xfrm>
          <a:off x="16153342" y="11082866"/>
          <a:ext cx="5059891" cy="24214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l-PL" sz="1100"/>
            <a:t>Wszystkie błędy</a:t>
          </a:r>
          <a:r>
            <a:rPr lang="pl-PL" sz="1100" baseline="0"/>
            <a:t> prognozy wyznaczone dla drugiego modelu miały nieco wyższą wartość niż w przypadku pierwszego. </a:t>
          </a:r>
          <a:r>
            <a:rPr lang="pl-PL" sz="1100"/>
            <a:t>Na</a:t>
          </a:r>
          <a:r>
            <a:rPr lang="pl-PL" sz="1100" baseline="0"/>
            <a:t> podstawie ocen jakości prognozy można zatem wysnuć wniosek, że model wyznaczony metodą 1 (wskaźniki wahań) jest lepszy od addytywnego liniowego modelu tendencji rozwojowej, uzyskanego za pomocą metody 2, mimo że to właśnie druga metoda uchodzi za bardziej zaawansowaną. Może to wynikać ze specyfiki badanego szeregu czasowego, w którym trend był dosyć subtelny, mało wyraźny - być może prostsze wskaźniki wahań są skuteczniejsze właśnie w takich niejasnych przypadkach.</a:t>
          </a:r>
        </a:p>
        <a:p>
          <a:r>
            <a:rPr lang="pl-PL" sz="1100" baseline="0"/>
            <a:t>Warto jednak zanzaczyć, że różnice błędów prognozy nie były zbyt drastyczne - ok. 0,35 jednostki w przypadku średniego błędu bezwzględnego MAE i ok. 0,65 pp. dla średniego bezwzględnego błędu procentowego MAPE. Oba modele spisały się zatem dosyć podobnie i trudno o jednoznaczne stwierdzenie wyższości jednego nad drugim.</a:t>
          </a:r>
          <a:endParaRPr lang="pl-PL" sz="1100"/>
        </a:p>
      </xdr:txBody>
    </xdr:sp>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C028C-B60F-4D56-BFE6-A87F587C1288}">
  <dimension ref="A1:Z116"/>
  <sheetViews>
    <sheetView tabSelected="1" zoomScaleNormal="100" workbookViewId="0">
      <selection activeCell="Q34" sqref="Q34"/>
    </sheetView>
  </sheetViews>
  <sheetFormatPr defaultRowHeight="15" x14ac:dyDescent="0.25"/>
  <cols>
    <col min="5" max="5" width="13.7109375" customWidth="1"/>
    <col min="9" max="9" width="13" customWidth="1"/>
    <col min="10" max="10" width="13.7109375" customWidth="1"/>
    <col min="11" max="11" width="14" customWidth="1"/>
    <col min="20" max="20" width="11.140625" customWidth="1"/>
    <col min="22" max="22" width="11.140625" customWidth="1"/>
    <col min="25" max="25" width="11.42578125" customWidth="1"/>
  </cols>
  <sheetData>
    <row r="1" spans="1:17" x14ac:dyDescent="0.25">
      <c r="A1" s="12" t="s">
        <v>162</v>
      </c>
      <c r="B1" s="12"/>
      <c r="C1" s="12"/>
      <c r="D1" s="12"/>
      <c r="E1" s="12"/>
      <c r="F1" s="12"/>
      <c r="G1" s="12"/>
      <c r="H1" s="12"/>
      <c r="I1" s="12"/>
    </row>
    <row r="2" spans="1:17" x14ac:dyDescent="0.25">
      <c r="B2" s="1"/>
      <c r="C2" s="1"/>
      <c r="D2" s="1"/>
      <c r="E2" s="1"/>
      <c r="F2" s="1"/>
      <c r="G2" s="1"/>
      <c r="H2" s="1"/>
      <c r="I2" s="1"/>
      <c r="M2" s="12" t="s">
        <v>153</v>
      </c>
      <c r="N2" s="12"/>
      <c r="O2" s="12"/>
      <c r="P2" s="12"/>
      <c r="Q2" s="12"/>
    </row>
    <row r="3" spans="1:17" x14ac:dyDescent="0.25">
      <c r="B3" s="3" t="s">
        <v>74</v>
      </c>
      <c r="C3" s="3">
        <v>12</v>
      </c>
      <c r="D3" s="1"/>
      <c r="E3" s="1"/>
      <c r="F3" s="1"/>
      <c r="G3" s="1"/>
      <c r="H3" s="1"/>
      <c r="I3" s="1"/>
    </row>
    <row r="4" spans="1:17" x14ac:dyDescent="0.25">
      <c r="B4" s="3" t="s">
        <v>75</v>
      </c>
      <c r="C4" s="3">
        <v>6</v>
      </c>
      <c r="D4" s="1"/>
      <c r="E4" s="1"/>
      <c r="F4" s="1"/>
      <c r="G4" s="1"/>
      <c r="H4" s="12" t="s">
        <v>155</v>
      </c>
      <c r="I4" s="12"/>
      <c r="J4" s="12"/>
    </row>
    <row r="5" spans="1:17" x14ac:dyDescent="0.25">
      <c r="B5" s="1"/>
      <c r="C5" s="1"/>
      <c r="D5" s="1"/>
      <c r="E5" s="1"/>
      <c r="F5" s="1"/>
      <c r="G5" s="1"/>
      <c r="H5" s="1"/>
      <c r="I5" s="1"/>
    </row>
    <row r="6" spans="1:17" ht="60" x14ac:dyDescent="0.25">
      <c r="A6" s="4" t="s">
        <v>79</v>
      </c>
      <c r="B6" s="4" t="s">
        <v>76</v>
      </c>
      <c r="C6" s="25" t="s">
        <v>152</v>
      </c>
      <c r="D6" s="4" t="s">
        <v>78</v>
      </c>
      <c r="E6" s="10" t="s">
        <v>123</v>
      </c>
      <c r="H6" s="3" t="s">
        <v>76</v>
      </c>
      <c r="I6" s="5" t="s">
        <v>80</v>
      </c>
      <c r="J6" s="5" t="s">
        <v>94</v>
      </c>
    </row>
    <row r="7" spans="1:17" x14ac:dyDescent="0.25">
      <c r="A7" s="4">
        <v>1</v>
      </c>
      <c r="B7" s="4" t="s">
        <v>0</v>
      </c>
      <c r="C7" s="4">
        <v>26.4</v>
      </c>
      <c r="D7" s="4"/>
      <c r="E7" s="4"/>
      <c r="H7" s="17" t="s">
        <v>81</v>
      </c>
      <c r="I7" s="6">
        <f>AVERAGE(E19,E31,E43,E55,E67,E79)</f>
        <v>-4.0791666666666648</v>
      </c>
      <c r="J7" s="6">
        <f>I7-$I$20</f>
        <v>-4.0819444444444439</v>
      </c>
    </row>
    <row r="8" spans="1:17" x14ac:dyDescent="0.25">
      <c r="A8" s="4">
        <v>2</v>
      </c>
      <c r="B8" s="4" t="s">
        <v>1</v>
      </c>
      <c r="C8" s="4">
        <v>23.2</v>
      </c>
      <c r="D8" s="4"/>
      <c r="E8" s="4"/>
      <c r="H8" s="17" t="s">
        <v>82</v>
      </c>
      <c r="I8" s="6">
        <f>AVERAGE(E20,E32,E44,E56,E68,E80)</f>
        <v>-6.37222222222222</v>
      </c>
      <c r="J8" s="6">
        <f>I8-$I$20</f>
        <v>-6.3749999999999991</v>
      </c>
    </row>
    <row r="9" spans="1:17" x14ac:dyDescent="0.25">
      <c r="A9" s="4">
        <v>3</v>
      </c>
      <c r="B9" s="4" t="s">
        <v>2</v>
      </c>
      <c r="C9" s="4">
        <v>31.2</v>
      </c>
      <c r="D9" s="4"/>
      <c r="E9" s="4"/>
      <c r="H9" s="17" t="s">
        <v>83</v>
      </c>
      <c r="I9" s="6">
        <f>AVERAGE(E21,E33,E45,E57,E69,E81)</f>
        <v>-2.2701388888888867</v>
      </c>
      <c r="J9" s="6">
        <f>I9-$I$20</f>
        <v>-2.2729166666666658</v>
      </c>
    </row>
    <row r="10" spans="1:17" x14ac:dyDescent="0.25">
      <c r="A10" s="4">
        <v>4</v>
      </c>
      <c r="B10" s="4" t="s">
        <v>3</v>
      </c>
      <c r="C10" s="4">
        <v>31.5</v>
      </c>
      <c r="D10" s="4"/>
      <c r="E10" s="4"/>
      <c r="H10" s="17" t="s">
        <v>84</v>
      </c>
      <c r="I10" s="6">
        <f>AVERAGE(E22,E34,E46,E58,E70,E82)</f>
        <v>-0.24305555555555181</v>
      </c>
      <c r="J10" s="6">
        <f>I10-$I$20</f>
        <v>-0.24583333333333091</v>
      </c>
    </row>
    <row r="11" spans="1:17" x14ac:dyDescent="0.25">
      <c r="A11" s="4">
        <v>5</v>
      </c>
      <c r="B11" s="4" t="s">
        <v>4</v>
      </c>
      <c r="C11" s="4">
        <v>32.6</v>
      </c>
      <c r="D11" s="4"/>
      <c r="E11" s="4"/>
      <c r="H11" s="17" t="s">
        <v>85</v>
      </c>
      <c r="I11" s="6">
        <f>AVERAGE(E23,E35,E47,E59,E71,E83)</f>
        <v>2.4180555555555556</v>
      </c>
      <c r="J11" s="6">
        <f>I11-$I$20</f>
        <v>2.4152777777777765</v>
      </c>
    </row>
    <row r="12" spans="1:17" x14ac:dyDescent="0.25">
      <c r="A12" s="4">
        <v>6</v>
      </c>
      <c r="B12" s="4" t="s">
        <v>5</v>
      </c>
      <c r="C12" s="4">
        <v>29.8</v>
      </c>
      <c r="D12" s="4"/>
      <c r="E12" s="4"/>
      <c r="H12" s="17" t="s">
        <v>86</v>
      </c>
      <c r="I12" s="6">
        <f>AVERAGE(E24,E36,E48,E60,E72,E84)</f>
        <v>-1.4472222222222222</v>
      </c>
      <c r="J12" s="6">
        <f>I12-$I$20</f>
        <v>-1.4500000000000013</v>
      </c>
    </row>
    <row r="13" spans="1:17" x14ac:dyDescent="0.25">
      <c r="A13" s="4">
        <v>7</v>
      </c>
      <c r="B13" s="4" t="s">
        <v>6</v>
      </c>
      <c r="C13" s="4">
        <v>31.9</v>
      </c>
      <c r="D13" s="6">
        <f>(1/(2*$C$4))*(SUM(C8:C18)+0.5*(C19+C7))</f>
        <v>31.495833333333337</v>
      </c>
      <c r="E13" s="6">
        <f>C13-D13</f>
        <v>0.40416666666666146</v>
      </c>
      <c r="H13" s="17" t="s">
        <v>87</v>
      </c>
      <c r="I13" s="6">
        <f>AVERAGE(E13,E25,E37,E49,E61,E73)</f>
        <v>-0.82430555555555607</v>
      </c>
      <c r="J13" s="6">
        <f>I13-$I$20</f>
        <v>-0.82708333333333517</v>
      </c>
    </row>
    <row r="14" spans="1:17" x14ac:dyDescent="0.25">
      <c r="A14" s="4">
        <v>8</v>
      </c>
      <c r="B14" s="4" t="s">
        <v>7</v>
      </c>
      <c r="C14" s="4">
        <v>30.9</v>
      </c>
      <c r="D14" s="6">
        <f t="shared" ref="D14:D71" si="0">(1/(2*$C$4))*(SUM(C9:C19)+0.5*(C20+C8))</f>
        <v>31.5625</v>
      </c>
      <c r="E14" s="6">
        <f t="shared" ref="E14:E77" si="1">C14-D14</f>
        <v>-0.66250000000000142</v>
      </c>
      <c r="H14" s="17" t="s">
        <v>88</v>
      </c>
      <c r="I14" s="6">
        <f>AVERAGE(E14,E26,E38,E50,E62,E74)</f>
        <v>-2.0958333333333354</v>
      </c>
      <c r="J14" s="6">
        <f>I14-$I$20</f>
        <v>-2.0986111111111145</v>
      </c>
    </row>
    <row r="15" spans="1:17" x14ac:dyDescent="0.25">
      <c r="A15" s="4">
        <v>9</v>
      </c>
      <c r="B15" s="4" t="s">
        <v>8</v>
      </c>
      <c r="C15" s="4">
        <v>32.6</v>
      </c>
      <c r="D15" s="6">
        <f t="shared" si="0"/>
        <v>31.637499999999996</v>
      </c>
      <c r="E15" s="6">
        <f t="shared" si="1"/>
        <v>0.96250000000000568</v>
      </c>
      <c r="H15" s="17" t="s">
        <v>89</v>
      </c>
      <c r="I15" s="6">
        <f>AVERAGE(E15,E27,E39,E51,E63,E75)</f>
        <v>-1.1506944444444442</v>
      </c>
      <c r="J15" s="6">
        <f>I15-$I$20</f>
        <v>-1.1534722222222233</v>
      </c>
    </row>
    <row r="16" spans="1:17" x14ac:dyDescent="0.25">
      <c r="A16" s="4">
        <v>10</v>
      </c>
      <c r="B16" s="4" t="s">
        <v>9</v>
      </c>
      <c r="C16" s="4">
        <v>30</v>
      </c>
      <c r="D16" s="6">
        <f t="shared" si="0"/>
        <v>31.595833333333331</v>
      </c>
      <c r="E16" s="6">
        <f t="shared" si="1"/>
        <v>-1.5958333333333314</v>
      </c>
      <c r="H16" s="17" t="s">
        <v>90</v>
      </c>
      <c r="I16" s="6">
        <f>AVERAGE(E16,E28,E40,E52,E64,E76)</f>
        <v>3.4722222222223799E-2</v>
      </c>
      <c r="J16" s="6">
        <f>I16-$I$20</f>
        <v>3.1944444444444699E-2</v>
      </c>
    </row>
    <row r="17" spans="1:20" x14ac:dyDescent="0.25">
      <c r="A17" s="4">
        <v>11</v>
      </c>
      <c r="B17" s="4" t="s">
        <v>10</v>
      </c>
      <c r="C17" s="4">
        <v>32.5</v>
      </c>
      <c r="D17" s="6">
        <f t="shared" si="0"/>
        <v>31.691666666666663</v>
      </c>
      <c r="E17" s="6">
        <f t="shared" si="1"/>
        <v>0.80833333333333712</v>
      </c>
      <c r="H17" s="17" t="s">
        <v>91</v>
      </c>
      <c r="I17" s="6">
        <f>AVERAGE(E17,E29,E41,E53,E65,E77)</f>
        <v>1.0472222222222232</v>
      </c>
      <c r="J17" s="6">
        <f>I17-$I$20</f>
        <v>1.0444444444444441</v>
      </c>
    </row>
    <row r="18" spans="1:20" x14ac:dyDescent="0.25">
      <c r="A18" s="4">
        <v>12</v>
      </c>
      <c r="B18" s="4" t="s">
        <v>11</v>
      </c>
      <c r="C18" s="4">
        <v>45.7</v>
      </c>
      <c r="D18" s="6">
        <f t="shared" si="0"/>
        <v>31.837499999999995</v>
      </c>
      <c r="E18" s="6">
        <f t="shared" si="1"/>
        <v>13.862500000000008</v>
      </c>
      <c r="H18" s="17" t="s">
        <v>92</v>
      </c>
      <c r="I18" s="6">
        <f>AVERAGE(E18,E30,E42,E54,E66,E78)</f>
        <v>15.01597222222223</v>
      </c>
      <c r="J18" s="6">
        <f>I18-$I$20</f>
        <v>15.013194444444451</v>
      </c>
    </row>
    <row r="19" spans="1:20" x14ac:dyDescent="0.25">
      <c r="A19" s="4">
        <v>13</v>
      </c>
      <c r="B19" s="4" t="s">
        <v>12</v>
      </c>
      <c r="C19" s="4">
        <v>25.7</v>
      </c>
      <c r="D19" s="6">
        <f t="shared" si="0"/>
        <v>31.820833333333329</v>
      </c>
      <c r="E19" s="6">
        <f>C19-D19</f>
        <v>-6.12083333333333</v>
      </c>
    </row>
    <row r="20" spans="1:20" x14ac:dyDescent="0.25">
      <c r="A20" s="4">
        <v>14</v>
      </c>
      <c r="B20" s="4" t="s">
        <v>13</v>
      </c>
      <c r="C20" s="4">
        <v>25.5</v>
      </c>
      <c r="D20" s="6">
        <f t="shared" si="0"/>
        <v>31.770833333333332</v>
      </c>
      <c r="E20" s="6">
        <f t="shared" si="1"/>
        <v>-6.2708333333333321</v>
      </c>
      <c r="H20" s="4" t="s">
        <v>93</v>
      </c>
      <c r="I20" s="11">
        <f>AVERAGE(I7:I18)</f>
        <v>2.7777777777791002E-3</v>
      </c>
    </row>
    <row r="21" spans="1:20" x14ac:dyDescent="0.25">
      <c r="A21" s="4">
        <v>15</v>
      </c>
      <c r="B21" s="4" t="s">
        <v>14</v>
      </c>
      <c r="C21" s="4">
        <v>30.7</v>
      </c>
      <c r="D21" s="6">
        <f t="shared" si="0"/>
        <v>31.566666666666666</v>
      </c>
      <c r="E21" s="6">
        <f t="shared" si="1"/>
        <v>-0.86666666666666714</v>
      </c>
      <c r="R21" s="12" t="s">
        <v>154</v>
      </c>
      <c r="S21" s="12"/>
      <c r="T21" s="12"/>
    </row>
    <row r="22" spans="1:20" x14ac:dyDescent="0.25">
      <c r="A22" s="4">
        <v>16</v>
      </c>
      <c r="B22" s="4" t="s">
        <v>15</v>
      </c>
      <c r="C22" s="4">
        <v>31</v>
      </c>
      <c r="D22" s="6">
        <f t="shared" si="0"/>
        <v>31.516666666666669</v>
      </c>
      <c r="E22" s="6">
        <f t="shared" si="1"/>
        <v>-0.51666666666666927</v>
      </c>
      <c r="R22" s="26"/>
      <c r="S22" s="26"/>
      <c r="T22" s="26"/>
    </row>
    <row r="23" spans="1:20" x14ac:dyDescent="0.25">
      <c r="A23" s="4">
        <v>17</v>
      </c>
      <c r="B23" s="4" t="s">
        <v>16</v>
      </c>
      <c r="C23" s="4">
        <v>35.4</v>
      </c>
      <c r="D23" s="6">
        <f t="shared" si="0"/>
        <v>31.770833333333336</v>
      </c>
      <c r="E23" s="6">
        <f t="shared" si="1"/>
        <v>3.6291666666666629</v>
      </c>
      <c r="R23" t="s">
        <v>99</v>
      </c>
    </row>
    <row r="24" spans="1:20" ht="15.75" thickBot="1" x14ac:dyDescent="0.3">
      <c r="A24" s="4">
        <v>18</v>
      </c>
      <c r="B24" s="4" t="s">
        <v>17</v>
      </c>
      <c r="C24" s="4">
        <v>30.5</v>
      </c>
      <c r="D24" s="6">
        <f t="shared" si="0"/>
        <v>31.854166666666671</v>
      </c>
      <c r="E24" s="6">
        <f t="shared" si="1"/>
        <v>-1.3541666666666714</v>
      </c>
    </row>
    <row r="25" spans="1:20" ht="15" customHeight="1" x14ac:dyDescent="0.25">
      <c r="A25" s="4">
        <v>19</v>
      </c>
      <c r="B25" s="4" t="s">
        <v>18</v>
      </c>
      <c r="C25" s="4">
        <v>30.8</v>
      </c>
      <c r="D25" s="6">
        <f t="shared" si="0"/>
        <v>31.979166666666664</v>
      </c>
      <c r="E25" s="6">
        <f t="shared" si="1"/>
        <v>-1.1791666666666636</v>
      </c>
      <c r="R25" s="16" t="s">
        <v>100</v>
      </c>
      <c r="S25" s="16"/>
    </row>
    <row r="26" spans="1:20" x14ac:dyDescent="0.25">
      <c r="A26" s="4">
        <v>20</v>
      </c>
      <c r="B26" s="4" t="s">
        <v>19</v>
      </c>
      <c r="C26" s="4">
        <v>30.8</v>
      </c>
      <c r="D26" s="6">
        <f t="shared" si="0"/>
        <v>32.208333333333329</v>
      </c>
      <c r="E26" s="6">
        <f t="shared" si="1"/>
        <v>-1.4083333333333279</v>
      </c>
      <c r="R26" s="13" t="s">
        <v>101</v>
      </c>
      <c r="S26" s="13">
        <v>0.49190711287086553</v>
      </c>
    </row>
    <row r="27" spans="1:20" x14ac:dyDescent="0.25">
      <c r="A27" s="4">
        <v>21</v>
      </c>
      <c r="B27" s="4" t="s">
        <v>20</v>
      </c>
      <c r="C27" s="4">
        <v>27.8</v>
      </c>
      <c r="D27" s="6">
        <f t="shared" si="0"/>
        <v>32.341666666666669</v>
      </c>
      <c r="E27" s="6">
        <f t="shared" si="1"/>
        <v>-4.5416666666666679</v>
      </c>
      <c r="R27" s="13" t="s">
        <v>102</v>
      </c>
      <c r="S27" s="13">
        <v>0.24197260769295043</v>
      </c>
    </row>
    <row r="28" spans="1:20" x14ac:dyDescent="0.25">
      <c r="A28" s="4">
        <v>22</v>
      </c>
      <c r="B28" s="4" t="s">
        <v>21</v>
      </c>
      <c r="C28" s="4">
        <v>33.6</v>
      </c>
      <c r="D28" s="6">
        <f t="shared" si="0"/>
        <v>32.458333333333329</v>
      </c>
      <c r="E28" s="6">
        <f t="shared" si="1"/>
        <v>1.1416666666666728</v>
      </c>
      <c r="R28" s="13" t="s">
        <v>103</v>
      </c>
      <c r="S28" s="13">
        <v>0.23272837120140105</v>
      </c>
    </row>
    <row r="29" spans="1:20" x14ac:dyDescent="0.25">
      <c r="A29" s="4">
        <v>23</v>
      </c>
      <c r="B29" s="4" t="s">
        <v>22</v>
      </c>
      <c r="C29" s="4">
        <v>35</v>
      </c>
      <c r="D29" s="6">
        <f t="shared" si="0"/>
        <v>32.566666666666663</v>
      </c>
      <c r="E29" s="6">
        <f t="shared" si="1"/>
        <v>2.4333333333333371</v>
      </c>
      <c r="R29" s="13" t="s">
        <v>104</v>
      </c>
      <c r="S29" s="13">
        <v>5.4674316744815528</v>
      </c>
    </row>
    <row r="30" spans="1:20" ht="15.75" thickBot="1" x14ac:dyDescent="0.3">
      <c r="A30" s="4">
        <v>24</v>
      </c>
      <c r="B30" s="4" t="s">
        <v>23</v>
      </c>
      <c r="C30" s="4">
        <v>45.2</v>
      </c>
      <c r="D30" s="6">
        <f t="shared" si="0"/>
        <v>32.645833333333329</v>
      </c>
      <c r="E30" s="6">
        <f t="shared" si="1"/>
        <v>12.554166666666674</v>
      </c>
      <c r="R30" s="14" t="s">
        <v>105</v>
      </c>
      <c r="S30" s="14">
        <v>84</v>
      </c>
    </row>
    <row r="31" spans="1:20" x14ac:dyDescent="0.25">
      <c r="A31" s="4">
        <v>25</v>
      </c>
      <c r="B31" s="4" t="s">
        <v>24</v>
      </c>
      <c r="C31" s="4">
        <v>29.2</v>
      </c>
      <c r="D31" s="6">
        <f t="shared" si="0"/>
        <v>32.787499999999994</v>
      </c>
      <c r="E31" s="6">
        <f t="shared" si="1"/>
        <v>-3.587499999999995</v>
      </c>
    </row>
    <row r="32" spans="1:20" ht="15.75" thickBot="1" x14ac:dyDescent="0.3">
      <c r="A32" s="4">
        <v>26</v>
      </c>
      <c r="B32" s="4" t="s">
        <v>25</v>
      </c>
      <c r="C32" s="4">
        <v>27.5</v>
      </c>
      <c r="D32" s="6">
        <f t="shared" si="0"/>
        <v>32.954166666666666</v>
      </c>
      <c r="E32" s="6">
        <f t="shared" si="1"/>
        <v>-5.4541666666666657</v>
      </c>
      <c r="R32" t="s">
        <v>106</v>
      </c>
    </row>
    <row r="33" spans="1:26" x14ac:dyDescent="0.25">
      <c r="A33" s="4">
        <v>27</v>
      </c>
      <c r="B33" s="4" t="s">
        <v>26</v>
      </c>
      <c r="C33" s="4">
        <v>31.9</v>
      </c>
      <c r="D33" s="6">
        <f t="shared" si="0"/>
        <v>33.174999999999997</v>
      </c>
      <c r="E33" s="6">
        <f t="shared" si="1"/>
        <v>-1.2749999999999986</v>
      </c>
      <c r="R33" s="15"/>
      <c r="S33" s="15" t="s">
        <v>111</v>
      </c>
      <c r="T33" s="15" t="s">
        <v>112</v>
      </c>
      <c r="U33" s="15" t="s">
        <v>113</v>
      </c>
      <c r="V33" s="15" t="s">
        <v>114</v>
      </c>
      <c r="W33" s="15" t="s">
        <v>115</v>
      </c>
    </row>
    <row r="34" spans="1:26" x14ac:dyDescent="0.25">
      <c r="A34" s="4">
        <v>28</v>
      </c>
      <c r="B34" s="4" t="s">
        <v>27</v>
      </c>
      <c r="C34" s="4">
        <v>32.6</v>
      </c>
      <c r="D34" s="6">
        <f t="shared" si="0"/>
        <v>33.354166666666671</v>
      </c>
      <c r="E34" s="6">
        <f t="shared" si="1"/>
        <v>-0.75416666666666998</v>
      </c>
      <c r="R34" s="13" t="s">
        <v>107</v>
      </c>
      <c r="S34" s="13">
        <v>1</v>
      </c>
      <c r="T34" s="13">
        <v>782.45953351220032</v>
      </c>
      <c r="U34" s="13">
        <v>782.45953351220032</v>
      </c>
      <c r="V34" s="13">
        <v>26.175510320852307</v>
      </c>
      <c r="W34" s="13">
        <v>2.0135881665943517E-6</v>
      </c>
    </row>
    <row r="35" spans="1:26" x14ac:dyDescent="0.25">
      <c r="A35" s="4">
        <v>29</v>
      </c>
      <c r="B35" s="4" t="s">
        <v>28</v>
      </c>
      <c r="C35" s="4">
        <v>36.4</v>
      </c>
      <c r="D35" s="6">
        <f t="shared" si="0"/>
        <v>33.470833333333331</v>
      </c>
      <c r="E35" s="6">
        <f t="shared" si="1"/>
        <v>2.9291666666666671</v>
      </c>
      <c r="R35" s="13" t="s">
        <v>108</v>
      </c>
      <c r="S35" s="13">
        <v>82</v>
      </c>
      <c r="T35" s="13">
        <v>2451.2103474401811</v>
      </c>
      <c r="U35" s="13">
        <v>29.892809115124159</v>
      </c>
      <c r="V35" s="13"/>
      <c r="W35" s="13"/>
    </row>
    <row r="36" spans="1:26" ht="15.75" thickBot="1" x14ac:dyDescent="0.3">
      <c r="A36" s="4">
        <v>30</v>
      </c>
      <c r="B36" s="4" t="s">
        <v>29</v>
      </c>
      <c r="C36" s="4">
        <v>31.4</v>
      </c>
      <c r="D36" s="6">
        <f t="shared" si="0"/>
        <v>33.775000000000006</v>
      </c>
      <c r="E36" s="6">
        <f t="shared" si="1"/>
        <v>-2.3750000000000071</v>
      </c>
      <c r="R36" s="14" t="s">
        <v>109</v>
      </c>
      <c r="S36" s="14">
        <v>83</v>
      </c>
      <c r="T36" s="14">
        <v>3233.6698809523814</v>
      </c>
      <c r="U36" s="14"/>
      <c r="V36" s="14"/>
      <c r="W36" s="14"/>
    </row>
    <row r="37" spans="1:26" ht="15.75" thickBot="1" x14ac:dyDescent="0.3">
      <c r="A37" s="4">
        <v>31</v>
      </c>
      <c r="B37" s="4" t="s">
        <v>30</v>
      </c>
      <c r="C37" s="4">
        <v>33.299999999999997</v>
      </c>
      <c r="D37" s="6">
        <f t="shared" si="0"/>
        <v>34.0625</v>
      </c>
      <c r="E37" s="6">
        <f t="shared" si="1"/>
        <v>-0.76250000000000284</v>
      </c>
    </row>
    <row r="38" spans="1:26" x14ac:dyDescent="0.25">
      <c r="A38" s="4">
        <v>32</v>
      </c>
      <c r="B38" s="4" t="s">
        <v>31</v>
      </c>
      <c r="C38" s="4">
        <v>32.299999999999997</v>
      </c>
      <c r="D38" s="6">
        <f t="shared" si="0"/>
        <v>34.166666666666671</v>
      </c>
      <c r="E38" s="6">
        <f t="shared" si="1"/>
        <v>-1.8666666666666742</v>
      </c>
      <c r="R38" s="15"/>
      <c r="S38" s="15" t="s">
        <v>116</v>
      </c>
      <c r="T38" s="15" t="s">
        <v>104</v>
      </c>
      <c r="U38" s="15" t="s">
        <v>117</v>
      </c>
      <c r="V38" s="15" t="s">
        <v>118</v>
      </c>
      <c r="W38" s="15" t="s">
        <v>119</v>
      </c>
      <c r="X38" s="15" t="s">
        <v>120</v>
      </c>
      <c r="Y38" s="15" t="s">
        <v>121</v>
      </c>
      <c r="Z38" s="15" t="s">
        <v>122</v>
      </c>
    </row>
    <row r="39" spans="1:26" x14ac:dyDescent="0.25">
      <c r="A39" s="4">
        <v>33</v>
      </c>
      <c r="B39" s="4" t="s">
        <v>32</v>
      </c>
      <c r="C39" s="4">
        <v>31.6</v>
      </c>
      <c r="D39" s="6">
        <f t="shared" si="0"/>
        <v>34.037500000000001</v>
      </c>
      <c r="E39" s="6">
        <f t="shared" si="1"/>
        <v>-2.4375</v>
      </c>
      <c r="R39" s="13" t="s">
        <v>110</v>
      </c>
      <c r="S39" s="23">
        <v>29.215863453815238</v>
      </c>
      <c r="T39" s="13">
        <v>1.2038240775833313</v>
      </c>
      <c r="U39" s="13">
        <v>24.269213415689347</v>
      </c>
      <c r="V39" s="13">
        <v>3.4848233968980773E-39</v>
      </c>
      <c r="W39" s="13">
        <v>26.821073876750901</v>
      </c>
      <c r="X39" s="13">
        <v>31.610653030879575</v>
      </c>
      <c r="Y39" s="13">
        <v>26.821073876750901</v>
      </c>
      <c r="Z39" s="13">
        <v>31.610653030879575</v>
      </c>
    </row>
    <row r="40" spans="1:26" ht="15.75" thickBot="1" x14ac:dyDescent="0.3">
      <c r="A40" s="4">
        <v>34</v>
      </c>
      <c r="B40" s="4" t="s">
        <v>33</v>
      </c>
      <c r="C40" s="4">
        <v>34.1</v>
      </c>
      <c r="D40" s="6">
        <f t="shared" si="0"/>
        <v>34.033333333333331</v>
      </c>
      <c r="E40" s="6">
        <f t="shared" si="1"/>
        <v>6.6666666666669983E-2</v>
      </c>
      <c r="R40" s="14" t="s">
        <v>79</v>
      </c>
      <c r="S40" s="24">
        <v>0.12587324086261012</v>
      </c>
      <c r="T40" s="14">
        <v>2.4602873600293215E-2</v>
      </c>
      <c r="U40" s="14">
        <v>5.1162007701860475</v>
      </c>
      <c r="V40" s="14">
        <v>2.0135881665943517E-6</v>
      </c>
      <c r="W40" s="14">
        <v>7.6930287850661389E-2</v>
      </c>
      <c r="X40" s="14">
        <v>0.17481619387455885</v>
      </c>
      <c r="Y40" s="14">
        <v>7.6930287850661389E-2</v>
      </c>
      <c r="Z40" s="14">
        <v>0.17481619387455885</v>
      </c>
    </row>
    <row r="41" spans="1:26" x14ac:dyDescent="0.25">
      <c r="A41" s="4">
        <v>35</v>
      </c>
      <c r="B41" s="4" t="s">
        <v>34</v>
      </c>
      <c r="C41" s="4">
        <v>37.299999999999997</v>
      </c>
      <c r="D41" s="6">
        <f t="shared" si="0"/>
        <v>34.283333333333331</v>
      </c>
      <c r="E41" s="6">
        <f t="shared" si="1"/>
        <v>3.0166666666666657</v>
      </c>
      <c r="H41" s="12" t="s">
        <v>156</v>
      </c>
      <c r="I41" s="12"/>
      <c r="J41" s="12"/>
    </row>
    <row r="42" spans="1:26" x14ac:dyDescent="0.25">
      <c r="A42" s="4">
        <v>36</v>
      </c>
      <c r="B42" s="4" t="s">
        <v>35</v>
      </c>
      <c r="C42" s="4">
        <v>50.2</v>
      </c>
      <c r="D42" s="6">
        <f t="shared" si="0"/>
        <v>34.354166666666657</v>
      </c>
      <c r="E42" s="6">
        <f t="shared" si="1"/>
        <v>15.845833333333346</v>
      </c>
    </row>
    <row r="43" spans="1:26" x14ac:dyDescent="0.25">
      <c r="A43" s="4">
        <v>37</v>
      </c>
      <c r="B43" s="4" t="s">
        <v>36</v>
      </c>
      <c r="C43" s="4">
        <v>31.1</v>
      </c>
      <c r="D43" s="6">
        <f t="shared" si="0"/>
        <v>34.224999999999994</v>
      </c>
      <c r="E43" s="6">
        <f t="shared" si="1"/>
        <v>-3.1249999999999929</v>
      </c>
      <c r="H43" s="12" t="s">
        <v>150</v>
      </c>
      <c r="I43" s="12"/>
      <c r="J43" s="12"/>
    </row>
    <row r="44" spans="1:26" x14ac:dyDescent="0.25">
      <c r="A44" s="4">
        <v>38</v>
      </c>
      <c r="B44" s="4" t="s">
        <v>37</v>
      </c>
      <c r="C44" s="4">
        <v>28.1</v>
      </c>
      <c r="D44" s="6">
        <f t="shared" si="0"/>
        <v>34.066666666666663</v>
      </c>
      <c r="E44" s="6">
        <f t="shared" si="1"/>
        <v>-5.9666666666666615</v>
      </c>
      <c r="H44" s="4" t="s">
        <v>95</v>
      </c>
      <c r="I44" s="4">
        <v>0.13</v>
      </c>
    </row>
    <row r="45" spans="1:26" x14ac:dyDescent="0.25">
      <c r="A45" s="4">
        <v>39</v>
      </c>
      <c r="B45" s="4" t="s">
        <v>38</v>
      </c>
      <c r="C45" s="4">
        <v>28.2</v>
      </c>
      <c r="D45" s="6">
        <f t="shared" si="0"/>
        <v>34.004166666666663</v>
      </c>
      <c r="E45" s="6">
        <f t="shared" si="1"/>
        <v>-5.8041666666666636</v>
      </c>
      <c r="H45" s="4" t="s">
        <v>96</v>
      </c>
      <c r="I45" s="4">
        <v>29.22</v>
      </c>
    </row>
    <row r="46" spans="1:26" x14ac:dyDescent="0.25">
      <c r="A46" s="4">
        <v>40</v>
      </c>
      <c r="B46" s="4" t="s">
        <v>39</v>
      </c>
      <c r="C46" s="4">
        <v>36.200000000000003</v>
      </c>
      <c r="D46" s="6">
        <f t="shared" si="0"/>
        <v>34.008333333333326</v>
      </c>
      <c r="E46" s="6">
        <f t="shared" si="1"/>
        <v>2.1916666666666771</v>
      </c>
    </row>
    <row r="47" spans="1:26" x14ac:dyDescent="0.25">
      <c r="A47" s="4">
        <v>41</v>
      </c>
      <c r="B47" s="4" t="s">
        <v>40</v>
      </c>
      <c r="C47" s="4">
        <v>38.799999999999997</v>
      </c>
      <c r="D47" s="6">
        <f t="shared" si="0"/>
        <v>33.920833333333327</v>
      </c>
      <c r="E47" s="6">
        <f t="shared" si="1"/>
        <v>4.87916666666667</v>
      </c>
      <c r="H47" s="20" t="s">
        <v>79</v>
      </c>
      <c r="I47" s="21" t="s">
        <v>97</v>
      </c>
      <c r="J47" s="29" t="s">
        <v>98</v>
      </c>
      <c r="K47" s="21" t="s">
        <v>124</v>
      </c>
      <c r="L47" s="20" t="s">
        <v>128</v>
      </c>
      <c r="M47" s="20" t="s">
        <v>129</v>
      </c>
      <c r="N47" s="20" t="s">
        <v>130</v>
      </c>
    </row>
    <row r="48" spans="1:26" x14ac:dyDescent="0.25">
      <c r="A48" s="4">
        <v>42</v>
      </c>
      <c r="B48" s="4" t="s">
        <v>41</v>
      </c>
      <c r="C48" s="4">
        <v>30.7</v>
      </c>
      <c r="D48" s="6">
        <f t="shared" si="0"/>
        <v>33.795833333333334</v>
      </c>
      <c r="E48" s="6">
        <f t="shared" si="1"/>
        <v>-3.095833333333335</v>
      </c>
      <c r="H48" s="20"/>
      <c r="I48" s="21"/>
      <c r="J48" s="29"/>
      <c r="K48" s="21"/>
      <c r="L48" s="20"/>
      <c r="M48" s="20"/>
      <c r="N48" s="20"/>
    </row>
    <row r="49" spans="1:14" x14ac:dyDescent="0.25">
      <c r="A49" s="4">
        <v>43</v>
      </c>
      <c r="B49" s="4" t="s">
        <v>42</v>
      </c>
      <c r="C49" s="4">
        <v>30.9</v>
      </c>
      <c r="D49" s="6">
        <f t="shared" si="0"/>
        <v>33.712499999999999</v>
      </c>
      <c r="E49" s="6">
        <f t="shared" si="1"/>
        <v>-2.8125</v>
      </c>
      <c r="H49" s="4">
        <v>85</v>
      </c>
      <c r="I49" s="22">
        <f>$I$44*H49+$I$45</f>
        <v>40.269999999999996</v>
      </c>
      <c r="J49" s="28">
        <f>I49+J7</f>
        <v>36.18805555555555</v>
      </c>
      <c r="K49" s="6">
        <f>C91</f>
        <v>41</v>
      </c>
      <c r="L49" s="6">
        <f>ABS(K49-J49)</f>
        <v>4.8119444444444497</v>
      </c>
      <c r="M49" s="6">
        <f>(K49-J49)^2</f>
        <v>23.154809336419802</v>
      </c>
      <c r="N49" s="6">
        <f>ABS((K49-J49)/K49)</f>
        <v>0.11736449864498658</v>
      </c>
    </row>
    <row r="50" spans="1:14" x14ac:dyDescent="0.25">
      <c r="A50" s="4">
        <v>44</v>
      </c>
      <c r="B50" s="4" t="s">
        <v>43</v>
      </c>
      <c r="C50" s="4">
        <v>30.9</v>
      </c>
      <c r="D50" s="6">
        <f t="shared" si="0"/>
        <v>33.575000000000003</v>
      </c>
      <c r="E50" s="6">
        <f t="shared" si="1"/>
        <v>-2.6750000000000043</v>
      </c>
      <c r="H50" s="4">
        <v>86</v>
      </c>
      <c r="I50" s="4">
        <f>$I$44*H50+$I$45</f>
        <v>40.4</v>
      </c>
      <c r="J50" s="28">
        <f>I50+J8</f>
        <v>34.024999999999999</v>
      </c>
      <c r="K50" s="6">
        <f>C92</f>
        <v>32.9</v>
      </c>
      <c r="L50" s="6">
        <f>ABS(K50-J50)</f>
        <v>1.125</v>
      </c>
      <c r="M50" s="6">
        <f>(K50-J50)^2</f>
        <v>1.265625</v>
      </c>
      <c r="N50" s="6">
        <f>ABS((K50-J50)/K50)</f>
        <v>3.4194528875379944E-2</v>
      </c>
    </row>
    <row r="51" spans="1:14" x14ac:dyDescent="0.25">
      <c r="A51" s="4">
        <v>45</v>
      </c>
      <c r="B51" s="4" t="s">
        <v>44</v>
      </c>
      <c r="C51" s="4">
        <v>31.5</v>
      </c>
      <c r="D51" s="6">
        <f t="shared" si="0"/>
        <v>33.666666666666671</v>
      </c>
      <c r="E51" s="6">
        <f t="shared" si="1"/>
        <v>-2.1666666666666714</v>
      </c>
    </row>
    <row r="52" spans="1:14" x14ac:dyDescent="0.25">
      <c r="A52" s="4">
        <v>46</v>
      </c>
      <c r="B52" s="4" t="s">
        <v>45</v>
      </c>
      <c r="C52" s="4">
        <v>34.299999999999997</v>
      </c>
      <c r="D52" s="6">
        <f t="shared" si="0"/>
        <v>33.762500000000003</v>
      </c>
      <c r="E52" s="6">
        <f t="shared" si="1"/>
        <v>0.53749999999999432</v>
      </c>
    </row>
    <row r="53" spans="1:14" x14ac:dyDescent="0.25">
      <c r="A53" s="4">
        <v>47</v>
      </c>
      <c r="B53" s="4" t="s">
        <v>46</v>
      </c>
      <c r="C53" s="4">
        <v>35</v>
      </c>
      <c r="D53" s="6">
        <f t="shared" si="0"/>
        <v>33.537500000000001</v>
      </c>
      <c r="E53" s="6">
        <f t="shared" si="1"/>
        <v>1.4624999999999986</v>
      </c>
    </row>
    <row r="54" spans="1:14" x14ac:dyDescent="0.25">
      <c r="A54" s="4">
        <v>48</v>
      </c>
      <c r="B54" s="4" t="s">
        <v>47</v>
      </c>
      <c r="C54" s="4">
        <v>49.5</v>
      </c>
      <c r="D54" s="6">
        <f t="shared" si="0"/>
        <v>33.458333333333329</v>
      </c>
      <c r="E54" s="6">
        <f t="shared" si="1"/>
        <v>16.041666666666671</v>
      </c>
    </row>
    <row r="55" spans="1:14" x14ac:dyDescent="0.25">
      <c r="A55" s="4">
        <v>49</v>
      </c>
      <c r="B55" s="4" t="s">
        <v>48</v>
      </c>
      <c r="C55" s="4">
        <v>29.8</v>
      </c>
      <c r="D55" s="6">
        <f t="shared" si="0"/>
        <v>33.700000000000003</v>
      </c>
      <c r="E55" s="6">
        <f t="shared" si="1"/>
        <v>-3.9000000000000021</v>
      </c>
    </row>
    <row r="56" spans="1:14" x14ac:dyDescent="0.25">
      <c r="A56" s="4">
        <v>50</v>
      </c>
      <c r="B56" s="4" t="s">
        <v>49</v>
      </c>
      <c r="C56" s="4">
        <v>26.1</v>
      </c>
      <c r="D56" s="6">
        <f t="shared" si="0"/>
        <v>33.916666666666671</v>
      </c>
      <c r="E56" s="6">
        <f t="shared" si="1"/>
        <v>-7.81666666666667</v>
      </c>
      <c r="H56" s="27" t="s">
        <v>157</v>
      </c>
      <c r="I56" s="27"/>
      <c r="J56" s="27"/>
    </row>
    <row r="57" spans="1:14" x14ac:dyDescent="0.25">
      <c r="A57" s="4">
        <v>51</v>
      </c>
      <c r="B57" s="4" t="s">
        <v>50</v>
      </c>
      <c r="C57" s="4">
        <v>32.4</v>
      </c>
      <c r="D57" s="6">
        <f t="shared" si="0"/>
        <v>34.099999999999994</v>
      </c>
      <c r="E57" s="6">
        <f t="shared" si="1"/>
        <v>-1.6999999999999957</v>
      </c>
    </row>
    <row r="58" spans="1:14" x14ac:dyDescent="0.25">
      <c r="A58" s="4">
        <v>52</v>
      </c>
      <c r="B58" s="4" t="s">
        <v>51</v>
      </c>
      <c r="C58" s="4">
        <v>34.299999999999997</v>
      </c>
      <c r="D58" s="6">
        <f t="shared" si="0"/>
        <v>34.254166666666663</v>
      </c>
      <c r="E58" s="6">
        <f t="shared" si="1"/>
        <v>4.5833333333334281E-2</v>
      </c>
      <c r="H58" s="4" t="s">
        <v>125</v>
      </c>
      <c r="I58" s="4" t="s">
        <v>126</v>
      </c>
      <c r="J58" s="4" t="s">
        <v>127</v>
      </c>
    </row>
    <row r="59" spans="1:14" x14ac:dyDescent="0.25">
      <c r="A59" s="4">
        <v>53</v>
      </c>
      <c r="B59" s="4" t="s">
        <v>52</v>
      </c>
      <c r="C59" s="4">
        <v>35.299999999999997</v>
      </c>
      <c r="D59" s="6">
        <f t="shared" si="0"/>
        <v>34.266666666666666</v>
      </c>
      <c r="E59" s="6">
        <f t="shared" si="1"/>
        <v>1.0333333333333314</v>
      </c>
      <c r="H59" s="6">
        <f>SUM(L49:L50)/2</f>
        <v>2.9684722222222248</v>
      </c>
      <c r="I59" s="6">
        <f>SQRT(SUM(M49:M50)/2)</f>
        <v>3.4943121165989024</v>
      </c>
      <c r="J59" s="31">
        <f>SUM(N49:N50)/2</f>
        <v>7.5779513760183256E-2</v>
      </c>
    </row>
    <row r="60" spans="1:14" x14ac:dyDescent="0.25">
      <c r="A60" s="4">
        <v>54</v>
      </c>
      <c r="B60" s="4" t="s">
        <v>53</v>
      </c>
      <c r="C60" s="4">
        <v>32.299999999999997</v>
      </c>
      <c r="D60" s="6">
        <f t="shared" si="0"/>
        <v>34.270833333333329</v>
      </c>
      <c r="E60" s="6">
        <f t="shared" si="1"/>
        <v>-1.9708333333333314</v>
      </c>
    </row>
    <row r="61" spans="1:14" x14ac:dyDescent="0.25">
      <c r="A61" s="4">
        <v>55</v>
      </c>
      <c r="B61" s="4" t="s">
        <v>54</v>
      </c>
      <c r="C61" s="4">
        <v>35.1</v>
      </c>
      <c r="D61" s="6">
        <f t="shared" si="0"/>
        <v>34.18333333333333</v>
      </c>
      <c r="E61" s="6">
        <f t="shared" si="1"/>
        <v>0.9166666666666714</v>
      </c>
    </row>
    <row r="62" spans="1:14" x14ac:dyDescent="0.25">
      <c r="A62" s="4">
        <v>56</v>
      </c>
      <c r="B62" s="4" t="s">
        <v>55</v>
      </c>
      <c r="C62" s="4">
        <v>31.9</v>
      </c>
      <c r="D62" s="6">
        <f t="shared" si="0"/>
        <v>34.25833333333334</v>
      </c>
      <c r="E62" s="6">
        <f t="shared" si="1"/>
        <v>-2.3583333333333414</v>
      </c>
    </row>
    <row r="63" spans="1:14" x14ac:dyDescent="0.25">
      <c r="A63" s="4">
        <v>57</v>
      </c>
      <c r="B63" s="4" t="s">
        <v>56</v>
      </c>
      <c r="C63" s="4">
        <v>34.9</v>
      </c>
      <c r="D63" s="6">
        <f t="shared" si="0"/>
        <v>34.516666666666666</v>
      </c>
      <c r="E63" s="6">
        <f t="shared" si="1"/>
        <v>0.38333333333333286</v>
      </c>
    </row>
    <row r="64" spans="1:14" x14ac:dyDescent="0.25">
      <c r="A64" s="4">
        <v>58</v>
      </c>
      <c r="B64" s="4" t="s">
        <v>57</v>
      </c>
      <c r="C64" s="4">
        <v>34.6</v>
      </c>
      <c r="D64" s="6">
        <f t="shared" si="0"/>
        <v>34.6</v>
      </c>
      <c r="E64" s="6">
        <f t="shared" si="1"/>
        <v>0</v>
      </c>
    </row>
    <row r="65" spans="1:5" x14ac:dyDescent="0.25">
      <c r="A65" s="4">
        <v>59</v>
      </c>
      <c r="B65" s="4" t="s">
        <v>58</v>
      </c>
      <c r="C65" s="4">
        <v>35</v>
      </c>
      <c r="D65" s="6">
        <f t="shared" si="0"/>
        <v>34.666666666666671</v>
      </c>
      <c r="E65" s="6">
        <f t="shared" si="1"/>
        <v>0.3333333333333286</v>
      </c>
    </row>
    <row r="66" spans="1:5" x14ac:dyDescent="0.25">
      <c r="A66" s="4">
        <v>60</v>
      </c>
      <c r="B66" s="4" t="s">
        <v>59</v>
      </c>
      <c r="C66" s="4">
        <v>49.6</v>
      </c>
      <c r="D66" s="6">
        <f t="shared" si="0"/>
        <v>34.88333333333334</v>
      </c>
      <c r="E66" s="6">
        <f t="shared" si="1"/>
        <v>14.716666666666661</v>
      </c>
    </row>
    <row r="67" spans="1:5" x14ac:dyDescent="0.25">
      <c r="A67" s="4">
        <v>61</v>
      </c>
      <c r="B67" s="4" t="s">
        <v>60</v>
      </c>
      <c r="C67" s="4">
        <v>27.6</v>
      </c>
      <c r="D67" s="6">
        <f t="shared" si="0"/>
        <v>35.029166666666669</v>
      </c>
      <c r="E67" s="6">
        <f t="shared" si="1"/>
        <v>-7.4291666666666671</v>
      </c>
    </row>
    <row r="68" spans="1:5" x14ac:dyDescent="0.25">
      <c r="A68" s="4">
        <v>62</v>
      </c>
      <c r="B68" s="4" t="s">
        <v>61</v>
      </c>
      <c r="C68" s="4">
        <v>30.1</v>
      </c>
      <c r="D68" s="6">
        <f t="shared" si="0"/>
        <v>35.104166666666664</v>
      </c>
      <c r="E68" s="6">
        <f t="shared" si="1"/>
        <v>-5.0041666666666629</v>
      </c>
    </row>
    <row r="69" spans="1:5" x14ac:dyDescent="0.25">
      <c r="A69" s="4">
        <v>63</v>
      </c>
      <c r="B69" s="4" t="s">
        <v>62</v>
      </c>
      <c r="C69" s="4">
        <v>34.6</v>
      </c>
      <c r="D69" s="6">
        <f t="shared" si="0"/>
        <v>35.3125</v>
      </c>
      <c r="E69" s="6">
        <f t="shared" si="1"/>
        <v>-0.71249999999999858</v>
      </c>
    </row>
    <row r="70" spans="1:5" x14ac:dyDescent="0.25">
      <c r="A70" s="4">
        <v>64</v>
      </c>
      <c r="B70" s="4" t="s">
        <v>63</v>
      </c>
      <c r="C70" s="4">
        <v>34.1</v>
      </c>
      <c r="D70" s="6">
        <f t="shared" si="0"/>
        <v>35.574999999999996</v>
      </c>
      <c r="E70" s="6">
        <f t="shared" si="1"/>
        <v>-1.4749999999999943</v>
      </c>
    </row>
    <row r="71" spans="1:5" x14ac:dyDescent="0.25">
      <c r="A71" s="4">
        <v>65</v>
      </c>
      <c r="B71" s="4" t="s">
        <v>64</v>
      </c>
      <c r="C71" s="4">
        <v>37.1</v>
      </c>
      <c r="D71" s="6">
        <f t="shared" si="0"/>
        <v>35.745833333333337</v>
      </c>
      <c r="E71" s="6">
        <f t="shared" si="1"/>
        <v>1.3541666666666643</v>
      </c>
    </row>
    <row r="72" spans="1:5" x14ac:dyDescent="0.25">
      <c r="A72" s="4">
        <v>66</v>
      </c>
      <c r="B72" s="4" t="s">
        <v>65</v>
      </c>
      <c r="C72" s="4">
        <v>35.700000000000003</v>
      </c>
      <c r="D72" s="6">
        <f>(1/(2*$C$4))*(SUM(C67:C77)+0.5*(C78+C66))</f>
        <v>36.029166666666669</v>
      </c>
      <c r="E72" s="6">
        <f t="shared" si="1"/>
        <v>-0.32916666666666572</v>
      </c>
    </row>
    <row r="73" spans="1:5" x14ac:dyDescent="0.25">
      <c r="A73" s="4">
        <v>67</v>
      </c>
      <c r="B73" s="4" t="s">
        <v>66</v>
      </c>
      <c r="C73" s="4">
        <v>35.200000000000003</v>
      </c>
      <c r="D73" s="6">
        <f t="shared" ref="D73:D84" si="2">(1/(2*$C$4))*(SUM(C68:C78)+0.5*(C79+C67))</f>
        <v>36.712500000000006</v>
      </c>
      <c r="E73" s="6">
        <f t="shared" si="1"/>
        <v>-1.5125000000000028</v>
      </c>
    </row>
    <row r="74" spans="1:5" x14ac:dyDescent="0.25">
      <c r="A74" s="4">
        <v>68</v>
      </c>
      <c r="B74" s="4" t="s">
        <v>67</v>
      </c>
      <c r="C74" s="4">
        <v>33.6</v>
      </c>
      <c r="D74" s="6">
        <f t="shared" si="2"/>
        <v>37.204166666666666</v>
      </c>
      <c r="E74" s="6">
        <f t="shared" si="1"/>
        <v>-3.6041666666666643</v>
      </c>
    </row>
    <row r="75" spans="1:5" x14ac:dyDescent="0.25">
      <c r="A75" s="4">
        <v>69</v>
      </c>
      <c r="B75" s="4" t="s">
        <v>68</v>
      </c>
      <c r="C75" s="4">
        <v>38.200000000000003</v>
      </c>
      <c r="D75" s="6">
        <f t="shared" si="2"/>
        <v>37.304166666666667</v>
      </c>
      <c r="E75" s="6">
        <f t="shared" si="1"/>
        <v>0.8958333333333357</v>
      </c>
    </row>
    <row r="76" spans="1:5" x14ac:dyDescent="0.25">
      <c r="A76" s="4">
        <v>70</v>
      </c>
      <c r="B76" s="4" t="s">
        <v>69</v>
      </c>
      <c r="C76" s="4">
        <v>37.6</v>
      </c>
      <c r="D76" s="6">
        <f t="shared" si="2"/>
        <v>37.541666666666664</v>
      </c>
      <c r="E76" s="6">
        <f t="shared" si="1"/>
        <v>5.8333333333337123E-2</v>
      </c>
    </row>
    <row r="77" spans="1:5" x14ac:dyDescent="0.25">
      <c r="A77" s="4">
        <v>71</v>
      </c>
      <c r="B77" s="4" t="s">
        <v>70</v>
      </c>
      <c r="C77" s="4">
        <v>36.1</v>
      </c>
      <c r="D77" s="6">
        <f t="shared" si="2"/>
        <v>37.87083333333333</v>
      </c>
      <c r="E77" s="6">
        <f t="shared" si="1"/>
        <v>-1.7708333333333286</v>
      </c>
    </row>
    <row r="78" spans="1:5" x14ac:dyDescent="0.25">
      <c r="A78" s="4">
        <v>72</v>
      </c>
      <c r="B78" s="4" t="s">
        <v>71</v>
      </c>
      <c r="C78" s="4">
        <v>55.3</v>
      </c>
      <c r="D78" s="6">
        <f t="shared" si="2"/>
        <v>38.224999999999994</v>
      </c>
      <c r="E78" s="6">
        <f t="shared" ref="E78:E84" si="3">C78-D78</f>
        <v>17.075000000000003</v>
      </c>
    </row>
    <row r="79" spans="1:5" x14ac:dyDescent="0.25">
      <c r="A79" s="4">
        <v>73</v>
      </c>
      <c r="B79" s="4" t="s">
        <v>72</v>
      </c>
      <c r="C79" s="4">
        <v>38.299999999999997</v>
      </c>
      <c r="D79" s="6">
        <f t="shared" si="2"/>
        <v>38.612499999999997</v>
      </c>
      <c r="E79" s="6">
        <f t="shared" si="3"/>
        <v>-0.3125</v>
      </c>
    </row>
    <row r="80" spans="1:5" x14ac:dyDescent="0.25">
      <c r="A80" s="4">
        <v>74</v>
      </c>
      <c r="B80" s="4" t="s">
        <v>73</v>
      </c>
      <c r="C80" s="4">
        <v>31.2</v>
      </c>
      <c r="D80" s="6">
        <f t="shared" si="2"/>
        <v>38.920833333333327</v>
      </c>
      <c r="E80" s="6">
        <f t="shared" si="3"/>
        <v>-7.7208333333333279</v>
      </c>
    </row>
    <row r="81" spans="1:5" x14ac:dyDescent="0.25">
      <c r="A81" s="4">
        <v>75</v>
      </c>
      <c r="B81" s="4" t="s">
        <v>131</v>
      </c>
      <c r="C81" s="4">
        <v>35.9</v>
      </c>
      <c r="D81" s="6">
        <f t="shared" si="2"/>
        <v>39.162499999999994</v>
      </c>
      <c r="E81" s="6">
        <f t="shared" si="3"/>
        <v>-3.2624999999999957</v>
      </c>
    </row>
    <row r="82" spans="1:5" x14ac:dyDescent="0.25">
      <c r="A82" s="4">
        <v>76</v>
      </c>
      <c r="B82" s="4" t="s">
        <v>132</v>
      </c>
      <c r="C82" s="4">
        <v>38.5</v>
      </c>
      <c r="D82" s="6">
        <f t="shared" si="2"/>
        <v>39.449999999999989</v>
      </c>
      <c r="E82" s="6">
        <f t="shared" si="3"/>
        <v>-0.94999999999998863</v>
      </c>
    </row>
    <row r="83" spans="1:5" x14ac:dyDescent="0.25">
      <c r="A83" s="4">
        <v>77</v>
      </c>
      <c r="B83" s="4" t="s">
        <v>133</v>
      </c>
      <c r="C83" s="4">
        <v>40.6</v>
      </c>
      <c r="D83" s="6">
        <f t="shared" si="2"/>
        <v>39.916666666666664</v>
      </c>
      <c r="E83" s="6">
        <f t="shared" si="3"/>
        <v>0.68333333333333712</v>
      </c>
    </row>
    <row r="84" spans="1:5" x14ac:dyDescent="0.25">
      <c r="A84" s="4">
        <v>78</v>
      </c>
      <c r="B84" s="4" t="s">
        <v>134</v>
      </c>
      <c r="C84" s="4">
        <v>40.700000000000003</v>
      </c>
      <c r="D84" s="6">
        <f t="shared" si="2"/>
        <v>40.258333333333326</v>
      </c>
      <c r="E84" s="6">
        <f t="shared" si="3"/>
        <v>0.44166666666667709</v>
      </c>
    </row>
    <row r="85" spans="1:5" x14ac:dyDescent="0.25">
      <c r="A85" s="4">
        <v>79</v>
      </c>
      <c r="B85" s="4" t="s">
        <v>135</v>
      </c>
      <c r="C85" s="4">
        <v>39.5</v>
      </c>
      <c r="D85" s="6"/>
      <c r="E85" s="6"/>
    </row>
    <row r="86" spans="1:5" x14ac:dyDescent="0.25">
      <c r="A86" s="4">
        <v>80</v>
      </c>
      <c r="B86" s="4" t="s">
        <v>136</v>
      </c>
      <c r="C86" s="4">
        <v>36.700000000000003</v>
      </c>
      <c r="D86" s="6"/>
      <c r="E86" s="6"/>
    </row>
    <row r="87" spans="1:5" x14ac:dyDescent="0.25">
      <c r="A87" s="4">
        <v>81</v>
      </c>
      <c r="B87" s="4" t="s">
        <v>137</v>
      </c>
      <c r="C87" s="4">
        <v>40.9</v>
      </c>
      <c r="D87" s="6"/>
      <c r="E87" s="6"/>
    </row>
    <row r="88" spans="1:5" x14ac:dyDescent="0.25">
      <c r="A88" s="4">
        <v>82</v>
      </c>
      <c r="B88" s="4" t="s">
        <v>138</v>
      </c>
      <c r="C88" s="4">
        <v>41.8</v>
      </c>
      <c r="D88" s="6"/>
      <c r="E88" s="6"/>
    </row>
    <row r="89" spans="1:5" x14ac:dyDescent="0.25">
      <c r="A89" s="4">
        <v>83</v>
      </c>
      <c r="B89" s="4" t="s">
        <v>139</v>
      </c>
      <c r="C89" s="4">
        <v>43.1</v>
      </c>
      <c r="D89" s="6"/>
      <c r="E89" s="6"/>
    </row>
    <row r="90" spans="1:5" x14ac:dyDescent="0.25">
      <c r="A90" s="4">
        <v>84</v>
      </c>
      <c r="B90" s="4" t="s">
        <v>140</v>
      </c>
      <c r="C90" s="4">
        <v>56.5</v>
      </c>
      <c r="D90" s="6"/>
      <c r="E90" s="6"/>
    </row>
    <row r="91" spans="1:5" x14ac:dyDescent="0.25">
      <c r="A91" s="7">
        <v>85</v>
      </c>
      <c r="B91" s="7" t="s">
        <v>141</v>
      </c>
      <c r="C91" s="7">
        <v>41</v>
      </c>
      <c r="D91" s="2"/>
      <c r="E91" s="2"/>
    </row>
    <row r="92" spans="1:5" x14ac:dyDescent="0.25">
      <c r="A92" s="8">
        <v>86</v>
      </c>
      <c r="B92" s="8" t="s">
        <v>142</v>
      </c>
      <c r="C92" s="8">
        <v>32.9</v>
      </c>
      <c r="D92" s="2"/>
      <c r="E92" s="2"/>
    </row>
    <row r="93" spans="1:5" x14ac:dyDescent="0.25">
      <c r="D93" s="2"/>
      <c r="E93" s="2"/>
    </row>
    <row r="94" spans="1:5" x14ac:dyDescent="0.25">
      <c r="D94" s="2"/>
      <c r="E94" s="2"/>
    </row>
    <row r="95" spans="1:5" x14ac:dyDescent="0.25">
      <c r="D95" s="2"/>
      <c r="E95" s="2"/>
    </row>
    <row r="96" spans="1:5" x14ac:dyDescent="0.25">
      <c r="D96" s="2"/>
      <c r="E96" s="2"/>
    </row>
    <row r="97" spans="4:5" x14ac:dyDescent="0.25">
      <c r="D97" s="2"/>
      <c r="E97" s="2"/>
    </row>
    <row r="98" spans="4:5" x14ac:dyDescent="0.25">
      <c r="D98" s="2"/>
      <c r="E98" s="2"/>
    </row>
    <row r="99" spans="4:5" x14ac:dyDescent="0.25">
      <c r="D99" s="2"/>
      <c r="E99" s="2"/>
    </row>
    <row r="100" spans="4:5" x14ac:dyDescent="0.25">
      <c r="D100" s="2"/>
      <c r="E100" s="2"/>
    </row>
    <row r="101" spans="4:5" x14ac:dyDescent="0.25">
      <c r="D101" s="2"/>
      <c r="E101" s="2"/>
    </row>
    <row r="102" spans="4:5" x14ac:dyDescent="0.25">
      <c r="D102" s="2"/>
      <c r="E102" s="2"/>
    </row>
    <row r="103" spans="4:5" x14ac:dyDescent="0.25">
      <c r="D103" s="2"/>
      <c r="E103" s="2"/>
    </row>
    <row r="104" spans="4:5" x14ac:dyDescent="0.25">
      <c r="D104" s="2"/>
      <c r="E104" s="2"/>
    </row>
    <row r="105" spans="4:5" x14ac:dyDescent="0.25">
      <c r="D105" s="2"/>
      <c r="E105" s="2"/>
    </row>
    <row r="106" spans="4:5" x14ac:dyDescent="0.25">
      <c r="D106" s="2"/>
      <c r="E106" s="2"/>
    </row>
    <row r="107" spans="4:5" x14ac:dyDescent="0.25">
      <c r="D107" s="2"/>
      <c r="E107" s="2"/>
    </row>
    <row r="108" spans="4:5" x14ac:dyDescent="0.25">
      <c r="D108" s="2"/>
      <c r="E108" s="2"/>
    </row>
    <row r="115" spans="1:3" x14ac:dyDescent="0.25">
      <c r="A115" s="9"/>
      <c r="B115" s="9"/>
      <c r="C115" s="9"/>
    </row>
    <row r="116" spans="1:3" x14ac:dyDescent="0.25">
      <c r="A116" s="9"/>
      <c r="B116" s="9"/>
      <c r="C116" s="9"/>
    </row>
  </sheetData>
  <mergeCells count="14">
    <mergeCell ref="H56:J56"/>
    <mergeCell ref="A1:I1"/>
    <mergeCell ref="L47:L48"/>
    <mergeCell ref="M47:M48"/>
    <mergeCell ref="N47:N48"/>
    <mergeCell ref="H43:J43"/>
    <mergeCell ref="H47:H48"/>
    <mergeCell ref="I47:I48"/>
    <mergeCell ref="J47:J48"/>
    <mergeCell ref="K47:K48"/>
    <mergeCell ref="M2:Q2"/>
    <mergeCell ref="R21:T21"/>
    <mergeCell ref="H4:J4"/>
    <mergeCell ref="H41:J4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6FA93-2100-4451-932E-07293EEF69EA}">
  <dimension ref="A2:AH89"/>
  <sheetViews>
    <sheetView zoomScale="90" zoomScaleNormal="90" workbookViewId="0">
      <selection activeCell="AD35" sqref="AD35"/>
    </sheetView>
  </sheetViews>
  <sheetFormatPr defaultRowHeight="15" x14ac:dyDescent="0.25"/>
  <cols>
    <col min="20" max="20" width="11" bestFit="1" customWidth="1"/>
    <col min="21" max="24" width="9.28515625" bestFit="1" customWidth="1"/>
    <col min="25" max="25" width="9.5703125" customWidth="1"/>
    <col min="26" max="32" width="9.28515625" bestFit="1" customWidth="1"/>
  </cols>
  <sheetData>
    <row r="2" spans="1:32" x14ac:dyDescent="0.25">
      <c r="E2" s="9" t="s">
        <v>81</v>
      </c>
      <c r="F2" s="9" t="s">
        <v>82</v>
      </c>
      <c r="G2" s="9" t="s">
        <v>83</v>
      </c>
      <c r="H2" s="9" t="s">
        <v>84</v>
      </c>
      <c r="I2" s="9" t="s">
        <v>85</v>
      </c>
      <c r="J2" s="9" t="s">
        <v>86</v>
      </c>
      <c r="K2" s="9" t="s">
        <v>87</v>
      </c>
      <c r="L2" s="9" t="s">
        <v>88</v>
      </c>
      <c r="M2" s="9" t="s">
        <v>89</v>
      </c>
      <c r="N2" s="9" t="s">
        <v>90</v>
      </c>
      <c r="O2" s="9" t="s">
        <v>91</v>
      </c>
      <c r="P2" s="9" t="s">
        <v>92</v>
      </c>
    </row>
    <row r="3" spans="1:32" x14ac:dyDescent="0.25">
      <c r="A3" s="4" t="s">
        <v>76</v>
      </c>
      <c r="B3" s="4" t="s">
        <v>77</v>
      </c>
      <c r="D3" t="s">
        <v>143</v>
      </c>
      <c r="R3" t="s">
        <v>144</v>
      </c>
      <c r="T3" s="19" t="s">
        <v>151</v>
      </c>
    </row>
    <row r="4" spans="1:32" x14ac:dyDescent="0.25">
      <c r="A4" s="4" t="s">
        <v>0</v>
      </c>
      <c r="B4" s="4">
        <v>26.4</v>
      </c>
      <c r="D4">
        <v>1</v>
      </c>
      <c r="E4">
        <v>1</v>
      </c>
      <c r="F4">
        <v>0</v>
      </c>
      <c r="G4">
        <v>0</v>
      </c>
      <c r="H4">
        <v>0</v>
      </c>
      <c r="I4">
        <v>0</v>
      </c>
      <c r="J4">
        <v>0</v>
      </c>
      <c r="K4">
        <v>0</v>
      </c>
      <c r="L4">
        <v>0</v>
      </c>
      <c r="M4">
        <v>0</v>
      </c>
      <c r="N4">
        <v>0</v>
      </c>
      <c r="O4">
        <v>0</v>
      </c>
      <c r="P4">
        <v>0</v>
      </c>
      <c r="R4">
        <v>26.4</v>
      </c>
      <c r="T4">
        <f t="array" ref="T4:AF16">MMULT(TRANSPOSE(D4:P87),D4:P87)</f>
        <v>201110</v>
      </c>
      <c r="U4">
        <v>3570</v>
      </c>
      <c r="V4">
        <v>266</v>
      </c>
      <c r="W4">
        <v>273</v>
      </c>
      <c r="X4">
        <v>280</v>
      </c>
      <c r="Y4">
        <v>287</v>
      </c>
      <c r="Z4">
        <v>294</v>
      </c>
      <c r="AA4">
        <v>301</v>
      </c>
      <c r="AB4">
        <v>308</v>
      </c>
      <c r="AC4">
        <v>315</v>
      </c>
      <c r="AD4">
        <v>322</v>
      </c>
      <c r="AE4">
        <v>329</v>
      </c>
      <c r="AF4">
        <v>336</v>
      </c>
    </row>
    <row r="5" spans="1:32" x14ac:dyDescent="0.25">
      <c r="A5" s="4" t="s">
        <v>1</v>
      </c>
      <c r="B5" s="4">
        <v>23.2</v>
      </c>
      <c r="D5">
        <v>2</v>
      </c>
      <c r="E5">
        <v>1</v>
      </c>
      <c r="F5">
        <v>1</v>
      </c>
      <c r="G5">
        <v>0</v>
      </c>
      <c r="H5">
        <v>0</v>
      </c>
      <c r="I5">
        <v>0</v>
      </c>
      <c r="J5">
        <v>0</v>
      </c>
      <c r="K5">
        <v>0</v>
      </c>
      <c r="L5">
        <v>0</v>
      </c>
      <c r="M5">
        <v>0</v>
      </c>
      <c r="N5">
        <v>0</v>
      </c>
      <c r="O5">
        <v>0</v>
      </c>
      <c r="P5">
        <v>0</v>
      </c>
      <c r="R5">
        <v>23.2</v>
      </c>
      <c r="T5">
        <v>3570</v>
      </c>
      <c r="U5">
        <v>84</v>
      </c>
      <c r="V5">
        <v>7</v>
      </c>
      <c r="W5">
        <v>7</v>
      </c>
      <c r="X5">
        <v>7</v>
      </c>
      <c r="Y5">
        <v>7</v>
      </c>
      <c r="Z5">
        <v>7</v>
      </c>
      <c r="AA5">
        <v>7</v>
      </c>
      <c r="AB5">
        <v>7</v>
      </c>
      <c r="AC5">
        <v>7</v>
      </c>
      <c r="AD5">
        <v>7</v>
      </c>
      <c r="AE5">
        <v>7</v>
      </c>
      <c r="AF5">
        <v>7</v>
      </c>
    </row>
    <row r="6" spans="1:32" x14ac:dyDescent="0.25">
      <c r="A6" s="4" t="s">
        <v>2</v>
      </c>
      <c r="B6" s="4">
        <v>31.2</v>
      </c>
      <c r="D6">
        <v>3</v>
      </c>
      <c r="E6">
        <v>1</v>
      </c>
      <c r="F6">
        <v>0</v>
      </c>
      <c r="G6">
        <v>1</v>
      </c>
      <c r="H6">
        <v>0</v>
      </c>
      <c r="I6">
        <v>0</v>
      </c>
      <c r="J6">
        <v>0</v>
      </c>
      <c r="K6">
        <v>0</v>
      </c>
      <c r="L6">
        <v>0</v>
      </c>
      <c r="M6">
        <v>0</v>
      </c>
      <c r="N6">
        <v>0</v>
      </c>
      <c r="O6">
        <v>0</v>
      </c>
      <c r="P6">
        <v>0</v>
      </c>
      <c r="R6">
        <v>31.2</v>
      </c>
      <c r="T6">
        <v>266</v>
      </c>
      <c r="U6">
        <v>7</v>
      </c>
      <c r="V6">
        <v>7</v>
      </c>
      <c r="W6">
        <v>0</v>
      </c>
      <c r="X6">
        <v>0</v>
      </c>
      <c r="Y6">
        <v>0</v>
      </c>
      <c r="Z6">
        <v>0</v>
      </c>
      <c r="AA6">
        <v>0</v>
      </c>
      <c r="AB6">
        <v>0</v>
      </c>
      <c r="AC6">
        <v>0</v>
      </c>
      <c r="AD6">
        <v>0</v>
      </c>
      <c r="AE6">
        <v>0</v>
      </c>
      <c r="AF6">
        <v>0</v>
      </c>
    </row>
    <row r="7" spans="1:32" x14ac:dyDescent="0.25">
      <c r="A7" s="4" t="s">
        <v>3</v>
      </c>
      <c r="B7" s="4">
        <v>31.5</v>
      </c>
      <c r="D7">
        <v>4</v>
      </c>
      <c r="E7">
        <v>1</v>
      </c>
      <c r="F7">
        <v>0</v>
      </c>
      <c r="G7">
        <v>0</v>
      </c>
      <c r="H7">
        <v>1</v>
      </c>
      <c r="I7">
        <v>0</v>
      </c>
      <c r="J7">
        <v>0</v>
      </c>
      <c r="K7">
        <v>0</v>
      </c>
      <c r="L7">
        <v>0</v>
      </c>
      <c r="M7">
        <v>0</v>
      </c>
      <c r="N7">
        <v>0</v>
      </c>
      <c r="O7">
        <v>0</v>
      </c>
      <c r="P7">
        <v>0</v>
      </c>
      <c r="R7">
        <v>31.5</v>
      </c>
      <c r="T7">
        <v>273</v>
      </c>
      <c r="U7">
        <v>7</v>
      </c>
      <c r="V7">
        <v>0</v>
      </c>
      <c r="W7">
        <v>7</v>
      </c>
      <c r="X7">
        <v>0</v>
      </c>
      <c r="Y7">
        <v>0</v>
      </c>
      <c r="Z7">
        <v>0</v>
      </c>
      <c r="AA7">
        <v>0</v>
      </c>
      <c r="AB7">
        <v>0</v>
      </c>
      <c r="AC7">
        <v>0</v>
      </c>
      <c r="AD7">
        <v>0</v>
      </c>
      <c r="AE7">
        <v>0</v>
      </c>
      <c r="AF7">
        <v>0</v>
      </c>
    </row>
    <row r="8" spans="1:32" x14ac:dyDescent="0.25">
      <c r="A8" s="4" t="s">
        <v>4</v>
      </c>
      <c r="B8" s="4">
        <v>32.6</v>
      </c>
      <c r="D8">
        <v>5</v>
      </c>
      <c r="E8">
        <v>1</v>
      </c>
      <c r="F8">
        <v>0</v>
      </c>
      <c r="G8">
        <v>0</v>
      </c>
      <c r="H8">
        <v>0</v>
      </c>
      <c r="I8">
        <v>1</v>
      </c>
      <c r="J8">
        <v>0</v>
      </c>
      <c r="K8">
        <v>0</v>
      </c>
      <c r="L8">
        <v>0</v>
      </c>
      <c r="M8">
        <v>0</v>
      </c>
      <c r="N8">
        <v>0</v>
      </c>
      <c r="O8">
        <v>0</v>
      </c>
      <c r="P8">
        <v>0</v>
      </c>
      <c r="R8">
        <v>32.6</v>
      </c>
      <c r="T8">
        <v>280</v>
      </c>
      <c r="U8">
        <v>7</v>
      </c>
      <c r="V8">
        <v>0</v>
      </c>
      <c r="W8">
        <v>0</v>
      </c>
      <c r="X8">
        <v>7</v>
      </c>
      <c r="Y8">
        <v>0</v>
      </c>
      <c r="Z8">
        <v>0</v>
      </c>
      <c r="AA8">
        <v>0</v>
      </c>
      <c r="AB8">
        <v>0</v>
      </c>
      <c r="AC8">
        <v>0</v>
      </c>
      <c r="AD8">
        <v>0</v>
      </c>
      <c r="AE8">
        <v>0</v>
      </c>
      <c r="AF8">
        <v>0</v>
      </c>
    </row>
    <row r="9" spans="1:32" x14ac:dyDescent="0.25">
      <c r="A9" s="4" t="s">
        <v>5</v>
      </c>
      <c r="B9" s="4">
        <v>29.8</v>
      </c>
      <c r="D9">
        <v>6</v>
      </c>
      <c r="E9">
        <v>1</v>
      </c>
      <c r="F9">
        <v>0</v>
      </c>
      <c r="G9">
        <v>0</v>
      </c>
      <c r="H9">
        <v>0</v>
      </c>
      <c r="I9">
        <v>0</v>
      </c>
      <c r="J9">
        <v>1</v>
      </c>
      <c r="K9">
        <v>0</v>
      </c>
      <c r="L9">
        <v>0</v>
      </c>
      <c r="M9">
        <v>0</v>
      </c>
      <c r="N9">
        <v>0</v>
      </c>
      <c r="O9">
        <v>0</v>
      </c>
      <c r="P9">
        <v>0</v>
      </c>
      <c r="R9">
        <v>29.8</v>
      </c>
      <c r="T9">
        <v>287</v>
      </c>
      <c r="U9">
        <v>7</v>
      </c>
      <c r="V9">
        <v>0</v>
      </c>
      <c r="W9">
        <v>0</v>
      </c>
      <c r="X9">
        <v>0</v>
      </c>
      <c r="Y9">
        <v>7</v>
      </c>
      <c r="Z9">
        <v>0</v>
      </c>
      <c r="AA9">
        <v>0</v>
      </c>
      <c r="AB9">
        <v>0</v>
      </c>
      <c r="AC9">
        <v>0</v>
      </c>
      <c r="AD9">
        <v>0</v>
      </c>
      <c r="AE9">
        <v>0</v>
      </c>
      <c r="AF9">
        <v>0</v>
      </c>
    </row>
    <row r="10" spans="1:32" x14ac:dyDescent="0.25">
      <c r="A10" s="4" t="s">
        <v>6</v>
      </c>
      <c r="B10" s="4">
        <v>31.9</v>
      </c>
      <c r="D10">
        <v>7</v>
      </c>
      <c r="E10">
        <v>1</v>
      </c>
      <c r="F10">
        <v>0</v>
      </c>
      <c r="G10">
        <v>0</v>
      </c>
      <c r="H10">
        <v>0</v>
      </c>
      <c r="I10">
        <v>0</v>
      </c>
      <c r="J10">
        <v>0</v>
      </c>
      <c r="K10">
        <v>1</v>
      </c>
      <c r="L10">
        <v>0</v>
      </c>
      <c r="M10">
        <v>0</v>
      </c>
      <c r="N10">
        <v>0</v>
      </c>
      <c r="O10">
        <v>0</v>
      </c>
      <c r="P10">
        <v>0</v>
      </c>
      <c r="R10">
        <v>31.9</v>
      </c>
      <c r="T10">
        <v>294</v>
      </c>
      <c r="U10">
        <v>7</v>
      </c>
      <c r="V10">
        <v>0</v>
      </c>
      <c r="W10">
        <v>0</v>
      </c>
      <c r="X10">
        <v>0</v>
      </c>
      <c r="Y10">
        <v>0</v>
      </c>
      <c r="Z10">
        <v>7</v>
      </c>
      <c r="AA10">
        <v>0</v>
      </c>
      <c r="AB10">
        <v>0</v>
      </c>
      <c r="AC10">
        <v>0</v>
      </c>
      <c r="AD10">
        <v>0</v>
      </c>
      <c r="AE10">
        <v>0</v>
      </c>
      <c r="AF10">
        <v>0</v>
      </c>
    </row>
    <row r="11" spans="1:32" x14ac:dyDescent="0.25">
      <c r="A11" s="4" t="s">
        <v>7</v>
      </c>
      <c r="B11" s="4">
        <v>30.9</v>
      </c>
      <c r="D11">
        <v>8</v>
      </c>
      <c r="E11">
        <v>1</v>
      </c>
      <c r="F11">
        <v>0</v>
      </c>
      <c r="G11">
        <v>0</v>
      </c>
      <c r="H11">
        <v>0</v>
      </c>
      <c r="I11">
        <v>0</v>
      </c>
      <c r="J11">
        <v>0</v>
      </c>
      <c r="K11">
        <v>0</v>
      </c>
      <c r="L11">
        <v>1</v>
      </c>
      <c r="M11">
        <v>0</v>
      </c>
      <c r="N11">
        <v>0</v>
      </c>
      <c r="O11">
        <v>0</v>
      </c>
      <c r="P11">
        <v>0</v>
      </c>
      <c r="R11">
        <v>30.9</v>
      </c>
      <c r="T11">
        <v>301</v>
      </c>
      <c r="U11">
        <v>7</v>
      </c>
      <c r="V11">
        <v>0</v>
      </c>
      <c r="W11">
        <v>0</v>
      </c>
      <c r="X11">
        <v>0</v>
      </c>
      <c r="Y11">
        <v>0</v>
      </c>
      <c r="Z11">
        <v>0</v>
      </c>
      <c r="AA11">
        <v>7</v>
      </c>
      <c r="AB11">
        <v>0</v>
      </c>
      <c r="AC11">
        <v>0</v>
      </c>
      <c r="AD11">
        <v>0</v>
      </c>
      <c r="AE11">
        <v>0</v>
      </c>
      <c r="AF11">
        <v>0</v>
      </c>
    </row>
    <row r="12" spans="1:32" x14ac:dyDescent="0.25">
      <c r="A12" s="4" t="s">
        <v>8</v>
      </c>
      <c r="B12" s="4">
        <v>32.6</v>
      </c>
      <c r="D12">
        <v>9</v>
      </c>
      <c r="E12">
        <v>1</v>
      </c>
      <c r="F12">
        <v>0</v>
      </c>
      <c r="G12">
        <v>0</v>
      </c>
      <c r="H12">
        <v>0</v>
      </c>
      <c r="I12">
        <v>0</v>
      </c>
      <c r="J12">
        <v>0</v>
      </c>
      <c r="K12">
        <v>0</v>
      </c>
      <c r="L12">
        <v>0</v>
      </c>
      <c r="M12">
        <v>1</v>
      </c>
      <c r="N12">
        <v>0</v>
      </c>
      <c r="O12">
        <v>0</v>
      </c>
      <c r="P12">
        <v>0</v>
      </c>
      <c r="R12">
        <v>32.6</v>
      </c>
      <c r="T12">
        <v>308</v>
      </c>
      <c r="U12">
        <v>7</v>
      </c>
      <c r="V12">
        <v>0</v>
      </c>
      <c r="W12">
        <v>0</v>
      </c>
      <c r="X12">
        <v>0</v>
      </c>
      <c r="Y12">
        <v>0</v>
      </c>
      <c r="Z12">
        <v>0</v>
      </c>
      <c r="AA12">
        <v>0</v>
      </c>
      <c r="AB12">
        <v>7</v>
      </c>
      <c r="AC12">
        <v>0</v>
      </c>
      <c r="AD12">
        <v>0</v>
      </c>
      <c r="AE12">
        <v>0</v>
      </c>
      <c r="AF12">
        <v>0</v>
      </c>
    </row>
    <row r="13" spans="1:32" x14ac:dyDescent="0.25">
      <c r="A13" s="4" t="s">
        <v>9</v>
      </c>
      <c r="B13" s="4">
        <v>30</v>
      </c>
      <c r="D13">
        <v>10</v>
      </c>
      <c r="E13">
        <v>1</v>
      </c>
      <c r="F13">
        <v>0</v>
      </c>
      <c r="G13">
        <v>0</v>
      </c>
      <c r="H13">
        <v>0</v>
      </c>
      <c r="I13">
        <v>0</v>
      </c>
      <c r="J13">
        <v>0</v>
      </c>
      <c r="K13">
        <v>0</v>
      </c>
      <c r="L13">
        <v>0</v>
      </c>
      <c r="M13">
        <v>0</v>
      </c>
      <c r="N13">
        <v>1</v>
      </c>
      <c r="O13">
        <v>0</v>
      </c>
      <c r="P13">
        <v>0</v>
      </c>
      <c r="R13">
        <v>30</v>
      </c>
      <c r="T13">
        <v>315</v>
      </c>
      <c r="U13">
        <v>7</v>
      </c>
      <c r="V13">
        <v>0</v>
      </c>
      <c r="W13">
        <v>0</v>
      </c>
      <c r="X13">
        <v>0</v>
      </c>
      <c r="Y13">
        <v>0</v>
      </c>
      <c r="Z13">
        <v>0</v>
      </c>
      <c r="AA13">
        <v>0</v>
      </c>
      <c r="AB13">
        <v>0</v>
      </c>
      <c r="AC13">
        <v>7</v>
      </c>
      <c r="AD13">
        <v>0</v>
      </c>
      <c r="AE13">
        <v>0</v>
      </c>
      <c r="AF13">
        <v>0</v>
      </c>
    </row>
    <row r="14" spans="1:32" x14ac:dyDescent="0.25">
      <c r="A14" s="4" t="s">
        <v>10</v>
      </c>
      <c r="B14" s="4">
        <v>32.5</v>
      </c>
      <c r="D14">
        <v>11</v>
      </c>
      <c r="E14">
        <v>1</v>
      </c>
      <c r="F14">
        <v>0</v>
      </c>
      <c r="G14">
        <v>0</v>
      </c>
      <c r="H14">
        <v>0</v>
      </c>
      <c r="I14">
        <v>0</v>
      </c>
      <c r="J14">
        <v>0</v>
      </c>
      <c r="K14">
        <v>0</v>
      </c>
      <c r="L14">
        <v>0</v>
      </c>
      <c r="M14">
        <v>0</v>
      </c>
      <c r="N14">
        <v>0</v>
      </c>
      <c r="O14">
        <v>1</v>
      </c>
      <c r="P14">
        <v>0</v>
      </c>
      <c r="R14">
        <v>32.5</v>
      </c>
      <c r="T14">
        <v>322</v>
      </c>
      <c r="U14">
        <v>7</v>
      </c>
      <c r="V14">
        <v>0</v>
      </c>
      <c r="W14">
        <v>0</v>
      </c>
      <c r="X14">
        <v>0</v>
      </c>
      <c r="Y14">
        <v>0</v>
      </c>
      <c r="Z14">
        <v>0</v>
      </c>
      <c r="AA14">
        <v>0</v>
      </c>
      <c r="AB14">
        <v>0</v>
      </c>
      <c r="AC14">
        <v>0</v>
      </c>
      <c r="AD14">
        <v>7</v>
      </c>
      <c r="AE14">
        <v>0</v>
      </c>
      <c r="AF14">
        <v>0</v>
      </c>
    </row>
    <row r="15" spans="1:32" x14ac:dyDescent="0.25">
      <c r="A15" s="4" t="s">
        <v>11</v>
      </c>
      <c r="B15" s="4">
        <v>45.7</v>
      </c>
      <c r="D15">
        <v>12</v>
      </c>
      <c r="E15">
        <v>1</v>
      </c>
      <c r="F15">
        <v>0</v>
      </c>
      <c r="G15">
        <v>0</v>
      </c>
      <c r="H15">
        <v>0</v>
      </c>
      <c r="I15">
        <v>0</v>
      </c>
      <c r="J15">
        <v>0</v>
      </c>
      <c r="K15">
        <v>0</v>
      </c>
      <c r="L15">
        <v>0</v>
      </c>
      <c r="M15">
        <v>0</v>
      </c>
      <c r="N15">
        <v>0</v>
      </c>
      <c r="O15">
        <v>0</v>
      </c>
      <c r="P15">
        <v>1</v>
      </c>
      <c r="R15">
        <v>45.7</v>
      </c>
      <c r="T15">
        <v>329</v>
      </c>
      <c r="U15">
        <v>7</v>
      </c>
      <c r="V15">
        <v>0</v>
      </c>
      <c r="W15">
        <v>0</v>
      </c>
      <c r="X15">
        <v>0</v>
      </c>
      <c r="Y15">
        <v>0</v>
      </c>
      <c r="Z15">
        <v>0</v>
      </c>
      <c r="AA15">
        <v>0</v>
      </c>
      <c r="AB15">
        <v>0</v>
      </c>
      <c r="AC15">
        <v>0</v>
      </c>
      <c r="AD15">
        <v>0</v>
      </c>
      <c r="AE15">
        <v>7</v>
      </c>
      <c r="AF15">
        <v>0</v>
      </c>
    </row>
    <row r="16" spans="1:32" x14ac:dyDescent="0.25">
      <c r="A16" s="4" t="s">
        <v>12</v>
      </c>
      <c r="B16" s="4">
        <v>25.7</v>
      </c>
      <c r="D16">
        <v>13</v>
      </c>
      <c r="E16">
        <v>1</v>
      </c>
      <c r="F16">
        <v>0</v>
      </c>
      <c r="G16">
        <v>0</v>
      </c>
      <c r="H16">
        <v>0</v>
      </c>
      <c r="I16">
        <v>0</v>
      </c>
      <c r="J16">
        <v>0</v>
      </c>
      <c r="K16">
        <v>0</v>
      </c>
      <c r="L16">
        <v>0</v>
      </c>
      <c r="M16">
        <v>0</v>
      </c>
      <c r="N16">
        <v>0</v>
      </c>
      <c r="O16">
        <v>0</v>
      </c>
      <c r="P16">
        <v>0</v>
      </c>
      <c r="R16">
        <v>25.7</v>
      </c>
      <c r="T16">
        <v>336</v>
      </c>
      <c r="U16">
        <v>7</v>
      </c>
      <c r="V16">
        <v>0</v>
      </c>
      <c r="W16">
        <v>0</v>
      </c>
      <c r="X16">
        <v>0</v>
      </c>
      <c r="Y16">
        <v>0</v>
      </c>
      <c r="Z16">
        <v>0</v>
      </c>
      <c r="AA16">
        <v>0</v>
      </c>
      <c r="AB16">
        <v>0</v>
      </c>
      <c r="AC16">
        <v>0</v>
      </c>
      <c r="AD16">
        <v>0</v>
      </c>
      <c r="AE16">
        <v>0</v>
      </c>
      <c r="AF16">
        <v>7</v>
      </c>
    </row>
    <row r="17" spans="1:32" x14ac:dyDescent="0.25">
      <c r="A17" s="4" t="s">
        <v>13</v>
      </c>
      <c r="B17" s="4">
        <v>25.5</v>
      </c>
      <c r="D17">
        <v>14</v>
      </c>
      <c r="E17">
        <v>1</v>
      </c>
      <c r="F17">
        <v>1</v>
      </c>
      <c r="G17">
        <v>0</v>
      </c>
      <c r="H17">
        <v>0</v>
      </c>
      <c r="I17">
        <v>0</v>
      </c>
      <c r="J17">
        <v>0</v>
      </c>
      <c r="K17">
        <v>0</v>
      </c>
      <c r="L17">
        <v>0</v>
      </c>
      <c r="M17">
        <v>0</v>
      </c>
      <c r="N17">
        <v>0</v>
      </c>
      <c r="O17">
        <v>0</v>
      </c>
      <c r="P17">
        <v>0</v>
      </c>
      <c r="R17">
        <v>25.5</v>
      </c>
    </row>
    <row r="18" spans="1:32" x14ac:dyDescent="0.25">
      <c r="A18" s="4" t="s">
        <v>14</v>
      </c>
      <c r="B18" s="4">
        <v>30.7</v>
      </c>
      <c r="D18">
        <v>15</v>
      </c>
      <c r="E18">
        <v>1</v>
      </c>
      <c r="F18">
        <v>0</v>
      </c>
      <c r="G18">
        <v>1</v>
      </c>
      <c r="H18">
        <v>0</v>
      </c>
      <c r="I18">
        <v>0</v>
      </c>
      <c r="J18">
        <v>0</v>
      </c>
      <c r="K18">
        <v>0</v>
      </c>
      <c r="L18">
        <v>0</v>
      </c>
      <c r="M18">
        <v>0</v>
      </c>
      <c r="N18">
        <v>0</v>
      </c>
      <c r="O18">
        <v>0</v>
      </c>
      <c r="P18">
        <v>0</v>
      </c>
      <c r="R18">
        <v>30.7</v>
      </c>
    </row>
    <row r="19" spans="1:32" x14ac:dyDescent="0.25">
      <c r="A19" s="4" t="s">
        <v>15</v>
      </c>
      <c r="B19" s="4">
        <v>31</v>
      </c>
      <c r="D19">
        <v>16</v>
      </c>
      <c r="E19">
        <v>1</v>
      </c>
      <c r="F19">
        <v>0</v>
      </c>
      <c r="G19">
        <v>0</v>
      </c>
      <c r="H19">
        <v>1</v>
      </c>
      <c r="I19">
        <v>0</v>
      </c>
      <c r="J19">
        <v>0</v>
      </c>
      <c r="K19">
        <v>0</v>
      </c>
      <c r="L19">
        <v>0</v>
      </c>
      <c r="M19">
        <v>0</v>
      </c>
      <c r="N19">
        <v>0</v>
      </c>
      <c r="O19">
        <v>0</v>
      </c>
      <c r="P19">
        <v>0</v>
      </c>
      <c r="R19">
        <v>31</v>
      </c>
      <c r="T19" s="19" t="s">
        <v>146</v>
      </c>
    </row>
    <row r="20" spans="1:32" x14ac:dyDescent="0.25">
      <c r="A20" s="4" t="s">
        <v>16</v>
      </c>
      <c r="B20" s="4">
        <v>35.4</v>
      </c>
      <c r="D20">
        <v>17</v>
      </c>
      <c r="E20">
        <v>1</v>
      </c>
      <c r="F20">
        <v>0</v>
      </c>
      <c r="G20">
        <v>0</v>
      </c>
      <c r="H20">
        <v>0</v>
      </c>
      <c r="I20">
        <v>1</v>
      </c>
      <c r="J20">
        <v>0</v>
      </c>
      <c r="K20">
        <v>0</v>
      </c>
      <c r="L20">
        <v>0</v>
      </c>
      <c r="M20">
        <v>0</v>
      </c>
      <c r="N20">
        <v>0</v>
      </c>
      <c r="O20">
        <v>0</v>
      </c>
      <c r="P20">
        <v>0</v>
      </c>
      <c r="R20">
        <v>35.4</v>
      </c>
      <c r="T20">
        <f t="array" ref="T20:AF32">MINVERSE(T4:AF16)</f>
        <v>2.0667989417989413E-5</v>
      </c>
      <c r="U20">
        <v>-7.6471560846560897E-4</v>
      </c>
      <c r="V20">
        <v>-2.0667989417989962E-5</v>
      </c>
      <c r="W20">
        <v>-4.1335978835979145E-5</v>
      </c>
      <c r="X20">
        <v>-6.2003968253968508E-5</v>
      </c>
      <c r="Y20">
        <v>-8.2671957671958372E-5</v>
      </c>
      <c r="Z20">
        <v>-1.0333994708994727E-4</v>
      </c>
      <c r="AA20">
        <v>-1.2400793650793685E-4</v>
      </c>
      <c r="AB20">
        <v>-1.4467592592592611E-4</v>
      </c>
      <c r="AC20">
        <v>-1.6534391534391601E-4</v>
      </c>
      <c r="AD20">
        <v>-1.8601190476190486E-4</v>
      </c>
      <c r="AE20">
        <v>-2.0667989417989504E-4</v>
      </c>
      <c r="AF20">
        <v>-2.2734788359788329E-4</v>
      </c>
    </row>
    <row r="21" spans="1:32" x14ac:dyDescent="0.25">
      <c r="A21" s="4" t="s">
        <v>17</v>
      </c>
      <c r="B21" s="4">
        <v>30.5</v>
      </c>
      <c r="D21">
        <v>18</v>
      </c>
      <c r="E21">
        <v>1</v>
      </c>
      <c r="F21">
        <v>0</v>
      </c>
      <c r="G21">
        <v>0</v>
      </c>
      <c r="H21">
        <v>0</v>
      </c>
      <c r="I21">
        <v>0</v>
      </c>
      <c r="J21">
        <v>1</v>
      </c>
      <c r="K21">
        <v>0</v>
      </c>
      <c r="L21">
        <v>0</v>
      </c>
      <c r="M21">
        <v>0</v>
      </c>
      <c r="N21">
        <v>0</v>
      </c>
      <c r="O21">
        <v>0</v>
      </c>
      <c r="P21">
        <v>0</v>
      </c>
      <c r="R21">
        <v>30.5</v>
      </c>
      <c r="T21">
        <v>-7.6471560846560875E-4</v>
      </c>
      <c r="U21">
        <v>0.17115162037037032</v>
      </c>
      <c r="V21">
        <v>-0.14209242724867716</v>
      </c>
      <c r="W21">
        <v>-0.14132771164021152</v>
      </c>
      <c r="X21">
        <v>-0.14056299603174591</v>
      </c>
      <c r="Y21">
        <v>-0.1397982804232803</v>
      </c>
      <c r="Z21">
        <v>-0.13903356481481474</v>
      </c>
      <c r="AA21">
        <v>-0.1382688492063491</v>
      </c>
      <c r="AB21">
        <v>-0.13750413359788349</v>
      </c>
      <c r="AC21">
        <v>-0.13673941798941788</v>
      </c>
      <c r="AD21">
        <v>-0.1359747023809523</v>
      </c>
      <c r="AE21">
        <v>-0.13520998677248663</v>
      </c>
      <c r="AF21">
        <v>-0.13444527116402108</v>
      </c>
    </row>
    <row r="22" spans="1:32" x14ac:dyDescent="0.25">
      <c r="A22" s="4" t="s">
        <v>18</v>
      </c>
      <c r="B22" s="4">
        <v>30.8</v>
      </c>
      <c r="D22">
        <v>19</v>
      </c>
      <c r="E22">
        <v>1</v>
      </c>
      <c r="F22">
        <v>0</v>
      </c>
      <c r="G22">
        <v>0</v>
      </c>
      <c r="H22">
        <v>0</v>
      </c>
      <c r="I22">
        <v>0</v>
      </c>
      <c r="J22">
        <v>0</v>
      </c>
      <c r="K22">
        <v>1</v>
      </c>
      <c r="L22">
        <v>0</v>
      </c>
      <c r="M22">
        <v>0</v>
      </c>
      <c r="N22">
        <v>0</v>
      </c>
      <c r="O22">
        <v>0</v>
      </c>
      <c r="P22">
        <v>0</v>
      </c>
      <c r="R22">
        <v>30.8</v>
      </c>
      <c r="T22">
        <v>-2.0667989417989051E-5</v>
      </c>
      <c r="U22">
        <v>-0.14209242724867716</v>
      </c>
      <c r="V22">
        <v>0.28573495370370361</v>
      </c>
      <c r="W22">
        <v>0.14289847883597873</v>
      </c>
      <c r="X22">
        <v>0.14291914682539672</v>
      </c>
      <c r="Y22">
        <v>0.14293981481481471</v>
      </c>
      <c r="Z22">
        <v>0.14296048280423274</v>
      </c>
      <c r="AA22">
        <v>0.14298115079365067</v>
      </c>
      <c r="AB22">
        <v>0.1430018187830687</v>
      </c>
      <c r="AC22">
        <v>0.14302248677248669</v>
      </c>
      <c r="AD22">
        <v>0.14304315476190468</v>
      </c>
      <c r="AE22">
        <v>0.14306382275132262</v>
      </c>
      <c r="AF22">
        <v>0.14308449074074067</v>
      </c>
    </row>
    <row r="23" spans="1:32" x14ac:dyDescent="0.25">
      <c r="A23" s="4" t="s">
        <v>19</v>
      </c>
      <c r="B23" s="4">
        <v>30.8</v>
      </c>
      <c r="D23">
        <v>20</v>
      </c>
      <c r="E23">
        <v>1</v>
      </c>
      <c r="F23">
        <v>0</v>
      </c>
      <c r="G23">
        <v>0</v>
      </c>
      <c r="H23">
        <v>0</v>
      </c>
      <c r="I23">
        <v>0</v>
      </c>
      <c r="J23">
        <v>0</v>
      </c>
      <c r="K23">
        <v>0</v>
      </c>
      <c r="L23">
        <v>1</v>
      </c>
      <c r="M23">
        <v>0</v>
      </c>
      <c r="N23">
        <v>0</v>
      </c>
      <c r="O23">
        <v>0</v>
      </c>
      <c r="P23">
        <v>0</v>
      </c>
      <c r="R23">
        <v>30.8</v>
      </c>
      <c r="T23">
        <v>-4.1335978835978461E-5</v>
      </c>
      <c r="U23">
        <v>-0.14132771164021157</v>
      </c>
      <c r="V23">
        <v>0.14289847883597875</v>
      </c>
      <c r="W23">
        <v>0.28579695767195762</v>
      </c>
      <c r="X23">
        <v>0.14298115079365067</v>
      </c>
      <c r="Y23">
        <v>0.14302248677248666</v>
      </c>
      <c r="Z23">
        <v>0.14306382275132268</v>
      </c>
      <c r="AA23">
        <v>0.14310515873015864</v>
      </c>
      <c r="AB23">
        <v>0.14314649470899463</v>
      </c>
      <c r="AC23">
        <v>0.14318783068783059</v>
      </c>
      <c r="AD23">
        <v>0.1432291666666666</v>
      </c>
      <c r="AE23">
        <v>0.14327050264550256</v>
      </c>
      <c r="AF23">
        <v>0.14331183862433852</v>
      </c>
    </row>
    <row r="24" spans="1:32" x14ac:dyDescent="0.25">
      <c r="A24" s="4" t="s">
        <v>20</v>
      </c>
      <c r="B24" s="4">
        <v>27.8</v>
      </c>
      <c r="D24">
        <v>21</v>
      </c>
      <c r="E24">
        <v>1</v>
      </c>
      <c r="F24">
        <v>0</v>
      </c>
      <c r="G24">
        <v>0</v>
      </c>
      <c r="H24">
        <v>0</v>
      </c>
      <c r="I24">
        <v>0</v>
      </c>
      <c r="J24">
        <v>0</v>
      </c>
      <c r="K24">
        <v>0</v>
      </c>
      <c r="L24">
        <v>0</v>
      </c>
      <c r="M24">
        <v>1</v>
      </c>
      <c r="N24">
        <v>0</v>
      </c>
      <c r="O24">
        <v>0</v>
      </c>
      <c r="P24">
        <v>0</v>
      </c>
      <c r="R24">
        <v>27.8</v>
      </c>
      <c r="T24">
        <v>-6.2003968253967979E-5</v>
      </c>
      <c r="U24">
        <v>-0.14056299603174593</v>
      </c>
      <c r="V24">
        <v>0.14291914682539672</v>
      </c>
      <c r="W24">
        <v>0.1429811507936507</v>
      </c>
      <c r="X24">
        <v>0.28590029761904745</v>
      </c>
      <c r="Y24">
        <v>0.14310515873015858</v>
      </c>
      <c r="Z24">
        <v>0.14316716269841259</v>
      </c>
      <c r="AA24">
        <v>0.14322916666666657</v>
      </c>
      <c r="AB24">
        <v>0.1432911706349205</v>
      </c>
      <c r="AC24">
        <v>0.14335317460317451</v>
      </c>
      <c r="AD24">
        <v>0.14341517857142846</v>
      </c>
      <c r="AE24">
        <v>0.14347718253968242</v>
      </c>
      <c r="AF24">
        <v>0.1435391865079364</v>
      </c>
    </row>
    <row r="25" spans="1:32" x14ac:dyDescent="0.25">
      <c r="A25" s="4" t="s">
        <v>21</v>
      </c>
      <c r="B25" s="4">
        <v>33.6</v>
      </c>
      <c r="D25">
        <v>22</v>
      </c>
      <c r="E25">
        <v>1</v>
      </c>
      <c r="F25">
        <v>0</v>
      </c>
      <c r="G25">
        <v>0</v>
      </c>
      <c r="H25">
        <v>0</v>
      </c>
      <c r="I25">
        <v>0</v>
      </c>
      <c r="J25">
        <v>0</v>
      </c>
      <c r="K25">
        <v>0</v>
      </c>
      <c r="L25">
        <v>0</v>
      </c>
      <c r="M25">
        <v>0</v>
      </c>
      <c r="N25">
        <v>1</v>
      </c>
      <c r="O25">
        <v>0</v>
      </c>
      <c r="P25">
        <v>0</v>
      </c>
      <c r="R25">
        <v>33.6</v>
      </c>
      <c r="T25">
        <v>-8.2671957671957396E-5</v>
      </c>
      <c r="U25">
        <v>-0.13979828042328032</v>
      </c>
      <c r="V25">
        <v>0.14293981481481477</v>
      </c>
      <c r="W25">
        <v>0.14302248677248666</v>
      </c>
      <c r="X25">
        <v>0.14310515873015864</v>
      </c>
      <c r="Y25">
        <v>0.28604497354497344</v>
      </c>
      <c r="Z25">
        <v>0.14327050264550253</v>
      </c>
      <c r="AA25">
        <v>0.14335317460317451</v>
      </c>
      <c r="AB25">
        <v>0.14343584656084646</v>
      </c>
      <c r="AC25">
        <v>0.14351851851851843</v>
      </c>
      <c r="AD25">
        <v>0.14360119047619041</v>
      </c>
      <c r="AE25">
        <v>0.14368386243386233</v>
      </c>
      <c r="AF25">
        <v>0.14376653439153428</v>
      </c>
    </row>
    <row r="26" spans="1:32" x14ac:dyDescent="0.25">
      <c r="A26" s="4" t="s">
        <v>22</v>
      </c>
      <c r="B26" s="4">
        <v>35</v>
      </c>
      <c r="D26">
        <v>23</v>
      </c>
      <c r="E26">
        <v>1</v>
      </c>
      <c r="F26">
        <v>0</v>
      </c>
      <c r="G26">
        <v>0</v>
      </c>
      <c r="H26">
        <v>0</v>
      </c>
      <c r="I26">
        <v>0</v>
      </c>
      <c r="J26">
        <v>0</v>
      </c>
      <c r="K26">
        <v>0</v>
      </c>
      <c r="L26">
        <v>0</v>
      </c>
      <c r="M26">
        <v>0</v>
      </c>
      <c r="N26">
        <v>0</v>
      </c>
      <c r="O26">
        <v>1</v>
      </c>
      <c r="P26">
        <v>0</v>
      </c>
      <c r="R26">
        <v>35</v>
      </c>
      <c r="T26">
        <v>-1.0333994708994669E-4</v>
      </c>
      <c r="U26">
        <v>-0.13903356481481474</v>
      </c>
      <c r="V26">
        <v>0.14296048280423276</v>
      </c>
      <c r="W26">
        <v>0.14306382275132268</v>
      </c>
      <c r="X26">
        <v>0.14316716269841262</v>
      </c>
      <c r="Y26">
        <v>0.14327050264550256</v>
      </c>
      <c r="Z26">
        <v>0.28623098544973535</v>
      </c>
      <c r="AA26">
        <v>0.14347718253968247</v>
      </c>
      <c r="AB26">
        <v>0.14358052248677239</v>
      </c>
      <c r="AC26">
        <v>0.14368386243386236</v>
      </c>
      <c r="AD26">
        <v>0.1437872023809523</v>
      </c>
      <c r="AE26">
        <v>0.14389054232804224</v>
      </c>
      <c r="AF26">
        <v>0.14399388227513221</v>
      </c>
    </row>
    <row r="27" spans="1:32" x14ac:dyDescent="0.25">
      <c r="A27" s="4" t="s">
        <v>23</v>
      </c>
      <c r="B27" s="4">
        <v>45.2</v>
      </c>
      <c r="D27">
        <v>24</v>
      </c>
      <c r="E27">
        <v>1</v>
      </c>
      <c r="F27">
        <v>0</v>
      </c>
      <c r="G27">
        <v>0</v>
      </c>
      <c r="H27">
        <v>0</v>
      </c>
      <c r="I27">
        <v>0</v>
      </c>
      <c r="J27">
        <v>0</v>
      </c>
      <c r="K27">
        <v>0</v>
      </c>
      <c r="L27">
        <v>0</v>
      </c>
      <c r="M27">
        <v>0</v>
      </c>
      <c r="N27">
        <v>0</v>
      </c>
      <c r="O27">
        <v>0</v>
      </c>
      <c r="P27">
        <v>1</v>
      </c>
      <c r="R27">
        <v>45.2</v>
      </c>
      <c r="T27">
        <v>-1.2400793650793609E-4</v>
      </c>
      <c r="U27">
        <v>-0.13826884920634913</v>
      </c>
      <c r="V27">
        <v>0.1429811507936507</v>
      </c>
      <c r="W27">
        <v>0.14310515873015864</v>
      </c>
      <c r="X27">
        <v>0.14322916666666657</v>
      </c>
      <c r="Y27">
        <v>0.14335317460317448</v>
      </c>
      <c r="Z27">
        <v>0.14347718253968247</v>
      </c>
      <c r="AA27">
        <v>0.28645833333333326</v>
      </c>
      <c r="AB27">
        <v>0.14372519841269832</v>
      </c>
      <c r="AC27">
        <v>0.14384920634920625</v>
      </c>
      <c r="AD27">
        <v>0.14397321428571422</v>
      </c>
      <c r="AE27">
        <v>0.14409722222222213</v>
      </c>
      <c r="AF27">
        <v>0.14422123015873006</v>
      </c>
    </row>
    <row r="28" spans="1:32" x14ac:dyDescent="0.25">
      <c r="A28" s="4" t="s">
        <v>24</v>
      </c>
      <c r="B28" s="4">
        <v>29.2</v>
      </c>
      <c r="D28">
        <v>25</v>
      </c>
      <c r="E28">
        <v>1</v>
      </c>
      <c r="F28">
        <v>0</v>
      </c>
      <c r="G28">
        <v>0</v>
      </c>
      <c r="H28">
        <v>0</v>
      </c>
      <c r="I28">
        <v>0</v>
      </c>
      <c r="J28">
        <v>0</v>
      </c>
      <c r="K28">
        <v>0</v>
      </c>
      <c r="L28">
        <v>0</v>
      </c>
      <c r="M28">
        <v>0</v>
      </c>
      <c r="N28">
        <v>0</v>
      </c>
      <c r="O28">
        <v>0</v>
      </c>
      <c r="P28">
        <v>0</v>
      </c>
      <c r="R28">
        <v>29.2</v>
      </c>
      <c r="T28">
        <v>-1.4467592592592565E-4</v>
      </c>
      <c r="U28">
        <v>-0.13750413359788352</v>
      </c>
      <c r="V28">
        <v>0.1430018187830687</v>
      </c>
      <c r="W28">
        <v>0.14314649470899463</v>
      </c>
      <c r="X28">
        <v>0.14329117063492053</v>
      </c>
      <c r="Y28">
        <v>0.14343584656084643</v>
      </c>
      <c r="Z28">
        <v>0.14358052248677242</v>
      </c>
      <c r="AA28">
        <v>0.14372519841269832</v>
      </c>
      <c r="AB28">
        <v>0.2867270171957671</v>
      </c>
      <c r="AC28">
        <v>0.14401455026455018</v>
      </c>
      <c r="AD28">
        <v>0.14415922619047611</v>
      </c>
      <c r="AE28">
        <v>0.14430390211640201</v>
      </c>
      <c r="AF28">
        <v>0.14444857804232794</v>
      </c>
    </row>
    <row r="29" spans="1:32" x14ac:dyDescent="0.25">
      <c r="A29" s="4" t="s">
        <v>25</v>
      </c>
      <c r="B29" s="4">
        <v>27.5</v>
      </c>
      <c r="D29">
        <v>26</v>
      </c>
      <c r="E29">
        <v>1</v>
      </c>
      <c r="F29">
        <v>1</v>
      </c>
      <c r="G29">
        <v>0</v>
      </c>
      <c r="H29">
        <v>0</v>
      </c>
      <c r="I29">
        <v>0</v>
      </c>
      <c r="J29">
        <v>0</v>
      </c>
      <c r="K29">
        <v>0</v>
      </c>
      <c r="L29">
        <v>0</v>
      </c>
      <c r="M29">
        <v>0</v>
      </c>
      <c r="N29">
        <v>0</v>
      </c>
      <c r="O29">
        <v>0</v>
      </c>
      <c r="P29">
        <v>0</v>
      </c>
      <c r="R29">
        <v>27.5</v>
      </c>
      <c r="T29">
        <v>-1.6534391534391506E-4</v>
      </c>
      <c r="U29">
        <v>-0.13673941798941791</v>
      </c>
      <c r="V29">
        <v>0.14302248677248672</v>
      </c>
      <c r="W29">
        <v>0.14318783068783061</v>
      </c>
      <c r="X29">
        <v>0.14335317460317451</v>
      </c>
      <c r="Y29">
        <v>0.14351851851851843</v>
      </c>
      <c r="Z29">
        <v>0.14368386243386236</v>
      </c>
      <c r="AA29">
        <v>0.14384920634920628</v>
      </c>
      <c r="AB29">
        <v>0.14401455026455018</v>
      </c>
      <c r="AC29">
        <v>0.28703703703703698</v>
      </c>
      <c r="AD29">
        <v>0.14434523809523803</v>
      </c>
      <c r="AE29">
        <v>0.14451058201058192</v>
      </c>
      <c r="AF29">
        <v>0.14467592592592585</v>
      </c>
    </row>
    <row r="30" spans="1:32" x14ac:dyDescent="0.25">
      <c r="A30" s="4" t="s">
        <v>26</v>
      </c>
      <c r="B30" s="4">
        <v>31.9</v>
      </c>
      <c r="D30">
        <v>27</v>
      </c>
      <c r="E30">
        <v>1</v>
      </c>
      <c r="F30">
        <v>0</v>
      </c>
      <c r="G30">
        <v>1</v>
      </c>
      <c r="H30">
        <v>0</v>
      </c>
      <c r="I30">
        <v>0</v>
      </c>
      <c r="J30">
        <v>0</v>
      </c>
      <c r="K30">
        <v>0</v>
      </c>
      <c r="L30">
        <v>0</v>
      </c>
      <c r="M30">
        <v>0</v>
      </c>
      <c r="N30">
        <v>0</v>
      </c>
      <c r="O30">
        <v>0</v>
      </c>
      <c r="P30">
        <v>0</v>
      </c>
      <c r="R30">
        <v>31.9</v>
      </c>
      <c r="T30">
        <v>-1.8601190476190448E-4</v>
      </c>
      <c r="U30">
        <v>-0.1359747023809523</v>
      </c>
      <c r="V30">
        <v>0.14304315476190471</v>
      </c>
      <c r="W30">
        <v>0.1432291666666666</v>
      </c>
      <c r="X30">
        <v>0.14341517857142849</v>
      </c>
      <c r="Y30">
        <v>0.14360119047619038</v>
      </c>
      <c r="Z30">
        <v>0.1437872023809523</v>
      </c>
      <c r="AA30">
        <v>0.14397321428571419</v>
      </c>
      <c r="AB30">
        <v>0.14415922619047608</v>
      </c>
      <c r="AC30">
        <v>0.14434523809523803</v>
      </c>
      <c r="AD30">
        <v>0.28738839285714279</v>
      </c>
      <c r="AE30">
        <v>0.14471726190476181</v>
      </c>
      <c r="AF30">
        <v>0.14490327380952372</v>
      </c>
    </row>
    <row r="31" spans="1:32" x14ac:dyDescent="0.25">
      <c r="A31" s="4" t="s">
        <v>27</v>
      </c>
      <c r="B31" s="4">
        <v>32.6</v>
      </c>
      <c r="D31">
        <v>28</v>
      </c>
      <c r="E31">
        <v>1</v>
      </c>
      <c r="F31">
        <v>0</v>
      </c>
      <c r="G31">
        <v>0</v>
      </c>
      <c r="H31">
        <v>1</v>
      </c>
      <c r="I31">
        <v>0</v>
      </c>
      <c r="J31">
        <v>0</v>
      </c>
      <c r="K31">
        <v>0</v>
      </c>
      <c r="L31">
        <v>0</v>
      </c>
      <c r="M31">
        <v>0</v>
      </c>
      <c r="N31">
        <v>0</v>
      </c>
      <c r="O31">
        <v>0</v>
      </c>
      <c r="P31">
        <v>0</v>
      </c>
      <c r="R31">
        <v>32.6</v>
      </c>
      <c r="T31">
        <v>-2.0667989417989379E-4</v>
      </c>
      <c r="U31">
        <v>-0.13520998677248669</v>
      </c>
      <c r="V31">
        <v>0.14306382275132268</v>
      </c>
      <c r="W31">
        <v>0.14327050264550259</v>
      </c>
      <c r="X31">
        <v>0.14347718253968245</v>
      </c>
      <c r="Y31">
        <v>0.14368386243386233</v>
      </c>
      <c r="Z31">
        <v>0.14389054232804227</v>
      </c>
      <c r="AA31">
        <v>0.14409722222222213</v>
      </c>
      <c r="AB31">
        <v>0.14430390211640201</v>
      </c>
      <c r="AC31">
        <v>0.14451058201058192</v>
      </c>
      <c r="AD31">
        <v>0.14471726190476183</v>
      </c>
      <c r="AE31">
        <v>0.28778108465608454</v>
      </c>
      <c r="AF31">
        <v>0.1451306216931216</v>
      </c>
    </row>
    <row r="32" spans="1:32" x14ac:dyDescent="0.25">
      <c r="A32" s="4" t="s">
        <v>28</v>
      </c>
      <c r="B32" s="4">
        <v>36.4</v>
      </c>
      <c r="D32">
        <v>29</v>
      </c>
      <c r="E32">
        <v>1</v>
      </c>
      <c r="F32">
        <v>0</v>
      </c>
      <c r="G32">
        <v>0</v>
      </c>
      <c r="H32">
        <v>0</v>
      </c>
      <c r="I32">
        <v>1</v>
      </c>
      <c r="J32">
        <v>0</v>
      </c>
      <c r="K32">
        <v>0</v>
      </c>
      <c r="L32">
        <v>0</v>
      </c>
      <c r="M32">
        <v>0</v>
      </c>
      <c r="N32">
        <v>0</v>
      </c>
      <c r="O32">
        <v>0</v>
      </c>
      <c r="P32">
        <v>0</v>
      </c>
      <c r="R32">
        <v>36.4</v>
      </c>
      <c r="T32">
        <v>-2.2734788359788331E-4</v>
      </c>
      <c r="U32">
        <v>-0.13444527116402108</v>
      </c>
      <c r="V32">
        <v>0.14308449074074064</v>
      </c>
      <c r="W32">
        <v>0.14331183862433852</v>
      </c>
      <c r="X32">
        <v>0.1435391865079364</v>
      </c>
      <c r="Y32">
        <v>0.14376653439153428</v>
      </c>
      <c r="Z32">
        <v>0.14399388227513218</v>
      </c>
      <c r="AA32">
        <v>0.14422123015873006</v>
      </c>
      <c r="AB32">
        <v>0.14444857804232791</v>
      </c>
      <c r="AC32">
        <v>0.14467592592592582</v>
      </c>
      <c r="AD32">
        <v>0.14490327380952372</v>
      </c>
      <c r="AE32">
        <v>0.1451306216931216</v>
      </c>
      <c r="AF32">
        <v>0.28821511243386233</v>
      </c>
    </row>
    <row r="33" spans="1:25" x14ac:dyDescent="0.25">
      <c r="A33" s="4" t="s">
        <v>29</v>
      </c>
      <c r="B33" s="4">
        <v>31.4</v>
      </c>
      <c r="D33">
        <v>30</v>
      </c>
      <c r="E33">
        <v>1</v>
      </c>
      <c r="F33">
        <v>0</v>
      </c>
      <c r="G33">
        <v>0</v>
      </c>
      <c r="H33">
        <v>0</v>
      </c>
      <c r="I33">
        <v>0</v>
      </c>
      <c r="J33">
        <v>1</v>
      </c>
      <c r="K33">
        <v>0</v>
      </c>
      <c r="L33">
        <v>0</v>
      </c>
      <c r="M33">
        <v>0</v>
      </c>
      <c r="N33">
        <v>0</v>
      </c>
      <c r="O33">
        <v>0</v>
      </c>
      <c r="P33">
        <v>0</v>
      </c>
      <c r="R33">
        <v>31.4</v>
      </c>
    </row>
    <row r="34" spans="1:25" x14ac:dyDescent="0.25">
      <c r="A34" s="4" t="s">
        <v>30</v>
      </c>
      <c r="B34" s="4">
        <v>33.299999999999997</v>
      </c>
      <c r="D34">
        <v>31</v>
      </c>
      <c r="E34">
        <v>1</v>
      </c>
      <c r="F34">
        <v>0</v>
      </c>
      <c r="G34">
        <v>0</v>
      </c>
      <c r="H34">
        <v>0</v>
      </c>
      <c r="I34">
        <v>0</v>
      </c>
      <c r="J34">
        <v>0</v>
      </c>
      <c r="K34">
        <v>1</v>
      </c>
      <c r="L34">
        <v>0</v>
      </c>
      <c r="M34">
        <v>0</v>
      </c>
      <c r="N34">
        <v>0</v>
      </c>
      <c r="O34">
        <v>0</v>
      </c>
      <c r="P34">
        <v>0</v>
      </c>
      <c r="R34">
        <v>33.299999999999997</v>
      </c>
    </row>
    <row r="35" spans="1:25" x14ac:dyDescent="0.25">
      <c r="A35" s="4" t="s">
        <v>31</v>
      </c>
      <c r="B35" s="4">
        <v>32.299999999999997</v>
      </c>
      <c r="D35">
        <v>32</v>
      </c>
      <c r="E35">
        <v>1</v>
      </c>
      <c r="F35">
        <v>0</v>
      </c>
      <c r="G35">
        <v>0</v>
      </c>
      <c r="H35">
        <v>0</v>
      </c>
      <c r="I35">
        <v>0</v>
      </c>
      <c r="J35">
        <v>0</v>
      </c>
      <c r="K35">
        <v>0</v>
      </c>
      <c r="L35">
        <v>1</v>
      </c>
      <c r="M35">
        <v>0</v>
      </c>
      <c r="N35">
        <v>0</v>
      </c>
      <c r="O35">
        <v>0</v>
      </c>
      <c r="P35">
        <v>0</v>
      </c>
      <c r="R35">
        <v>32.299999999999997</v>
      </c>
      <c r="T35" s="19" t="s">
        <v>145</v>
      </c>
      <c r="W35" s="19" t="s">
        <v>147</v>
      </c>
    </row>
    <row r="36" spans="1:25" x14ac:dyDescent="0.25">
      <c r="A36" s="4" t="s">
        <v>32</v>
      </c>
      <c r="B36" s="4">
        <v>31.6</v>
      </c>
      <c r="D36">
        <v>33</v>
      </c>
      <c r="E36">
        <v>1</v>
      </c>
      <c r="F36">
        <v>0</v>
      </c>
      <c r="G36">
        <v>0</v>
      </c>
      <c r="H36">
        <v>0</v>
      </c>
      <c r="I36">
        <v>0</v>
      </c>
      <c r="J36">
        <v>0</v>
      </c>
      <c r="K36">
        <v>0</v>
      </c>
      <c r="L36">
        <v>0</v>
      </c>
      <c r="M36">
        <v>1</v>
      </c>
      <c r="N36">
        <v>0</v>
      </c>
      <c r="O36">
        <v>0</v>
      </c>
      <c r="P36">
        <v>0</v>
      </c>
      <c r="R36">
        <v>31.6</v>
      </c>
      <c r="T36">
        <f t="array" ref="T36:T48">MMULT(TRANSPOSE(D4:P87),R4:R87)</f>
        <v>129615.00000000001</v>
      </c>
      <c r="W36">
        <f t="array" ref="W36:W48">MMULT(T20:AF32,T36:T48)</f>
        <v>0.10567956349206215</v>
      </c>
      <c r="X36" s="32" t="s">
        <v>161</v>
      </c>
      <c r="Y36" s="32"/>
    </row>
    <row r="37" spans="1:25" x14ac:dyDescent="0.25">
      <c r="A37" s="4" t="s">
        <v>33</v>
      </c>
      <c r="B37" s="4">
        <v>34.1</v>
      </c>
      <c r="D37">
        <v>34</v>
      </c>
      <c r="E37">
        <v>1</v>
      </c>
      <c r="F37">
        <v>0</v>
      </c>
      <c r="G37">
        <v>0</v>
      </c>
      <c r="H37">
        <v>0</v>
      </c>
      <c r="I37">
        <v>0</v>
      </c>
      <c r="J37">
        <v>0</v>
      </c>
      <c r="K37">
        <v>0</v>
      </c>
      <c r="L37">
        <v>0</v>
      </c>
      <c r="M37">
        <v>0</v>
      </c>
      <c r="N37">
        <v>1</v>
      </c>
      <c r="O37">
        <v>0</v>
      </c>
      <c r="P37">
        <v>0</v>
      </c>
      <c r="R37">
        <v>34.1</v>
      </c>
      <c r="T37">
        <v>2903.4999999999982</v>
      </c>
      <c r="W37">
        <v>25.818427579364929</v>
      </c>
    </row>
    <row r="38" spans="1:25" x14ac:dyDescent="0.25">
      <c r="A38" s="4" t="s">
        <v>34</v>
      </c>
      <c r="B38" s="4">
        <v>37.299999999999997</v>
      </c>
      <c r="D38">
        <v>35</v>
      </c>
      <c r="E38">
        <v>1</v>
      </c>
      <c r="F38">
        <v>0</v>
      </c>
      <c r="G38">
        <v>0</v>
      </c>
      <c r="H38">
        <v>0</v>
      </c>
      <c r="I38">
        <v>0</v>
      </c>
      <c r="J38">
        <v>0</v>
      </c>
      <c r="K38">
        <v>0</v>
      </c>
      <c r="L38">
        <v>0</v>
      </c>
      <c r="M38">
        <v>0</v>
      </c>
      <c r="N38">
        <v>0</v>
      </c>
      <c r="O38">
        <v>1</v>
      </c>
      <c r="P38">
        <v>0</v>
      </c>
      <c r="R38">
        <v>37.299999999999997</v>
      </c>
      <c r="T38">
        <v>191.7</v>
      </c>
      <c r="W38">
        <v>-2.4485367063488042</v>
      </c>
    </row>
    <row r="39" spans="1:25" x14ac:dyDescent="0.25">
      <c r="A39" s="4" t="s">
        <v>35</v>
      </c>
      <c r="B39" s="4">
        <v>50.2</v>
      </c>
      <c r="D39">
        <v>36</v>
      </c>
      <c r="E39">
        <v>1</v>
      </c>
      <c r="F39">
        <v>0</v>
      </c>
      <c r="G39">
        <v>0</v>
      </c>
      <c r="H39">
        <v>0</v>
      </c>
      <c r="I39">
        <v>0</v>
      </c>
      <c r="J39">
        <v>0</v>
      </c>
      <c r="K39">
        <v>0</v>
      </c>
      <c r="L39">
        <v>0</v>
      </c>
      <c r="M39">
        <v>0</v>
      </c>
      <c r="N39">
        <v>0</v>
      </c>
      <c r="O39">
        <v>0</v>
      </c>
      <c r="P39">
        <v>1</v>
      </c>
      <c r="R39">
        <v>50.2</v>
      </c>
      <c r="T39">
        <v>224.9</v>
      </c>
      <c r="W39">
        <v>2.1886408730161335</v>
      </c>
    </row>
    <row r="40" spans="1:25" x14ac:dyDescent="0.25">
      <c r="A40" s="4" t="s">
        <v>36</v>
      </c>
      <c r="B40" s="4">
        <v>31.1</v>
      </c>
      <c r="D40">
        <v>37</v>
      </c>
      <c r="E40">
        <v>1</v>
      </c>
      <c r="F40">
        <v>0</v>
      </c>
      <c r="G40">
        <v>0</v>
      </c>
      <c r="H40">
        <v>0</v>
      </c>
      <c r="I40">
        <v>0</v>
      </c>
      <c r="J40">
        <v>0</v>
      </c>
      <c r="K40">
        <v>0</v>
      </c>
      <c r="L40">
        <v>0</v>
      </c>
      <c r="M40">
        <v>0</v>
      </c>
      <c r="N40">
        <v>0</v>
      </c>
      <c r="O40">
        <v>0</v>
      </c>
      <c r="P40">
        <v>0</v>
      </c>
      <c r="R40">
        <v>31.1</v>
      </c>
      <c r="T40">
        <v>238.20000000000002</v>
      </c>
      <c r="W40">
        <v>3.9829613095240362</v>
      </c>
    </row>
    <row r="41" spans="1:25" x14ac:dyDescent="0.25">
      <c r="A41" s="4" t="s">
        <v>37</v>
      </c>
      <c r="B41" s="4">
        <v>28.1</v>
      </c>
      <c r="D41">
        <v>38</v>
      </c>
      <c r="E41">
        <v>1</v>
      </c>
      <c r="F41">
        <v>1</v>
      </c>
      <c r="G41">
        <v>0</v>
      </c>
      <c r="H41">
        <v>0</v>
      </c>
      <c r="I41">
        <v>0</v>
      </c>
      <c r="J41">
        <v>0</v>
      </c>
      <c r="K41">
        <v>0</v>
      </c>
      <c r="L41">
        <v>0</v>
      </c>
      <c r="M41">
        <v>0</v>
      </c>
      <c r="N41">
        <v>0</v>
      </c>
      <c r="O41">
        <v>0</v>
      </c>
      <c r="P41">
        <v>0</v>
      </c>
      <c r="R41">
        <v>28.1</v>
      </c>
      <c r="T41">
        <v>256.2</v>
      </c>
      <c r="W41">
        <v>6.4487103174605735</v>
      </c>
    </row>
    <row r="42" spans="1:25" x14ac:dyDescent="0.25">
      <c r="A42" s="4" t="s">
        <v>38</v>
      </c>
      <c r="B42" s="4">
        <v>28.2</v>
      </c>
      <c r="D42">
        <v>39</v>
      </c>
      <c r="E42">
        <v>1</v>
      </c>
      <c r="F42">
        <v>0</v>
      </c>
      <c r="G42">
        <v>1</v>
      </c>
      <c r="H42">
        <v>0</v>
      </c>
      <c r="I42">
        <v>0</v>
      </c>
      <c r="J42">
        <v>0</v>
      </c>
      <c r="K42">
        <v>0</v>
      </c>
      <c r="L42">
        <v>0</v>
      </c>
      <c r="M42">
        <v>0</v>
      </c>
      <c r="N42">
        <v>0</v>
      </c>
      <c r="O42">
        <v>0</v>
      </c>
      <c r="P42">
        <v>0</v>
      </c>
      <c r="R42">
        <v>28.2</v>
      </c>
      <c r="T42">
        <v>231.09999999999997</v>
      </c>
      <c r="W42">
        <v>2.7573164682543307</v>
      </c>
    </row>
    <row r="43" spans="1:25" x14ac:dyDescent="0.25">
      <c r="A43" s="4" t="s">
        <v>39</v>
      </c>
      <c r="B43" s="4">
        <v>36.200000000000003</v>
      </c>
      <c r="D43">
        <v>40</v>
      </c>
      <c r="E43">
        <v>1</v>
      </c>
      <c r="F43">
        <v>0</v>
      </c>
      <c r="G43">
        <v>0</v>
      </c>
      <c r="H43">
        <v>1</v>
      </c>
      <c r="I43">
        <v>0</v>
      </c>
      <c r="J43">
        <v>0</v>
      </c>
      <c r="K43">
        <v>0</v>
      </c>
      <c r="L43">
        <v>0</v>
      </c>
      <c r="M43">
        <v>0</v>
      </c>
      <c r="N43">
        <v>0</v>
      </c>
      <c r="O43">
        <v>0</v>
      </c>
      <c r="P43">
        <v>0</v>
      </c>
      <c r="R43">
        <v>36.200000000000003</v>
      </c>
      <c r="T43">
        <v>236.7</v>
      </c>
      <c r="W43">
        <v>3.4516369047622035</v>
      </c>
    </row>
    <row r="44" spans="1:25" x14ac:dyDescent="0.25">
      <c r="A44" s="4" t="s">
        <v>40</v>
      </c>
      <c r="B44" s="4">
        <v>38.799999999999997</v>
      </c>
      <c r="D44">
        <v>41</v>
      </c>
      <c r="E44">
        <v>1</v>
      </c>
      <c r="F44">
        <v>0</v>
      </c>
      <c r="G44">
        <v>0</v>
      </c>
      <c r="H44">
        <v>0</v>
      </c>
      <c r="I44">
        <v>1</v>
      </c>
      <c r="J44">
        <v>0</v>
      </c>
      <c r="K44">
        <v>0</v>
      </c>
      <c r="L44">
        <v>0</v>
      </c>
      <c r="M44">
        <v>0</v>
      </c>
      <c r="N44">
        <v>0</v>
      </c>
      <c r="O44">
        <v>0</v>
      </c>
      <c r="P44">
        <v>0</v>
      </c>
      <c r="R44">
        <v>38.799999999999997</v>
      </c>
      <c r="T44">
        <v>227.10000000000002</v>
      </c>
      <c r="W44">
        <v>1.9745287698415055</v>
      </c>
    </row>
    <row r="45" spans="1:25" x14ac:dyDescent="0.25">
      <c r="A45" s="4" t="s">
        <v>41</v>
      </c>
      <c r="B45" s="4">
        <v>30.7</v>
      </c>
      <c r="D45">
        <v>42</v>
      </c>
      <c r="E45">
        <v>1</v>
      </c>
      <c r="F45">
        <v>0</v>
      </c>
      <c r="G45">
        <v>0</v>
      </c>
      <c r="H45">
        <v>0</v>
      </c>
      <c r="I45">
        <v>0</v>
      </c>
      <c r="J45">
        <v>1</v>
      </c>
      <c r="K45">
        <v>0</v>
      </c>
      <c r="L45">
        <v>0</v>
      </c>
      <c r="M45">
        <v>0</v>
      </c>
      <c r="N45">
        <v>0</v>
      </c>
      <c r="O45">
        <v>0</v>
      </c>
      <c r="P45">
        <v>0</v>
      </c>
      <c r="R45">
        <v>30.7</v>
      </c>
      <c r="T45">
        <v>237.50000000000003</v>
      </c>
      <c r="W45">
        <v>3.3545634920638463</v>
      </c>
    </row>
    <row r="46" spans="1:25" x14ac:dyDescent="0.25">
      <c r="A46" s="4" t="s">
        <v>42</v>
      </c>
      <c r="B46" s="4">
        <v>30.9</v>
      </c>
      <c r="D46">
        <v>43</v>
      </c>
      <c r="E46">
        <v>1</v>
      </c>
      <c r="F46">
        <v>0</v>
      </c>
      <c r="G46">
        <v>0</v>
      </c>
      <c r="H46">
        <v>0</v>
      </c>
      <c r="I46">
        <v>0</v>
      </c>
      <c r="J46">
        <v>0</v>
      </c>
      <c r="K46">
        <v>1</v>
      </c>
      <c r="L46">
        <v>0</v>
      </c>
      <c r="M46">
        <v>0</v>
      </c>
      <c r="N46">
        <v>0</v>
      </c>
      <c r="O46">
        <v>0</v>
      </c>
      <c r="P46">
        <v>0</v>
      </c>
      <c r="R46">
        <v>30.9</v>
      </c>
      <c r="T46">
        <v>246</v>
      </c>
      <c r="W46">
        <v>4.4631696428574443</v>
      </c>
    </row>
    <row r="47" spans="1:25" x14ac:dyDescent="0.25">
      <c r="A47" s="4" t="s">
        <v>43</v>
      </c>
      <c r="B47" s="4">
        <v>30.9</v>
      </c>
      <c r="D47">
        <v>44</v>
      </c>
      <c r="E47">
        <v>1</v>
      </c>
      <c r="F47">
        <v>0</v>
      </c>
      <c r="G47">
        <v>0</v>
      </c>
      <c r="H47">
        <v>0</v>
      </c>
      <c r="I47">
        <v>0</v>
      </c>
      <c r="J47">
        <v>0</v>
      </c>
      <c r="K47">
        <v>0</v>
      </c>
      <c r="L47">
        <v>1</v>
      </c>
      <c r="M47">
        <v>0</v>
      </c>
      <c r="N47">
        <v>0</v>
      </c>
      <c r="O47">
        <v>0</v>
      </c>
      <c r="P47">
        <v>0</v>
      </c>
      <c r="R47">
        <v>30.9</v>
      </c>
      <c r="T47">
        <v>254</v>
      </c>
      <c r="W47">
        <v>5.500347222222544</v>
      </c>
    </row>
    <row r="48" spans="1:25" x14ac:dyDescent="0.25">
      <c r="A48" s="4" t="s">
        <v>44</v>
      </c>
      <c r="B48" s="4">
        <v>31.5</v>
      </c>
      <c r="D48">
        <v>45</v>
      </c>
      <c r="E48">
        <v>1</v>
      </c>
      <c r="F48">
        <v>0</v>
      </c>
      <c r="G48">
        <v>0</v>
      </c>
      <c r="H48">
        <v>0</v>
      </c>
      <c r="I48">
        <v>0</v>
      </c>
      <c r="J48">
        <v>0</v>
      </c>
      <c r="K48">
        <v>0</v>
      </c>
      <c r="L48">
        <v>0</v>
      </c>
      <c r="M48">
        <v>1</v>
      </c>
      <c r="N48">
        <v>0</v>
      </c>
      <c r="O48">
        <v>0</v>
      </c>
      <c r="P48">
        <v>0</v>
      </c>
      <c r="R48">
        <v>31.5</v>
      </c>
      <c r="T48">
        <v>352</v>
      </c>
      <c r="W48">
        <v>19.394667658730384</v>
      </c>
    </row>
    <row r="49" spans="1:34" x14ac:dyDescent="0.25">
      <c r="A49" s="4" t="s">
        <v>45</v>
      </c>
      <c r="B49" s="4">
        <v>34.299999999999997</v>
      </c>
      <c r="D49">
        <v>46</v>
      </c>
      <c r="E49">
        <v>1</v>
      </c>
      <c r="F49">
        <v>0</v>
      </c>
      <c r="G49">
        <v>0</v>
      </c>
      <c r="H49">
        <v>0</v>
      </c>
      <c r="I49">
        <v>0</v>
      </c>
      <c r="J49">
        <v>0</v>
      </c>
      <c r="K49">
        <v>0</v>
      </c>
      <c r="L49">
        <v>0</v>
      </c>
      <c r="M49">
        <v>0</v>
      </c>
      <c r="N49">
        <v>1</v>
      </c>
      <c r="O49">
        <v>0</v>
      </c>
      <c r="P49">
        <v>0</v>
      </c>
      <c r="R49">
        <v>34.299999999999997</v>
      </c>
    </row>
    <row r="50" spans="1:34" x14ac:dyDescent="0.25">
      <c r="A50" s="4" t="s">
        <v>46</v>
      </c>
      <c r="B50" s="4">
        <v>35</v>
      </c>
      <c r="D50">
        <v>47</v>
      </c>
      <c r="E50">
        <v>1</v>
      </c>
      <c r="F50">
        <v>0</v>
      </c>
      <c r="G50">
        <v>0</v>
      </c>
      <c r="H50">
        <v>0</v>
      </c>
      <c r="I50">
        <v>0</v>
      </c>
      <c r="J50">
        <v>0</v>
      </c>
      <c r="K50">
        <v>0</v>
      </c>
      <c r="L50">
        <v>0</v>
      </c>
      <c r="M50">
        <v>0</v>
      </c>
      <c r="N50">
        <v>0</v>
      </c>
      <c r="O50">
        <v>1</v>
      </c>
      <c r="P50">
        <v>0</v>
      </c>
      <c r="R50">
        <v>35</v>
      </c>
    </row>
    <row r="51" spans="1:34" x14ac:dyDescent="0.25">
      <c r="A51" s="4" t="s">
        <v>47</v>
      </c>
      <c r="B51" s="4">
        <v>49.5</v>
      </c>
      <c r="D51">
        <v>48</v>
      </c>
      <c r="E51">
        <v>1</v>
      </c>
      <c r="F51">
        <v>0</v>
      </c>
      <c r="G51">
        <v>0</v>
      </c>
      <c r="H51">
        <v>0</v>
      </c>
      <c r="I51">
        <v>0</v>
      </c>
      <c r="J51">
        <v>0</v>
      </c>
      <c r="K51">
        <v>0</v>
      </c>
      <c r="L51">
        <v>0</v>
      </c>
      <c r="M51">
        <v>0</v>
      </c>
      <c r="N51">
        <v>0</v>
      </c>
      <c r="O51">
        <v>0</v>
      </c>
      <c r="P51">
        <v>1</v>
      </c>
      <c r="R51">
        <v>49.5</v>
      </c>
      <c r="T51" s="12" t="s">
        <v>158</v>
      </c>
      <c r="U51" s="12"/>
      <c r="V51" s="12"/>
    </row>
    <row r="52" spans="1:34" x14ac:dyDescent="0.25">
      <c r="A52" s="4" t="s">
        <v>48</v>
      </c>
      <c r="B52" s="4">
        <v>29.8</v>
      </c>
      <c r="D52">
        <v>49</v>
      </c>
      <c r="E52">
        <v>1</v>
      </c>
      <c r="F52">
        <v>0</v>
      </c>
      <c r="G52">
        <v>0</v>
      </c>
      <c r="H52">
        <v>0</v>
      </c>
      <c r="I52">
        <v>0</v>
      </c>
      <c r="J52">
        <v>0</v>
      </c>
      <c r="K52">
        <v>0</v>
      </c>
      <c r="L52">
        <v>0</v>
      </c>
      <c r="M52">
        <v>0</v>
      </c>
      <c r="N52">
        <v>0</v>
      </c>
      <c r="O52">
        <v>0</v>
      </c>
      <c r="P52">
        <v>0</v>
      </c>
      <c r="R52">
        <v>29.8</v>
      </c>
      <c r="T52" t="s">
        <v>143</v>
      </c>
      <c r="AH52" s="30" t="s">
        <v>98</v>
      </c>
    </row>
    <row r="53" spans="1:34" x14ac:dyDescent="0.25">
      <c r="A53" s="4" t="s">
        <v>49</v>
      </c>
      <c r="B53" s="4">
        <v>26.1</v>
      </c>
      <c r="D53">
        <v>50</v>
      </c>
      <c r="E53">
        <v>1</v>
      </c>
      <c r="F53">
        <v>1</v>
      </c>
      <c r="G53">
        <v>0</v>
      </c>
      <c r="H53">
        <v>0</v>
      </c>
      <c r="I53">
        <v>0</v>
      </c>
      <c r="J53">
        <v>0</v>
      </c>
      <c r="K53">
        <v>0</v>
      </c>
      <c r="L53">
        <v>0</v>
      </c>
      <c r="M53">
        <v>0</v>
      </c>
      <c r="N53">
        <v>0</v>
      </c>
      <c r="O53">
        <v>0</v>
      </c>
      <c r="P53">
        <v>0</v>
      </c>
      <c r="R53">
        <v>26.1</v>
      </c>
      <c r="T53">
        <v>85</v>
      </c>
      <c r="U53">
        <v>1</v>
      </c>
      <c r="V53">
        <v>0</v>
      </c>
      <c r="W53">
        <v>0</v>
      </c>
      <c r="X53">
        <v>0</v>
      </c>
      <c r="Y53">
        <v>0</v>
      </c>
      <c r="Z53">
        <v>0</v>
      </c>
      <c r="AA53">
        <v>0</v>
      </c>
      <c r="AB53">
        <v>0</v>
      </c>
      <c r="AC53">
        <v>0</v>
      </c>
      <c r="AD53">
        <v>0</v>
      </c>
      <c r="AE53">
        <v>0</v>
      </c>
      <c r="AF53">
        <v>0</v>
      </c>
      <c r="AH53" s="30">
        <f t="array" ref="AH53:AH54">MMULT(T53:AF54,W36:W48)</f>
        <v>34.801190476190214</v>
      </c>
    </row>
    <row r="54" spans="1:34" x14ac:dyDescent="0.25">
      <c r="A54" s="4" t="s">
        <v>50</v>
      </c>
      <c r="B54" s="4">
        <v>32.4</v>
      </c>
      <c r="D54">
        <v>51</v>
      </c>
      <c r="E54">
        <v>1</v>
      </c>
      <c r="F54">
        <v>0</v>
      </c>
      <c r="G54">
        <v>1</v>
      </c>
      <c r="H54">
        <v>0</v>
      </c>
      <c r="I54">
        <v>0</v>
      </c>
      <c r="J54">
        <v>0</v>
      </c>
      <c r="K54">
        <v>0</v>
      </c>
      <c r="L54">
        <v>0</v>
      </c>
      <c r="M54">
        <v>0</v>
      </c>
      <c r="N54">
        <v>0</v>
      </c>
      <c r="O54">
        <v>0</v>
      </c>
      <c r="P54">
        <v>0</v>
      </c>
      <c r="R54">
        <v>32.4</v>
      </c>
      <c r="T54">
        <v>86</v>
      </c>
      <c r="U54">
        <v>1</v>
      </c>
      <c r="V54">
        <v>1</v>
      </c>
      <c r="W54">
        <v>0</v>
      </c>
      <c r="X54">
        <v>0</v>
      </c>
      <c r="Y54">
        <v>0</v>
      </c>
      <c r="Z54">
        <v>0</v>
      </c>
      <c r="AA54">
        <v>0</v>
      </c>
      <c r="AB54">
        <v>0</v>
      </c>
      <c r="AC54">
        <v>0</v>
      </c>
      <c r="AD54">
        <v>0</v>
      </c>
      <c r="AE54">
        <v>0</v>
      </c>
      <c r="AF54">
        <v>0</v>
      </c>
      <c r="AH54" s="30">
        <v>32.458333333333471</v>
      </c>
    </row>
    <row r="55" spans="1:34" x14ac:dyDescent="0.25">
      <c r="A55" s="4" t="s">
        <v>51</v>
      </c>
      <c r="B55" s="4">
        <v>34.299999999999997</v>
      </c>
      <c r="D55">
        <v>52</v>
      </c>
      <c r="E55">
        <v>1</v>
      </c>
      <c r="F55">
        <v>0</v>
      </c>
      <c r="G55">
        <v>0</v>
      </c>
      <c r="H55">
        <v>1</v>
      </c>
      <c r="I55">
        <v>0</v>
      </c>
      <c r="J55">
        <v>0</v>
      </c>
      <c r="K55">
        <v>0</v>
      </c>
      <c r="L55">
        <v>0</v>
      </c>
      <c r="M55">
        <v>0</v>
      </c>
      <c r="N55">
        <v>0</v>
      </c>
      <c r="O55">
        <v>0</v>
      </c>
      <c r="P55">
        <v>0</v>
      </c>
      <c r="R55">
        <v>34.299999999999997</v>
      </c>
    </row>
    <row r="56" spans="1:34" x14ac:dyDescent="0.25">
      <c r="A56" s="4" t="s">
        <v>52</v>
      </c>
      <c r="B56" s="4">
        <v>35.299999999999997</v>
      </c>
      <c r="D56">
        <v>53</v>
      </c>
      <c r="E56">
        <v>1</v>
      </c>
      <c r="F56">
        <v>0</v>
      </c>
      <c r="G56">
        <v>0</v>
      </c>
      <c r="H56">
        <v>0</v>
      </c>
      <c r="I56">
        <v>1</v>
      </c>
      <c r="J56">
        <v>0</v>
      </c>
      <c r="K56">
        <v>0</v>
      </c>
      <c r="L56">
        <v>0</v>
      </c>
      <c r="M56">
        <v>0</v>
      </c>
      <c r="N56">
        <v>0</v>
      </c>
      <c r="O56">
        <v>0</v>
      </c>
      <c r="P56">
        <v>0</v>
      </c>
      <c r="R56">
        <v>35.299999999999997</v>
      </c>
    </row>
    <row r="57" spans="1:34" x14ac:dyDescent="0.25">
      <c r="A57" s="4" t="s">
        <v>53</v>
      </c>
      <c r="B57" s="4">
        <v>32.299999999999997</v>
      </c>
      <c r="D57">
        <v>54</v>
      </c>
      <c r="E57">
        <v>1</v>
      </c>
      <c r="F57">
        <v>0</v>
      </c>
      <c r="G57">
        <v>0</v>
      </c>
      <c r="H57">
        <v>0</v>
      </c>
      <c r="I57">
        <v>0</v>
      </c>
      <c r="J57">
        <v>1</v>
      </c>
      <c r="K57">
        <v>0</v>
      </c>
      <c r="L57">
        <v>0</v>
      </c>
      <c r="M57">
        <v>0</v>
      </c>
      <c r="N57">
        <v>0</v>
      </c>
      <c r="O57">
        <v>0</v>
      </c>
      <c r="P57">
        <v>0</v>
      </c>
      <c r="R57">
        <v>32.299999999999997</v>
      </c>
      <c r="T57" s="27" t="s">
        <v>159</v>
      </c>
      <c r="U57" s="27"/>
      <c r="V57" s="27"/>
      <c r="AA57" t="s">
        <v>160</v>
      </c>
    </row>
    <row r="58" spans="1:34" x14ac:dyDescent="0.25">
      <c r="A58" s="4" t="s">
        <v>54</v>
      </c>
      <c r="B58" s="4">
        <v>35.1</v>
      </c>
      <c r="D58">
        <v>55</v>
      </c>
      <c r="E58">
        <v>1</v>
      </c>
      <c r="F58">
        <v>0</v>
      </c>
      <c r="G58">
        <v>0</v>
      </c>
      <c r="H58">
        <v>0</v>
      </c>
      <c r="I58">
        <v>0</v>
      </c>
      <c r="J58">
        <v>0</v>
      </c>
      <c r="K58">
        <v>1</v>
      </c>
      <c r="L58">
        <v>0</v>
      </c>
      <c r="M58">
        <v>0</v>
      </c>
      <c r="N58">
        <v>0</v>
      </c>
      <c r="O58">
        <v>0</v>
      </c>
      <c r="P58">
        <v>0</v>
      </c>
      <c r="R58">
        <v>35.1</v>
      </c>
    </row>
    <row r="59" spans="1:34" x14ac:dyDescent="0.25">
      <c r="A59" s="4" t="s">
        <v>55</v>
      </c>
      <c r="B59" s="4">
        <v>31.9</v>
      </c>
      <c r="D59">
        <v>56</v>
      </c>
      <c r="E59">
        <v>1</v>
      </c>
      <c r="F59">
        <v>0</v>
      </c>
      <c r="G59">
        <v>0</v>
      </c>
      <c r="H59">
        <v>0</v>
      </c>
      <c r="I59">
        <v>0</v>
      </c>
      <c r="J59">
        <v>0</v>
      </c>
      <c r="K59">
        <v>0</v>
      </c>
      <c r="L59">
        <v>1</v>
      </c>
      <c r="M59">
        <v>0</v>
      </c>
      <c r="N59">
        <v>0</v>
      </c>
      <c r="O59">
        <v>0</v>
      </c>
      <c r="P59">
        <v>0</v>
      </c>
      <c r="R59">
        <v>31.9</v>
      </c>
      <c r="T59" s="4" t="s">
        <v>79</v>
      </c>
      <c r="U59" s="4" t="s">
        <v>148</v>
      </c>
      <c r="V59" s="4" t="s">
        <v>149</v>
      </c>
      <c r="W59" s="4" t="s">
        <v>128</v>
      </c>
      <c r="X59" s="4" t="s">
        <v>129</v>
      </c>
      <c r="Y59" s="4" t="s">
        <v>130</v>
      </c>
    </row>
    <row r="60" spans="1:34" x14ac:dyDescent="0.25">
      <c r="A60" s="4" t="s">
        <v>56</v>
      </c>
      <c r="B60" s="4">
        <v>34.9</v>
      </c>
      <c r="D60">
        <v>57</v>
      </c>
      <c r="E60">
        <v>1</v>
      </c>
      <c r="F60">
        <v>0</v>
      </c>
      <c r="G60">
        <v>0</v>
      </c>
      <c r="H60">
        <v>0</v>
      </c>
      <c r="I60">
        <v>0</v>
      </c>
      <c r="J60">
        <v>0</v>
      </c>
      <c r="K60">
        <v>0</v>
      </c>
      <c r="L60">
        <v>0</v>
      </c>
      <c r="M60">
        <v>1</v>
      </c>
      <c r="N60">
        <v>0</v>
      </c>
      <c r="O60">
        <v>0</v>
      </c>
      <c r="P60">
        <v>0</v>
      </c>
      <c r="R60">
        <v>34.9</v>
      </c>
      <c r="T60" s="4">
        <v>85</v>
      </c>
      <c r="U60" s="4">
        <v>41</v>
      </c>
      <c r="V60" s="6">
        <f>AH53</f>
        <v>34.801190476190214</v>
      </c>
      <c r="W60" s="6">
        <f>ABS(U60-V60)</f>
        <v>6.1988095238097856</v>
      </c>
      <c r="X60" s="6">
        <f>(U60-V60)^2</f>
        <v>38.425239512474903</v>
      </c>
      <c r="Y60" s="6">
        <f>ABS((U60-V60)/U60)</f>
        <v>0.15119047619048256</v>
      </c>
    </row>
    <row r="61" spans="1:34" x14ac:dyDescent="0.25">
      <c r="A61" s="4" t="s">
        <v>57</v>
      </c>
      <c r="B61" s="4">
        <v>34.6</v>
      </c>
      <c r="D61">
        <v>58</v>
      </c>
      <c r="E61">
        <v>1</v>
      </c>
      <c r="F61">
        <v>0</v>
      </c>
      <c r="G61">
        <v>0</v>
      </c>
      <c r="H61">
        <v>0</v>
      </c>
      <c r="I61">
        <v>0</v>
      </c>
      <c r="J61">
        <v>0</v>
      </c>
      <c r="K61">
        <v>0</v>
      </c>
      <c r="L61">
        <v>0</v>
      </c>
      <c r="M61">
        <v>0</v>
      </c>
      <c r="N61">
        <v>1</v>
      </c>
      <c r="O61">
        <v>0</v>
      </c>
      <c r="P61">
        <v>0</v>
      </c>
      <c r="R61">
        <v>34.6</v>
      </c>
      <c r="T61" s="4">
        <v>86</v>
      </c>
      <c r="U61" s="4">
        <v>32.9</v>
      </c>
      <c r="V61" s="6">
        <f>AH54</f>
        <v>32.458333333333471</v>
      </c>
      <c r="W61" s="6">
        <f>ABS(U61-V61)</f>
        <v>0.44166666666652787</v>
      </c>
      <c r="X61" s="6">
        <f>(U61-V61)^2</f>
        <v>0.19506944444432184</v>
      </c>
      <c r="Y61" s="6">
        <f>ABS((U61-V61)/U61)</f>
        <v>1.3424518743663462E-2</v>
      </c>
    </row>
    <row r="62" spans="1:34" x14ac:dyDescent="0.25">
      <c r="A62" s="4" t="s">
        <v>58</v>
      </c>
      <c r="B62" s="4">
        <v>35</v>
      </c>
      <c r="D62">
        <v>59</v>
      </c>
      <c r="E62">
        <v>1</v>
      </c>
      <c r="F62">
        <v>0</v>
      </c>
      <c r="G62">
        <v>0</v>
      </c>
      <c r="H62">
        <v>0</v>
      </c>
      <c r="I62">
        <v>0</v>
      </c>
      <c r="J62">
        <v>0</v>
      </c>
      <c r="K62">
        <v>0</v>
      </c>
      <c r="L62">
        <v>0</v>
      </c>
      <c r="M62">
        <v>0</v>
      </c>
      <c r="N62">
        <v>0</v>
      </c>
      <c r="O62">
        <v>1</v>
      </c>
      <c r="P62">
        <v>0</v>
      </c>
      <c r="R62">
        <v>35</v>
      </c>
    </row>
    <row r="63" spans="1:34" x14ac:dyDescent="0.25">
      <c r="A63" s="4" t="s">
        <v>59</v>
      </c>
      <c r="B63" s="4">
        <v>49.6</v>
      </c>
      <c r="D63">
        <v>60</v>
      </c>
      <c r="E63">
        <v>1</v>
      </c>
      <c r="F63">
        <v>0</v>
      </c>
      <c r="G63">
        <v>0</v>
      </c>
      <c r="H63">
        <v>0</v>
      </c>
      <c r="I63">
        <v>0</v>
      </c>
      <c r="J63">
        <v>0</v>
      </c>
      <c r="K63">
        <v>0</v>
      </c>
      <c r="L63">
        <v>0</v>
      </c>
      <c r="M63">
        <v>0</v>
      </c>
      <c r="N63">
        <v>0</v>
      </c>
      <c r="O63">
        <v>0</v>
      </c>
      <c r="P63">
        <v>1</v>
      </c>
      <c r="R63">
        <v>49.6</v>
      </c>
      <c r="T63" s="4" t="s">
        <v>125</v>
      </c>
      <c r="U63" s="4" t="s">
        <v>126</v>
      </c>
      <c r="V63" s="4" t="s">
        <v>127</v>
      </c>
    </row>
    <row r="64" spans="1:34" x14ac:dyDescent="0.25">
      <c r="A64" s="4" t="s">
        <v>60</v>
      </c>
      <c r="B64" s="4">
        <v>27.6</v>
      </c>
      <c r="D64">
        <v>61</v>
      </c>
      <c r="E64">
        <v>1</v>
      </c>
      <c r="F64">
        <v>0</v>
      </c>
      <c r="G64">
        <v>0</v>
      </c>
      <c r="H64">
        <v>0</v>
      </c>
      <c r="I64">
        <v>0</v>
      </c>
      <c r="J64">
        <v>0</v>
      </c>
      <c r="K64">
        <v>0</v>
      </c>
      <c r="L64">
        <v>0</v>
      </c>
      <c r="M64">
        <v>0</v>
      </c>
      <c r="N64">
        <v>0</v>
      </c>
      <c r="O64">
        <v>0</v>
      </c>
      <c r="P64">
        <v>0</v>
      </c>
      <c r="R64">
        <v>27.6</v>
      </c>
      <c r="T64" s="6">
        <f>SUM(W60:W61)/2</f>
        <v>3.3202380952381567</v>
      </c>
      <c r="U64" s="6">
        <f>SQRT(SUM(X60:X61)/2)</f>
        <v>4.394332085591576</v>
      </c>
      <c r="V64" s="31">
        <f>SUM(Y60:Y61)/2</f>
        <v>8.2307497467073013E-2</v>
      </c>
    </row>
    <row r="65" spans="1:18" x14ac:dyDescent="0.25">
      <c r="A65" s="4" t="s">
        <v>61</v>
      </c>
      <c r="B65" s="4">
        <v>30.1</v>
      </c>
      <c r="D65">
        <v>62</v>
      </c>
      <c r="E65">
        <v>1</v>
      </c>
      <c r="F65">
        <v>1</v>
      </c>
      <c r="G65">
        <v>0</v>
      </c>
      <c r="H65">
        <v>0</v>
      </c>
      <c r="I65">
        <v>0</v>
      </c>
      <c r="J65">
        <v>0</v>
      </c>
      <c r="K65">
        <v>0</v>
      </c>
      <c r="L65">
        <v>0</v>
      </c>
      <c r="M65">
        <v>0</v>
      </c>
      <c r="N65">
        <v>0</v>
      </c>
      <c r="O65">
        <v>0</v>
      </c>
      <c r="P65">
        <v>0</v>
      </c>
      <c r="R65">
        <v>30.1</v>
      </c>
    </row>
    <row r="66" spans="1:18" x14ac:dyDescent="0.25">
      <c r="A66" s="4" t="s">
        <v>62</v>
      </c>
      <c r="B66" s="4">
        <v>34.6</v>
      </c>
      <c r="D66">
        <v>63</v>
      </c>
      <c r="E66">
        <v>1</v>
      </c>
      <c r="F66">
        <v>0</v>
      </c>
      <c r="G66">
        <v>1</v>
      </c>
      <c r="H66">
        <v>0</v>
      </c>
      <c r="I66">
        <v>0</v>
      </c>
      <c r="J66">
        <v>0</v>
      </c>
      <c r="K66">
        <v>0</v>
      </c>
      <c r="L66">
        <v>0</v>
      </c>
      <c r="M66">
        <v>0</v>
      </c>
      <c r="N66">
        <v>0</v>
      </c>
      <c r="O66">
        <v>0</v>
      </c>
      <c r="P66">
        <v>0</v>
      </c>
      <c r="R66">
        <v>34.6</v>
      </c>
    </row>
    <row r="67" spans="1:18" x14ac:dyDescent="0.25">
      <c r="A67" s="4" t="s">
        <v>63</v>
      </c>
      <c r="B67" s="4">
        <v>34.1</v>
      </c>
      <c r="D67">
        <v>64</v>
      </c>
      <c r="E67">
        <v>1</v>
      </c>
      <c r="F67">
        <v>0</v>
      </c>
      <c r="G67">
        <v>0</v>
      </c>
      <c r="H67">
        <v>1</v>
      </c>
      <c r="I67">
        <v>0</v>
      </c>
      <c r="J67">
        <v>0</v>
      </c>
      <c r="K67">
        <v>0</v>
      </c>
      <c r="L67">
        <v>0</v>
      </c>
      <c r="M67">
        <v>0</v>
      </c>
      <c r="N67">
        <v>0</v>
      </c>
      <c r="O67">
        <v>0</v>
      </c>
      <c r="P67">
        <v>0</v>
      </c>
      <c r="R67">
        <v>34.1</v>
      </c>
    </row>
    <row r="68" spans="1:18" x14ac:dyDescent="0.25">
      <c r="A68" s="4" t="s">
        <v>64</v>
      </c>
      <c r="B68" s="4">
        <v>37.1</v>
      </c>
      <c r="D68">
        <v>65</v>
      </c>
      <c r="E68">
        <v>1</v>
      </c>
      <c r="F68">
        <v>0</v>
      </c>
      <c r="G68">
        <v>0</v>
      </c>
      <c r="H68">
        <v>0</v>
      </c>
      <c r="I68">
        <v>1</v>
      </c>
      <c r="J68">
        <v>0</v>
      </c>
      <c r="K68">
        <v>0</v>
      </c>
      <c r="L68">
        <v>0</v>
      </c>
      <c r="M68">
        <v>0</v>
      </c>
      <c r="N68">
        <v>0</v>
      </c>
      <c r="O68">
        <v>0</v>
      </c>
      <c r="P68">
        <v>0</v>
      </c>
      <c r="R68">
        <v>37.1</v>
      </c>
    </row>
    <row r="69" spans="1:18" x14ac:dyDescent="0.25">
      <c r="A69" s="4" t="s">
        <v>65</v>
      </c>
      <c r="B69" s="4">
        <v>35.700000000000003</v>
      </c>
      <c r="D69">
        <v>66</v>
      </c>
      <c r="E69">
        <v>1</v>
      </c>
      <c r="F69">
        <v>0</v>
      </c>
      <c r="G69">
        <v>0</v>
      </c>
      <c r="H69">
        <v>0</v>
      </c>
      <c r="I69">
        <v>0</v>
      </c>
      <c r="J69">
        <v>1</v>
      </c>
      <c r="K69">
        <v>0</v>
      </c>
      <c r="L69">
        <v>0</v>
      </c>
      <c r="M69">
        <v>0</v>
      </c>
      <c r="N69">
        <v>0</v>
      </c>
      <c r="O69">
        <v>0</v>
      </c>
      <c r="P69">
        <v>0</v>
      </c>
      <c r="R69">
        <v>35.700000000000003</v>
      </c>
    </row>
    <row r="70" spans="1:18" x14ac:dyDescent="0.25">
      <c r="A70" s="4" t="s">
        <v>66</v>
      </c>
      <c r="B70" s="4">
        <v>35.200000000000003</v>
      </c>
      <c r="D70">
        <v>67</v>
      </c>
      <c r="E70">
        <v>1</v>
      </c>
      <c r="F70">
        <v>0</v>
      </c>
      <c r="G70">
        <v>0</v>
      </c>
      <c r="H70">
        <v>0</v>
      </c>
      <c r="I70">
        <v>0</v>
      </c>
      <c r="J70">
        <v>0</v>
      </c>
      <c r="K70">
        <v>1</v>
      </c>
      <c r="L70">
        <v>0</v>
      </c>
      <c r="M70">
        <v>0</v>
      </c>
      <c r="N70">
        <v>0</v>
      </c>
      <c r="O70">
        <v>0</v>
      </c>
      <c r="P70">
        <v>0</v>
      </c>
      <c r="R70">
        <v>35.200000000000003</v>
      </c>
    </row>
    <row r="71" spans="1:18" x14ac:dyDescent="0.25">
      <c r="A71" s="4" t="s">
        <v>67</v>
      </c>
      <c r="B71" s="4">
        <v>33.6</v>
      </c>
      <c r="D71">
        <v>68</v>
      </c>
      <c r="E71">
        <v>1</v>
      </c>
      <c r="F71">
        <v>0</v>
      </c>
      <c r="G71">
        <v>0</v>
      </c>
      <c r="H71">
        <v>0</v>
      </c>
      <c r="I71">
        <v>0</v>
      </c>
      <c r="J71">
        <v>0</v>
      </c>
      <c r="K71">
        <v>0</v>
      </c>
      <c r="L71">
        <v>1</v>
      </c>
      <c r="M71">
        <v>0</v>
      </c>
      <c r="N71">
        <v>0</v>
      </c>
      <c r="O71">
        <v>0</v>
      </c>
      <c r="P71">
        <v>0</v>
      </c>
      <c r="R71">
        <v>33.6</v>
      </c>
    </row>
    <row r="72" spans="1:18" x14ac:dyDescent="0.25">
      <c r="A72" s="4" t="s">
        <v>68</v>
      </c>
      <c r="B72" s="4">
        <v>38.200000000000003</v>
      </c>
      <c r="D72">
        <v>69</v>
      </c>
      <c r="E72">
        <v>1</v>
      </c>
      <c r="F72">
        <v>0</v>
      </c>
      <c r="G72">
        <v>0</v>
      </c>
      <c r="H72">
        <v>0</v>
      </c>
      <c r="I72">
        <v>0</v>
      </c>
      <c r="J72">
        <v>0</v>
      </c>
      <c r="K72">
        <v>0</v>
      </c>
      <c r="L72">
        <v>0</v>
      </c>
      <c r="M72">
        <v>1</v>
      </c>
      <c r="N72">
        <v>0</v>
      </c>
      <c r="O72">
        <v>0</v>
      </c>
      <c r="P72">
        <v>0</v>
      </c>
      <c r="R72">
        <v>38.200000000000003</v>
      </c>
    </row>
    <row r="73" spans="1:18" x14ac:dyDescent="0.25">
      <c r="A73" s="4" t="s">
        <v>69</v>
      </c>
      <c r="B73" s="4">
        <v>37.6</v>
      </c>
      <c r="D73">
        <v>70</v>
      </c>
      <c r="E73">
        <v>1</v>
      </c>
      <c r="F73">
        <v>0</v>
      </c>
      <c r="G73">
        <v>0</v>
      </c>
      <c r="H73">
        <v>0</v>
      </c>
      <c r="I73">
        <v>0</v>
      </c>
      <c r="J73">
        <v>0</v>
      </c>
      <c r="K73">
        <v>0</v>
      </c>
      <c r="L73">
        <v>0</v>
      </c>
      <c r="M73">
        <v>0</v>
      </c>
      <c r="N73">
        <v>1</v>
      </c>
      <c r="O73">
        <v>0</v>
      </c>
      <c r="P73">
        <v>0</v>
      </c>
      <c r="R73">
        <v>37.6</v>
      </c>
    </row>
    <row r="74" spans="1:18" x14ac:dyDescent="0.25">
      <c r="A74" s="4" t="s">
        <v>70</v>
      </c>
      <c r="B74" s="4">
        <v>36.1</v>
      </c>
      <c r="D74">
        <v>71</v>
      </c>
      <c r="E74">
        <v>1</v>
      </c>
      <c r="F74">
        <v>0</v>
      </c>
      <c r="G74">
        <v>0</v>
      </c>
      <c r="H74">
        <v>0</v>
      </c>
      <c r="I74">
        <v>0</v>
      </c>
      <c r="J74">
        <v>0</v>
      </c>
      <c r="K74">
        <v>0</v>
      </c>
      <c r="L74">
        <v>0</v>
      </c>
      <c r="M74">
        <v>0</v>
      </c>
      <c r="N74">
        <v>0</v>
      </c>
      <c r="O74">
        <v>1</v>
      </c>
      <c r="P74">
        <v>0</v>
      </c>
      <c r="R74">
        <v>36.1</v>
      </c>
    </row>
    <row r="75" spans="1:18" x14ac:dyDescent="0.25">
      <c r="A75" s="4" t="s">
        <v>71</v>
      </c>
      <c r="B75" s="4">
        <v>55.3</v>
      </c>
      <c r="D75">
        <v>72</v>
      </c>
      <c r="E75">
        <v>1</v>
      </c>
      <c r="F75">
        <v>0</v>
      </c>
      <c r="G75">
        <v>0</v>
      </c>
      <c r="H75">
        <v>0</v>
      </c>
      <c r="I75">
        <v>0</v>
      </c>
      <c r="J75">
        <v>0</v>
      </c>
      <c r="K75">
        <v>0</v>
      </c>
      <c r="L75">
        <v>0</v>
      </c>
      <c r="M75">
        <v>0</v>
      </c>
      <c r="N75">
        <v>0</v>
      </c>
      <c r="O75">
        <v>0</v>
      </c>
      <c r="P75">
        <v>1</v>
      </c>
      <c r="R75">
        <v>55.3</v>
      </c>
    </row>
    <row r="76" spans="1:18" x14ac:dyDescent="0.25">
      <c r="A76" s="4" t="s">
        <v>72</v>
      </c>
      <c r="B76" s="4">
        <v>38.299999999999997</v>
      </c>
      <c r="D76">
        <v>73</v>
      </c>
      <c r="E76">
        <v>1</v>
      </c>
      <c r="F76">
        <v>0</v>
      </c>
      <c r="G76">
        <v>0</v>
      </c>
      <c r="H76">
        <v>0</v>
      </c>
      <c r="I76">
        <v>0</v>
      </c>
      <c r="J76">
        <v>0</v>
      </c>
      <c r="K76">
        <v>0</v>
      </c>
      <c r="L76">
        <v>0</v>
      </c>
      <c r="M76">
        <v>0</v>
      </c>
      <c r="N76">
        <v>0</v>
      </c>
      <c r="O76">
        <v>0</v>
      </c>
      <c r="P76">
        <v>0</v>
      </c>
      <c r="R76">
        <v>38.299999999999997</v>
      </c>
    </row>
    <row r="77" spans="1:18" x14ac:dyDescent="0.25">
      <c r="A77" s="4" t="s">
        <v>73</v>
      </c>
      <c r="B77" s="4">
        <v>31.2</v>
      </c>
      <c r="D77">
        <v>74</v>
      </c>
      <c r="E77">
        <v>1</v>
      </c>
      <c r="F77">
        <v>1</v>
      </c>
      <c r="G77">
        <v>0</v>
      </c>
      <c r="H77">
        <v>0</v>
      </c>
      <c r="I77">
        <v>0</v>
      </c>
      <c r="J77">
        <v>0</v>
      </c>
      <c r="K77">
        <v>0</v>
      </c>
      <c r="L77">
        <v>0</v>
      </c>
      <c r="M77">
        <v>0</v>
      </c>
      <c r="N77">
        <v>0</v>
      </c>
      <c r="O77">
        <v>0</v>
      </c>
      <c r="P77">
        <v>0</v>
      </c>
      <c r="R77">
        <v>31.2</v>
      </c>
    </row>
    <row r="78" spans="1:18" x14ac:dyDescent="0.25">
      <c r="A78" s="4" t="s">
        <v>131</v>
      </c>
      <c r="B78" s="4">
        <v>35.9</v>
      </c>
      <c r="D78">
        <v>75</v>
      </c>
      <c r="E78">
        <v>1</v>
      </c>
      <c r="F78">
        <v>0</v>
      </c>
      <c r="G78">
        <v>1</v>
      </c>
      <c r="H78">
        <v>0</v>
      </c>
      <c r="I78">
        <v>0</v>
      </c>
      <c r="J78">
        <v>0</v>
      </c>
      <c r="K78">
        <v>0</v>
      </c>
      <c r="L78">
        <v>0</v>
      </c>
      <c r="M78">
        <v>0</v>
      </c>
      <c r="N78">
        <v>0</v>
      </c>
      <c r="O78">
        <v>0</v>
      </c>
      <c r="P78">
        <v>0</v>
      </c>
      <c r="R78">
        <v>35.9</v>
      </c>
    </row>
    <row r="79" spans="1:18" x14ac:dyDescent="0.25">
      <c r="A79" s="4" t="s">
        <v>132</v>
      </c>
      <c r="B79" s="4">
        <v>38.5</v>
      </c>
      <c r="D79">
        <v>76</v>
      </c>
      <c r="E79">
        <v>1</v>
      </c>
      <c r="F79">
        <v>0</v>
      </c>
      <c r="G79">
        <v>0</v>
      </c>
      <c r="H79">
        <v>1</v>
      </c>
      <c r="I79">
        <v>0</v>
      </c>
      <c r="J79">
        <v>0</v>
      </c>
      <c r="K79">
        <v>0</v>
      </c>
      <c r="L79">
        <v>0</v>
      </c>
      <c r="M79">
        <v>0</v>
      </c>
      <c r="N79">
        <v>0</v>
      </c>
      <c r="O79">
        <v>0</v>
      </c>
      <c r="P79">
        <v>0</v>
      </c>
      <c r="R79">
        <v>38.5</v>
      </c>
    </row>
    <row r="80" spans="1:18" x14ac:dyDescent="0.25">
      <c r="A80" s="4" t="s">
        <v>133</v>
      </c>
      <c r="B80" s="4">
        <v>40.6</v>
      </c>
      <c r="D80">
        <v>77</v>
      </c>
      <c r="E80">
        <v>1</v>
      </c>
      <c r="F80">
        <v>0</v>
      </c>
      <c r="G80">
        <v>0</v>
      </c>
      <c r="H80">
        <v>0</v>
      </c>
      <c r="I80">
        <v>1</v>
      </c>
      <c r="J80">
        <v>0</v>
      </c>
      <c r="K80">
        <v>0</v>
      </c>
      <c r="L80">
        <v>0</v>
      </c>
      <c r="M80">
        <v>0</v>
      </c>
      <c r="N80">
        <v>0</v>
      </c>
      <c r="O80">
        <v>0</v>
      </c>
      <c r="P80">
        <v>0</v>
      </c>
      <c r="R80">
        <v>40.6</v>
      </c>
    </row>
    <row r="81" spans="1:18" x14ac:dyDescent="0.25">
      <c r="A81" s="4" t="s">
        <v>134</v>
      </c>
      <c r="B81" s="4">
        <v>40.700000000000003</v>
      </c>
      <c r="D81">
        <v>78</v>
      </c>
      <c r="E81">
        <v>1</v>
      </c>
      <c r="F81">
        <v>0</v>
      </c>
      <c r="G81">
        <v>0</v>
      </c>
      <c r="H81">
        <v>0</v>
      </c>
      <c r="I81">
        <v>0</v>
      </c>
      <c r="J81">
        <v>1</v>
      </c>
      <c r="K81">
        <v>0</v>
      </c>
      <c r="L81">
        <v>0</v>
      </c>
      <c r="M81">
        <v>0</v>
      </c>
      <c r="N81">
        <v>0</v>
      </c>
      <c r="O81">
        <v>0</v>
      </c>
      <c r="P81">
        <v>0</v>
      </c>
      <c r="R81">
        <v>40.700000000000003</v>
      </c>
    </row>
    <row r="82" spans="1:18" x14ac:dyDescent="0.25">
      <c r="A82" s="4" t="s">
        <v>135</v>
      </c>
      <c r="B82" s="4">
        <v>39.5</v>
      </c>
      <c r="D82">
        <v>79</v>
      </c>
      <c r="E82">
        <v>1</v>
      </c>
      <c r="F82">
        <v>0</v>
      </c>
      <c r="G82">
        <v>0</v>
      </c>
      <c r="H82">
        <v>0</v>
      </c>
      <c r="I82">
        <v>0</v>
      </c>
      <c r="J82">
        <v>0</v>
      </c>
      <c r="K82">
        <v>1</v>
      </c>
      <c r="L82">
        <v>0</v>
      </c>
      <c r="M82">
        <v>0</v>
      </c>
      <c r="N82">
        <v>0</v>
      </c>
      <c r="O82">
        <v>0</v>
      </c>
      <c r="P82">
        <v>0</v>
      </c>
      <c r="R82">
        <v>39.5</v>
      </c>
    </row>
    <row r="83" spans="1:18" x14ac:dyDescent="0.25">
      <c r="A83" s="4" t="s">
        <v>136</v>
      </c>
      <c r="B83" s="4">
        <v>36.700000000000003</v>
      </c>
      <c r="D83">
        <v>80</v>
      </c>
      <c r="E83">
        <v>1</v>
      </c>
      <c r="F83">
        <v>0</v>
      </c>
      <c r="G83">
        <v>0</v>
      </c>
      <c r="H83">
        <v>0</v>
      </c>
      <c r="I83">
        <v>0</v>
      </c>
      <c r="J83">
        <v>0</v>
      </c>
      <c r="K83">
        <v>0</v>
      </c>
      <c r="L83">
        <v>1</v>
      </c>
      <c r="M83">
        <v>0</v>
      </c>
      <c r="N83">
        <v>0</v>
      </c>
      <c r="O83">
        <v>0</v>
      </c>
      <c r="P83">
        <v>0</v>
      </c>
      <c r="R83">
        <v>36.700000000000003</v>
      </c>
    </row>
    <row r="84" spans="1:18" x14ac:dyDescent="0.25">
      <c r="A84" s="4" t="s">
        <v>137</v>
      </c>
      <c r="B84" s="4">
        <v>40.9</v>
      </c>
      <c r="D84">
        <v>81</v>
      </c>
      <c r="E84">
        <v>1</v>
      </c>
      <c r="F84">
        <v>0</v>
      </c>
      <c r="G84">
        <v>0</v>
      </c>
      <c r="H84">
        <v>0</v>
      </c>
      <c r="I84">
        <v>0</v>
      </c>
      <c r="J84">
        <v>0</v>
      </c>
      <c r="K84">
        <v>0</v>
      </c>
      <c r="L84">
        <v>0</v>
      </c>
      <c r="M84">
        <v>1</v>
      </c>
      <c r="N84">
        <v>0</v>
      </c>
      <c r="O84">
        <v>0</v>
      </c>
      <c r="P84">
        <v>0</v>
      </c>
      <c r="R84">
        <v>40.9</v>
      </c>
    </row>
    <row r="85" spans="1:18" x14ac:dyDescent="0.25">
      <c r="A85" s="4" t="s">
        <v>138</v>
      </c>
      <c r="B85" s="4">
        <v>41.8</v>
      </c>
      <c r="D85">
        <v>82</v>
      </c>
      <c r="E85">
        <v>1</v>
      </c>
      <c r="F85">
        <v>0</v>
      </c>
      <c r="G85">
        <v>0</v>
      </c>
      <c r="H85">
        <v>0</v>
      </c>
      <c r="I85">
        <v>0</v>
      </c>
      <c r="J85">
        <v>0</v>
      </c>
      <c r="K85">
        <v>0</v>
      </c>
      <c r="L85">
        <v>0</v>
      </c>
      <c r="M85">
        <v>0</v>
      </c>
      <c r="N85">
        <v>1</v>
      </c>
      <c r="O85">
        <v>0</v>
      </c>
      <c r="P85">
        <v>0</v>
      </c>
      <c r="R85">
        <v>41.8</v>
      </c>
    </row>
    <row r="86" spans="1:18" x14ac:dyDescent="0.25">
      <c r="A86" s="4" t="s">
        <v>139</v>
      </c>
      <c r="B86" s="4">
        <v>43.1</v>
      </c>
      <c r="D86">
        <v>83</v>
      </c>
      <c r="E86">
        <v>1</v>
      </c>
      <c r="F86">
        <v>0</v>
      </c>
      <c r="G86">
        <v>0</v>
      </c>
      <c r="H86">
        <v>0</v>
      </c>
      <c r="I86">
        <v>0</v>
      </c>
      <c r="J86">
        <v>0</v>
      </c>
      <c r="K86">
        <v>0</v>
      </c>
      <c r="L86">
        <v>0</v>
      </c>
      <c r="M86">
        <v>0</v>
      </c>
      <c r="N86">
        <v>0</v>
      </c>
      <c r="O86">
        <v>1</v>
      </c>
      <c r="P86">
        <v>0</v>
      </c>
      <c r="R86">
        <v>43.1</v>
      </c>
    </row>
    <row r="87" spans="1:18" x14ac:dyDescent="0.25">
      <c r="A87" s="4" t="s">
        <v>140</v>
      </c>
      <c r="B87" s="4">
        <v>56.5</v>
      </c>
      <c r="D87">
        <v>84</v>
      </c>
      <c r="E87">
        <v>1</v>
      </c>
      <c r="F87">
        <v>0</v>
      </c>
      <c r="G87">
        <v>0</v>
      </c>
      <c r="H87">
        <v>0</v>
      </c>
      <c r="I87">
        <v>0</v>
      </c>
      <c r="J87">
        <v>0</v>
      </c>
      <c r="K87">
        <v>0</v>
      </c>
      <c r="L87">
        <v>0</v>
      </c>
      <c r="M87">
        <v>0</v>
      </c>
      <c r="N87">
        <v>0</v>
      </c>
      <c r="O87">
        <v>0</v>
      </c>
      <c r="P87">
        <v>1</v>
      </c>
      <c r="R87">
        <v>56.5</v>
      </c>
    </row>
    <row r="88" spans="1:18" x14ac:dyDescent="0.25">
      <c r="A88" s="18"/>
      <c r="B88" s="18"/>
    </row>
    <row r="89" spans="1:18" x14ac:dyDescent="0.25">
      <c r="A89" s="18"/>
      <c r="B89" s="18"/>
    </row>
  </sheetData>
  <mergeCells count="3">
    <mergeCell ref="T51:V51"/>
    <mergeCell ref="T57:V57"/>
    <mergeCell ref="X36:Y36"/>
  </mergeCells>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Metoda 1</vt:lpstr>
      <vt:lpstr>Metoda 2 i podsumowanie</vt:lpstr>
    </vt:vector>
  </TitlesOfParts>
  <Company>WZ AGH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416807</dc:creator>
  <cp:lastModifiedBy>Admin</cp:lastModifiedBy>
  <dcterms:created xsi:type="dcterms:W3CDTF">2023-05-25T09:13:49Z</dcterms:created>
  <dcterms:modified xsi:type="dcterms:W3CDTF">2023-05-28T21:22:08Z</dcterms:modified>
</cp:coreProperties>
</file>