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21" i="1"/>
  <c r="E18" i="1"/>
  <c r="E14" i="1"/>
  <c r="E23" i="1"/>
  <c r="E25" i="1" s="1"/>
  <c r="E28" i="1" s="1"/>
  <c r="D18" i="1"/>
  <c r="D21" i="1" s="1"/>
  <c r="D14" i="1"/>
  <c r="D30" i="1"/>
  <c r="D31" i="1" s="1"/>
  <c r="C14" i="1"/>
  <c r="D25" i="1" l="1"/>
  <c r="D28" i="1" s="1"/>
  <c r="C28" i="1"/>
  <c r="C25" i="1"/>
  <c r="C23" i="1"/>
  <c r="C21" i="1"/>
  <c r="C18" i="1"/>
</calcChain>
</file>

<file path=xl/sharedStrings.xml><?xml version="1.0" encoding="utf-8"?>
<sst xmlns="http://schemas.openxmlformats.org/spreadsheetml/2006/main" count="15" uniqueCount="12">
  <si>
    <r>
      <t>Effective contact Stress,</t>
    </r>
    <r>
      <rPr>
        <sz val="11"/>
        <color theme="1"/>
        <rFont val="Haettenschweiler"/>
        <family val="2"/>
      </rPr>
      <t xml:space="preserve"> </t>
    </r>
    <r>
      <rPr>
        <sz val="11"/>
        <color theme="1"/>
        <rFont val="Calibri"/>
        <family val="2"/>
      </rPr>
      <t>σ</t>
    </r>
  </si>
  <si>
    <t>Contact Area,B</t>
  </si>
  <si>
    <t>Unit</t>
  </si>
  <si>
    <t>ton/m^2</t>
  </si>
  <si>
    <t>m</t>
  </si>
  <si>
    <t>Calculation</t>
  </si>
  <si>
    <t>Input</t>
  </si>
  <si>
    <r>
      <t>unit weight,</t>
    </r>
    <r>
      <rPr>
        <sz val="11"/>
        <color theme="1"/>
        <rFont val="Calibri"/>
        <family val="2"/>
      </rPr>
      <t>γ</t>
    </r>
  </si>
  <si>
    <t>ton/m^3</t>
  </si>
  <si>
    <t>Percent of Fine,F</t>
  </si>
  <si>
    <t>%</t>
  </si>
  <si>
    <t>Depth of Layer,H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</si>
</sst>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Haettenschweiler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1990725" cy="381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0" y="2095500"/>
              <a:ext cx="1990725" cy="38100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0" lang="en-US" sz="1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𝐸𝑠</m:t>
                    </m:r>
                    <m:r>
                      <a:rPr kumimoji="0" lang="en-US" sz="1400" b="0" i="1" u="none" strike="noStrike" kern="0" cap="none" spc="0" normalizeH="0" baseline="0" noProof="0" smtClean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=30∗</m:t>
                    </m:r>
                    <m:d>
                      <m:dPr>
                        <m:ctrlP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1−0.5∗</m:t>
                        </m:r>
                        <m: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</m:e>
                    </m:d>
                    <m:sSup>
                      <m:sSupPr>
                        <m:ctrlP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𝛾</m:t>
                        </m:r>
                      </m:e>
                      <m:sup>
                        <m:r>
                          <a:rPr kumimoji="0" lang="en-US" sz="1400" b="0" i="1" u="none" strike="noStrike" kern="0" cap="none" spc="0" normalizeH="0" baseline="0" noProof="0" smtClean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</m:t>
                        </m:r>
                      </m:sup>
                    </m:sSup>
                  </m:oMath>
                </m:oMathPara>
              </a14:m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0" y="2095500"/>
              <a:ext cx="1990725" cy="381000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𝐸𝑠=30∗(1−0.5∗𝐹) </a:t>
              </a:r>
              <a:r>
                <a:rPr kumimoji="0" lang="en-US" sz="1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𝛾</a:t>
              </a:r>
              <a:r>
                <a:rPr kumimoji="0" lang="en-US" sz="1400" b="0" i="0" u="none" strike="noStrike" kern="0" cap="none" spc="0" normalizeH="0" baseline="0" noProof="0" smtClean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^9</a:t>
              </a:r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400" b="0" i="0" u="none" strike="noStrike" kern="0" cap="none" spc="0" normalizeH="0" baseline="0" noProof="0" smtClean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32</xdr:row>
      <xdr:rowOff>180976</xdr:rowOff>
    </xdr:from>
    <xdr:ext cx="4486276" cy="6381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0" y="6362701"/>
              <a:ext cx="4486276" cy="63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1.4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1−3.8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𝐿𝑁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𝛾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𝐵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+1.5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𝐹</m:t>
                                </m:r>
                                <m:sSup>
                                  <m:s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𝛾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2.5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8∗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0" y="6362701"/>
              <a:ext cx="4486276" cy="638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𝐻_𝑒𝑓𝑓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1.4𝐵[1−3.8𝛾−𝐿𝑁((𝛾𝐵+1.5𝐹𝛾^2.5)/(8∗𝜎))]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1</xdr:colOff>
      <xdr:row>16</xdr:row>
      <xdr:rowOff>28575</xdr:rowOff>
    </xdr:from>
    <xdr:ext cx="4095750" cy="5238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1" y="3076575"/>
              <a:ext cx="4095750" cy="523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𝑒𝑓𝑓</m:t>
                        </m:r>
                      </m:sub>
                    </m:sSub>
                    <m:r>
                      <a:rPr lang="en-US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1.4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1−3.8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𝐿𝑁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𝛾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𝐵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+1.5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𝐹</m:t>
                                </m:r>
                                <m:sSup>
                                  <m:sSupPr>
                                    <m:ctrlP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𝛾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2.5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8∗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1" y="3076575"/>
              <a:ext cx="4095750" cy="523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𝐻_𝑒𝑓𝑓</a:t>
              </a:r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1.4𝐵[1−3.8𝛾−𝐿𝑁((𝛾𝐵+1.5𝐹𝛾^2.5)/(8∗𝜎))]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0</xdr:colOff>
      <xdr:row>19</xdr:row>
      <xdr:rowOff>180975</xdr:rowOff>
    </xdr:from>
    <xdr:ext cx="2581275" cy="3048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0" y="3800475"/>
              <a:ext cx="2581275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=0.555∗</m:t>
                  </m:r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ln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⁡(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𝐻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𝑒𝑓𝑓</m:t>
                          </m:r>
                        </m:sub>
                      </m:sSub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𝐵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100"/>
                <a:t>+0.93</a:t>
              </a: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0" y="3800475"/>
              <a:ext cx="2581275" cy="304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𝐴=0.555∗ln⁡(𝐻_𝑒𝑓𝑓/𝐵)</a:t>
              </a:r>
              <a:r>
                <a:rPr lang="en-US" sz="1100"/>
                <a:t>+0.93</a:t>
              </a:r>
            </a:p>
          </xdr:txBody>
        </xdr:sp>
      </mc:Fallback>
    </mc:AlternateContent>
    <xdr:clientData/>
  </xdr:oneCellAnchor>
  <xdr:oneCellAnchor>
    <xdr:from>
      <xdr:col>0</xdr:col>
      <xdr:colOff>581025</xdr:colOff>
      <xdr:row>36</xdr:row>
      <xdr:rowOff>142875</xdr:rowOff>
    </xdr:from>
    <xdr:ext cx="2543175" cy="3905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581025" y="7086600"/>
              <a:ext cx="2543175" cy="39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581025" y="7086600"/>
              <a:ext cx="2543175" cy="39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ℎ=𝐴.𝐵𝜎/𝐸_𝑠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0</xdr:colOff>
      <xdr:row>22</xdr:row>
      <xdr:rowOff>0</xdr:rowOff>
    </xdr:from>
    <xdr:ext cx="181927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0" y="4191000"/>
              <a:ext cx="181927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.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/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0" y="4191000"/>
              <a:ext cx="181927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ℎ=𝐴.𝐵𝜎/𝐸_𝑠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0</xdr:colOff>
      <xdr:row>31</xdr:row>
      <xdr:rowOff>28575</xdr:rowOff>
    </xdr:from>
    <xdr:ext cx="1857375" cy="219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0" y="6019800"/>
              <a:ext cx="18573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0" y="6019800"/>
              <a:ext cx="18573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𝐻^(𝑛+1)=𝐻^𝑛−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∆ℎ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24</xdr:row>
      <xdr:rowOff>0</xdr:rowOff>
    </xdr:from>
    <xdr:ext cx="18573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0" y="4657725"/>
              <a:ext cx="18573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h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0" y="4657725"/>
              <a:ext cx="18573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𝐻^(𝑛+1)=𝐻^𝑛−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∆ℎ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0</xdr:colOff>
      <xdr:row>26</xdr:row>
      <xdr:rowOff>66675</xdr:rowOff>
    </xdr:from>
    <xdr:ext cx="17335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0" y="5105400"/>
              <a:ext cx="17335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𝛾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</a:rPr>
                      <m:t>∗(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0" y="5105400"/>
              <a:ext cx="17335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𝛾^(</a:t>
              </a:r>
              <a:r>
                <a:rPr lang="en-US" sz="1400" b="0" i="0">
                  <a:latin typeface="Cambria Math" panose="02040503050406030204" pitchFamily="18" charset="0"/>
                </a:rPr>
                <a:t>𝑛+1)=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𝛾^</a:t>
              </a:r>
              <a:r>
                <a:rPr lang="en-US" sz="1400" b="0" i="0">
                  <a:latin typeface="Cambria Math" panose="02040503050406030204" pitchFamily="18" charset="0"/>
                </a:rPr>
                <a:t>𝑛∗(𝐻_𝑛/𝐻_(𝑛+1) )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70.42578125" customWidth="1"/>
  </cols>
  <sheetData>
    <row r="1" spans="1:5" x14ac:dyDescent="0.25">
      <c r="B1" s="1" t="s">
        <v>2</v>
      </c>
    </row>
    <row r="2" spans="1:5" x14ac:dyDescent="0.25">
      <c r="A2" s="2" t="s">
        <v>6</v>
      </c>
      <c r="B2" s="1"/>
    </row>
    <row r="3" spans="1:5" x14ac:dyDescent="0.25">
      <c r="A3" s="2" t="s">
        <v>7</v>
      </c>
      <c r="B3" s="1" t="s">
        <v>8</v>
      </c>
      <c r="C3" s="1">
        <v>1.4</v>
      </c>
      <c r="D3" s="1">
        <v>1.1499999999999999</v>
      </c>
      <c r="E3">
        <v>2.1072931143370952</v>
      </c>
    </row>
    <row r="4" spans="1:5" x14ac:dyDescent="0.25">
      <c r="A4" s="2" t="s">
        <v>9</v>
      </c>
      <c r="B4" s="1" t="s">
        <v>10</v>
      </c>
      <c r="C4" s="3">
        <v>0.57379999999999998</v>
      </c>
      <c r="D4" s="3">
        <v>0.95</v>
      </c>
      <c r="E4" s="4">
        <v>9.4999999999999998E-3</v>
      </c>
    </row>
    <row r="5" spans="1:5" x14ac:dyDescent="0.25">
      <c r="A5" s="2" t="s">
        <v>0</v>
      </c>
      <c r="B5" s="1" t="s">
        <v>3</v>
      </c>
      <c r="C5" s="1">
        <v>41.4</v>
      </c>
      <c r="D5" s="1">
        <v>10</v>
      </c>
      <c r="E5">
        <v>10</v>
      </c>
    </row>
    <row r="6" spans="1:5" x14ac:dyDescent="0.25">
      <c r="A6" s="2" t="s">
        <v>1</v>
      </c>
      <c r="B6" s="1" t="s">
        <v>4</v>
      </c>
      <c r="C6" s="1">
        <v>0.36</v>
      </c>
      <c r="D6" s="1">
        <v>0.54</v>
      </c>
      <c r="E6">
        <v>0.4</v>
      </c>
    </row>
    <row r="7" spans="1:5" x14ac:dyDescent="0.25">
      <c r="A7" s="2" t="s">
        <v>11</v>
      </c>
      <c r="B7" s="1" t="s">
        <v>4</v>
      </c>
      <c r="C7" s="1">
        <v>2</v>
      </c>
      <c r="D7" s="1">
        <v>0.15</v>
      </c>
      <c r="E7">
        <v>0.15</v>
      </c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A13" t="s">
        <v>5</v>
      </c>
      <c r="C13" s="1"/>
    </row>
    <row r="14" spans="1:5" x14ac:dyDescent="0.25">
      <c r="B14" s="1" t="s">
        <v>3</v>
      </c>
      <c r="C14" s="1">
        <f>30*(1-0.5*C4)*C3^9</f>
        <v>442.0017738501117</v>
      </c>
      <c r="D14" s="1">
        <f>30*(1-0.5*D4)*D3^9</f>
        <v>55.406551597738726</v>
      </c>
      <c r="E14" s="1">
        <f>30*(1-0.5*E4)*E3^9</f>
        <v>24466.845171475528</v>
      </c>
    </row>
    <row r="18" spans="2:5" x14ac:dyDescent="0.25">
      <c r="B18" t="s">
        <v>4</v>
      </c>
      <c r="C18">
        <f>1.4*C6*(1-3.8*C3-LN((C3*C6+1.5*C4*C3^2.5)/(8*C5)))</f>
        <v>0.28547105093460107</v>
      </c>
      <c r="D18">
        <f>1.4*D6*(1-3.8*D3-LN((D3*D6+1.5*D4*D3^2.5)/(8*D5)))</f>
        <v>3.0619883104649009E-2</v>
      </c>
      <c r="E18">
        <f>1.4*E6*(1-3.8*E3-LN((E3*E6+1.5*E4*E3^2.5)/(8*E5)))</f>
        <v>-1.4326146023929542</v>
      </c>
    </row>
    <row r="21" spans="2:5" x14ac:dyDescent="0.25">
      <c r="C21">
        <f>0.555*LN(C18/C6)+0.93</f>
        <v>0.80126031007380583</v>
      </c>
      <c r="D21">
        <f>0.555*LN(D18/D6)+0.93</f>
        <v>-0.66280535965747556</v>
      </c>
      <c r="E21" t="e">
        <f>0.555*LN(E18/E6)+0.93</f>
        <v>#NUM!</v>
      </c>
    </row>
    <row r="23" spans="2:5" ht="21.75" customHeight="1" x14ac:dyDescent="0.25">
      <c r="C23">
        <f>C21*C6*C5/C14</f>
        <v>2.7017954152803187E-2</v>
      </c>
      <c r="D23">
        <f>D21*D6*D5/D14</f>
        <v>-6.4597937228355523E-2</v>
      </c>
      <c r="E23" t="e">
        <f>E21*E6*E5/E14</f>
        <v>#NUM!</v>
      </c>
    </row>
    <row r="25" spans="2:5" x14ac:dyDescent="0.25">
      <c r="C25">
        <f>C7-C23</f>
        <v>1.9729820458471967</v>
      </c>
      <c r="D25">
        <f>D7-D23</f>
        <v>0.21459793722835552</v>
      </c>
      <c r="E25" t="e">
        <f>E7-E23</f>
        <v>#NUM!</v>
      </c>
    </row>
    <row r="28" spans="2:5" x14ac:dyDescent="0.25">
      <c r="C28">
        <f>C3*(C7/C25)</f>
        <v>1.4191715560177247</v>
      </c>
      <c r="D28">
        <f>D3*(D7/D25)</f>
        <v>0.80382878898058197</v>
      </c>
      <c r="E28" t="e">
        <f>E3*(E7/E25)</f>
        <v>#NUM!</v>
      </c>
    </row>
    <row r="30" spans="2:5" x14ac:dyDescent="0.25">
      <c r="D30">
        <f>(D3*D5+1.5*D4*D3^2.5)/(8*D5)</f>
        <v>0.16901210164476616</v>
      </c>
    </row>
    <row r="31" spans="2:5" x14ac:dyDescent="0.25">
      <c r="D31">
        <f>LN(D30)</f>
        <v>-1.7777849592572683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2019-12-29T13:05:39Z</dcterms:modified>
</cp:coreProperties>
</file>