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30% Allowance (Edit)" sheetId="7" r:id="rId1"/>
  </sheets>
  <definedNames>
    <definedName name="_xlnm.Print_Area" localSheetId="0">'30% Allowance (Edit)'!$A$1:$V$31</definedName>
  </definedNames>
  <calcPr calcId="124519"/>
</workbook>
</file>

<file path=xl/calcChain.xml><?xml version="1.0" encoding="utf-8"?>
<calcChain xmlns="http://schemas.openxmlformats.org/spreadsheetml/2006/main">
  <c r="C30" i="7"/>
  <c r="W28" l="1"/>
  <c r="W26"/>
  <c r="W24"/>
  <c r="W20"/>
  <c r="W18"/>
  <c r="W16"/>
  <c r="W14"/>
  <c r="S29"/>
  <c r="T29" s="1"/>
  <c r="R29"/>
  <c r="Q29"/>
  <c r="O29"/>
  <c r="P29" s="1"/>
  <c r="N29"/>
  <c r="M29"/>
  <c r="K29"/>
  <c r="L29" s="1"/>
  <c r="J29"/>
  <c r="I29"/>
  <c r="G29"/>
  <c r="H29" s="1"/>
  <c r="F29"/>
  <c r="E29"/>
  <c r="S27"/>
  <c r="T27" s="1"/>
  <c r="Q27"/>
  <c r="R27" s="1"/>
  <c r="P27"/>
  <c r="O27"/>
  <c r="M27"/>
  <c r="N27" s="1"/>
  <c r="K27"/>
  <c r="L27" s="1"/>
  <c r="I27"/>
  <c r="H27"/>
  <c r="G27"/>
  <c r="E27"/>
  <c r="F27" s="1"/>
  <c r="S25"/>
  <c r="T25" s="1"/>
  <c r="Q25"/>
  <c r="R25" s="1"/>
  <c r="P25"/>
  <c r="O25"/>
  <c r="M25"/>
  <c r="N25" s="1"/>
  <c r="K25"/>
  <c r="L25" s="1"/>
  <c r="I25"/>
  <c r="J25" s="1"/>
  <c r="H25"/>
  <c r="G25"/>
  <c r="E25"/>
  <c r="F25" s="1"/>
  <c r="S23"/>
  <c r="T23" s="1"/>
  <c r="Q23"/>
  <c r="R23" s="1"/>
  <c r="O23"/>
  <c r="P23" s="1"/>
  <c r="M23"/>
  <c r="N23" s="1"/>
  <c r="K23"/>
  <c r="L23" s="1"/>
  <c r="I23"/>
  <c r="J23" s="1"/>
  <c r="W22" s="1"/>
  <c r="G23"/>
  <c r="H23" s="1"/>
  <c r="E23"/>
  <c r="F23" s="1"/>
  <c r="S21"/>
  <c r="T21" s="1"/>
  <c r="R21"/>
  <c r="Q21"/>
  <c r="O21"/>
  <c r="P21" s="1"/>
  <c r="M21"/>
  <c r="N21" s="1"/>
  <c r="K21"/>
  <c r="L21" s="1"/>
  <c r="J21"/>
  <c r="I21"/>
  <c r="G21"/>
  <c r="H21" s="1"/>
  <c r="E21"/>
  <c r="F21" s="1"/>
  <c r="S19"/>
  <c r="T19" s="1"/>
  <c r="Q19"/>
  <c r="R19" s="1"/>
  <c r="O19"/>
  <c r="P19" s="1"/>
  <c r="M19"/>
  <c r="N19" s="1"/>
  <c r="K19"/>
  <c r="L19" s="1"/>
  <c r="I19"/>
  <c r="H19"/>
  <c r="G19"/>
  <c r="F19"/>
  <c r="E19"/>
  <c r="T17"/>
  <c r="S17"/>
  <c r="R17"/>
  <c r="Q17"/>
  <c r="O17"/>
  <c r="P17" s="1"/>
  <c r="N17"/>
  <c r="M17"/>
  <c r="L17"/>
  <c r="K17"/>
  <c r="I17"/>
  <c r="G17"/>
  <c r="H17" s="1"/>
  <c r="F17"/>
  <c r="E17"/>
  <c r="S15"/>
  <c r="T15" s="1"/>
  <c r="R15"/>
  <c r="Q15"/>
  <c r="P15"/>
  <c r="O15"/>
  <c r="N15"/>
  <c r="M15"/>
  <c r="L15"/>
  <c r="K15"/>
  <c r="J15"/>
  <c r="I15"/>
  <c r="H15"/>
  <c r="G15"/>
  <c r="E15"/>
  <c r="F15" s="1"/>
  <c r="S13"/>
  <c r="T13" s="1"/>
  <c r="Q13"/>
  <c r="R13" s="1"/>
  <c r="O13"/>
  <c r="P13" s="1"/>
  <c r="M13"/>
  <c r="N13" s="1"/>
  <c r="K13"/>
  <c r="L13" s="1"/>
  <c r="I13"/>
  <c r="J13" s="1"/>
  <c r="W12" s="1"/>
  <c r="G13"/>
  <c r="H13" s="1"/>
  <c r="F13"/>
  <c r="E13"/>
  <c r="U28" l="1"/>
  <c r="U24"/>
  <c r="U22"/>
  <c r="U20"/>
  <c r="U14"/>
  <c r="U12"/>
  <c r="S11"/>
  <c r="T11" s="1"/>
  <c r="Q11"/>
  <c r="R11" s="1"/>
  <c r="O11"/>
  <c r="P11" s="1"/>
  <c r="M11"/>
  <c r="N11" s="1"/>
  <c r="K11"/>
  <c r="L11" s="1"/>
  <c r="I11"/>
  <c r="J11" s="1"/>
  <c r="G11"/>
  <c r="H11" s="1"/>
  <c r="W10" s="1"/>
  <c r="F11"/>
  <c r="E11"/>
  <c r="S9"/>
  <c r="T9" s="1"/>
  <c r="Q9"/>
  <c r="R9" s="1"/>
  <c r="O9"/>
  <c r="P9" s="1"/>
  <c r="M9"/>
  <c r="N9" s="1"/>
  <c r="K9"/>
  <c r="L9" s="1"/>
  <c r="I9"/>
  <c r="J9" s="1"/>
  <c r="G9"/>
  <c r="H9" s="1"/>
  <c r="F9"/>
  <c r="E9"/>
  <c r="U10" l="1"/>
  <c r="U8"/>
  <c r="W8"/>
  <c r="F28" l="1"/>
  <c r="J26"/>
  <c r="J27" s="1"/>
  <c r="U26" s="1"/>
  <c r="H26"/>
  <c r="F26"/>
  <c r="H24"/>
  <c r="F24"/>
  <c r="H22"/>
  <c r="F22"/>
  <c r="J18"/>
  <c r="J19" s="1"/>
  <c r="U18" s="1"/>
  <c r="H18"/>
  <c r="F18"/>
  <c r="J16"/>
  <c r="J17" s="1"/>
  <c r="U16" s="1"/>
  <c r="H16"/>
  <c r="F16"/>
  <c r="H12"/>
  <c r="F12"/>
  <c r="V26" l="1"/>
  <c r="V22"/>
  <c r="V14"/>
  <c r="V16"/>
  <c r="V18"/>
  <c r="V24"/>
  <c r="V20"/>
  <c r="V12"/>
  <c r="V8"/>
  <c r="V10"/>
  <c r="V28"/>
  <c r="V30" l="1"/>
</calcChain>
</file>

<file path=xl/sharedStrings.xml><?xml version="1.0" encoding="utf-8"?>
<sst xmlns="http://schemas.openxmlformats.org/spreadsheetml/2006/main" count="84" uniqueCount="52">
  <si>
    <t>Sl No.</t>
  </si>
  <si>
    <t>Research Officer (Agriculture)</t>
  </si>
  <si>
    <t>Accounts Officer (A.O)</t>
  </si>
  <si>
    <t>Total Pay &amp; Allowance (30%) in Lac =</t>
  </si>
  <si>
    <t>Name of the post</t>
  </si>
  <si>
    <t>Nos. of post</t>
  </si>
  <si>
    <t>FY 2014 - 15</t>
  </si>
  <si>
    <t>NPS-2009
33500-39500    29000-35600   25750-33750</t>
  </si>
  <si>
    <t>FY 2015 - 16</t>
  </si>
  <si>
    <t>FY 2016 - 17</t>
  </si>
  <si>
    <t>FY 2017 - 18</t>
  </si>
  <si>
    <t>FY 2018 - 19</t>
  </si>
  <si>
    <t>FY 2019 - 20</t>
  </si>
  <si>
    <t>FY 2020 - 21</t>
  </si>
  <si>
    <t>FY 2021 - 22</t>
  </si>
  <si>
    <t>NPS-2009
25750-33750</t>
  </si>
  <si>
    <t>Project Director
CE/ACE/SE</t>
  </si>
  <si>
    <t>Deputy Project Director
Superintending Engineer (SE)</t>
  </si>
  <si>
    <t>NPS-2015
50000-71200</t>
  </si>
  <si>
    <t>NPS-2009
22250-31250</t>
  </si>
  <si>
    <t>NPS-2015
43000-69850</t>
  </si>
  <si>
    <t>Chief/Deputy Chief Extension Officer (DCEO)</t>
  </si>
  <si>
    <t>Executive Engineer (EE)</t>
  </si>
  <si>
    <t>Deputy Chief/ Assistant Chief (Economics/        Sociology)</t>
  </si>
  <si>
    <t>Sub-Divisional Engineer (Civil) (SDE)</t>
  </si>
  <si>
    <t>Assistant Chief/Research Officer (Environment &amp; Forest)</t>
  </si>
  <si>
    <t>Assistant Engineer (Civil) (AE)</t>
  </si>
  <si>
    <t>Sub-Assistant Engineer (Civil) (SAE)</t>
  </si>
  <si>
    <t>NPS-2009
25750-33750   22250-31250</t>
  </si>
  <si>
    <t>NPS-2015
50000-71200
43000-69850</t>
  </si>
  <si>
    <t>NPS-2009
11000-20370</t>
  </si>
  <si>
    <t>NPS-2015
22000-53060</t>
  </si>
  <si>
    <t>NPS-2009
22250-31250   18500-29700</t>
  </si>
  <si>
    <t>NPS-2015
43000-69850
35500-67010</t>
  </si>
  <si>
    <t>NPS-2009
18500-29700</t>
  </si>
  <si>
    <t>NPS-2015
35500-67010</t>
  </si>
  <si>
    <t>NPS-2009
18500-29700
11000-20370</t>
  </si>
  <si>
    <t>NPS-2015
35500-67010
22000-53060</t>
  </si>
  <si>
    <t>NPS-2009
8000-16540</t>
  </si>
  <si>
    <t>NPS-2015
16000-38640</t>
  </si>
  <si>
    <t>(NPS-2009)</t>
  </si>
  <si>
    <t>(NPS-2015)</t>
  </si>
  <si>
    <t xml:space="preserve">Basic Pay  </t>
  </si>
  <si>
    <t xml:space="preserve">Duration in month </t>
  </si>
  <si>
    <t xml:space="preserve">Total 30% </t>
  </si>
  <si>
    <t>30% of Basic Pay</t>
  </si>
  <si>
    <t>Total Taka in lac</t>
  </si>
  <si>
    <t>Total of  30% of Basic pay</t>
  </si>
  <si>
    <t>Project : Haor Flood Management and Livelihood Improvement Project (BWDB Part)</t>
  </si>
  <si>
    <t>Code No. 4795 : Other Allowances : Project Allowance</t>
  </si>
  <si>
    <t>National Pay Scale</t>
  </si>
  <si>
    <t>NPS-2015
66000-76490    56500-74400   50000-71200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</si>
</sst>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2" xfId="0" applyBorder="1" applyAlignment="1"/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"/>
  <sheetViews>
    <sheetView tabSelected="1" topLeftCell="A25" workbookViewId="0">
      <selection activeCell="B8" sqref="B8:B9"/>
    </sheetView>
  </sheetViews>
  <sheetFormatPr defaultRowHeight="15"/>
  <cols>
    <col min="1" max="1" width="4.5703125" customWidth="1"/>
    <col min="2" max="2" width="13" style="3" customWidth="1"/>
    <col min="3" max="3" width="8" customWidth="1"/>
    <col min="4" max="4" width="14.140625" style="2" customWidth="1"/>
    <col min="5" max="5" width="7.7109375" customWidth="1"/>
    <col min="6" max="6" width="7.42578125" customWidth="1"/>
    <col min="7" max="7" width="7.28515625" customWidth="1"/>
    <col min="8" max="9" width="7.42578125" customWidth="1"/>
    <col min="10" max="10" width="7.7109375" customWidth="1"/>
    <col min="11" max="11" width="8.28515625" customWidth="1"/>
    <col min="12" max="12" width="7.85546875" customWidth="1"/>
    <col min="13" max="13" width="7.28515625" customWidth="1"/>
    <col min="14" max="14" width="7.7109375" customWidth="1"/>
    <col min="15" max="15" width="7.28515625" customWidth="1"/>
    <col min="16" max="16" width="7.42578125" customWidth="1"/>
    <col min="17" max="17" width="7.28515625" customWidth="1"/>
    <col min="18" max="18" width="7.7109375" customWidth="1"/>
    <col min="19" max="19" width="7.5703125" customWidth="1"/>
    <col min="20" max="20" width="7.28515625" customWidth="1"/>
    <col min="21" max="21" width="10.42578125" customWidth="1"/>
    <col min="22" max="22" width="11.28515625" customWidth="1"/>
    <col min="23" max="23" width="5.85546875" customWidth="1"/>
  </cols>
  <sheetData>
    <row r="1" spans="1:23" ht="18.7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3" ht="18.75">
      <c r="A2" s="45" t="s">
        <v>48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3" ht="6" customHeight="1">
      <c r="A3" s="19"/>
      <c r="B3" s="19"/>
      <c r="C3" s="19"/>
      <c r="D3" s="19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3" ht="17.25" customHeight="1">
      <c r="A4" s="46" t="s">
        <v>0</v>
      </c>
      <c r="B4" s="49" t="s">
        <v>4</v>
      </c>
      <c r="C4" s="46" t="s">
        <v>5</v>
      </c>
      <c r="D4" s="22" t="s">
        <v>50</v>
      </c>
      <c r="E4" s="35" t="s">
        <v>6</v>
      </c>
      <c r="F4" s="35"/>
      <c r="G4" s="35" t="s">
        <v>8</v>
      </c>
      <c r="H4" s="35"/>
      <c r="I4" s="35" t="s">
        <v>9</v>
      </c>
      <c r="J4" s="35"/>
      <c r="K4" s="35" t="s">
        <v>10</v>
      </c>
      <c r="L4" s="35"/>
      <c r="M4" s="35" t="s">
        <v>11</v>
      </c>
      <c r="N4" s="35"/>
      <c r="O4" s="35" t="s">
        <v>12</v>
      </c>
      <c r="P4" s="35"/>
      <c r="Q4" s="35" t="s">
        <v>13</v>
      </c>
      <c r="R4" s="35"/>
      <c r="S4" s="35" t="s">
        <v>14</v>
      </c>
      <c r="T4" s="35"/>
      <c r="U4" s="54" t="s">
        <v>47</v>
      </c>
      <c r="V4" s="57" t="s">
        <v>46</v>
      </c>
    </row>
    <row r="5" spans="1:23" ht="21.75" customHeight="1">
      <c r="A5" s="47"/>
      <c r="B5" s="50"/>
      <c r="C5" s="47"/>
      <c r="D5" s="23" t="s">
        <v>40</v>
      </c>
      <c r="E5" s="24" t="s">
        <v>42</v>
      </c>
      <c r="F5" s="25" t="s">
        <v>43</v>
      </c>
      <c r="G5" s="24" t="s">
        <v>42</v>
      </c>
      <c r="H5" s="25" t="s">
        <v>43</v>
      </c>
      <c r="I5" s="24" t="s">
        <v>42</v>
      </c>
      <c r="J5" s="25" t="s">
        <v>43</v>
      </c>
      <c r="K5" s="24" t="s">
        <v>42</v>
      </c>
      <c r="L5" s="25" t="s">
        <v>43</v>
      </c>
      <c r="M5" s="24" t="s">
        <v>42</v>
      </c>
      <c r="N5" s="25" t="s">
        <v>43</v>
      </c>
      <c r="O5" s="24" t="s">
        <v>42</v>
      </c>
      <c r="P5" s="25" t="s">
        <v>43</v>
      </c>
      <c r="Q5" s="24" t="s">
        <v>42</v>
      </c>
      <c r="R5" s="25" t="s">
        <v>43</v>
      </c>
      <c r="S5" s="24" t="s">
        <v>42</v>
      </c>
      <c r="T5" s="25" t="s">
        <v>43</v>
      </c>
      <c r="U5" s="55"/>
      <c r="V5" s="57"/>
    </row>
    <row r="6" spans="1:23" ht="21.75" customHeight="1">
      <c r="A6" s="48"/>
      <c r="B6" s="51"/>
      <c r="C6" s="48"/>
      <c r="D6" s="26" t="s">
        <v>41</v>
      </c>
      <c r="E6" s="27" t="s">
        <v>45</v>
      </c>
      <c r="F6" s="28" t="s">
        <v>44</v>
      </c>
      <c r="G6" s="27" t="s">
        <v>45</v>
      </c>
      <c r="H6" s="28" t="s">
        <v>44</v>
      </c>
      <c r="I6" s="27" t="s">
        <v>45</v>
      </c>
      <c r="J6" s="28" t="s">
        <v>44</v>
      </c>
      <c r="K6" s="27" t="s">
        <v>45</v>
      </c>
      <c r="L6" s="28" t="s">
        <v>44</v>
      </c>
      <c r="M6" s="27" t="s">
        <v>45</v>
      </c>
      <c r="N6" s="28" t="s">
        <v>44</v>
      </c>
      <c r="O6" s="27" t="s">
        <v>45</v>
      </c>
      <c r="P6" s="28" t="s">
        <v>44</v>
      </c>
      <c r="Q6" s="27" t="s">
        <v>45</v>
      </c>
      <c r="R6" s="28" t="s">
        <v>44</v>
      </c>
      <c r="S6" s="27" t="s">
        <v>45</v>
      </c>
      <c r="T6" s="28" t="s">
        <v>44</v>
      </c>
      <c r="U6" s="56"/>
      <c r="V6" s="57"/>
    </row>
    <row r="7" spans="1:23">
      <c r="A7" s="4"/>
      <c r="B7" s="6">
        <v>1</v>
      </c>
      <c r="C7" s="4">
        <v>2</v>
      </c>
      <c r="D7" s="9">
        <v>3</v>
      </c>
      <c r="E7" s="5">
        <v>4</v>
      </c>
      <c r="F7" s="7">
        <v>5</v>
      </c>
      <c r="G7" s="5">
        <v>6</v>
      </c>
      <c r="H7" s="7">
        <v>7</v>
      </c>
      <c r="I7" s="5">
        <v>8</v>
      </c>
      <c r="J7" s="7">
        <v>9</v>
      </c>
      <c r="K7" s="5">
        <v>10</v>
      </c>
      <c r="L7" s="7">
        <v>11</v>
      </c>
      <c r="M7" s="5">
        <v>12</v>
      </c>
      <c r="N7" s="7">
        <v>13</v>
      </c>
      <c r="O7" s="5">
        <v>14</v>
      </c>
      <c r="P7" s="7">
        <v>15</v>
      </c>
      <c r="Q7" s="5">
        <v>16</v>
      </c>
      <c r="R7" s="7">
        <v>17</v>
      </c>
      <c r="S7" s="5">
        <v>18</v>
      </c>
      <c r="T7" s="7">
        <v>19</v>
      </c>
      <c r="U7" s="8">
        <v>20</v>
      </c>
      <c r="V7" s="5">
        <v>21</v>
      </c>
    </row>
    <row r="8" spans="1:23" ht="45">
      <c r="A8" s="38">
        <v>1</v>
      </c>
      <c r="B8" s="42" t="s">
        <v>16</v>
      </c>
      <c r="C8" s="38">
        <v>1</v>
      </c>
      <c r="D8" s="20" t="s">
        <v>7</v>
      </c>
      <c r="E8" s="14">
        <v>30750</v>
      </c>
      <c r="F8" s="15">
        <v>5</v>
      </c>
      <c r="G8" s="16">
        <v>58500</v>
      </c>
      <c r="H8" s="15">
        <v>12</v>
      </c>
      <c r="I8" s="14">
        <v>60840</v>
      </c>
      <c r="J8" s="15">
        <v>12</v>
      </c>
      <c r="K8" s="14">
        <v>61120</v>
      </c>
      <c r="L8" s="15">
        <v>12</v>
      </c>
      <c r="M8" s="14">
        <v>63570</v>
      </c>
      <c r="N8" s="15">
        <v>12</v>
      </c>
      <c r="O8" s="14">
        <v>68480</v>
      </c>
      <c r="P8" s="15">
        <v>12</v>
      </c>
      <c r="Q8" s="14">
        <v>71050</v>
      </c>
      <c r="R8" s="15">
        <v>12</v>
      </c>
      <c r="S8" s="14">
        <v>73720</v>
      </c>
      <c r="T8" s="15">
        <v>12</v>
      </c>
      <c r="U8" s="36">
        <f>F9+H9+J9+L9+N9+P9+R9+T9</f>
        <v>1692333</v>
      </c>
      <c r="V8" s="52">
        <f>U8/100000</f>
        <v>16.92333</v>
      </c>
      <c r="W8">
        <f>F9+H9+J9</f>
        <v>475749</v>
      </c>
    </row>
    <row r="9" spans="1:23" ht="45">
      <c r="A9" s="39"/>
      <c r="B9" s="43"/>
      <c r="C9" s="39"/>
      <c r="D9" s="21" t="s">
        <v>51</v>
      </c>
      <c r="E9" s="17">
        <f>E8*0.3</f>
        <v>9225</v>
      </c>
      <c r="F9" s="18">
        <f>E9*F8</f>
        <v>46125</v>
      </c>
      <c r="G9" s="17">
        <f>G8*0.3</f>
        <v>17550</v>
      </c>
      <c r="H9" s="18">
        <f>G9*H8</f>
        <v>210600</v>
      </c>
      <c r="I9" s="17">
        <f>I8*0.3</f>
        <v>18252</v>
      </c>
      <c r="J9" s="18">
        <f>I9*J8</f>
        <v>219024</v>
      </c>
      <c r="K9" s="17">
        <f>K8*0.3</f>
        <v>18336</v>
      </c>
      <c r="L9" s="18">
        <f>K9*L8</f>
        <v>220032</v>
      </c>
      <c r="M9" s="17">
        <f>M8*0.3</f>
        <v>19071</v>
      </c>
      <c r="N9" s="18">
        <f>M9*N8</f>
        <v>228852</v>
      </c>
      <c r="O9" s="17">
        <f>O8*0.3</f>
        <v>20544</v>
      </c>
      <c r="P9" s="18">
        <f>O9*P8</f>
        <v>246528</v>
      </c>
      <c r="Q9" s="17">
        <f>Q8*0.3</f>
        <v>21315</v>
      </c>
      <c r="R9" s="18">
        <f>Q9*R8</f>
        <v>255780</v>
      </c>
      <c r="S9" s="17">
        <f>S8*0.3</f>
        <v>22116</v>
      </c>
      <c r="T9" s="18">
        <f>S9*T8</f>
        <v>265392</v>
      </c>
      <c r="U9" s="37"/>
      <c r="V9" s="53"/>
    </row>
    <row r="10" spans="1:23" ht="23.25">
      <c r="A10" s="38">
        <v>2</v>
      </c>
      <c r="B10" s="40" t="s">
        <v>17</v>
      </c>
      <c r="C10" s="38">
        <v>1</v>
      </c>
      <c r="D10" s="29" t="s">
        <v>15</v>
      </c>
      <c r="E10" s="14">
        <v>31250</v>
      </c>
      <c r="F10" s="15">
        <v>2</v>
      </c>
      <c r="G10" s="14">
        <v>58500</v>
      </c>
      <c r="H10" s="15">
        <v>12</v>
      </c>
      <c r="I10" s="14">
        <v>60840</v>
      </c>
      <c r="J10" s="15">
        <v>12</v>
      </c>
      <c r="K10" s="14">
        <v>63280</v>
      </c>
      <c r="L10" s="15">
        <v>12</v>
      </c>
      <c r="M10" s="14">
        <v>65820</v>
      </c>
      <c r="N10" s="15">
        <v>12</v>
      </c>
      <c r="O10" s="14">
        <v>68460</v>
      </c>
      <c r="P10" s="15">
        <v>12</v>
      </c>
      <c r="Q10" s="14">
        <v>71200</v>
      </c>
      <c r="R10" s="15">
        <v>12</v>
      </c>
      <c r="S10" s="14">
        <v>71200</v>
      </c>
      <c r="T10" s="15">
        <v>12</v>
      </c>
      <c r="U10" s="36">
        <f>F11+H11+J11+L11+N11+P11+R11+T11</f>
        <v>1672230</v>
      </c>
      <c r="V10" s="52">
        <f>U10/100000</f>
        <v>16.722300000000001</v>
      </c>
      <c r="W10">
        <f>F11+H11+J11</f>
        <v>448374</v>
      </c>
    </row>
    <row r="11" spans="1:23" ht="26.25" customHeight="1">
      <c r="A11" s="39"/>
      <c r="B11" s="41"/>
      <c r="C11" s="39"/>
      <c r="D11" s="30" t="s">
        <v>18</v>
      </c>
      <c r="E11" s="17">
        <f>E10*0.3</f>
        <v>9375</v>
      </c>
      <c r="F11" s="18">
        <f>E11*F10</f>
        <v>18750</v>
      </c>
      <c r="G11" s="17">
        <f>G10*0.3</f>
        <v>17550</v>
      </c>
      <c r="H11" s="18">
        <f>G11*H10</f>
        <v>210600</v>
      </c>
      <c r="I11" s="17">
        <f>I10*0.3</f>
        <v>18252</v>
      </c>
      <c r="J11" s="18">
        <f>I11*J10</f>
        <v>219024</v>
      </c>
      <c r="K11" s="17">
        <f>K10*0.3</f>
        <v>18984</v>
      </c>
      <c r="L11" s="18">
        <f>K11*L10</f>
        <v>227808</v>
      </c>
      <c r="M11" s="17">
        <f>M10*0.3</f>
        <v>19746</v>
      </c>
      <c r="N11" s="18">
        <f>M11*N10</f>
        <v>236952</v>
      </c>
      <c r="O11" s="17">
        <f>O10*0.3</f>
        <v>20538</v>
      </c>
      <c r="P11" s="18">
        <f>O11*P10</f>
        <v>246456</v>
      </c>
      <c r="Q11" s="17">
        <f>Q10*0.3</f>
        <v>21360</v>
      </c>
      <c r="R11" s="18">
        <f>Q11*R10</f>
        <v>256320</v>
      </c>
      <c r="S11" s="17">
        <f>S10*0.3</f>
        <v>21360</v>
      </c>
      <c r="T11" s="18">
        <f>S11*T10</f>
        <v>256320</v>
      </c>
      <c r="U11" s="37"/>
      <c r="V11" s="53"/>
    </row>
    <row r="12" spans="1:23" ht="24" customHeight="1">
      <c r="A12" s="38">
        <v>3</v>
      </c>
      <c r="B12" s="40" t="s">
        <v>22</v>
      </c>
      <c r="C12" s="38">
        <v>4</v>
      </c>
      <c r="D12" s="29" t="s">
        <v>19</v>
      </c>
      <c r="E12" s="14">
        <v>0</v>
      </c>
      <c r="F12" s="15">
        <f>E12*30%*2</f>
        <v>0</v>
      </c>
      <c r="G12" s="14">
        <v>0</v>
      </c>
      <c r="H12" s="15">
        <f>G12*30%*12</f>
        <v>0</v>
      </c>
      <c r="I12" s="14">
        <v>0</v>
      </c>
      <c r="J12" s="15">
        <v>0</v>
      </c>
      <c r="K12" s="14">
        <v>56030</v>
      </c>
      <c r="L12" s="15">
        <v>48</v>
      </c>
      <c r="M12" s="14">
        <v>58560</v>
      </c>
      <c r="N12" s="15">
        <v>48</v>
      </c>
      <c r="O12" s="14">
        <v>61200</v>
      </c>
      <c r="P12" s="15">
        <v>48</v>
      </c>
      <c r="Q12" s="14">
        <v>63960</v>
      </c>
      <c r="R12" s="15">
        <v>48</v>
      </c>
      <c r="S12" s="14">
        <v>66840</v>
      </c>
      <c r="T12" s="15">
        <v>48</v>
      </c>
      <c r="U12" s="36">
        <f>F13+H13+J13+L13+N13+P13+R13+T13</f>
        <v>4414896</v>
      </c>
      <c r="V12" s="52">
        <f t="shared" ref="V12:V28" si="0">U12/100000</f>
        <v>44.148960000000002</v>
      </c>
      <c r="W12">
        <f>F13+H13+J13</f>
        <v>0</v>
      </c>
    </row>
    <row r="13" spans="1:23" ht="23.25">
      <c r="A13" s="39"/>
      <c r="B13" s="41"/>
      <c r="C13" s="39"/>
      <c r="D13" s="30" t="s">
        <v>20</v>
      </c>
      <c r="E13" s="17">
        <f>E12*0.3</f>
        <v>0</v>
      </c>
      <c r="F13" s="18">
        <f>E13*F12</f>
        <v>0</v>
      </c>
      <c r="G13" s="17">
        <f>G12*0.3</f>
        <v>0</v>
      </c>
      <c r="H13" s="18">
        <f>G13*H12</f>
        <v>0</v>
      </c>
      <c r="I13" s="17">
        <f>I12*0.3</f>
        <v>0</v>
      </c>
      <c r="J13" s="18">
        <f>I13*J12</f>
        <v>0</v>
      </c>
      <c r="K13" s="17">
        <f>K12*0.3</f>
        <v>16809</v>
      </c>
      <c r="L13" s="18">
        <f>K13*L12</f>
        <v>806832</v>
      </c>
      <c r="M13" s="17">
        <f>M12*0.3</f>
        <v>17568</v>
      </c>
      <c r="N13" s="18">
        <f>M13*N12</f>
        <v>843264</v>
      </c>
      <c r="O13" s="17">
        <f>O12*0.3</f>
        <v>18360</v>
      </c>
      <c r="P13" s="18">
        <f>O13*P12</f>
        <v>881280</v>
      </c>
      <c r="Q13" s="17">
        <f>Q12*0.3</f>
        <v>19188</v>
      </c>
      <c r="R13" s="18">
        <f>Q13*R12</f>
        <v>921024</v>
      </c>
      <c r="S13" s="17">
        <f>S12*0.3</f>
        <v>20052</v>
      </c>
      <c r="T13" s="18">
        <f>S13*T12</f>
        <v>962496</v>
      </c>
      <c r="U13" s="37"/>
      <c r="V13" s="53"/>
    </row>
    <row r="14" spans="1:23" ht="36" customHeight="1">
      <c r="A14" s="38">
        <v>4</v>
      </c>
      <c r="B14" s="40" t="s">
        <v>21</v>
      </c>
      <c r="C14" s="38">
        <v>1</v>
      </c>
      <c r="D14" s="29" t="s">
        <v>28</v>
      </c>
      <c r="E14" s="14">
        <v>0</v>
      </c>
      <c r="F14" s="15">
        <v>0</v>
      </c>
      <c r="G14" s="14">
        <v>46970</v>
      </c>
      <c r="H14" s="15">
        <v>8</v>
      </c>
      <c r="I14" s="14">
        <v>49090</v>
      </c>
      <c r="J14" s="15">
        <v>12</v>
      </c>
      <c r="K14" s="14">
        <v>56250</v>
      </c>
      <c r="L14" s="15">
        <v>12</v>
      </c>
      <c r="M14" s="14">
        <v>58500</v>
      </c>
      <c r="N14" s="15">
        <v>12</v>
      </c>
      <c r="O14" s="14">
        <v>68460</v>
      </c>
      <c r="P14" s="15">
        <v>12</v>
      </c>
      <c r="Q14" s="14">
        <v>71200</v>
      </c>
      <c r="R14" s="15">
        <v>12</v>
      </c>
      <c r="S14" s="14">
        <v>71200</v>
      </c>
      <c r="T14" s="15">
        <v>12</v>
      </c>
      <c r="U14" s="36">
        <f>F15+H15+J15+L15+N15+P15+R15+T15</f>
        <v>1461648</v>
      </c>
      <c r="V14" s="52">
        <f t="shared" si="0"/>
        <v>14.616479999999999</v>
      </c>
      <c r="W14">
        <f>F15+H15+J15</f>
        <v>289452</v>
      </c>
    </row>
    <row r="15" spans="1:23" ht="34.5">
      <c r="A15" s="39"/>
      <c r="B15" s="41"/>
      <c r="C15" s="39"/>
      <c r="D15" s="30" t="s">
        <v>29</v>
      </c>
      <c r="E15" s="17">
        <f>E14*0.3</f>
        <v>0</v>
      </c>
      <c r="F15" s="18">
        <f>E15*F14</f>
        <v>0</v>
      </c>
      <c r="G15" s="17">
        <f>G14*0.3</f>
        <v>14091</v>
      </c>
      <c r="H15" s="18">
        <f>G15*H14</f>
        <v>112728</v>
      </c>
      <c r="I15" s="17">
        <f>I14*0.3</f>
        <v>14727</v>
      </c>
      <c r="J15" s="18">
        <f>I15*J14</f>
        <v>176724</v>
      </c>
      <c r="K15" s="17">
        <f>K14*0.3</f>
        <v>16875</v>
      </c>
      <c r="L15" s="18">
        <f>K15*L14</f>
        <v>202500</v>
      </c>
      <c r="M15" s="17">
        <f>M14*0.3</f>
        <v>17550</v>
      </c>
      <c r="N15" s="18">
        <f>M15*N14</f>
        <v>210600</v>
      </c>
      <c r="O15" s="17">
        <f>O14*0.3</f>
        <v>20538</v>
      </c>
      <c r="P15" s="18">
        <f>O15*P14</f>
        <v>246456</v>
      </c>
      <c r="Q15" s="17">
        <f>Q14*0.3</f>
        <v>21360</v>
      </c>
      <c r="R15" s="18">
        <f>Q15*R14</f>
        <v>256320</v>
      </c>
      <c r="S15" s="17">
        <f>S14*0.3</f>
        <v>21360</v>
      </c>
      <c r="T15" s="18">
        <f>S15*T14</f>
        <v>256320</v>
      </c>
      <c r="U15" s="37"/>
      <c r="V15" s="53"/>
    </row>
    <row r="16" spans="1:23" ht="24" customHeight="1">
      <c r="A16" s="38">
        <v>5</v>
      </c>
      <c r="B16" s="40" t="s">
        <v>2</v>
      </c>
      <c r="C16" s="38">
        <v>1</v>
      </c>
      <c r="D16" s="29" t="s">
        <v>30</v>
      </c>
      <c r="E16" s="14">
        <v>0</v>
      </c>
      <c r="F16" s="15">
        <f t="shared" ref="F16:F26" si="1">E16*30%*2</f>
        <v>0</v>
      </c>
      <c r="G16" s="14">
        <v>0</v>
      </c>
      <c r="H16" s="15">
        <f t="shared" ref="H16:H26" si="2">G16*30%*12</f>
        <v>0</v>
      </c>
      <c r="I16" s="14">
        <v>0</v>
      </c>
      <c r="J16" s="15">
        <f t="shared" ref="J16:J26" si="3">I16*30%*6</f>
        <v>0</v>
      </c>
      <c r="K16" s="14">
        <v>25480</v>
      </c>
      <c r="L16" s="15">
        <v>12</v>
      </c>
      <c r="M16" s="14">
        <v>26760</v>
      </c>
      <c r="N16" s="15">
        <v>12</v>
      </c>
      <c r="O16" s="14">
        <v>28100</v>
      </c>
      <c r="P16" s="15">
        <v>12</v>
      </c>
      <c r="Q16" s="14">
        <v>29510</v>
      </c>
      <c r="R16" s="15">
        <v>12</v>
      </c>
      <c r="S16" s="14">
        <v>30990</v>
      </c>
      <c r="T16" s="15">
        <v>12</v>
      </c>
      <c r="U16" s="36">
        <f>F17+H17+J17+L17+N17+P17+R17+T17</f>
        <v>507024</v>
      </c>
      <c r="V16" s="52">
        <f t="shared" si="0"/>
        <v>5.0702400000000001</v>
      </c>
      <c r="W16">
        <f>F17+H17+J17</f>
        <v>0</v>
      </c>
    </row>
    <row r="17" spans="1:23" ht="23.25">
      <c r="A17" s="39"/>
      <c r="B17" s="41"/>
      <c r="C17" s="39"/>
      <c r="D17" s="30" t="s">
        <v>31</v>
      </c>
      <c r="E17" s="17">
        <f>E16*0.3</f>
        <v>0</v>
      </c>
      <c r="F17" s="18">
        <f>E17*F16</f>
        <v>0</v>
      </c>
      <c r="G17" s="17">
        <f>G16*0.3</f>
        <v>0</v>
      </c>
      <c r="H17" s="18">
        <f>G17*H16</f>
        <v>0</v>
      </c>
      <c r="I17" s="17">
        <f>I16*0.3</f>
        <v>0</v>
      </c>
      <c r="J17" s="18">
        <f>I17*J16</f>
        <v>0</v>
      </c>
      <c r="K17" s="17">
        <f>K16*0.3</f>
        <v>7644</v>
      </c>
      <c r="L17" s="18">
        <f>K17*L16</f>
        <v>91728</v>
      </c>
      <c r="M17" s="17">
        <f>M16*0.3</f>
        <v>8028</v>
      </c>
      <c r="N17" s="18">
        <f>M17*N16</f>
        <v>96336</v>
      </c>
      <c r="O17" s="17">
        <f>O16*0.3</f>
        <v>8430</v>
      </c>
      <c r="P17" s="18">
        <f>O17*P16</f>
        <v>101160</v>
      </c>
      <c r="Q17" s="17">
        <f>Q16*0.3</f>
        <v>8853</v>
      </c>
      <c r="R17" s="18">
        <f>Q17*R16</f>
        <v>106236</v>
      </c>
      <c r="S17" s="17">
        <f>S16*0.3</f>
        <v>9297</v>
      </c>
      <c r="T17" s="18">
        <f>S17*T16</f>
        <v>111564</v>
      </c>
      <c r="U17" s="37"/>
      <c r="V17" s="53"/>
    </row>
    <row r="18" spans="1:23" ht="36" customHeight="1">
      <c r="A18" s="38">
        <v>6</v>
      </c>
      <c r="B18" s="40" t="s">
        <v>23</v>
      </c>
      <c r="C18" s="38">
        <v>1</v>
      </c>
      <c r="D18" s="29" t="s">
        <v>32</v>
      </c>
      <c r="E18" s="14">
        <v>0</v>
      </c>
      <c r="F18" s="15">
        <f t="shared" si="1"/>
        <v>0</v>
      </c>
      <c r="G18" s="14">
        <v>0</v>
      </c>
      <c r="H18" s="15">
        <f t="shared" si="2"/>
        <v>0</v>
      </c>
      <c r="I18" s="14">
        <v>0</v>
      </c>
      <c r="J18" s="15">
        <f t="shared" si="3"/>
        <v>0</v>
      </c>
      <c r="K18" s="14">
        <v>56030</v>
      </c>
      <c r="L18" s="15">
        <v>12</v>
      </c>
      <c r="M18" s="14">
        <v>58560</v>
      </c>
      <c r="N18" s="15">
        <v>12</v>
      </c>
      <c r="O18" s="14">
        <v>61200</v>
      </c>
      <c r="P18" s="15">
        <v>12</v>
      </c>
      <c r="Q18" s="14">
        <v>63960</v>
      </c>
      <c r="R18" s="15">
        <v>12</v>
      </c>
      <c r="S18" s="14">
        <v>66840</v>
      </c>
      <c r="T18" s="15">
        <v>12</v>
      </c>
      <c r="U18" s="36">
        <f>F19+H19+J19+L19+N19+P19+R19+T19</f>
        <v>1103724</v>
      </c>
      <c r="V18" s="52">
        <f t="shared" si="0"/>
        <v>11.037240000000001</v>
      </c>
      <c r="W18">
        <f>F19+H19+J19</f>
        <v>0</v>
      </c>
    </row>
    <row r="19" spans="1:23" ht="34.5">
      <c r="A19" s="39"/>
      <c r="B19" s="41"/>
      <c r="C19" s="39"/>
      <c r="D19" s="30" t="s">
        <v>33</v>
      </c>
      <c r="E19" s="17">
        <f>E18*0.3</f>
        <v>0</v>
      </c>
      <c r="F19" s="18">
        <f>E19*F18</f>
        <v>0</v>
      </c>
      <c r="G19" s="17">
        <f>G18*0.3</f>
        <v>0</v>
      </c>
      <c r="H19" s="18">
        <f>G19*H18</f>
        <v>0</v>
      </c>
      <c r="I19" s="17">
        <f>I18*0.3</f>
        <v>0</v>
      </c>
      <c r="J19" s="18">
        <f>I19*J18</f>
        <v>0</v>
      </c>
      <c r="K19" s="17">
        <f>K18*0.3</f>
        <v>16809</v>
      </c>
      <c r="L19" s="18">
        <f>K19*L18</f>
        <v>201708</v>
      </c>
      <c r="M19" s="17">
        <f>M18*0.3</f>
        <v>17568</v>
      </c>
      <c r="N19" s="18">
        <f>M19*N18</f>
        <v>210816</v>
      </c>
      <c r="O19" s="17">
        <f>O18*0.3</f>
        <v>18360</v>
      </c>
      <c r="P19" s="18">
        <f>O19*P18</f>
        <v>220320</v>
      </c>
      <c r="Q19" s="17">
        <f>Q18*0.3</f>
        <v>19188</v>
      </c>
      <c r="R19" s="18">
        <f>Q19*R18</f>
        <v>230256</v>
      </c>
      <c r="S19" s="17">
        <f>S18*0.3</f>
        <v>20052</v>
      </c>
      <c r="T19" s="18">
        <f>S19*T18</f>
        <v>240624</v>
      </c>
      <c r="U19" s="37"/>
      <c r="V19" s="53"/>
    </row>
    <row r="20" spans="1:23" ht="24" customHeight="1">
      <c r="A20" s="38">
        <v>7</v>
      </c>
      <c r="B20" s="40" t="s">
        <v>24</v>
      </c>
      <c r="C20" s="38">
        <v>1</v>
      </c>
      <c r="D20" s="29" t="s">
        <v>34</v>
      </c>
      <c r="E20" s="14">
        <v>19300</v>
      </c>
      <c r="F20" s="15">
        <v>1</v>
      </c>
      <c r="G20" s="14">
        <v>37280</v>
      </c>
      <c r="H20" s="15">
        <v>12</v>
      </c>
      <c r="I20" s="14">
        <v>39150</v>
      </c>
      <c r="J20" s="15">
        <v>12</v>
      </c>
      <c r="K20" s="14">
        <v>41110</v>
      </c>
      <c r="L20" s="15">
        <v>12</v>
      </c>
      <c r="M20" s="14">
        <v>43170</v>
      </c>
      <c r="N20" s="15">
        <v>12</v>
      </c>
      <c r="O20" s="14">
        <v>45330</v>
      </c>
      <c r="P20" s="15">
        <v>12</v>
      </c>
      <c r="Q20" s="14">
        <v>47600</v>
      </c>
      <c r="R20" s="15">
        <v>12</v>
      </c>
      <c r="S20" s="14">
        <v>49980</v>
      </c>
      <c r="T20" s="15">
        <v>12</v>
      </c>
      <c r="U20" s="36">
        <f>F21+H21+J21+L21+N21+P21+R21+T21</f>
        <v>1098822</v>
      </c>
      <c r="V20" s="52">
        <f t="shared" si="0"/>
        <v>10.98822</v>
      </c>
      <c r="W20">
        <f>F21+H21+J21</f>
        <v>280938</v>
      </c>
    </row>
    <row r="21" spans="1:23" ht="23.25">
      <c r="A21" s="39"/>
      <c r="B21" s="41"/>
      <c r="C21" s="39"/>
      <c r="D21" s="30" t="s">
        <v>35</v>
      </c>
      <c r="E21" s="17">
        <f>E20*0.3</f>
        <v>5790</v>
      </c>
      <c r="F21" s="18">
        <f>E21*F20</f>
        <v>5790</v>
      </c>
      <c r="G21" s="17">
        <f>G20*0.3</f>
        <v>11184</v>
      </c>
      <c r="H21" s="18">
        <f>G21*H20</f>
        <v>134208</v>
      </c>
      <c r="I21" s="17">
        <f>I20*0.3</f>
        <v>11745</v>
      </c>
      <c r="J21" s="18">
        <f>I21*J20</f>
        <v>140940</v>
      </c>
      <c r="K21" s="17">
        <f>K20*0.3</f>
        <v>12333</v>
      </c>
      <c r="L21" s="18">
        <f>K21*L20</f>
        <v>147996</v>
      </c>
      <c r="M21" s="17">
        <f>M20*0.3</f>
        <v>12951</v>
      </c>
      <c r="N21" s="18">
        <f>M21*N20</f>
        <v>155412</v>
      </c>
      <c r="O21" s="17">
        <f>O20*0.3</f>
        <v>13599</v>
      </c>
      <c r="P21" s="18">
        <f>O21*P20</f>
        <v>163188</v>
      </c>
      <c r="Q21" s="17">
        <f>Q20*0.3</f>
        <v>14280</v>
      </c>
      <c r="R21" s="18">
        <f>Q21*R20</f>
        <v>171360</v>
      </c>
      <c r="S21" s="17">
        <f>S20*0.3</f>
        <v>14994</v>
      </c>
      <c r="T21" s="18">
        <f>S21*T20</f>
        <v>179928</v>
      </c>
      <c r="U21" s="37"/>
      <c r="V21" s="53"/>
    </row>
    <row r="22" spans="1:23" ht="36" customHeight="1">
      <c r="A22" s="38">
        <v>8</v>
      </c>
      <c r="B22" s="40" t="s">
        <v>25</v>
      </c>
      <c r="C22" s="38">
        <v>1</v>
      </c>
      <c r="D22" s="29" t="s">
        <v>36</v>
      </c>
      <c r="E22" s="14">
        <v>0</v>
      </c>
      <c r="F22" s="15">
        <f t="shared" si="1"/>
        <v>0</v>
      </c>
      <c r="G22" s="14">
        <v>0</v>
      </c>
      <c r="H22" s="15">
        <f t="shared" si="2"/>
        <v>0</v>
      </c>
      <c r="I22" s="14">
        <v>0</v>
      </c>
      <c r="J22" s="15">
        <v>0</v>
      </c>
      <c r="K22" s="14">
        <v>55110</v>
      </c>
      <c r="L22" s="15">
        <v>12</v>
      </c>
      <c r="M22" s="14">
        <v>57870</v>
      </c>
      <c r="N22" s="15">
        <v>12</v>
      </c>
      <c r="O22" s="14">
        <v>60770</v>
      </c>
      <c r="P22" s="15">
        <v>12</v>
      </c>
      <c r="Q22" s="14">
        <v>63810</v>
      </c>
      <c r="R22" s="15">
        <v>12</v>
      </c>
      <c r="S22" s="14">
        <v>67010</v>
      </c>
      <c r="T22" s="15">
        <v>12</v>
      </c>
      <c r="U22" s="36">
        <f>F23+H23+J23+L23+N23+P23+R23+T23</f>
        <v>1096452</v>
      </c>
      <c r="V22" s="52">
        <f t="shared" si="0"/>
        <v>10.96452</v>
      </c>
      <c r="W22">
        <f>F23+H23+J23</f>
        <v>0</v>
      </c>
    </row>
    <row r="23" spans="1:23" ht="38.25" customHeight="1">
      <c r="A23" s="39"/>
      <c r="B23" s="41"/>
      <c r="C23" s="39"/>
      <c r="D23" s="30" t="s">
        <v>37</v>
      </c>
      <c r="E23" s="17">
        <f>E22*0.3</f>
        <v>0</v>
      </c>
      <c r="F23" s="18">
        <f>E23*F22</f>
        <v>0</v>
      </c>
      <c r="G23" s="17">
        <f>G22*0.3</f>
        <v>0</v>
      </c>
      <c r="H23" s="18">
        <f>G23*H22</f>
        <v>0</v>
      </c>
      <c r="I23" s="17">
        <f>I22*0.3</f>
        <v>0</v>
      </c>
      <c r="J23" s="18">
        <f>I23*J22</f>
        <v>0</v>
      </c>
      <c r="K23" s="17">
        <f>K22*0.3</f>
        <v>16533</v>
      </c>
      <c r="L23" s="18">
        <f>K23*L22</f>
        <v>198396</v>
      </c>
      <c r="M23" s="17">
        <f>M22*0.3</f>
        <v>17361</v>
      </c>
      <c r="N23" s="18">
        <f>M23*N22</f>
        <v>208332</v>
      </c>
      <c r="O23" s="17">
        <f>O22*0.3</f>
        <v>18231</v>
      </c>
      <c r="P23" s="18">
        <f>O23*P22</f>
        <v>218772</v>
      </c>
      <c r="Q23" s="17">
        <f>Q22*0.3</f>
        <v>19143</v>
      </c>
      <c r="R23" s="18">
        <f>Q23*R22</f>
        <v>229716</v>
      </c>
      <c r="S23" s="17">
        <f>S22*0.3</f>
        <v>20103</v>
      </c>
      <c r="T23" s="18">
        <f>S23*T22</f>
        <v>241236</v>
      </c>
      <c r="U23" s="37"/>
      <c r="V23" s="53"/>
    </row>
    <row r="24" spans="1:23" ht="24" customHeight="1">
      <c r="A24" s="38">
        <v>9</v>
      </c>
      <c r="B24" s="40" t="s">
        <v>26</v>
      </c>
      <c r="C24" s="38">
        <v>1</v>
      </c>
      <c r="D24" s="29" t="s">
        <v>30</v>
      </c>
      <c r="E24" s="14">
        <v>0</v>
      </c>
      <c r="F24" s="15">
        <f t="shared" si="1"/>
        <v>0</v>
      </c>
      <c r="G24" s="14">
        <v>0</v>
      </c>
      <c r="H24" s="15">
        <f t="shared" si="2"/>
        <v>0</v>
      </c>
      <c r="I24" s="14">
        <v>24260</v>
      </c>
      <c r="J24" s="15">
        <v>8</v>
      </c>
      <c r="K24" s="14">
        <v>25480</v>
      </c>
      <c r="L24" s="15">
        <v>12</v>
      </c>
      <c r="M24" s="14">
        <v>26760</v>
      </c>
      <c r="N24" s="15">
        <v>12</v>
      </c>
      <c r="O24" s="14">
        <v>28100</v>
      </c>
      <c r="P24" s="15">
        <v>12</v>
      </c>
      <c r="Q24" s="14">
        <v>29510</v>
      </c>
      <c r="R24" s="15">
        <v>12</v>
      </c>
      <c r="S24" s="14">
        <v>30990</v>
      </c>
      <c r="T24" s="15">
        <v>12</v>
      </c>
      <c r="U24" s="36">
        <f>F25+H25+J25+L25+N25+P25+R25+T25</f>
        <v>565248</v>
      </c>
      <c r="V24" s="52">
        <f t="shared" si="0"/>
        <v>5.6524799999999997</v>
      </c>
      <c r="W24">
        <f>F25+H25+J25</f>
        <v>58224</v>
      </c>
    </row>
    <row r="25" spans="1:23" ht="23.25">
      <c r="A25" s="39"/>
      <c r="B25" s="41"/>
      <c r="C25" s="39"/>
      <c r="D25" s="30" t="s">
        <v>31</v>
      </c>
      <c r="E25" s="17">
        <f>E24*0.3</f>
        <v>0</v>
      </c>
      <c r="F25" s="18">
        <f>E25*F24</f>
        <v>0</v>
      </c>
      <c r="G25" s="17">
        <f>G24*0.3</f>
        <v>0</v>
      </c>
      <c r="H25" s="18">
        <f>G25*H24</f>
        <v>0</v>
      </c>
      <c r="I25" s="17">
        <f>I24*0.3</f>
        <v>7278</v>
      </c>
      <c r="J25" s="18">
        <f>I25*J24</f>
        <v>58224</v>
      </c>
      <c r="K25" s="17">
        <f>K24*0.3</f>
        <v>7644</v>
      </c>
      <c r="L25" s="18">
        <f>K25*L24</f>
        <v>91728</v>
      </c>
      <c r="M25" s="17">
        <f>M24*0.3</f>
        <v>8028</v>
      </c>
      <c r="N25" s="18">
        <f>M25*N24</f>
        <v>96336</v>
      </c>
      <c r="O25" s="17">
        <f>O24*0.3</f>
        <v>8430</v>
      </c>
      <c r="P25" s="18">
        <f>O25*P24</f>
        <v>101160</v>
      </c>
      <c r="Q25" s="17">
        <f>Q24*0.3</f>
        <v>8853</v>
      </c>
      <c r="R25" s="18">
        <f>Q25*R24</f>
        <v>106236</v>
      </c>
      <c r="S25" s="17">
        <f>S24*0.3</f>
        <v>9297</v>
      </c>
      <c r="T25" s="18">
        <f>S25*T24</f>
        <v>111564</v>
      </c>
      <c r="U25" s="37"/>
      <c r="V25" s="53"/>
    </row>
    <row r="26" spans="1:23" ht="27.75" customHeight="1">
      <c r="A26" s="38">
        <v>10</v>
      </c>
      <c r="B26" s="40" t="s">
        <v>1</v>
      </c>
      <c r="C26" s="38">
        <v>1</v>
      </c>
      <c r="D26" s="29" t="s">
        <v>30</v>
      </c>
      <c r="E26" s="14">
        <v>0</v>
      </c>
      <c r="F26" s="15">
        <f t="shared" si="1"/>
        <v>0</v>
      </c>
      <c r="G26" s="14">
        <v>0</v>
      </c>
      <c r="H26" s="15">
        <f t="shared" si="2"/>
        <v>0</v>
      </c>
      <c r="I26" s="14">
        <v>0</v>
      </c>
      <c r="J26" s="15">
        <f t="shared" si="3"/>
        <v>0</v>
      </c>
      <c r="K26" s="14">
        <v>25480</v>
      </c>
      <c r="L26" s="15">
        <v>12</v>
      </c>
      <c r="M26" s="14">
        <v>26760</v>
      </c>
      <c r="N26" s="15">
        <v>12</v>
      </c>
      <c r="O26" s="14">
        <v>28100</v>
      </c>
      <c r="P26" s="15">
        <v>12</v>
      </c>
      <c r="Q26" s="14">
        <v>29510</v>
      </c>
      <c r="R26" s="15">
        <v>12</v>
      </c>
      <c r="S26" s="14">
        <v>30990</v>
      </c>
      <c r="T26" s="15">
        <v>12</v>
      </c>
      <c r="U26" s="36">
        <f>F27+H27+J27+L27+N27+P27+R27+T27</f>
        <v>507024</v>
      </c>
      <c r="V26" s="52">
        <f t="shared" si="0"/>
        <v>5.0702400000000001</v>
      </c>
      <c r="W26">
        <f>F27+H27+J27</f>
        <v>0</v>
      </c>
    </row>
    <row r="27" spans="1:23" ht="23.25">
      <c r="A27" s="39"/>
      <c r="B27" s="41"/>
      <c r="C27" s="39"/>
      <c r="D27" s="30" t="s">
        <v>31</v>
      </c>
      <c r="E27" s="17">
        <f>E26*0.3</f>
        <v>0</v>
      </c>
      <c r="F27" s="18">
        <f>E27*F26</f>
        <v>0</v>
      </c>
      <c r="G27" s="17">
        <f>G26*0.3</f>
        <v>0</v>
      </c>
      <c r="H27" s="18">
        <f>G27*H26</f>
        <v>0</v>
      </c>
      <c r="I27" s="17">
        <f>I26*0.3</f>
        <v>0</v>
      </c>
      <c r="J27" s="18">
        <f>I27*J26</f>
        <v>0</v>
      </c>
      <c r="K27" s="17">
        <f>K26*0.3</f>
        <v>7644</v>
      </c>
      <c r="L27" s="18">
        <f>K27*L26</f>
        <v>91728</v>
      </c>
      <c r="M27" s="17">
        <f>M26*0.3</f>
        <v>8028</v>
      </c>
      <c r="N27" s="18">
        <f>M27*N26</f>
        <v>96336</v>
      </c>
      <c r="O27" s="17">
        <f>O26*0.3</f>
        <v>8430</v>
      </c>
      <c r="P27" s="18">
        <f>O27*P26</f>
        <v>101160</v>
      </c>
      <c r="Q27" s="17">
        <f>Q26*0.3</f>
        <v>8853</v>
      </c>
      <c r="R27" s="18">
        <f>Q27*R26</f>
        <v>106236</v>
      </c>
      <c r="S27" s="17">
        <f>S26*0.3</f>
        <v>9297</v>
      </c>
      <c r="T27" s="18">
        <f>S27*T26</f>
        <v>111564</v>
      </c>
      <c r="U27" s="37"/>
      <c r="V27" s="53"/>
    </row>
    <row r="28" spans="1:23" ht="24" customHeight="1">
      <c r="A28" s="38">
        <v>11</v>
      </c>
      <c r="B28" s="40" t="s">
        <v>27</v>
      </c>
      <c r="C28" s="38">
        <v>1</v>
      </c>
      <c r="D28" s="29" t="s">
        <v>38</v>
      </c>
      <c r="E28" s="14">
        <v>0</v>
      </c>
      <c r="F28" s="15">
        <f>E28*30%*2</f>
        <v>0</v>
      </c>
      <c r="G28" s="14">
        <v>17640</v>
      </c>
      <c r="H28" s="15">
        <v>5</v>
      </c>
      <c r="I28" s="14">
        <v>18530</v>
      </c>
      <c r="J28" s="15">
        <v>12</v>
      </c>
      <c r="K28" s="14">
        <v>19460</v>
      </c>
      <c r="L28" s="15">
        <v>12</v>
      </c>
      <c r="M28" s="14">
        <v>21470</v>
      </c>
      <c r="N28" s="15">
        <v>12</v>
      </c>
      <c r="O28" s="14">
        <v>22550</v>
      </c>
      <c r="P28" s="15">
        <v>12</v>
      </c>
      <c r="Q28" s="14">
        <v>23680</v>
      </c>
      <c r="R28" s="15">
        <v>12</v>
      </c>
      <c r="S28" s="14">
        <v>24870</v>
      </c>
      <c r="T28" s="15">
        <v>12</v>
      </c>
      <c r="U28" s="36">
        <f>F29+H29+J29+L29+N29+P29+R29+T29</f>
        <v>496476</v>
      </c>
      <c r="V28" s="52">
        <f t="shared" si="0"/>
        <v>4.9647600000000001</v>
      </c>
      <c r="W28">
        <f>F29+H29+J29</f>
        <v>93168</v>
      </c>
    </row>
    <row r="29" spans="1:23" ht="23.25">
      <c r="A29" s="39"/>
      <c r="B29" s="41"/>
      <c r="C29" s="39"/>
      <c r="D29" s="30" t="s">
        <v>39</v>
      </c>
      <c r="E29" s="17">
        <f>E28*0.3</f>
        <v>0</v>
      </c>
      <c r="F29" s="18">
        <f>E29*F28</f>
        <v>0</v>
      </c>
      <c r="G29" s="17">
        <f>G28*0.3</f>
        <v>5292</v>
      </c>
      <c r="H29" s="18">
        <f>G29*H28</f>
        <v>26460</v>
      </c>
      <c r="I29" s="17">
        <f>I28*0.3</f>
        <v>5559</v>
      </c>
      <c r="J29" s="18">
        <f>I29*J28</f>
        <v>66708</v>
      </c>
      <c r="K29" s="17">
        <f>K28*0.3</f>
        <v>5838</v>
      </c>
      <c r="L29" s="18">
        <f>K29*L28</f>
        <v>70056</v>
      </c>
      <c r="M29" s="17">
        <f>M28*0.3</f>
        <v>6441</v>
      </c>
      <c r="N29" s="18">
        <f>M29*N28</f>
        <v>77292</v>
      </c>
      <c r="O29" s="17">
        <f>O28*0.3</f>
        <v>6765</v>
      </c>
      <c r="P29" s="18">
        <f>O29*P28</f>
        <v>81180</v>
      </c>
      <c r="Q29" s="17">
        <f>Q28*0.3</f>
        <v>7104</v>
      </c>
      <c r="R29" s="18">
        <f>Q29*R28</f>
        <v>85248</v>
      </c>
      <c r="S29" s="17">
        <f>S28*0.3</f>
        <v>7461</v>
      </c>
      <c r="T29" s="18">
        <f>S29*T28</f>
        <v>89532</v>
      </c>
      <c r="U29" s="37"/>
      <c r="V29" s="53"/>
    </row>
    <row r="30" spans="1:23">
      <c r="A30" s="1"/>
      <c r="B30" s="10"/>
      <c r="C30" s="13">
        <f>SUM(C8:C29)</f>
        <v>14</v>
      </c>
      <c r="D30" s="11"/>
      <c r="E30" s="1"/>
      <c r="F30" s="1"/>
      <c r="G30" s="1"/>
      <c r="H30" s="1"/>
      <c r="I30" s="32" t="s">
        <v>3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1">
        <f>SUM(V8:V28)</f>
        <v>146.15877</v>
      </c>
    </row>
  </sheetData>
  <mergeCells count="71">
    <mergeCell ref="V28:V29"/>
    <mergeCell ref="V8:V9"/>
    <mergeCell ref="U22:U23"/>
    <mergeCell ref="V22:V23"/>
    <mergeCell ref="U24:U25"/>
    <mergeCell ref="V24:V25"/>
    <mergeCell ref="U26:U27"/>
    <mergeCell ref="V26:V27"/>
    <mergeCell ref="U16:U17"/>
    <mergeCell ref="V16:V17"/>
    <mergeCell ref="U18:U19"/>
    <mergeCell ref="V18:V19"/>
    <mergeCell ref="U20:U21"/>
    <mergeCell ref="V20:V21"/>
    <mergeCell ref="U12:U13"/>
    <mergeCell ref="V10:V11"/>
    <mergeCell ref="V12:V13"/>
    <mergeCell ref="U14:U15"/>
    <mergeCell ref="V14:V15"/>
    <mergeCell ref="U4:U6"/>
    <mergeCell ref="U8:U9"/>
    <mergeCell ref="V4:V6"/>
    <mergeCell ref="U10:U11"/>
    <mergeCell ref="A1:O1"/>
    <mergeCell ref="A2:O2"/>
    <mergeCell ref="A28:A29"/>
    <mergeCell ref="B28:B29"/>
    <mergeCell ref="C28:C29"/>
    <mergeCell ref="A4:A6"/>
    <mergeCell ref="B4:B6"/>
    <mergeCell ref="C4:C6"/>
    <mergeCell ref="A24:A25"/>
    <mergeCell ref="B24:B25"/>
    <mergeCell ref="A26:A27"/>
    <mergeCell ref="B26:B27"/>
    <mergeCell ref="C26:C27"/>
    <mergeCell ref="C24:C25"/>
    <mergeCell ref="C20:C21"/>
    <mergeCell ref="B20:B21"/>
    <mergeCell ref="C16:C17"/>
    <mergeCell ref="A20:A21"/>
    <mergeCell ref="A22:A23"/>
    <mergeCell ref="B22:B23"/>
    <mergeCell ref="C22:C23"/>
    <mergeCell ref="A16:A17"/>
    <mergeCell ref="B16:B17"/>
    <mergeCell ref="A18:A19"/>
    <mergeCell ref="B18:B19"/>
    <mergeCell ref="C18:C19"/>
    <mergeCell ref="A14:A15"/>
    <mergeCell ref="B14:B15"/>
    <mergeCell ref="C8:C9"/>
    <mergeCell ref="C10:C11"/>
    <mergeCell ref="C12:C13"/>
    <mergeCell ref="C14:C15"/>
    <mergeCell ref="A8:A9"/>
    <mergeCell ref="B8:B9"/>
    <mergeCell ref="B10:B11"/>
    <mergeCell ref="A10:A11"/>
    <mergeCell ref="A12:A13"/>
    <mergeCell ref="B12:B13"/>
    <mergeCell ref="I30:U30"/>
    <mergeCell ref="E4:F4"/>
    <mergeCell ref="G4:H4"/>
    <mergeCell ref="I4:J4"/>
    <mergeCell ref="K4:L4"/>
    <mergeCell ref="M4:N4"/>
    <mergeCell ref="O4:P4"/>
    <mergeCell ref="Q4:R4"/>
    <mergeCell ref="S4:T4"/>
    <mergeCell ref="U28:U29"/>
  </mergeCells>
  <printOptions horizontalCentered="1"/>
  <pageMargins left="0.66" right="0.25" top="0.39" bottom="0.17" header="0.3" footer="0.17"/>
  <pageSetup paperSize="9" scale="70" orientation="landscape" r:id="rId1"/>
  <headerFooter>
    <oddFooter>&amp;C&amp;"Times New Roman,Regular"&amp;16P - 57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30% Allowance (Edit)</vt:lpstr>
      <vt:lpstr>'30% Allowance (Edit)'!Print_Area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2018-01-02T11:44:54Z</cp:lastPrinted>
  <dcterms:created xsi:type="dcterms:W3CDTF">2016-11-28T03:55:12Z</dcterms:created>
  <dcterms:modified xsi:type="dcterms:W3CDTF">2018-01-02T11:45:14Z</dcterms:modified>
</cp:coreProperties>
</file>