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externalLinks/externalLink6.xml" ContentType="application/vnd.openxmlformats-officedocument.spreadsheetml.externalLink+xml"/>
  <Override PartName="/xl/externalLinks/externalLink7.xml" ContentType="application/vnd.openxmlformats-officedocument.spreadsheetml.externalLink+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5"/>
  <workbookPr filterPrivacy="1" defaultThemeVersion="124226"/>
  <bookViews>
    <workbookView xWindow="240" yWindow="105" windowWidth="14805" windowHeight="8010"/>
  </bookViews>
  <sheets>
    <sheet name="Ganesh Haor" sheetId="2" r:id="rId1"/>
  </sheets>
  <externalReferences>
    <externalReference r:id="rId2"/>
    <externalReference r:id="rId3"/>
    <externalReference r:id="rId4"/>
    <externalReference r:id="rId5"/>
    <externalReference r:id="rId6"/>
    <externalReference r:id="rId7"/>
    <externalReference r:id="rId8"/>
  </externalReferences>
  <definedNames>
    <definedName name="_xlnm.Print_Area" localSheetId="0">'Ganesh Haor'!$A$1:$G$301</definedName>
    <definedName name="_xlnm.Print_Titles" localSheetId="0">'Ganesh Haor'!$2:$2</definedName>
  </definedNames>
  <calcPr calcId="124519"/>
  <fileRecoveryPr autoRecover="0"/>
</workbook>
</file>

<file path=xl/calcChain.xml><?xml version="1.0" encoding="utf-8"?>
<calcChain xmlns="http://schemas.openxmlformats.org/spreadsheetml/2006/main">
  <c r="F193" i="2"/>
  <c r="C205"/>
  <c r="D297" l="1"/>
  <c r="D293"/>
  <c r="D288"/>
  <c r="D287"/>
  <c r="D273"/>
  <c r="D274"/>
  <c r="D275"/>
  <c r="D276"/>
  <c r="D277"/>
  <c r="D299" l="1"/>
  <c r="G299" s="1"/>
  <c r="D298"/>
  <c r="G298" s="1"/>
  <c r="G297"/>
  <c r="D296"/>
  <c r="G296" s="1"/>
  <c r="D295"/>
  <c r="G295" s="1"/>
  <c r="G293"/>
  <c r="D292" l="1"/>
  <c r="G292" s="1"/>
  <c r="D290"/>
  <c r="G288"/>
  <c r="G287"/>
  <c r="D291" l="1"/>
  <c r="G291" s="1"/>
  <c r="G290"/>
  <c r="D278"/>
  <c r="G278" s="1"/>
  <c r="G277"/>
  <c r="G276"/>
  <c r="G275"/>
  <c r="G274"/>
  <c r="G273"/>
  <c r="D270"/>
  <c r="G270" s="1"/>
  <c r="D269"/>
  <c r="G269" s="1"/>
  <c r="C216" l="1"/>
  <c r="G289" l="1"/>
  <c r="C214" l="1"/>
  <c r="D266"/>
  <c r="E266"/>
  <c r="F266"/>
  <c r="G266"/>
  <c r="B250"/>
  <c r="C250"/>
  <c r="D250"/>
  <c r="E250"/>
  <c r="F250"/>
  <c r="G250"/>
  <c r="D248"/>
  <c r="E248"/>
  <c r="F248"/>
  <c r="G248"/>
  <c r="D247"/>
  <c r="E247"/>
  <c r="F247"/>
  <c r="G247"/>
  <c r="D246"/>
  <c r="E246"/>
  <c r="F246"/>
  <c r="G246"/>
  <c r="D245"/>
  <c r="E245"/>
  <c r="F245"/>
  <c r="G245"/>
  <c r="B243"/>
  <c r="D243"/>
  <c r="E243"/>
  <c r="F243"/>
  <c r="G243"/>
  <c r="C242"/>
  <c r="C240"/>
  <c r="B242"/>
  <c r="B241"/>
  <c r="C241"/>
  <c r="D241"/>
  <c r="E241"/>
  <c r="F241"/>
  <c r="G241"/>
  <c r="B240"/>
  <c r="B239"/>
  <c r="C239"/>
  <c r="D239"/>
  <c r="E239"/>
  <c r="F239"/>
  <c r="G239"/>
  <c r="B238"/>
  <c r="C238"/>
  <c r="B237"/>
  <c r="C237"/>
  <c r="D237"/>
  <c r="E237"/>
  <c r="F237"/>
  <c r="G237"/>
  <c r="B236"/>
  <c r="C236"/>
  <c r="B235"/>
  <c r="C235"/>
  <c r="D235"/>
  <c r="E235"/>
  <c r="F235"/>
  <c r="G235"/>
  <c r="B234"/>
  <c r="C234"/>
  <c r="D234"/>
  <c r="E234"/>
  <c r="F234"/>
  <c r="G234"/>
  <c r="B233"/>
  <c r="C233"/>
  <c r="B232"/>
  <c r="C232"/>
  <c r="D232"/>
  <c r="E232"/>
  <c r="F232"/>
  <c r="G232"/>
  <c r="B231"/>
  <c r="C231"/>
  <c r="A230"/>
  <c r="B230"/>
  <c r="C230"/>
  <c r="D230"/>
  <c r="E230"/>
  <c r="F230"/>
  <c r="G230"/>
  <c r="A229"/>
  <c r="B229"/>
  <c r="C229"/>
  <c r="D229"/>
  <c r="E229"/>
  <c r="F229"/>
  <c r="G229"/>
  <c r="B228"/>
  <c r="C228"/>
  <c r="B227"/>
  <c r="C227"/>
  <c r="D227"/>
  <c r="E227"/>
  <c r="F227"/>
  <c r="G227"/>
  <c r="B226"/>
  <c r="C226"/>
  <c r="A225"/>
  <c r="B225"/>
  <c r="C225"/>
  <c r="D225"/>
  <c r="E225"/>
  <c r="F225"/>
  <c r="G225"/>
  <c r="B224"/>
  <c r="C224"/>
  <c r="B223"/>
  <c r="C223"/>
  <c r="D223"/>
  <c r="E223"/>
  <c r="F223"/>
  <c r="G223"/>
  <c r="B222"/>
  <c r="C222"/>
  <c r="B221"/>
  <c r="C221"/>
  <c r="D221"/>
  <c r="E221"/>
  <c r="F221"/>
  <c r="G221"/>
  <c r="B220"/>
  <c r="C220"/>
  <c r="B219"/>
  <c r="C219"/>
  <c r="D219"/>
  <c r="E219"/>
  <c r="F219"/>
  <c r="G219"/>
  <c r="B218"/>
  <c r="C218"/>
  <c r="B217"/>
  <c r="C217"/>
  <c r="D217"/>
  <c r="E217"/>
  <c r="F217"/>
  <c r="G217"/>
  <c r="B216"/>
  <c r="B215"/>
  <c r="C215"/>
  <c r="D215"/>
  <c r="E215"/>
  <c r="F215"/>
  <c r="G215"/>
  <c r="B214"/>
  <c r="D214"/>
  <c r="E214"/>
  <c r="F214"/>
  <c r="G214"/>
  <c r="B213"/>
  <c r="C213"/>
  <c r="D213"/>
  <c r="E213"/>
  <c r="F213"/>
  <c r="G213"/>
  <c r="A212"/>
  <c r="G267" l="1"/>
  <c r="D210"/>
  <c r="B209"/>
  <c r="C209"/>
  <c r="D209"/>
  <c r="E209"/>
  <c r="F209"/>
  <c r="G209"/>
  <c r="D208"/>
  <c r="D207"/>
  <c r="B206"/>
  <c r="C206"/>
  <c r="D206"/>
  <c r="E206"/>
  <c r="F206"/>
  <c r="G206"/>
  <c r="D205"/>
  <c r="B205"/>
  <c r="E205"/>
  <c r="F205"/>
  <c r="G205"/>
  <c r="D204"/>
  <c r="D203"/>
  <c r="D202"/>
  <c r="D201"/>
  <c r="G201" s="1"/>
  <c r="D199"/>
  <c r="B200"/>
  <c r="C200"/>
  <c r="D200"/>
  <c r="E200"/>
  <c r="F200"/>
  <c r="G200"/>
  <c r="B199"/>
  <c r="C199"/>
  <c r="E199"/>
  <c r="F199"/>
  <c r="G199"/>
  <c r="D198"/>
  <c r="D197"/>
  <c r="D196"/>
  <c r="D194"/>
  <c r="D193"/>
  <c r="E193"/>
  <c r="G193"/>
  <c r="D192"/>
  <c r="D191"/>
  <c r="D189"/>
  <c r="D188"/>
  <c r="D187"/>
  <c r="D186"/>
  <c r="D185"/>
  <c r="D184"/>
  <c r="D183" l="1"/>
  <c r="G183" s="1"/>
  <c r="D182"/>
  <c r="G182" s="1"/>
  <c r="D181"/>
  <c r="G181" s="1"/>
  <c r="D180"/>
  <c r="G180" s="1"/>
  <c r="D179"/>
  <c r="G179" s="1"/>
  <c r="G210"/>
  <c r="G208"/>
  <c r="G207"/>
  <c r="G204"/>
  <c r="G203"/>
  <c r="G202"/>
  <c r="G198"/>
  <c r="G197"/>
  <c r="G196"/>
  <c r="G195"/>
  <c r="G194"/>
  <c r="G192"/>
  <c r="G191"/>
  <c r="G189"/>
  <c r="G188"/>
  <c r="G187"/>
  <c r="G186"/>
  <c r="G185"/>
  <c r="G184"/>
  <c r="G211" l="1"/>
  <c r="D170" l="1"/>
  <c r="G170" s="1"/>
  <c r="D168"/>
  <c r="G168" s="1"/>
  <c r="D175"/>
  <c r="D174"/>
  <c r="D173"/>
  <c r="D172"/>
  <c r="D171"/>
  <c r="D169"/>
  <c r="D167"/>
  <c r="D166"/>
  <c r="D165"/>
  <c r="D163"/>
  <c r="D162"/>
  <c r="D161"/>
  <c r="D160"/>
  <c r="D159"/>
  <c r="D157"/>
  <c r="D156"/>
  <c r="D155"/>
  <c r="D153"/>
  <c r="D152"/>
  <c r="D151"/>
  <c r="D150"/>
  <c r="D149"/>
  <c r="D148"/>
  <c r="D147"/>
  <c r="D146"/>
  <c r="D145"/>
  <c r="D144"/>
  <c r="D143"/>
  <c r="D142"/>
  <c r="D141"/>
  <c r="D140"/>
  <c r="D134" l="1"/>
  <c r="D133"/>
  <c r="D132"/>
  <c r="D130"/>
  <c r="D129"/>
  <c r="D125" l="1"/>
  <c r="D120" l="1"/>
  <c r="D119"/>
  <c r="D122"/>
  <c r="D112"/>
  <c r="D117" l="1"/>
  <c r="D131"/>
  <c r="D116" l="1"/>
  <c r="D115"/>
  <c r="D126"/>
  <c r="D127"/>
  <c r="D121" l="1"/>
  <c r="D123" l="1"/>
  <c r="D113"/>
  <c r="D128"/>
  <c r="D111" l="1"/>
  <c r="D110"/>
  <c r="D109"/>
  <c r="D108"/>
  <c r="D107"/>
  <c r="D106"/>
  <c r="D105"/>
  <c r="D104"/>
  <c r="D103"/>
  <c r="D102"/>
  <c r="D101"/>
  <c r="D100"/>
  <c r="D99"/>
  <c r="D98"/>
  <c r="D88" l="1"/>
  <c r="G88" s="1"/>
  <c r="D87"/>
  <c r="G87" s="1"/>
  <c r="D94" l="1"/>
  <c r="D93"/>
  <c r="D92"/>
  <c r="D91"/>
  <c r="D90"/>
  <c r="D89"/>
  <c r="D86"/>
  <c r="D85"/>
  <c r="D84"/>
  <c r="D81"/>
  <c r="D80"/>
  <c r="D79"/>
  <c r="D78"/>
  <c r="D77"/>
  <c r="D75"/>
  <c r="D74"/>
  <c r="D73"/>
  <c r="D71"/>
  <c r="D70"/>
  <c r="D69"/>
  <c r="D68"/>
  <c r="D67"/>
  <c r="D66"/>
  <c r="D65"/>
  <c r="D64"/>
  <c r="D63"/>
  <c r="D62"/>
  <c r="D61"/>
  <c r="D60"/>
  <c r="D59"/>
  <c r="D58"/>
  <c r="D47" l="1"/>
  <c r="G47" s="1"/>
  <c r="D45"/>
  <c r="G45" s="1"/>
  <c r="D52"/>
  <c r="D51"/>
  <c r="D50"/>
  <c r="D49"/>
  <c r="D48"/>
  <c r="D46"/>
  <c r="D44"/>
  <c r="D43"/>
  <c r="D42"/>
  <c r="D40"/>
  <c r="D39"/>
  <c r="D38"/>
  <c r="D37"/>
  <c r="D36"/>
  <c r="D34"/>
  <c r="D33"/>
  <c r="D32"/>
  <c r="D30"/>
  <c r="D29"/>
  <c r="D28"/>
  <c r="D27"/>
  <c r="D26"/>
  <c r="D25"/>
  <c r="D24"/>
  <c r="D23"/>
  <c r="D22"/>
  <c r="D21"/>
  <c r="D20"/>
  <c r="D19"/>
  <c r="D18"/>
  <c r="D17"/>
  <c r="G175" l="1"/>
  <c r="G174"/>
  <c r="G173"/>
  <c r="G172"/>
  <c r="G171"/>
  <c r="G169"/>
  <c r="G167"/>
  <c r="G166"/>
  <c r="G165"/>
  <c r="G163"/>
  <c r="G162"/>
  <c r="G161"/>
  <c r="I160"/>
  <c r="G160"/>
  <c r="G159"/>
  <c r="G158"/>
  <c r="G157"/>
  <c r="G156"/>
  <c r="G155"/>
  <c r="G153"/>
  <c r="G152"/>
  <c r="G151"/>
  <c r="G150"/>
  <c r="G149"/>
  <c r="G148"/>
  <c r="G147"/>
  <c r="G146"/>
  <c r="G145"/>
  <c r="G144"/>
  <c r="G143"/>
  <c r="G142"/>
  <c r="G141"/>
  <c r="G140"/>
  <c r="G139"/>
  <c r="G138"/>
  <c r="G137"/>
  <c r="G129"/>
  <c r="G128"/>
  <c r="G176" l="1"/>
  <c r="I120"/>
  <c r="G134"/>
  <c r="G133"/>
  <c r="G132"/>
  <c r="G131"/>
  <c r="G130"/>
  <c r="G127"/>
  <c r="G126"/>
  <c r="G125"/>
  <c r="G123"/>
  <c r="G122"/>
  <c r="G121"/>
  <c r="G120"/>
  <c r="G119"/>
  <c r="G118"/>
  <c r="G117"/>
  <c r="G116"/>
  <c r="G115"/>
  <c r="G113"/>
  <c r="G112"/>
  <c r="G111"/>
  <c r="G110"/>
  <c r="G109"/>
  <c r="G108"/>
  <c r="G107"/>
  <c r="G106"/>
  <c r="G105"/>
  <c r="G104"/>
  <c r="G103"/>
  <c r="G102"/>
  <c r="G101"/>
  <c r="G100"/>
  <c r="G99"/>
  <c r="G98"/>
  <c r="G97"/>
  <c r="G52"/>
  <c r="G46"/>
  <c r="G94"/>
  <c r="G93"/>
  <c r="G92"/>
  <c r="G91"/>
  <c r="G90"/>
  <c r="G89"/>
  <c r="G86"/>
  <c r="G85"/>
  <c r="G84"/>
  <c r="G81"/>
  <c r="G80"/>
  <c r="G79"/>
  <c r="I78"/>
  <c r="G78"/>
  <c r="G77"/>
  <c r="G76"/>
  <c r="G75"/>
  <c r="G74"/>
  <c r="G73"/>
  <c r="G71"/>
  <c r="G70"/>
  <c r="G69"/>
  <c r="G68"/>
  <c r="G67"/>
  <c r="G66"/>
  <c r="G65"/>
  <c r="G64"/>
  <c r="G63"/>
  <c r="G62"/>
  <c r="G61"/>
  <c r="G60"/>
  <c r="G59"/>
  <c r="G58"/>
  <c r="G57"/>
  <c r="G56"/>
  <c r="G55"/>
  <c r="G42"/>
  <c r="G135" l="1"/>
  <c r="G95"/>
  <c r="G39"/>
  <c r="I37"/>
  <c r="G51"/>
  <c r="G50"/>
  <c r="G49"/>
  <c r="G48"/>
  <c r="G44"/>
  <c r="G43"/>
  <c r="G40"/>
  <c r="G38"/>
  <c r="G37"/>
  <c r="G36"/>
  <c r="G35"/>
  <c r="G34"/>
  <c r="G33"/>
  <c r="G32"/>
  <c r="G30"/>
  <c r="G29"/>
  <c r="G28"/>
  <c r="G27"/>
  <c r="G26"/>
  <c r="G25"/>
  <c r="G24"/>
  <c r="G23"/>
  <c r="G22"/>
  <c r="G21"/>
  <c r="G20"/>
  <c r="G19"/>
  <c r="G18"/>
  <c r="G17"/>
  <c r="G16"/>
  <c r="G15"/>
  <c r="G14"/>
  <c r="G53" l="1"/>
  <c r="G10" l="1"/>
  <c r="G9" l="1"/>
  <c r="G8"/>
  <c r="G7"/>
  <c r="G6"/>
  <c r="G5"/>
  <c r="G4"/>
  <c r="G11" l="1"/>
  <c r="G177" l="1"/>
  <c r="D282" l="1"/>
  <c r="G282" s="1"/>
  <c r="D286" l="1"/>
  <c r="G286" s="1"/>
  <c r="D271" l="1"/>
  <c r="G271" s="1"/>
  <c r="D272" l="1"/>
  <c r="G272" s="1"/>
  <c r="D285"/>
  <c r="G285" s="1"/>
  <c r="D284"/>
  <c r="G284" s="1"/>
  <c r="D281"/>
  <c r="G281" s="1"/>
  <c r="D279"/>
  <c r="G279" s="1"/>
  <c r="D280" l="1"/>
  <c r="G280" s="1"/>
  <c r="G300" s="1"/>
</calcChain>
</file>

<file path=xl/sharedStrings.xml><?xml version="1.0" encoding="utf-8"?>
<sst xmlns="http://schemas.openxmlformats.org/spreadsheetml/2006/main" count="713" uniqueCount="181">
  <si>
    <t>Sl. No:</t>
  </si>
  <si>
    <t>Item Description</t>
  </si>
  <si>
    <t>Qnty</t>
  </si>
  <si>
    <t>Unit</t>
  </si>
  <si>
    <t>Unit Rate (Tk)</t>
  </si>
  <si>
    <t>Amount (Tk)</t>
  </si>
  <si>
    <t>each</t>
  </si>
  <si>
    <t>Cum</t>
  </si>
  <si>
    <t>16-190</t>
  </si>
  <si>
    <t>48-100</t>
  </si>
  <si>
    <t>Sqm</t>
  </si>
  <si>
    <t>m</t>
  </si>
  <si>
    <t>36-150-10</t>
  </si>
  <si>
    <t>sqm</t>
  </si>
  <si>
    <t>cum</t>
  </si>
  <si>
    <t>04-120</t>
  </si>
  <si>
    <t xml:space="preserve">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 </t>
  </si>
  <si>
    <t>04-180</t>
  </si>
  <si>
    <t>Site preparation by manually removing all miscellaneous objectional materials form entire site and removing soil upto 15cm depth including uprooting stumps, jungle clearing, levelling dressing etc. complete as per direction of Engineer in charge.</t>
  </si>
  <si>
    <t>12-100</t>
  </si>
  <si>
    <t>Installation of pizeometer including supply of 40mm G.I. pipe, brass strainer, socket, labour, by wash boring, lowering, fixing the elevation and providing cover on the top of the well etc. complete as per direction of Engineer in charge.</t>
  </si>
  <si>
    <t>44-240</t>
  </si>
  <si>
    <t>M ton</t>
  </si>
  <si>
    <t>44-320</t>
  </si>
  <si>
    <t>44-270</t>
  </si>
  <si>
    <t>Painting of steel sheet piles, 2 coats of bitumen paint, including preparation of surface with sand paper, iron brush etc. including the cost of all materials and labour etc. complete as per direction of Engineer in charge.</t>
  </si>
  <si>
    <t>72-180</t>
  </si>
  <si>
    <t>Supplying and placing 20mm thick hessian cloth impregnated with bitumen in expansion joints or on top of sheet piles as per specification and direction of Engineer in charge.</t>
  </si>
  <si>
    <t>44-310</t>
  </si>
  <si>
    <t>44-220</t>
  </si>
  <si>
    <t>28-120</t>
  </si>
  <si>
    <t>28-200</t>
  </si>
  <si>
    <t>76-120</t>
  </si>
  <si>
    <t>Kg</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</si>
  <si>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</si>
  <si>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t>
  </si>
  <si>
    <t>Footing, footing beams, grade beams, foundation slab with 60-80mm dia barrack bamboo props.</t>
  </si>
  <si>
    <t>16-520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</si>
  <si>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</si>
  <si>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</si>
  <si>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40-610-20</t>
  </si>
  <si>
    <t>40-610-30</t>
  </si>
  <si>
    <t>Well graded between 20mm to 5mm size.
(Combination of sub-item 10 &amp; 30 or 20 &amp; 30 shall be used)</t>
  </si>
  <si>
    <t>Well graded between 40mm to 20mm size.</t>
  </si>
  <si>
    <t>40-140</t>
  </si>
  <si>
    <t>40-220</t>
  </si>
  <si>
    <t>16-140</t>
  </si>
  <si>
    <t>16-130</t>
  </si>
  <si>
    <t>16-200</t>
  </si>
  <si>
    <t>16-220</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</si>
  <si>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</si>
  <si>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</si>
  <si>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M</t>
  </si>
  <si>
    <t>16-240</t>
  </si>
  <si>
    <t>16-540</t>
  </si>
  <si>
    <t>16-530</t>
  </si>
  <si>
    <t>16-310</t>
  </si>
  <si>
    <t>36-150-60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</si>
  <si>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</si>
  <si>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Earth work by manual labour, in all kinds of soil in removing the cross bundh/ ring bundh, including all leads and lifts complete and placing the spoils to a safe distance, (minimun 15m apart from the bank) as per direction of Engineer in charge.</t>
  </si>
  <si>
    <t>Sub-Total</t>
  </si>
  <si>
    <t>12-300</t>
  </si>
  <si>
    <t>Construction of sump well with dug holes of size 1.80 m x 2.0 m, laying in position the perforated empty diesel/petrol drum sheet of 1.00 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</si>
  <si>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28-100</t>
  </si>
  <si>
    <t>Preparetion  of mobilization of the site for construction of submersoble embankment or other structural components in c/w``Haor Flood Management and Livelihood Improvement Project (BWDB part) as per Technical Specifications, including land lease, rental charges, obtaining permissions for work, developing work area, preparation of platform for temporary semi pucca site office (40sqm), CI sheet labor sheds (200sqm), CI sheet stores (200 sqm), supply of wooden &amp; cane seated furniture etc. as per specified and as per Contractor's method Statement and as per direction of Engineer in Charge.</t>
  </si>
  <si>
    <t>Peovide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</si>
  <si>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Day</t>
  </si>
  <si>
    <t>Demobilization and clean-up of the site upon completion of the works, as per Technical Specification, Contractor's Method Statement and as per direction of Engineer in Charge.</t>
  </si>
  <si>
    <t>Providing and maintaining adequate portable water supply by installing 4 nos. of tube well and sanitation facilities by installing 6 nos. of sanitary latrines for usage of labours, Officials and others for prevailing the hygenic and healthy environment at allover the working sithe as per direction of the engineer in charge.</t>
  </si>
  <si>
    <t>Mobilize, strengthen required land based consatruction equipment such as excavator, dump truck, chain dozer, vibro-compactor and plants such as gemetor for site electrification, digital camera for taking photographs and digital vedio camera for recording/Taking Photograph as sequences of works etc. for keeping records of the works by providing following information including transfer to site, complete for the purposes stated in the technical specification and Contractor's Method Statement and as per direction of Engineer in Charge.</t>
  </si>
  <si>
    <t>Operate, maintain of plant and equipment such as generator for site electrification for the purpose stated in the  technical specification and Contractor's Method Statement and as per direction of Engineer in Charge.</t>
  </si>
  <si>
    <t>LS</t>
  </si>
  <si>
    <t>NSI</t>
  </si>
  <si>
    <t>Item Code no.</t>
  </si>
  <si>
    <t>Environmental Monitoring through Sample Collection and analysis such as Air quality test, Surface water test, Sound Level monitoring, Traffic signs and road navigation,  safety provisions with first aid and medical Assistant as per direction of engineer in charge.</t>
  </si>
  <si>
    <t>Mobilization of Site :</t>
  </si>
  <si>
    <t>16-560</t>
  </si>
  <si>
    <r>
      <t xml:space="preserve">Shoring for slope protection of foundation trench, canal, embankment, road, pond etc. as per design slopes, grades including removal of spoils to a safe distance as per direction of Engineer in charge.                                                              
</t>
    </r>
    <r>
      <rPr>
        <b/>
        <sz val="11"/>
        <color theme="1"/>
        <rFont val="Times New Roman"/>
        <family val="1"/>
      </rPr>
      <t>16-560-20:  By bamboo post of 6.0m length,  c/c fixed with nails.</t>
    </r>
  </si>
  <si>
    <t>12-310</t>
  </si>
  <si>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t>
    </r>
    <r>
      <rPr>
        <sz val="11"/>
        <color theme="1"/>
        <rFont val="Times New Roman"/>
        <family val="1"/>
      </rPr>
      <t xml:space="preserve"> With 25mm down graded stone chips.</t>
    </r>
  </si>
  <si>
    <t>(a)</t>
  </si>
  <si>
    <t>(b)</t>
  </si>
  <si>
    <r>
      <t xml:space="preserve">Earth work by manual labour in resectioning of embankment/ canal bank/ river slopes/ road/ compound etc. manually compacted by 7.0 kg iron rammer to avoid any air pocket in clayey soil (minimum 30% clay, 0-40% silt and 0-30% sand) within the initial lead of 30m and all lifts including throwing the spoils to profile in layers not exceeding 150mm thickness with clod breaking to a maximum size of 100mm, removing roots &amp; stumps of trees of girth upto 200mm from the ground, benching the side slopes, stripping/ ploughing the base of embankment and borrowpit areas, dug bailing, bail out of water, rough dressing including 150mm cambering at the centre of the crest (where necessary) etc. complete as per direction of Engineer in charge. 
</t>
    </r>
    <r>
      <rPr>
        <b/>
        <sz val="11"/>
        <color theme="1"/>
        <rFont val="Times New Roman"/>
        <family val="1"/>
      </rPr>
      <t>16-140-10: 0 m to 3 m height</t>
    </r>
  </si>
  <si>
    <t xml:space="preserve">(b) </t>
  </si>
  <si>
    <r>
      <t xml:space="preserve">Manufacturing and supplying C.C. blocks in leanest mix. 1:3:6, with cement, sand (FM&gt;=1.5) and Stone Chips (40mm down graded), to attain a minimum 28 days cylinder strength of 9.0 N/mm² including grading, washing stone chips, mixing, laying in forms, consolidation, curing for at least 21 days, including preparation of platform, shuttering and stacking in measurable stacks etc complete including supply of all materials (steel shutter to be used) as per direction of Engineer in charge. 
(a) </t>
    </r>
    <r>
      <rPr>
        <b/>
        <sz val="11"/>
        <color theme="1"/>
        <rFont val="Times New Roman"/>
        <family val="1"/>
      </rPr>
      <t>40-140-50 : block size 30cmx30cmx30cm.</t>
    </r>
  </si>
  <si>
    <t>40-140-40</t>
  </si>
  <si>
    <t>40-600</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</si>
  <si>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t>
  </si>
  <si>
    <t>Mass =&gt;400 gm/m², thickness(Under 2 kpa pressure) =&gt;3.00 mm, EoS&lt;=0.08mm, strip tensile strength =&gt;23 kn/m, grab strength =&gt;1500 N, CBR puncture resistance =&gt;3800 N.</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</si>
  <si>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</si>
  <si>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Pltcu</t>
  </si>
  <si>
    <t>Pldcu</t>
  </si>
  <si>
    <t>Causeway</t>
  </si>
  <si>
    <t>Grand Total =</t>
  </si>
  <si>
    <t>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t>
  </si>
  <si>
    <t>Analysis Rate</t>
  </si>
  <si>
    <t xml:space="preserve">(A) Chhitra Khal Causeway (4.00m) at km 21.77 of Nunnir Haor  </t>
  </si>
  <si>
    <t>Pltcum</t>
  </si>
  <si>
    <r>
      <t xml:space="preserve">Extra rate for every additional lead of 15 m or part thereof beyond the initial lead of 30m up to a maximum of 19 leads (3m neglected) for all kinds of earth work                                                                                            </t>
    </r>
    <r>
      <rPr>
        <b/>
        <sz val="11"/>
        <color theme="1"/>
        <rFont val="Times New Roman"/>
        <family val="1"/>
      </rPr>
      <t>1 no lead</t>
    </r>
  </si>
  <si>
    <t>Pldcum</t>
  </si>
  <si>
    <t>(A) Sub-Total (Chhitra Khal Causeway) =</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</si>
  <si>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1"/>
        <color theme="1"/>
        <rFont val="Times New Roman"/>
        <family val="1"/>
      </rPr>
      <t>12-310-20 : By pump.</t>
    </r>
    <r>
      <rPr>
        <sz val="11"/>
        <color theme="1"/>
        <rFont val="Times New Roman"/>
        <family val="1"/>
      </rPr>
      <t xml:space="preserve">
</t>
    </r>
  </si>
  <si>
    <r>
      <t xml:space="preserve">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t>
    </r>
    <r>
      <rPr>
        <b/>
        <sz val="11"/>
        <color theme="1"/>
        <rFont val="Times New Roman"/>
        <family val="1"/>
      </rPr>
      <t>44-240-30 : U-shape, hot- rolled steel sheet pile width= 400mm to 600mm: height=&gt; 100mm, Th.= &gt; 10.5: wt. per sqm of pile wall =&gt;120 kg/m2: sectional modulus per one meter of pile wall width =&gt; 874 cm3/m</t>
    </r>
  </si>
  <si>
    <r>
      <t xml:space="preserve">Cutting of steel sheet piles to design length and shape as per requirement in design and drawing and as per direction of Engineer in charge. 
</t>
    </r>
    <r>
      <rPr>
        <b/>
        <sz val="11"/>
        <color theme="1"/>
        <rFont val="Times New Roman"/>
        <family val="1"/>
      </rPr>
      <t>44-320-10 :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</si>
  <si>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1"/>
        <color theme="1"/>
        <rFont val="Times New Roman"/>
        <family val="1"/>
      </rPr>
      <t>44-270-20: U-type or any other type : Upto 4.50 m depth.</t>
    </r>
  </si>
  <si>
    <r>
      <t xml:space="preserve">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28-120-20: With 25mm down graded stone chips.</t>
    </r>
  </si>
  <si>
    <r>
      <t xml:space="preserve">Supplying and laying single layer polythene sheet in floor below cement concrete, RCC slab, on walls etc. complete in all respect as per direction of Engineer in charge. 
</t>
    </r>
    <r>
      <rPr>
        <b/>
        <sz val="11"/>
        <color theme="1"/>
        <rFont val="Times New Roman"/>
        <family val="1"/>
      </rPr>
      <t>44-220-10: Weighing minimum 1.0 kg per 6.50 sqm</t>
    </r>
  </si>
  <si>
    <r>
      <t xml:space="preserve">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1"/>
        <color theme="1"/>
        <rFont val="Times New Roman"/>
        <family val="1"/>
      </rPr>
      <t>28-100-20 : With 25mm down graded stone chips</t>
    </r>
  </si>
  <si>
    <r>
      <t xml:space="preserve">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 
</t>
    </r>
    <r>
      <rPr>
        <b/>
        <sz val="11"/>
        <color theme="1"/>
        <rFont val="Times New Roman"/>
        <family val="1"/>
      </rPr>
      <t>28-200-10 : with stone chips</t>
    </r>
  </si>
  <si>
    <r>
      <t xml:space="preserve">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t>
    </r>
    <r>
      <rPr>
        <b/>
        <sz val="11"/>
        <color theme="1"/>
        <rFont val="Times New Roman"/>
        <family val="1"/>
      </rPr>
      <t>76-120-10: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</si>
  <si>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labour using mallet/ vibro compactor) as per direction of Engineer in charge. </t>
    </r>
    <r>
      <rPr>
        <b/>
        <sz val="11"/>
        <color theme="1"/>
        <rFont val="Times New Roman"/>
        <family val="1"/>
      </rPr>
      <t xml:space="preserve">
16-520-20 : sand of FM&gt;=1.50</t>
    </r>
  </si>
  <si>
    <t>(b)40-140-40 :block size 40cmx40cmx20cm</t>
  </si>
  <si>
    <r>
      <t xml:space="preserve">Labour charge for protective works in laying CC blocks of different sizes including preparation of base, watering and ramming of base etc. complete as per direction of Engineer in charge. 
</t>
    </r>
    <r>
      <rPr>
        <b/>
        <sz val="11"/>
        <color theme="1"/>
        <rFont val="Times New Roman"/>
        <family val="1"/>
      </rPr>
      <t>40-220-10 : Within 200 m.</t>
    </r>
  </si>
  <si>
    <r>
      <t xml:space="preserve">Extra rate for every additional lift of 1.00 meter part thereof beyond the initial lift of 1.5m ( 30 cm neglected) for all kinds of earth work.                                            </t>
    </r>
    <r>
      <rPr>
        <b/>
        <sz val="11"/>
        <color theme="1"/>
        <rFont val="Times New Roman"/>
        <family val="1"/>
      </rPr>
      <t xml:space="preserve"> 1 no. lift</t>
    </r>
  </si>
  <si>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 xml:space="preserve"> 
04-280-10: 150mm x 25mm</t>
    </r>
  </si>
  <si>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1"/>
        <color theme="1"/>
        <rFont val="Times New Roman"/>
        <family val="1"/>
      </rPr>
      <t>16-540-20 : Sand of FM&gt;=0.80</t>
    </r>
  </si>
  <si>
    <t xml:space="preserve">(B) Nabinpur Khal Causeway (4.00m) at km 23.38 of Noapara Haor  </t>
  </si>
  <si>
    <r>
      <t>Earth work in excavation of foundation trenches in all kinds of soil as per layout plan of foundation excavation with all leads and lifts and placing the spoil earth for constructing the ring bundh/offerdam where necessary as per design and specification or disposing it to a safe distance including pushing, levelling, dressing, etc. complete as per direction of Engineer in charge.</t>
    </r>
    <r>
      <rPr>
        <b/>
        <sz val="11"/>
        <color theme="1"/>
        <rFont val="Times New Roman"/>
        <family val="1"/>
      </rPr>
      <t xml:space="preserve">
16-310-10 : For moving spoil earth upto a distance of 100m from the centre of the pit</t>
    </r>
  </si>
  <si>
    <t>Vertical and inclined walls, columns, piers with 60-80mm dia barrack bamboo props.</t>
  </si>
  <si>
    <r>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t>
    </r>
    <r>
      <rPr>
        <b/>
        <sz val="11"/>
        <color theme="1"/>
        <rFont val="Times New Roman"/>
        <family val="1"/>
      </rPr>
      <t xml:space="preserve">
12-310-20 : By pump.</t>
    </r>
    <r>
      <rPr>
        <sz val="11"/>
        <color theme="1"/>
        <rFont val="Times New Roman"/>
        <family val="1"/>
      </rPr>
      <t xml:space="preserve">
</t>
    </r>
  </si>
  <si>
    <t>Well graded between 20mm to 5mm size.(Combination of sub-item 10 &amp; 30 or 20 &amp; 30 shall be used)</t>
  </si>
  <si>
    <r>
      <t xml:space="preserve">Constructing at site, cement mortar gauge on masonry wall, including engraving in meter, decimeter &amp; centimeter, painting and figuring with black and red water proof paint, etc. complete as per direction of  Engineer in charge.                            </t>
    </r>
    <r>
      <rPr>
        <b/>
        <sz val="11"/>
        <color theme="1"/>
        <rFont val="Times New Roman"/>
        <family val="1"/>
      </rPr>
      <t xml:space="preserve"> 
04-280-10: 150mm x 25mm</t>
    </r>
  </si>
  <si>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</si>
  <si>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r>
      <t xml:space="preserve">Extra rate for every additional lift of 1.00 meter part thereof beyond the initial lift of 1.5m ( 30 cm neglected) for all kinds of earth work.                                                                     </t>
    </r>
    <r>
      <rPr>
        <b/>
        <sz val="11"/>
        <color theme="1"/>
        <rFont val="Times New Roman"/>
        <family val="1"/>
      </rPr>
      <t>1 no. lift</t>
    </r>
  </si>
  <si>
    <r>
      <t xml:space="preserve">Extra rate for every additional lead of 15 m or part thereof beyond the initial lead of 30m up to a maximum of 19 leads (3m neglected) for all kinds of earth work                                                                                          </t>
    </r>
    <r>
      <rPr>
        <b/>
        <sz val="11"/>
        <color theme="1"/>
        <rFont val="Calibri"/>
        <family val="2"/>
        <scheme val="minor"/>
      </rPr>
      <t>1 no. lead</t>
    </r>
  </si>
  <si>
    <r>
      <t xml:space="preserve">Extra rate for every additional lift of 1.0m or part thereof beyond the initial lift of 1.5m (30cm neglected) for all kinds of earth work.
</t>
    </r>
    <r>
      <rPr>
        <b/>
        <sz val="11"/>
        <color theme="1"/>
        <rFont val="Times New Roman"/>
        <family val="1"/>
      </rPr>
      <t>1 no. lift.</t>
    </r>
  </si>
  <si>
    <r>
      <t xml:space="preserve">Extra rate for every additional lead of 15m or part thereof beyond the initial lead of 30m upto a maximum of 19 leads (3m neglected) for all kinds of earth work.
</t>
    </r>
    <r>
      <rPr>
        <b/>
        <sz val="11"/>
        <color theme="1"/>
        <rFont val="Times New Roman"/>
        <family val="1"/>
      </rPr>
      <t>1 no. Lead</t>
    </r>
  </si>
  <si>
    <t>(B) Sub-Total (Nabinpur Khal Causeway) =</t>
  </si>
  <si>
    <t xml:space="preserve">(C) Dipjuri Khal Causeway (4.0m) at km 39.07 of Boro Haor . </t>
  </si>
  <si>
    <t>(C) Sub-Total (Dipjuri Khal Causeway) =</t>
  </si>
  <si>
    <t xml:space="preserve">(D) Sudhi Khal Causeway (4.00m) at km 33.30 of Boro  Haor  </t>
  </si>
  <si>
    <t>(D) Sub-Total (Sudhi khal Causeway) =</t>
  </si>
  <si>
    <r>
      <t xml:space="preserve">Extra rate for every additional lift of 1.00 meter part thereof beyond the initial lift of 1.5m ( 30 cm neglected) for all kinds of earth work.                                                                             </t>
    </r>
    <r>
      <rPr>
        <b/>
        <sz val="11"/>
        <color theme="1"/>
        <rFont val="Times New Roman"/>
        <family val="1"/>
      </rPr>
      <t>1 no. lift</t>
    </r>
  </si>
  <si>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ofEngineer in charge.</t>
  </si>
  <si>
    <r>
      <t xml:space="preserve">Supplying at site U-shape hot rolled steel sheet pile of different section of Phosphorus=0.04%(Maximum), Sulphur = 0.04% (Maximum), Copper= 0.25% (Minimum) , Tensile strength=&gt; 490 N/mm2 , Yield strength =&gt;296 N/mm2, Elongation =15% (Minimum) including all taxes, freights, incidental charges etc. complete as per direction of the Engineer -in- charge.
</t>
    </r>
    <r>
      <rPr>
        <b/>
        <sz val="11"/>
        <color theme="1"/>
        <rFont val="Times New Roman"/>
        <family val="1"/>
      </rPr>
      <t>44-240-30 : U-shape, hot- rolled steel sheet pile width= 400mm to 600mm: height=&gt; 100mm, Th.= &gt; 10.5: wt. per sqm of pile wall =&gt;120 kg/m2: sectional modulus per one meter of pile wall width =&gt; 874 cm3/m</t>
    </r>
  </si>
  <si>
    <t>Well graded between 20mm to 5mm size. (Combination of sub-item 10 &amp; 30 or 20 &amp; 30 shall be used)</t>
  </si>
  <si>
    <t>40-600-20 . Mass =&gt;300 gm/m², thickness(Under 2 kpa pressure) =&gt;2.00 mm, EoS&lt;=0.11mm, strip tensile strength =&gt;15 kn/m, grab strength =&gt;850 N, CBR puncture resistance =&gt;2200 N.</t>
  </si>
  <si>
    <t>40-600-20</t>
  </si>
  <si>
    <t>( C)</t>
  </si>
  <si>
    <t>Deck slab, operating deck slab, top slab of barrel upto 3.5m height with 60-80mm dia barrack bamboo props.</t>
  </si>
  <si>
    <t>36-150-20</t>
  </si>
  <si>
    <t>(D) Sub-Total (4 nos Box sluice) =</t>
  </si>
  <si>
    <t xml:space="preserve">: 600mm dia </t>
  </si>
  <si>
    <t xml:space="preserve">Back filling of  hydraulic structure including all leads and lifts in 150mm layer including watering, ramming, compaction to 30% relative density etc. complete by compactor or any other suitable method as per direction of Engineer in charge. </t>
  </si>
  <si>
    <t>16-540-20</t>
  </si>
  <si>
    <t>Sand of Fm &gt;0.80</t>
  </si>
  <si>
    <t xml:space="preserve">Earth work by manual labour in all kinds of soil in removing the cross bundh/Ring bundh including all leads and lifts complete and placing the spoils to a safe distance-do-as per direction of Engineer in charge </t>
  </si>
  <si>
    <t>76-230</t>
  </si>
  <si>
    <t xml:space="preserve">Manufacturing, supplying, installation and fitting, fixing the vertical steel lift gate/ flap gate as per design and specification, including fabricating, reverting, welding, fixing rubber seal, providing required nuts and bolts including the cost of all materials etc. complete with a prime coat of red oxide where necessary as per direction of Engineer in charge, (Applicable only for size not specified in Item code 76-240 &amp; 76-250)  </t>
  </si>
  <si>
    <t xml:space="preserve">                       76-200</t>
  </si>
  <si>
    <t>Manufacturing supplying &amp; installation of Hand Wheel type lifting device for slide gate with 63mm dia steel shaft, 108mm outer dia bronze nut taper roller bearing SKF-50216 etc. as per approved design in/c. supply of all components, labours with a prime coat of red oxide where necessary etc. comp. in/c. the cost of all materials as per specification &amp; direction of ENGINEER IN CHARGE.</t>
  </si>
  <si>
    <t>76-260</t>
  </si>
  <si>
    <t xml:space="preserve">Labour charge for fitting fixing of M.S. vertical lift/ flap gate shutter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and as per direction of the Engineer in charge.     </t>
  </si>
  <si>
    <t xml:space="preserve">Earth work by manual labour in resectioning of embankment /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</si>
  <si>
    <t>16-140-10: 0 m to 3.00m height.</t>
  </si>
  <si>
    <r>
      <t xml:space="preserve">Supplying and laying single layer polythene sheet in floor below cement concrete, RCC slab, on walls etc. complete in all respect as per direction of Engineer in charge. 
</t>
    </r>
    <r>
      <rPr>
        <b/>
        <sz val="10"/>
        <color theme="1"/>
        <rFont val="Times New Roman"/>
        <family val="1"/>
      </rPr>
      <t>44-220-10: Weighing minimum 1.0 kg per 6.50 sqm</t>
    </r>
  </si>
  <si>
    <t>(b) 40-140-40block size 40cmx40cmx20cm</t>
  </si>
  <si>
    <t>(b) 40-140-40: block size 40cmx40cmx20cm</t>
  </si>
  <si>
    <t xml:space="preserve">Construction of R.C.C. cast in situ bored piles in 1:1.5:3 upto required depth in all types of soils including drilling and driving &amp; extracting temporary steel casing upto required depth where necessary with bentonite circulation, casting concrete with cement, sand (FM&gt;=2.50) and 20mm down graded shingles in leanest mix. 1:1.5:3 having minimum 28 day cylinder strength of 22.0 N/mm² including the cost of all materials, labour, equipments and all incidental charges excluding the cost of M.S. work for reinforcement etc. complete in all respect (measurement will be given from the bottom of the pile cap) as per design, drawing, specification and direction of Engineer in charge.                                                              44-120-30 . 600mm dia.  </t>
  </si>
  <si>
    <t>44-120</t>
  </si>
  <si>
    <t>Labour for breaking of head of cast in situ bored pile/precast pile upto required length by any means and removing the dismantled materials such as concrete to a safe distance including scrapping and removing concrete
from steel/M.S. rods, all sorts of handling, stacking the same properly after clearing, levelling and dressing the site and clearing the river bed etc. complete as per direction of Engineer in charge.</t>
  </si>
  <si>
    <t>44-140</t>
  </si>
  <si>
    <t>Providing and making point welding at contact point of the spiral binders at 0.5m intervals with the main reinforcements by electric arc welding and the rest to be binding with G.I. wire for construction of cast in situ bored pile carefully with highly oxidised electrodes making the point including the cost of all materials, labour, tools, plants and equipments, cost of power etc. complete in all respect as per direction of Engineer in charge.</t>
  </si>
  <si>
    <t>44-150</t>
  </si>
  <si>
    <t>Point</t>
  </si>
  <si>
    <t>44-160</t>
  </si>
  <si>
    <t>Providing and making joint of welding of minimum 300mm length at the lapping portion of main reinforcements by electric arc welding for construction of cast in situ bored pile carefully with highly oxidised
electrodes making the joint prominent, including the of cost of all materials, labour, tools, plants and equipments, cost of power etc. complete in all respects as per direction of Engineer in charge.</t>
  </si>
  <si>
    <t>(C )</t>
  </si>
  <si>
    <t>Deck slab, operating deck slab, top slab of barrel upto 3.5m height with 60-80mm dia barack bamboo props</t>
  </si>
  <si>
    <t>36-150-30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</si>
  <si>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coat of materials as per design, specification and direction of Engineer in charge.</t>
  </si>
  <si>
    <t>76-170</t>
  </si>
  <si>
    <t xml:space="preserve">Abstruct cost for construction of 15 m span Bridge over  Madon to Nansree road at km. 2.700 of Boro Haor </t>
  </si>
  <si>
    <t>(H) Sub-Total (Bridge) =</t>
  </si>
  <si>
    <t>(d)</t>
  </si>
  <si>
    <t>Beams and girders (web portion) in deck/operating deck above 3.5m upto 6.5m height with 50mm dia GI pipe props.</t>
  </si>
  <si>
    <t>36-150-50</t>
  </si>
  <si>
    <r>
      <t xml:space="preserve">Shoring for slope protection of foundation trench, canal, embankment, road, pond etc. as per design slopes, grades including removal of spoils to a safe distance as per direction of Engineer in charge.                                                              
</t>
    </r>
    <r>
      <rPr>
        <b/>
        <sz val="11"/>
        <rFont val="Times New Roman"/>
        <family val="1"/>
      </rPr>
      <t>16-560-20:  By bamboo post of 6.0m length,  c/c fixed with nails.</t>
    </r>
  </si>
  <si>
    <t xml:space="preserve">(E)  4 nos. Box sluice at km (a) Chhagalia khal at km 10.48 of Noapara haor (b)  Near Nasir at km 7.74 of Nunnir haor, (c) Singhpur khal at km 11.17 of Noapara haor (d) Goru Chara Khal at km. 10.00 of Boro Haor </t>
  </si>
  <si>
    <t>Total cost for 36 nos of pipe Inlet =</t>
  </si>
  <si>
    <t>Abstruct cost of an estimate for   Construction of (1)  Causeway-4 nos (a) Chhitra Khal (4.00m) at km 21.77 of Nunnir Haor, (b) Nabinpur Khal (4.00m) at km 23.38 of Noapara Haor, (c) Dipjuri Khal (4.0m) at km 27.00 of Boro Haor (d) Sudhi Khal (4.00m) at km 33.30 of Boro Haor (2 )Box sluice/Dranage Culvert- 4 nos   (a) Chhagalia khal at km 10.48 of Noapara haor (b)  Near Nasir at km 7.74 of Nunnir haor, (c) Singhpur khal at km 11.17 of Noapara haor (d) Goru Chara Khal at km. 10.00 of Boro Haor  (3) Irrigation Inlet structure-36 nos in different placess of Noagoan haor, Nunnir haor &amp; Boro haor (4) Bridge-1 no.(15.00m span)  at km. 2.70 (over Baniajang Khal) Nikli Gundhar road of Boro haor  in c/w Haor Flood Management and Livelihood Improved Improvement Project(BWDB Part) under Kishoregange WD Division, BWDB, Kishoregonj during the FY2017-18. Package No. BWDB/Kish/HFMLIP/PW-20.</t>
  </si>
</sst>
</file>

<file path=xl/styles.xml><?xml version="1.0" encoding="utf-8"?>
<styleSheet xmlns="http://schemas.openxmlformats.org/spreadsheetml/2006/main">
  <numFmts count="2">
    <numFmt numFmtId="43" formatCode="_(* #,##0.00_);_(* \(#,##0.00\);_(* &quot;-&quot;??_);_(@_)"/>
    <numFmt numFmtId="164" formatCode="0.000"/>
  </numFmts>
  <fonts count="21">
    <font>
      <sz val="11"/>
      <color theme="1"/>
      <name val="Calibri"/>
      <family val="2"/>
      <scheme val="minor"/>
    </font>
    <font>
      <b/>
      <sz val="11"/>
      <color theme="1"/>
      <name val="Times New Roman"/>
      <family val="1"/>
    </font>
    <font>
      <sz val="11"/>
      <color theme="1"/>
      <name val="Times New Roman"/>
      <family val="1"/>
    </font>
    <font>
      <sz val="11"/>
      <color rgb="FF000000"/>
      <name val="Times New Roman"/>
      <family val="1"/>
    </font>
    <font>
      <b/>
      <u/>
      <sz val="11"/>
      <color theme="1"/>
      <name val="Times New Roman"/>
      <family val="1"/>
    </font>
    <font>
      <sz val="11"/>
      <name val="Times New Roman"/>
      <family val="1"/>
    </font>
    <font>
      <sz val="12"/>
      <color theme="1"/>
      <name val="Times New Roman"/>
      <family val="1"/>
    </font>
    <font>
      <b/>
      <sz val="12"/>
      <color theme="1"/>
      <name val="Times New Roman"/>
      <family val="1"/>
    </font>
    <font>
      <b/>
      <sz val="12"/>
      <name val="Times New Roman"/>
      <family val="1"/>
    </font>
    <font>
      <sz val="10"/>
      <name val="Arial"/>
      <family val="2"/>
    </font>
    <font>
      <sz val="10.5"/>
      <name val="Times New Roman"/>
      <family val="1"/>
    </font>
    <font>
      <b/>
      <sz val="14"/>
      <color theme="1"/>
      <name val="Times New Roman"/>
      <family val="1"/>
    </font>
    <font>
      <sz val="11"/>
      <color theme="1"/>
      <name val="Calibri"/>
      <family val="2"/>
      <scheme val="minor"/>
    </font>
    <font>
      <sz val="10"/>
      <color theme="1"/>
      <name val="Times New Roman"/>
      <family val="1"/>
    </font>
    <font>
      <sz val="10"/>
      <color theme="1"/>
      <name val="Calibri"/>
      <family val="2"/>
      <scheme val="minor"/>
    </font>
    <font>
      <b/>
      <sz val="11"/>
      <color theme="1"/>
      <name val="Calibri"/>
      <family val="2"/>
      <scheme val="minor"/>
    </font>
    <font>
      <sz val="10"/>
      <name val="Times New Roman"/>
      <family val="1"/>
    </font>
    <font>
      <b/>
      <sz val="10"/>
      <name val="Times New Roman"/>
      <family val="1"/>
    </font>
    <font>
      <b/>
      <sz val="9"/>
      <name val="Times New Roman"/>
      <family val="1"/>
    </font>
    <font>
      <b/>
      <sz val="11"/>
      <name val="Times New Roman"/>
      <family val="1"/>
    </font>
    <font>
      <b/>
      <sz val="10"/>
      <color theme="1"/>
      <name val="Times New Roman"/>
      <family val="1"/>
    </font>
  </fonts>
  <fills count="3">
    <fill>
      <patternFill patternType="none"/>
    </fill>
    <fill>
      <patternFill patternType="gray125"/>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s>
  <cellStyleXfs count="3">
    <xf numFmtId="0" fontId="0" fillId="0" borderId="0"/>
    <xf numFmtId="0" fontId="9" fillId="0" borderId="0"/>
    <xf numFmtId="43" fontId="12" fillId="0" borderId="0" applyFont="0" applyFill="0" applyBorder="0" applyAlignment="0" applyProtection="0"/>
  </cellStyleXfs>
  <cellXfs count="195">
    <xf numFmtId="0" fontId="0" fillId="0" borderId="0" xfId="0"/>
    <xf numFmtId="0" fontId="2" fillId="0" borderId="0" xfId="0" applyFont="1" applyBorder="1"/>
    <xf numFmtId="0" fontId="1" fillId="0" borderId="1" xfId="0" applyFont="1" applyBorder="1" applyAlignment="1">
      <alignment horizontal="center" vertical="center" wrapText="1"/>
    </xf>
    <xf numFmtId="0" fontId="2" fillId="0" borderId="1" xfId="0" applyFont="1" applyBorder="1" applyAlignment="1">
      <alignment horizontal="center" vertical="top"/>
    </xf>
    <xf numFmtId="0" fontId="2" fillId="0" borderId="1" xfId="0" applyFont="1" applyBorder="1" applyAlignment="1">
      <alignment horizontal="justify" vertical="top" wrapText="1"/>
    </xf>
    <xf numFmtId="4" fontId="2" fillId="0" borderId="1" xfId="0" applyNumberFormat="1" applyFont="1" applyBorder="1" applyAlignment="1">
      <alignment horizontal="center" vertical="top"/>
    </xf>
    <xf numFmtId="0" fontId="2" fillId="0" borderId="1" xfId="0" applyFont="1" applyBorder="1" applyAlignment="1">
      <alignment horizontal="center" vertical="top" wrapText="1"/>
    </xf>
    <xf numFmtId="0" fontId="2" fillId="0" borderId="1" xfId="0" applyFont="1" applyBorder="1"/>
    <xf numFmtId="0" fontId="3" fillId="0" borderId="1" xfId="0" applyFont="1" applyBorder="1" applyAlignment="1">
      <alignment horizontal="center" vertical="top"/>
    </xf>
    <xf numFmtId="0" fontId="2" fillId="0" borderId="1" xfId="0" applyFont="1" applyFill="1" applyBorder="1" applyAlignment="1">
      <alignment horizontal="center" vertical="top"/>
    </xf>
    <xf numFmtId="0" fontId="2" fillId="0" borderId="1" xfId="0" applyFont="1" applyBorder="1" applyAlignment="1">
      <alignment horizontal="justify" vertical="top"/>
    </xf>
    <xf numFmtId="0" fontId="1" fillId="0" borderId="0" xfId="0" applyFont="1" applyBorder="1"/>
    <xf numFmtId="0" fontId="6" fillId="0" borderId="0" xfId="0" applyFont="1" applyBorder="1"/>
    <xf numFmtId="0" fontId="5" fillId="0" borderId="1" xfId="0" applyFont="1" applyFill="1" applyBorder="1" applyAlignment="1">
      <alignment horizontal="center" vertical="top"/>
    </xf>
    <xf numFmtId="0" fontId="2" fillId="0" borderId="0" xfId="0" applyFont="1"/>
    <xf numFmtId="0" fontId="2" fillId="0" borderId="6" xfId="0" applyFont="1" applyBorder="1" applyAlignment="1">
      <alignment horizontal="center" vertical="top"/>
    </xf>
    <xf numFmtId="0" fontId="2" fillId="0" borderId="1" xfId="0" applyFont="1" applyBorder="1" applyAlignment="1">
      <alignment horizontal="center"/>
    </xf>
    <xf numFmtId="2" fontId="2" fillId="0" borderId="1" xfId="0" applyNumberFormat="1" applyFont="1" applyBorder="1" applyAlignment="1">
      <alignment horizontal="center"/>
    </xf>
    <xf numFmtId="0" fontId="2" fillId="0" borderId="1" xfId="0" applyFont="1" applyFill="1" applyBorder="1" applyAlignment="1">
      <alignment horizontal="center"/>
    </xf>
    <xf numFmtId="164" fontId="2" fillId="0" borderId="1" xfId="0" applyNumberFormat="1" applyFont="1" applyFill="1" applyBorder="1" applyAlignment="1">
      <alignment horizontal="center"/>
    </xf>
    <xf numFmtId="164" fontId="2" fillId="0" borderId="1" xfId="0" applyNumberFormat="1" applyFont="1" applyBorder="1" applyAlignment="1">
      <alignment horizontal="center"/>
    </xf>
    <xf numFmtId="0" fontId="10" fillId="0" borderId="0" xfId="1" applyFont="1" applyFill="1" applyBorder="1" applyAlignment="1">
      <alignment vertical="top"/>
    </xf>
    <xf numFmtId="0" fontId="2" fillId="0" borderId="7" xfId="0" applyFont="1" applyBorder="1" applyAlignment="1">
      <alignment horizontal="center" vertical="top"/>
    </xf>
    <xf numFmtId="0" fontId="2" fillId="0" borderId="7" xfId="0" applyFont="1" applyFill="1" applyBorder="1" applyAlignment="1">
      <alignment horizontal="center" vertical="top"/>
    </xf>
    <xf numFmtId="0" fontId="2" fillId="0" borderId="7" xfId="0" applyFont="1" applyBorder="1" applyAlignment="1">
      <alignment horizontal="justify" vertical="top" wrapText="1"/>
    </xf>
    <xf numFmtId="164" fontId="2" fillId="0" borderId="7" xfId="0" applyNumberFormat="1" applyFont="1" applyBorder="1" applyAlignment="1">
      <alignment horizontal="center"/>
    </xf>
    <xf numFmtId="0" fontId="2" fillId="0" borderId="7" xfId="0" applyFont="1" applyBorder="1" applyAlignment="1">
      <alignment horizontal="center"/>
    </xf>
    <xf numFmtId="0" fontId="2" fillId="0" borderId="6" xfId="0" applyFont="1" applyBorder="1" applyAlignment="1">
      <alignment horizontal="justify" vertical="top" wrapText="1"/>
    </xf>
    <xf numFmtId="164" fontId="2" fillId="0" borderId="6" xfId="0" applyNumberFormat="1" applyFont="1" applyBorder="1" applyAlignment="1">
      <alignment horizontal="center"/>
    </xf>
    <xf numFmtId="0" fontId="2" fillId="0" borderId="6" xfId="0" applyFont="1" applyBorder="1" applyAlignment="1">
      <alignment horizontal="center"/>
    </xf>
    <xf numFmtId="0" fontId="7" fillId="0" borderId="0" xfId="0" applyFont="1" applyBorder="1"/>
    <xf numFmtId="164" fontId="7" fillId="0" borderId="1" xfId="0" applyNumberFormat="1" applyFont="1" applyBorder="1"/>
    <xf numFmtId="164" fontId="2" fillId="0" borderId="6" xfId="0" applyNumberFormat="1" applyFont="1" applyBorder="1" applyAlignment="1">
      <alignment horizontal="center"/>
    </xf>
    <xf numFmtId="0" fontId="2" fillId="0" borderId="6" xfId="0" applyFont="1" applyBorder="1" applyAlignment="1">
      <alignment horizontal="justify" vertical="top" wrapText="1"/>
    </xf>
    <xf numFmtId="0" fontId="2" fillId="0" borderId="6" xfId="0" applyFont="1" applyBorder="1" applyAlignment="1">
      <alignment horizontal="center" vertical="top"/>
    </xf>
    <xf numFmtId="0" fontId="5" fillId="0" borderId="7" xfId="0" applyFont="1" applyFill="1" applyBorder="1" applyAlignment="1">
      <alignment horizontal="center" vertical="top"/>
    </xf>
    <xf numFmtId="0" fontId="2" fillId="0" borderId="6" xfId="0" applyFont="1" applyBorder="1" applyAlignment="1">
      <alignment horizontal="left" vertical="top" wrapText="1"/>
    </xf>
    <xf numFmtId="0" fontId="13" fillId="0" borderId="6" xfId="0" applyFont="1" applyBorder="1" applyAlignment="1">
      <alignment horizontal="center"/>
    </xf>
    <xf numFmtId="164" fontId="14" fillId="0" borderId="0" xfId="0" applyNumberFormat="1" applyFont="1" applyBorder="1"/>
    <xf numFmtId="43" fontId="2" fillId="0" borderId="1" xfId="2" applyFont="1" applyBorder="1" applyAlignment="1">
      <alignment horizontal="center"/>
    </xf>
    <xf numFmtId="43" fontId="1" fillId="0" borderId="1" xfId="2" applyFont="1" applyBorder="1" applyAlignment="1">
      <alignment horizontal="center" vertical="top"/>
    </xf>
    <xf numFmtId="43" fontId="2" fillId="0" borderId="6" xfId="2" applyFont="1" applyBorder="1" applyAlignment="1">
      <alignment horizontal="center"/>
    </xf>
    <xf numFmtId="43" fontId="1" fillId="0" borderId="1" xfId="2" applyFont="1" applyBorder="1" applyAlignment="1">
      <alignment horizontal="center"/>
    </xf>
    <xf numFmtId="0" fontId="1" fillId="0" borderId="1" xfId="0" applyFont="1" applyBorder="1" applyAlignment="1">
      <alignment horizontal="justify" vertical="top" wrapText="1"/>
    </xf>
    <xf numFmtId="0" fontId="1" fillId="0" borderId="1" xfId="0" applyFont="1" applyBorder="1" applyAlignment="1">
      <alignment horizontal="justify" vertical="top"/>
    </xf>
    <xf numFmtId="164" fontId="2" fillId="0" borderId="6" xfId="0" applyNumberFormat="1" applyFont="1" applyBorder="1" applyAlignment="1">
      <alignment horizontal="center"/>
    </xf>
    <xf numFmtId="0" fontId="2" fillId="0" borderId="6" xfId="0" applyFont="1" applyBorder="1" applyAlignment="1">
      <alignment horizontal="center" vertical="top"/>
    </xf>
    <xf numFmtId="2" fontId="0" fillId="0" borderId="10" xfId="0" applyNumberFormat="1" applyFont="1" applyBorder="1" applyAlignment="1">
      <alignment horizontal="left" vertical="top" wrapText="1"/>
    </xf>
    <xf numFmtId="0" fontId="2" fillId="0" borderId="1" xfId="0" applyFont="1" applyBorder="1" applyAlignment="1">
      <alignment horizontal="left" vertical="top" wrapText="1"/>
    </xf>
    <xf numFmtId="164" fontId="2" fillId="0" borderId="6" xfId="0" applyNumberFormat="1" applyFont="1" applyBorder="1" applyAlignment="1">
      <alignment horizontal="center"/>
    </xf>
    <xf numFmtId="0" fontId="2" fillId="0" borderId="6" xfId="0" applyFont="1" applyBorder="1" applyAlignment="1">
      <alignment horizontal="justify" vertical="top" wrapText="1"/>
    </xf>
    <xf numFmtId="0" fontId="2" fillId="0" borderId="6" xfId="0" applyFont="1" applyBorder="1" applyAlignment="1">
      <alignment horizontal="center" vertical="top"/>
    </xf>
    <xf numFmtId="0" fontId="2" fillId="0" borderId="6" xfId="0" applyFont="1" applyBorder="1" applyAlignment="1">
      <alignment horizontal="center"/>
    </xf>
    <xf numFmtId="1" fontId="2" fillId="0" borderId="1" xfId="0" applyNumberFormat="1" applyFont="1" applyBorder="1" applyAlignment="1">
      <alignment horizontal="center"/>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0" fontId="2" fillId="0" borderId="6" xfId="0" applyFont="1" applyBorder="1" applyAlignment="1">
      <alignment horizontal="justify" vertical="top" wrapText="1"/>
    </xf>
    <xf numFmtId="0" fontId="2" fillId="0" borderId="7" xfId="0" applyFont="1" applyBorder="1" applyAlignment="1">
      <alignment horizontal="justify"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6" xfId="0" applyFont="1" applyBorder="1" applyAlignment="1">
      <alignment horizontal="center"/>
    </xf>
    <xf numFmtId="0" fontId="2" fillId="0" borderId="7" xfId="0" applyFont="1" applyBorder="1" applyAlignment="1">
      <alignment horizontal="center"/>
    </xf>
    <xf numFmtId="164" fontId="2" fillId="0" borderId="11" xfId="0" applyNumberFormat="1" applyFont="1" applyFill="1" applyBorder="1" applyAlignment="1">
      <alignment horizontal="center"/>
    </xf>
    <xf numFmtId="0" fontId="2" fillId="0" borderId="6" xfId="0" applyFont="1" applyBorder="1" applyAlignment="1">
      <alignment vertical="top" wrapText="1"/>
    </xf>
    <xf numFmtId="0" fontId="2" fillId="0" borderId="6" xfId="0" applyFont="1" applyFill="1" applyBorder="1" applyAlignment="1">
      <alignment vertical="top"/>
    </xf>
    <xf numFmtId="0" fontId="2" fillId="0" borderId="6" xfId="0" applyFont="1" applyBorder="1" applyAlignment="1">
      <alignment vertical="top"/>
    </xf>
    <xf numFmtId="2" fontId="2" fillId="0" borderId="11" xfId="0" applyNumberFormat="1" applyFont="1" applyFill="1" applyBorder="1" applyAlignment="1">
      <alignment horizontal="center"/>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7" xfId="0" applyFont="1" applyBorder="1" applyAlignment="1">
      <alignment horizontal="center"/>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0" fontId="2" fillId="0" borderId="6" xfId="0" applyFont="1" applyBorder="1" applyAlignment="1">
      <alignment horizontal="justify" vertical="top" wrapText="1"/>
    </xf>
    <xf numFmtId="0" fontId="2" fillId="0" borderId="7" xfId="0" applyFont="1" applyBorder="1" applyAlignment="1">
      <alignment horizontal="justify"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0" fontId="2" fillId="0" borderId="6" xfId="0" applyFont="1" applyBorder="1" applyAlignment="1">
      <alignment horizontal="center"/>
    </xf>
    <xf numFmtId="0" fontId="2" fillId="0" borderId="7" xfId="0" applyFont="1" applyBorder="1" applyAlignment="1">
      <alignment horizontal="center"/>
    </xf>
    <xf numFmtId="0" fontId="16" fillId="0" borderId="7" xfId="0" applyFont="1" applyBorder="1" applyAlignment="1">
      <alignment horizontal="center" vertical="center"/>
    </xf>
    <xf numFmtId="0" fontId="17" fillId="0" borderId="9" xfId="0" applyFont="1" applyBorder="1" applyAlignment="1">
      <alignment horizontal="justify" vertical="top" wrapText="1"/>
    </xf>
    <xf numFmtId="0" fontId="5" fillId="0" borderId="6" xfId="0" applyFont="1" applyBorder="1" applyAlignment="1">
      <alignment horizontal="center" vertical="top"/>
    </xf>
    <xf numFmtId="0" fontId="5" fillId="0" borderId="11" xfId="0" applyFont="1" applyBorder="1" applyAlignment="1">
      <alignment horizontal="justify" vertical="top" wrapText="1"/>
    </xf>
    <xf numFmtId="0" fontId="18" fillId="0" borderId="9" xfId="0" applyFont="1" applyBorder="1"/>
    <xf numFmtId="0" fontId="16" fillId="0" borderId="1" xfId="0" applyFont="1" applyBorder="1" applyAlignment="1">
      <alignment horizontal="center" vertical="top"/>
    </xf>
    <xf numFmtId="0" fontId="17" fillId="0" borderId="4" xfId="0" applyFont="1" applyBorder="1" applyAlignment="1">
      <alignment horizontal="center" vertical="top" wrapText="1"/>
    </xf>
    <xf numFmtId="0" fontId="17" fillId="0" borderId="9" xfId="0" applyFont="1" applyBorder="1" applyAlignment="1">
      <alignment horizontal="center" vertical="center" wrapText="1"/>
    </xf>
    <xf numFmtId="0" fontId="16" fillId="0" borderId="1" xfId="0" applyFont="1" applyBorder="1" applyAlignment="1">
      <alignment horizontal="center" vertical="center"/>
    </xf>
    <xf numFmtId="0" fontId="17" fillId="0" borderId="4" xfId="0" applyFont="1" applyBorder="1" applyAlignment="1">
      <alignment horizontal="center" vertical="center" wrapText="1"/>
    </xf>
    <xf numFmtId="0" fontId="16" fillId="0" borderId="6" xfId="0" applyFont="1" applyBorder="1" applyAlignment="1">
      <alignment horizontal="center" vertical="top"/>
    </xf>
    <xf numFmtId="0" fontId="17" fillId="0" borderId="11" xfId="0" applyFont="1" applyBorder="1" applyAlignment="1">
      <alignment horizontal="center" vertical="top" wrapText="1"/>
    </xf>
    <xf numFmtId="0" fontId="5" fillId="0" borderId="4" xfId="0" applyFont="1" applyBorder="1" applyAlignment="1">
      <alignment horizontal="justify" vertical="top" wrapText="1"/>
    </xf>
    <xf numFmtId="0" fontId="19" fillId="0" borderId="9" xfId="0" applyFont="1" applyBorder="1" applyAlignment="1">
      <alignment horizontal="justify" vertical="top" wrapText="1"/>
    </xf>
    <xf numFmtId="0" fontId="19" fillId="0" borderId="11" xfId="0" applyFont="1" applyBorder="1" applyAlignment="1">
      <alignment horizontal="center" vertical="top" wrapText="1"/>
    </xf>
    <xf numFmtId="0" fontId="2" fillId="0" borderId="4" xfId="0" applyFont="1" applyBorder="1" applyAlignment="1">
      <alignment vertical="top" wrapText="1"/>
    </xf>
    <xf numFmtId="0" fontId="2" fillId="0" borderId="4" xfId="0" applyFont="1" applyBorder="1" applyAlignment="1">
      <alignment horizontal="center" vertical="top"/>
    </xf>
    <xf numFmtId="0" fontId="2" fillId="0" borderId="11" xfId="0" applyFont="1" applyBorder="1" applyAlignment="1">
      <alignment vertical="top" wrapText="1"/>
    </xf>
    <xf numFmtId="0" fontId="2" fillId="0" borderId="11" xfId="0" applyFont="1" applyBorder="1" applyAlignment="1">
      <alignment horizontal="left" vertical="top" wrapText="1"/>
    </xf>
    <xf numFmtId="0" fontId="2" fillId="0" borderId="11" xfId="0" applyFont="1" applyBorder="1" applyAlignment="1">
      <alignment horizontal="left" wrapText="1"/>
    </xf>
    <xf numFmtId="0" fontId="2" fillId="0" borderId="4" xfId="0" applyFont="1" applyBorder="1" applyAlignment="1">
      <alignment horizontal="left" vertical="top" wrapText="1"/>
    </xf>
    <xf numFmtId="164" fontId="2" fillId="0" borderId="4" xfId="0" applyNumberFormat="1" applyFont="1" applyBorder="1"/>
    <xf numFmtId="164" fontId="2" fillId="0" borderId="4" xfId="0" applyNumberFormat="1" applyFont="1" applyBorder="1" applyAlignment="1">
      <alignment wrapText="1"/>
    </xf>
    <xf numFmtId="164" fontId="2" fillId="0" borderId="11" xfId="0" applyNumberFormat="1" applyFont="1" applyBorder="1"/>
    <xf numFmtId="164" fontId="2" fillId="0" borderId="9" xfId="0" applyNumberFormat="1" applyFont="1" applyBorder="1"/>
    <xf numFmtId="164" fontId="2" fillId="0" borderId="13" xfId="0" applyNumberFormat="1" applyFont="1" applyBorder="1" applyAlignment="1">
      <alignment vertical="top"/>
    </xf>
    <xf numFmtId="164" fontId="2" fillId="0" borderId="13" xfId="0" applyNumberFormat="1" applyFont="1" applyBorder="1"/>
    <xf numFmtId="0" fontId="2" fillId="0" borderId="4" xfId="0" applyFont="1" applyBorder="1" applyAlignment="1">
      <alignment horizontal="center" vertical="top" wrapText="1"/>
    </xf>
    <xf numFmtId="0" fontId="2" fillId="0" borderId="11" xfId="0" applyFont="1" applyBorder="1" applyAlignment="1">
      <alignment horizontal="center" vertical="top"/>
    </xf>
    <xf numFmtId="0" fontId="2" fillId="0" borderId="9" xfId="0" applyFont="1" applyBorder="1" applyAlignment="1">
      <alignment horizontal="center"/>
    </xf>
    <xf numFmtId="0" fontId="2" fillId="0" borderId="9" xfId="0" applyFont="1" applyBorder="1" applyAlignment="1">
      <alignment horizontal="center" vertical="top"/>
    </xf>
    <xf numFmtId="0" fontId="2" fillId="0" borderId="10" xfId="0" applyFont="1" applyBorder="1" applyAlignment="1">
      <alignment horizontal="center"/>
    </xf>
    <xf numFmtId="0" fontId="2" fillId="0" borderId="13" xfId="0" applyFont="1" applyBorder="1" applyAlignment="1">
      <alignment horizontal="center" vertical="top"/>
    </xf>
    <xf numFmtId="0" fontId="2" fillId="0" borderId="13" xfId="0" applyFont="1" applyBorder="1" applyAlignment="1">
      <alignment horizontal="center"/>
    </xf>
    <xf numFmtId="0" fontId="18" fillId="0" borderId="9" xfId="0" applyFont="1" applyBorder="1" applyAlignment="1">
      <alignment horizontal="center"/>
    </xf>
    <xf numFmtId="0" fontId="2" fillId="0" borderId="4" xfId="0" applyFont="1" applyBorder="1" applyAlignment="1">
      <alignment horizontal="center" wrapText="1"/>
    </xf>
    <xf numFmtId="0" fontId="2" fillId="0" borderId="4" xfId="0" applyFont="1" applyBorder="1" applyAlignment="1">
      <alignment horizontal="center"/>
    </xf>
    <xf numFmtId="0" fontId="2" fillId="0" borderId="11" xfId="0" applyFont="1" applyBorder="1" applyAlignment="1">
      <alignment horizontal="center"/>
    </xf>
    <xf numFmtId="2" fontId="2" fillId="0" borderId="4" xfId="0" applyNumberFormat="1" applyFont="1" applyBorder="1" applyAlignment="1">
      <alignment horizontal="center" wrapText="1"/>
    </xf>
    <xf numFmtId="2" fontId="2" fillId="0" borderId="4" xfId="0" applyNumberFormat="1" applyFont="1" applyBorder="1" applyAlignment="1">
      <alignment horizontal="center"/>
    </xf>
    <xf numFmtId="2" fontId="2" fillId="0" borderId="11" xfId="0" applyNumberFormat="1" applyFont="1" applyBorder="1" applyAlignment="1">
      <alignment horizontal="center"/>
    </xf>
    <xf numFmtId="2" fontId="2" fillId="0" borderId="9" xfId="0" applyNumberFormat="1" applyFont="1" applyBorder="1" applyAlignment="1">
      <alignment horizontal="center"/>
    </xf>
    <xf numFmtId="2" fontId="2" fillId="0" borderId="13" xfId="0" applyNumberFormat="1" applyFont="1" applyBorder="1" applyAlignment="1">
      <alignment horizontal="center" vertical="top"/>
    </xf>
    <xf numFmtId="2" fontId="2" fillId="0" borderId="13" xfId="0" applyNumberFormat="1" applyFont="1" applyBorder="1" applyAlignment="1">
      <alignment horizontal="center"/>
    </xf>
    <xf numFmtId="43" fontId="2" fillId="0" borderId="6" xfId="2" applyFont="1" applyBorder="1" applyAlignment="1">
      <alignment horizontal="center"/>
    </xf>
    <xf numFmtId="43" fontId="1" fillId="0" borderId="1" xfId="2" applyFont="1" applyBorder="1" applyAlignment="1">
      <alignment horizontal="right"/>
    </xf>
    <xf numFmtId="43" fontId="2" fillId="0" borderId="11" xfId="2" applyFont="1" applyBorder="1" applyAlignment="1">
      <alignment horizontal="center"/>
    </xf>
    <xf numFmtId="43" fontId="2" fillId="0" borderId="4" xfId="2" applyFont="1" applyBorder="1" applyAlignment="1">
      <alignment wrapText="1"/>
    </xf>
    <xf numFmtId="43" fontId="2" fillId="0" borderId="4" xfId="2" applyFont="1" applyBorder="1"/>
    <xf numFmtId="43" fontId="2" fillId="0" borderId="11" xfId="2" applyFont="1" applyBorder="1"/>
    <xf numFmtId="43" fontId="2" fillId="0" borderId="9" xfId="2" applyFont="1" applyBorder="1"/>
    <xf numFmtId="43" fontId="2" fillId="0" borderId="13" xfId="2" applyFont="1" applyBorder="1" applyAlignment="1">
      <alignment vertical="top"/>
    </xf>
    <xf numFmtId="43" fontId="2" fillId="0" borderId="13" xfId="2" applyFont="1" applyBorder="1"/>
    <xf numFmtId="43" fontId="2" fillId="0" borderId="0" xfId="0" applyNumberFormat="1" applyFont="1" applyBorder="1"/>
    <xf numFmtId="0" fontId="1" fillId="0" borderId="1" xfId="0" applyFont="1" applyFill="1" applyBorder="1" applyAlignment="1">
      <alignment horizontal="center" vertical="top"/>
    </xf>
    <xf numFmtId="0" fontId="1" fillId="0" borderId="1" xfId="0" applyFont="1" applyBorder="1" applyAlignment="1">
      <alignment horizontal="center" vertical="top"/>
    </xf>
    <xf numFmtId="0" fontId="1" fillId="0" borderId="9" xfId="0" applyFont="1" applyBorder="1"/>
    <xf numFmtId="0" fontId="1" fillId="0" borderId="9" xfId="0" applyFont="1" applyBorder="1" applyAlignment="1">
      <alignment vertical="top" wrapText="1"/>
    </xf>
    <xf numFmtId="0" fontId="1" fillId="0" borderId="4" xfId="0" applyFont="1" applyBorder="1" applyAlignment="1">
      <alignment vertical="top" wrapText="1"/>
    </xf>
    <xf numFmtId="0" fontId="20" fillId="0" borderId="9" xfId="0" applyFont="1" applyBorder="1" applyAlignment="1">
      <alignment vertical="top" wrapText="1"/>
    </xf>
    <xf numFmtId="0" fontId="1" fillId="0" borderId="13" xfId="0" applyFont="1" applyBorder="1" applyAlignment="1">
      <alignment vertical="top"/>
    </xf>
    <xf numFmtId="0" fontId="1" fillId="0" borderId="9" xfId="0" applyFont="1" applyBorder="1" applyAlignment="1">
      <alignment horizontal="center" vertical="top"/>
    </xf>
    <xf numFmtId="0" fontId="1" fillId="0" borderId="9" xfId="0" applyFont="1" applyBorder="1" applyAlignment="1">
      <alignment horizontal="left" vertical="top" wrapText="1"/>
    </xf>
    <xf numFmtId="0" fontId="2" fillId="0" borderId="4" xfId="0" applyFont="1" applyFill="1" applyBorder="1" applyAlignment="1">
      <alignment horizontal="center" vertical="top"/>
    </xf>
    <xf numFmtId="0" fontId="2" fillId="0" borderId="1" xfId="0" applyFont="1" applyBorder="1" applyAlignment="1">
      <alignment vertical="top" wrapText="1"/>
    </xf>
    <xf numFmtId="1" fontId="2" fillId="0" borderId="1" xfId="0" applyNumberFormat="1" applyFont="1" applyFill="1" applyBorder="1" applyAlignment="1">
      <alignment horizontal="center"/>
    </xf>
    <xf numFmtId="43" fontId="1" fillId="0" borderId="6" xfId="2" applyFont="1" applyBorder="1" applyAlignment="1">
      <alignment horizontal="center"/>
    </xf>
    <xf numFmtId="0" fontId="1" fillId="0" borderId="0" xfId="0" applyFont="1" applyBorder="1" applyAlignment="1"/>
    <xf numFmtId="4" fontId="1" fillId="0" borderId="0"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horizontal="justify" vertical="top" wrapText="1"/>
    </xf>
    <xf numFmtId="164" fontId="5" fillId="0" borderId="1" xfId="0" applyNumberFormat="1" applyFont="1" applyBorder="1" applyAlignment="1">
      <alignment horizontal="center"/>
    </xf>
    <xf numFmtId="0" fontId="5" fillId="0" borderId="1" xfId="0" applyFont="1" applyBorder="1" applyAlignment="1">
      <alignment horizontal="center"/>
    </xf>
    <xf numFmtId="43" fontId="5" fillId="0" borderId="1" xfId="2" applyFont="1" applyBorder="1" applyAlignment="1">
      <alignment horizontal="center"/>
    </xf>
    <xf numFmtId="0" fontId="7" fillId="0" borderId="5" xfId="0" applyFont="1" applyBorder="1" applyAlignment="1">
      <alignment vertical="center"/>
    </xf>
    <xf numFmtId="0" fontId="7" fillId="0" borderId="5" xfId="0" applyFont="1" applyBorder="1" applyAlignment="1"/>
    <xf numFmtId="0" fontId="2" fillId="0" borderId="2" xfId="0" applyFont="1" applyBorder="1"/>
    <xf numFmtId="0" fontId="2" fillId="0" borderId="3" xfId="0" applyFont="1" applyBorder="1"/>
    <xf numFmtId="43" fontId="1" fillId="0" borderId="1" xfId="2" applyFont="1" applyBorder="1"/>
    <xf numFmtId="0" fontId="1" fillId="0" borderId="3" xfId="0" applyFont="1" applyBorder="1" applyAlignment="1">
      <alignment horizontal="right"/>
    </xf>
    <xf numFmtId="0" fontId="2" fillId="0" borderId="3" xfId="0" applyFont="1" applyBorder="1" applyAlignment="1">
      <alignment horizontal="right"/>
    </xf>
    <xf numFmtId="0" fontId="1" fillId="0" borderId="0" xfId="0" applyFont="1" applyBorder="1" applyAlignment="1">
      <alignment horizontal="center"/>
    </xf>
    <xf numFmtId="0" fontId="4" fillId="2" borderId="1" xfId="0" applyFont="1" applyFill="1" applyBorder="1" applyAlignment="1">
      <alignment horizontal="left" vertical="top" wrapText="1"/>
    </xf>
    <xf numFmtId="0" fontId="1" fillId="0" borderId="12" xfId="0" applyFont="1" applyBorder="1" applyAlignment="1">
      <alignment horizontal="right"/>
    </xf>
    <xf numFmtId="0" fontId="1" fillId="0" borderId="11" xfId="0" applyFont="1" applyBorder="1" applyAlignment="1">
      <alignment horizontal="right"/>
    </xf>
    <xf numFmtId="43" fontId="2" fillId="0" borderId="6" xfId="2" applyFont="1" applyBorder="1" applyAlignment="1">
      <alignment horizontal="center"/>
    </xf>
    <xf numFmtId="43" fontId="2" fillId="0" borderId="7" xfId="2" applyFont="1" applyBorder="1" applyAlignment="1">
      <alignment horizontal="center"/>
    </xf>
    <xf numFmtId="0" fontId="8" fillId="0" borderId="12" xfId="0" applyFont="1" applyBorder="1" applyAlignment="1">
      <alignment horizontal="left"/>
    </xf>
    <xf numFmtId="0" fontId="16" fillId="0" borderId="6" xfId="0" applyFont="1" applyBorder="1" applyAlignment="1">
      <alignment horizontal="center" vertical="top"/>
    </xf>
    <xf numFmtId="0" fontId="16" fillId="0" borderId="10" xfId="0" applyFont="1" applyBorder="1" applyAlignment="1">
      <alignment horizontal="center" vertical="top"/>
    </xf>
    <xf numFmtId="0" fontId="16" fillId="0" borderId="7" xfId="0" applyFont="1" applyBorder="1" applyAlignment="1">
      <alignment horizontal="center" vertical="top"/>
    </xf>
    <xf numFmtId="0" fontId="17" fillId="0" borderId="11" xfId="0" applyFont="1" applyBorder="1" applyAlignment="1">
      <alignment horizontal="center" vertical="top" wrapText="1"/>
    </xf>
    <xf numFmtId="0" fontId="17" fillId="0" borderId="13" xfId="0" applyFont="1" applyBorder="1" applyAlignment="1">
      <alignment horizontal="center" vertical="top" wrapText="1"/>
    </xf>
    <xf numFmtId="0" fontId="5" fillId="0" borderId="11" xfId="0" applyFont="1" applyBorder="1" applyAlignment="1">
      <alignment horizontal="left" vertical="top" wrapText="1"/>
    </xf>
    <xf numFmtId="0" fontId="5" fillId="0" borderId="13" xfId="0" applyFont="1" applyBorder="1" applyAlignment="1">
      <alignment horizontal="left" vertical="top" wrapText="1"/>
    </xf>
    <xf numFmtId="0" fontId="1" fillId="0" borderId="2" xfId="0" applyFont="1" applyBorder="1" applyAlignment="1">
      <alignment horizontal="right"/>
    </xf>
    <xf numFmtId="0" fontId="1" fillId="0" borderId="4" xfId="0" applyFont="1" applyBorder="1" applyAlignment="1">
      <alignment horizontal="right"/>
    </xf>
    <xf numFmtId="0" fontId="7" fillId="0" borderId="2" xfId="0" applyFont="1" applyBorder="1" applyAlignment="1">
      <alignment horizontal="right"/>
    </xf>
    <xf numFmtId="0" fontId="7" fillId="0" borderId="3" xfId="0" applyFont="1" applyBorder="1" applyAlignment="1">
      <alignment horizontal="right"/>
    </xf>
    <xf numFmtId="0" fontId="7" fillId="0" borderId="4" xfId="0" applyFont="1" applyBorder="1" applyAlignment="1">
      <alignment horizontal="right"/>
    </xf>
    <xf numFmtId="0" fontId="1" fillId="2" borderId="2" xfId="0" applyFont="1" applyFill="1" applyBorder="1" applyAlignment="1">
      <alignment horizontal="center" vertical="top"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2" fillId="0" borderId="6" xfId="0" applyFont="1" applyBorder="1" applyAlignment="1">
      <alignment horizontal="justify" vertical="top" wrapText="1"/>
    </xf>
    <xf numFmtId="0" fontId="2" fillId="0" borderId="7" xfId="0" applyFont="1" applyBorder="1" applyAlignment="1">
      <alignment horizontal="justify" vertical="top" wrapText="1"/>
    </xf>
    <xf numFmtId="0" fontId="2" fillId="0" borderId="6" xfId="0" applyFont="1" applyBorder="1" applyAlignment="1">
      <alignment horizontal="center" vertical="top"/>
    </xf>
    <xf numFmtId="0" fontId="2" fillId="0" borderId="7" xfId="0" applyFont="1" applyBorder="1" applyAlignment="1">
      <alignment horizontal="center" vertical="top"/>
    </xf>
    <xf numFmtId="164" fontId="2" fillId="0" borderId="6" xfId="0" applyNumberFormat="1" applyFont="1" applyBorder="1" applyAlignment="1">
      <alignment horizontal="center"/>
    </xf>
    <xf numFmtId="164" fontId="2" fillId="0" borderId="7" xfId="0" applyNumberFormat="1" applyFont="1" applyBorder="1" applyAlignment="1">
      <alignment horizontal="center"/>
    </xf>
    <xf numFmtId="0" fontId="2" fillId="0" borderId="6" xfId="0" applyFont="1" applyBorder="1" applyAlignment="1">
      <alignment horizontal="center"/>
    </xf>
    <xf numFmtId="0" fontId="2" fillId="0" borderId="7" xfId="0" applyFont="1" applyBorder="1" applyAlignment="1">
      <alignment horizontal="center"/>
    </xf>
    <xf numFmtId="0" fontId="2" fillId="2" borderId="1" xfId="0" applyFont="1" applyFill="1" applyBorder="1" applyAlignment="1">
      <alignment horizontal="right" vertical="top" wrapText="1"/>
    </xf>
    <xf numFmtId="0" fontId="10" fillId="0" borderId="5" xfId="1" applyFont="1" applyFill="1" applyBorder="1" applyAlignment="1">
      <alignment horizontal="justify" vertical="top" wrapText="1"/>
    </xf>
    <xf numFmtId="0" fontId="8" fillId="0" borderId="8" xfId="0" applyFont="1" applyBorder="1" applyAlignment="1">
      <alignment horizontal="left" vertical="top" wrapText="1"/>
    </xf>
    <xf numFmtId="0" fontId="8" fillId="0" borderId="5" xfId="0" applyFont="1" applyBorder="1" applyAlignment="1">
      <alignment horizontal="left" vertical="top" wrapText="1"/>
    </xf>
    <xf numFmtId="0" fontId="8" fillId="0" borderId="9" xfId="0" applyFont="1" applyBorder="1" applyAlignment="1">
      <alignment horizontal="left" vertical="top" wrapText="1"/>
    </xf>
    <xf numFmtId="0" fontId="11" fillId="0" borderId="1" xfId="0" applyFont="1" applyBorder="1" applyAlignment="1">
      <alignment horizontal="left"/>
    </xf>
  </cellXfs>
  <cellStyles count="3">
    <cellStyle name="Comma" xfId="2" builtinId="3"/>
    <cellStyle name="Normal" xfId="0" builtinId="0"/>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sharedStrings" Target="sharedStrings.xml"/><Relationship Id="rId5" Type="http://schemas.openxmlformats.org/officeDocument/2006/relationships/externalLink" Target="externalLinks/externalLink4.xml"/><Relationship Id="rId10" Type="http://schemas.openxmlformats.org/officeDocument/2006/relationships/styles" Target="styles.xml"/><Relationship Id="rId4" Type="http://schemas.openxmlformats.org/officeDocument/2006/relationships/externalLink" Target="externalLinks/externalLink3.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Jaica%20Estimate\Package-20\Chhetra%20khal%20Causeway%20km.21.77%20Detail%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Jaica%20Estimate\Package-20\Nabinpur%20khal%20Causeway%20km.23.38%20Detail%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Jaica%20Estimate\Package-20\Dipjuri%20khal%20Causeway%20km.27.00%20Detail%2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Jaica%20Estimate\Package-20\Sudhi%20khal%20Causeway%20km.33.30%20Detail%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Jaica%20Estimate\Package-20\Box%20Sluice\Abstract%20cost%20Box%20Sluic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J:\Jaica%20Estimate\Package-20\Inlet\Inlet%206%20nos%20pip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J:\Jaica%20Estimate\Package-20\Bridge%20%20Detail%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efreshError="1">
        <row r="61">
          <cell r="O61">
            <v>3029.3987500000003</v>
          </cell>
        </row>
        <row r="62">
          <cell r="O62">
            <v>289.2</v>
          </cell>
        </row>
        <row r="69">
          <cell r="O69">
            <v>50971.286175454494</v>
          </cell>
        </row>
        <row r="73">
          <cell r="O73">
            <v>12.887999999999998</v>
          </cell>
        </row>
        <row r="84">
          <cell r="O84">
            <v>61.2</v>
          </cell>
        </row>
        <row r="89">
          <cell r="O89">
            <v>10</v>
          </cell>
        </row>
        <row r="97">
          <cell r="O97">
            <v>94.5</v>
          </cell>
        </row>
        <row r="103">
          <cell r="O103">
            <v>367.20000000000005</v>
          </cell>
        </row>
        <row r="110">
          <cell r="O110">
            <v>45.900000000000006</v>
          </cell>
        </row>
        <row r="111">
          <cell r="O111">
            <v>271.69</v>
          </cell>
        </row>
        <row r="121">
          <cell r="O121">
            <v>31.126124999999998</v>
          </cell>
        </row>
        <row r="138">
          <cell r="O138">
            <v>1.62</v>
          </cell>
        </row>
        <row r="146">
          <cell r="O146">
            <v>177.70790500000004</v>
          </cell>
        </row>
        <row r="291">
          <cell r="O291">
            <v>15857.835944999999</v>
          </cell>
        </row>
        <row r="300">
          <cell r="O300">
            <v>185.32999999999998</v>
          </cell>
        </row>
        <row r="321">
          <cell r="O321">
            <v>424.57000000000005</v>
          </cell>
        </row>
        <row r="342">
          <cell r="O342">
            <v>174.70064749999997</v>
          </cell>
        </row>
        <row r="363">
          <cell r="O363">
            <v>20.772000000000002</v>
          </cell>
        </row>
        <row r="372">
          <cell r="O372">
            <v>5287.4888888888891</v>
          </cell>
        </row>
        <row r="393">
          <cell r="O393">
            <v>1502.4546874999996</v>
          </cell>
        </row>
        <row r="397">
          <cell r="O397">
            <v>214.88002499999999</v>
          </cell>
        </row>
        <row r="404">
          <cell r="O404">
            <v>280.52499999999998</v>
          </cell>
        </row>
        <row r="420">
          <cell r="O420">
            <v>2948</v>
          </cell>
        </row>
        <row r="432">
          <cell r="O432">
            <v>6110</v>
          </cell>
        </row>
        <row r="440">
          <cell r="O440">
            <v>6110</v>
          </cell>
        </row>
        <row r="443">
          <cell r="O443">
            <v>2602.6012499999988</v>
          </cell>
        </row>
        <row r="453">
          <cell r="O453">
            <v>2602.6012499999988</v>
          </cell>
        </row>
        <row r="454">
          <cell r="O454">
            <v>4.2</v>
          </cell>
        </row>
        <row r="460">
          <cell r="O460">
            <v>1456.3942399999994</v>
          </cell>
        </row>
        <row r="478">
          <cell r="O478">
            <v>503.38027999999997</v>
          </cell>
        </row>
        <row r="486">
          <cell r="O486">
            <v>603.43679999999995</v>
          </cell>
        </row>
        <row r="489">
          <cell r="O489">
            <v>1189</v>
          </cell>
        </row>
      </sheetData>
      <sheetData sheetId="1" refreshError="1"/>
      <sheetData sheetId="2"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ow r="61">
          <cell r="O61">
            <v>3225.6018125000001</v>
          </cell>
        </row>
        <row r="62">
          <cell r="O62">
            <v>341.6</v>
          </cell>
        </row>
        <row r="69">
          <cell r="O69">
            <v>50971.286175454494</v>
          </cell>
        </row>
        <row r="73">
          <cell r="O73">
            <v>16.992000000000001</v>
          </cell>
        </row>
        <row r="88">
          <cell r="O88">
            <v>80.240000000000009</v>
          </cell>
        </row>
        <row r="89">
          <cell r="O89">
            <v>10</v>
          </cell>
        </row>
        <row r="97">
          <cell r="O97">
            <v>123.9</v>
          </cell>
        </row>
        <row r="103">
          <cell r="O103">
            <v>481.44000000000005</v>
          </cell>
        </row>
        <row r="110">
          <cell r="O110">
            <v>45.900000000000006</v>
          </cell>
        </row>
        <row r="111">
          <cell r="O111">
            <v>343.77599999999995</v>
          </cell>
        </row>
        <row r="121">
          <cell r="O121">
            <v>39.987929999999999</v>
          </cell>
        </row>
        <row r="138">
          <cell r="O138">
            <v>1.8128000000000002</v>
          </cell>
        </row>
        <row r="146">
          <cell r="O146">
            <v>256.78125999999992</v>
          </cell>
        </row>
        <row r="300">
          <cell r="O300">
            <v>22780.624230000001</v>
          </cell>
        </row>
        <row r="310">
          <cell r="O310">
            <v>213.99099999999999</v>
          </cell>
        </row>
        <row r="329">
          <cell r="O329">
            <v>569.10749999999996</v>
          </cell>
        </row>
        <row r="353">
          <cell r="O353">
            <v>84.219599999999986</v>
          </cell>
        </row>
        <row r="372">
          <cell r="O372">
            <v>26.366399999999999</v>
          </cell>
        </row>
        <row r="381">
          <cell r="O381">
            <v>6553.5644444444451</v>
          </cell>
        </row>
        <row r="402">
          <cell r="O402">
            <v>2670.8062499999996</v>
          </cell>
        </row>
        <row r="406">
          <cell r="O406">
            <v>305.14494000000002</v>
          </cell>
        </row>
        <row r="413">
          <cell r="O413">
            <v>486.22</v>
          </cell>
        </row>
        <row r="429">
          <cell r="O429">
            <v>11260</v>
          </cell>
        </row>
        <row r="439">
          <cell r="O439">
            <v>7375</v>
          </cell>
        </row>
        <row r="447">
          <cell r="O447">
            <v>7375</v>
          </cell>
        </row>
        <row r="452">
          <cell r="O452">
            <v>8034.3981874999999</v>
          </cell>
        </row>
        <row r="455">
          <cell r="O455">
            <v>2859.1981874999992</v>
          </cell>
        </row>
        <row r="466">
          <cell r="O466">
            <v>5.6</v>
          </cell>
        </row>
        <row r="472">
          <cell r="O472">
            <v>3274.3549999999996</v>
          </cell>
        </row>
        <row r="493">
          <cell r="O493">
            <v>796.56118749999996</v>
          </cell>
        </row>
        <row r="502">
          <cell r="O502">
            <v>677.15</v>
          </cell>
        </row>
        <row r="505">
          <cell r="O505">
            <v>1118.42</v>
          </cell>
        </row>
      </sheetData>
      <sheetData sheetId="1"/>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ow r="18">
          <cell r="O18">
            <v>9000</v>
          </cell>
        </row>
        <row r="27">
          <cell r="O27">
            <v>6</v>
          </cell>
        </row>
        <row r="59">
          <cell r="O59">
            <v>1963.933434</v>
          </cell>
        </row>
        <row r="60">
          <cell r="O60">
            <v>345.6</v>
          </cell>
        </row>
        <row r="67">
          <cell r="O67">
            <v>50971.286175454494</v>
          </cell>
        </row>
        <row r="71">
          <cell r="O71">
            <v>17.567999999999998</v>
          </cell>
        </row>
        <row r="86">
          <cell r="O86">
            <v>82.96</v>
          </cell>
        </row>
        <row r="87">
          <cell r="O87">
            <v>8</v>
          </cell>
        </row>
        <row r="95">
          <cell r="O95">
            <v>128.1</v>
          </cell>
        </row>
        <row r="101">
          <cell r="O101">
            <v>497.75999999999993</v>
          </cell>
        </row>
        <row r="108">
          <cell r="O108">
            <v>62.22</v>
          </cell>
        </row>
        <row r="109">
          <cell r="O109">
            <v>369.428</v>
          </cell>
        </row>
        <row r="119">
          <cell r="O119">
            <v>41.146829999999994</v>
          </cell>
        </row>
        <row r="133">
          <cell r="O133">
            <v>1.7024000000000001</v>
          </cell>
        </row>
        <row r="200">
          <cell r="N200">
            <v>256.45684874999995</v>
          </cell>
        </row>
        <row r="307">
          <cell r="O307">
            <v>34102.332872999999</v>
          </cell>
        </row>
        <row r="317">
          <cell r="O317">
            <v>202.27300000000002</v>
          </cell>
        </row>
        <row r="337">
          <cell r="O337">
            <v>680.24</v>
          </cell>
        </row>
        <row r="363">
          <cell r="O363">
            <v>105.63839999999999</v>
          </cell>
        </row>
        <row r="380">
          <cell r="O380">
            <v>27.665700000000001</v>
          </cell>
        </row>
        <row r="389">
          <cell r="O389">
            <v>5582.58</v>
          </cell>
        </row>
        <row r="407">
          <cell r="O407">
            <v>2909.8856249999999</v>
          </cell>
        </row>
        <row r="411">
          <cell r="O411">
            <v>290.40417000000002</v>
          </cell>
        </row>
        <row r="418">
          <cell r="O418">
            <v>527.33399999999995</v>
          </cell>
        </row>
        <row r="434">
          <cell r="O434">
            <v>5590</v>
          </cell>
        </row>
        <row r="444">
          <cell r="O444">
            <v>3080.01</v>
          </cell>
        </row>
        <row r="456">
          <cell r="O456">
            <v>3080.01</v>
          </cell>
        </row>
        <row r="461">
          <cell r="O461">
            <v>3626.066566</v>
          </cell>
        </row>
        <row r="463">
          <cell r="O463">
            <v>3616.0665659999991</v>
          </cell>
        </row>
        <row r="474">
          <cell r="O474">
            <v>6.6</v>
          </cell>
        </row>
        <row r="493">
          <cell r="O493">
            <v>1035.4407499999998</v>
          </cell>
        </row>
        <row r="502">
          <cell r="O502">
            <v>817.96</v>
          </cell>
        </row>
        <row r="505">
          <cell r="O505">
            <v>1062</v>
          </cell>
        </row>
      </sheetData>
      <sheetData sheetId="1"/>
      <sheetData sheetId="2"/>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efreshError="1">
        <row r="54">
          <cell r="O54">
            <v>2476.9762500000002</v>
          </cell>
        </row>
        <row r="55">
          <cell r="O55">
            <v>290.8</v>
          </cell>
        </row>
        <row r="62">
          <cell r="O62">
            <v>50971.286175454494</v>
          </cell>
        </row>
        <row r="66">
          <cell r="O66">
            <v>14.112</v>
          </cell>
        </row>
        <row r="77">
          <cell r="O77">
            <v>66.64</v>
          </cell>
        </row>
        <row r="82">
          <cell r="O82">
            <v>10</v>
          </cell>
        </row>
        <row r="90">
          <cell r="O90">
            <v>102.9</v>
          </cell>
        </row>
        <row r="96">
          <cell r="O96">
            <v>399.84000000000003</v>
          </cell>
        </row>
        <row r="103">
          <cell r="O103">
            <v>49.980000000000004</v>
          </cell>
        </row>
        <row r="104">
          <cell r="O104">
            <v>249.964</v>
          </cell>
        </row>
        <row r="114">
          <cell r="O114">
            <v>33.806580000000004</v>
          </cell>
        </row>
        <row r="131">
          <cell r="O131">
            <v>1.8592000000000004</v>
          </cell>
        </row>
        <row r="139">
          <cell r="O139">
            <v>166.26415500000004</v>
          </cell>
        </row>
        <row r="284">
          <cell r="O284">
            <v>16297.15374</v>
          </cell>
        </row>
        <row r="293">
          <cell r="O293">
            <v>201.339</v>
          </cell>
        </row>
        <row r="313">
          <cell r="O313">
            <v>424.3</v>
          </cell>
        </row>
        <row r="334">
          <cell r="O334">
            <v>226.9813125</v>
          </cell>
        </row>
        <row r="352">
          <cell r="O352">
            <v>17.937749999999998</v>
          </cell>
        </row>
        <row r="360">
          <cell r="O360">
            <v>5710.2388888888891</v>
          </cell>
        </row>
        <row r="377">
          <cell r="O377">
            <v>1720.0640624999996</v>
          </cell>
        </row>
        <row r="381">
          <cell r="O381">
            <v>209.21850000000001</v>
          </cell>
        </row>
        <row r="388">
          <cell r="O388">
            <v>318.375</v>
          </cell>
        </row>
        <row r="404">
          <cell r="O404">
            <v>4320</v>
          </cell>
        </row>
        <row r="414">
          <cell r="O414">
            <v>3555</v>
          </cell>
        </row>
        <row r="422">
          <cell r="O422">
            <v>3555</v>
          </cell>
        </row>
        <row r="425">
          <cell r="O425">
            <v>2591.8237499999991</v>
          </cell>
        </row>
        <row r="435">
          <cell r="O435">
            <v>2591.8237499999991</v>
          </cell>
        </row>
        <row r="436">
          <cell r="O436">
            <v>5</v>
          </cell>
        </row>
        <row r="442">
          <cell r="O442">
            <v>82.479599999999664</v>
          </cell>
        </row>
        <row r="460">
          <cell r="O460">
            <v>606.87012499999992</v>
          </cell>
        </row>
        <row r="468">
          <cell r="O468">
            <v>630.97199999999998</v>
          </cell>
        </row>
        <row r="471">
          <cell r="O471">
            <v>1450</v>
          </cell>
        </row>
      </sheetData>
      <sheetData sheetId="1" refreshError="1"/>
      <sheetData sheetId="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Abstract Regulator"/>
      <sheetName val="Sheet2"/>
      <sheetName val="Sheet3"/>
    </sheetNames>
    <sheetDataSet>
      <sheetData sheetId="0" refreshError="1">
        <row r="5">
          <cell r="D5">
            <v>12</v>
          </cell>
        </row>
        <row r="6">
          <cell r="D6">
            <v>15300</v>
          </cell>
        </row>
        <row r="7">
          <cell r="D7">
            <v>5358.75</v>
          </cell>
        </row>
        <row r="8">
          <cell r="D8">
            <v>246</v>
          </cell>
        </row>
        <row r="9">
          <cell r="D9">
            <v>163108.12</v>
          </cell>
        </row>
        <row r="10">
          <cell r="D10">
            <v>24</v>
          </cell>
        </row>
        <row r="11">
          <cell r="D11">
            <v>336.79</v>
          </cell>
        </row>
        <row r="12">
          <cell r="D12">
            <v>48.1</v>
          </cell>
        </row>
        <row r="13">
          <cell r="D13">
            <v>3.4509999999999996</v>
          </cell>
        </row>
        <row r="14">
          <cell r="D14">
            <v>239.84399999999999</v>
          </cell>
        </row>
        <row r="15">
          <cell r="D15">
            <v>25276.15</v>
          </cell>
        </row>
        <row r="17">
          <cell r="D17">
            <v>636.06000000000006</v>
          </cell>
        </row>
        <row r="18">
          <cell r="D18">
            <v>691.19999999999993</v>
          </cell>
        </row>
        <row r="19">
          <cell r="D19">
            <v>48.14</v>
          </cell>
          <cell r="E19" t="str">
            <v>sqm</v>
          </cell>
          <cell r="F19">
            <v>921.99</v>
          </cell>
          <cell r="G19">
            <v>44384.599000000002</v>
          </cell>
        </row>
        <row r="20">
          <cell r="D20">
            <v>1044.77</v>
          </cell>
        </row>
        <row r="22">
          <cell r="D22">
            <v>24.231999999999999</v>
          </cell>
        </row>
        <row r="23">
          <cell r="D23">
            <v>24.231999999999999</v>
          </cell>
        </row>
        <row r="24">
          <cell r="D24">
            <v>4591</v>
          </cell>
        </row>
        <row r="25">
          <cell r="B25" t="str">
            <v>76-170</v>
          </cell>
          <cell r="C25" t="str">
            <v>MS work in plates, angles, channels, flat bars, Tees etc. including fabricating, machining, cutting, bending, welding, forging, drilling, riveting, embedding anchor bars, staging and fitting fixing, local handling etc. complete with energy consumption and supply of labors including the cost of materials as per design, specification and direction of Engineer in charge</v>
          </cell>
          <cell r="D25">
            <v>2071.4700000000003</v>
          </cell>
          <cell r="E25" t="str">
            <v>each</v>
          </cell>
          <cell r="F25">
            <v>144.41999999999999</v>
          </cell>
          <cell r="G25">
            <v>299161.69699999999</v>
          </cell>
        </row>
        <row r="26">
          <cell r="B26" t="str">
            <v>72-540</v>
          </cell>
          <cell r="C26" t="str">
            <v>Epoxy paint  3 coats, of approved colour and specification over a priming coat to gate; hoisting device and embedded metal parts including scraping out rust and old paint with chisel, scraper, steel wire brush and emery paper etc. complete as per direction of Engineer in charge</v>
          </cell>
          <cell r="D26">
            <v>26.33</v>
          </cell>
          <cell r="E26" t="str">
            <v>Sqm</v>
          </cell>
          <cell r="F26">
            <v>362.7</v>
          </cell>
          <cell r="G26">
            <v>9549.8909999999996</v>
          </cell>
        </row>
        <row r="27">
          <cell r="D27">
            <v>124.97</v>
          </cell>
        </row>
        <row r="28">
          <cell r="D28">
            <v>4552</v>
          </cell>
        </row>
        <row r="29">
          <cell r="D29">
            <v>2815.2</v>
          </cell>
        </row>
        <row r="30">
          <cell r="D30">
            <v>4593.25</v>
          </cell>
        </row>
        <row r="31">
          <cell r="B31" t="str">
            <v>76-250</v>
          </cell>
          <cell r="C31" t="str">
            <v>Manufacturing and supplying of MS flap Gate shutter of 8 mm thick MS skin plate and stiffener with minimum 75 mm x  75 mm x 10 mm MS angle as frame, horizontal and vertical beam 100 mm x 45 mm x 16 mm P-type rubber seal, fixed with 10 mm dia 63.5 mm MS counter sink and hax, nuts and bolts and 40 mm x 10 mm MS strip as clamp frilled spaces @ 150 mm c/c hinge assy with gate and wall bracket, link arm of 19 mm thick MS plate, 4 nos 24 mm dia x 150 mm stainless steel hinge pin with proper thread, nut, cotter pin and washer as per approved design including the cost of all materials of proper grade and brand new with a prime coat of redoxide where necessary as per specification and direction of Engineer in charge.76-250-10: Size 1.00 m x 1.00 m</v>
          </cell>
          <cell r="D31">
            <v>4</v>
          </cell>
          <cell r="E31" t="str">
            <v>each</v>
          </cell>
          <cell r="F31">
            <v>59678.51</v>
          </cell>
          <cell r="G31">
            <v>238714.04</v>
          </cell>
        </row>
        <row r="32">
          <cell r="B32" t="str">
            <v>76-260</v>
          </cell>
          <cell r="C32" t="str">
            <v>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Charge76-260-10: Size 1.00 m x 1.00 m or 1.35 m x 1.35 m</v>
          </cell>
          <cell r="D32">
            <v>4</v>
          </cell>
          <cell r="E32" t="str">
            <v>each</v>
          </cell>
          <cell r="F32">
            <v>8463.3799999999992</v>
          </cell>
          <cell r="G32">
            <v>33853.519999999997</v>
          </cell>
        </row>
        <row r="33">
          <cell r="D33">
            <v>1257.3599999999999</v>
          </cell>
        </row>
        <row r="34">
          <cell r="D34">
            <v>1769.38</v>
          </cell>
        </row>
        <row r="35">
          <cell r="B35" t="str">
            <v>68-130</v>
          </cell>
          <cell r="C35" t="str">
            <v>Supplying pressure treated wooden fall boards/stop logs of different sizes (not less than 15cm in depth) of sal, sundari, garjan, shishu or equivalent for regulator/ sluices, including fixing in position with eye hook etc. complete as per direction of Engineer in charge.</v>
          </cell>
          <cell r="D35">
            <v>7.7000000000000013E-2</v>
          </cell>
          <cell r="E35" t="str">
            <v>Cum</v>
          </cell>
          <cell r="F35">
            <v>60966.400000000001</v>
          </cell>
          <cell r="G35">
            <v>4694.4129999999996</v>
          </cell>
        </row>
        <row r="36">
          <cell r="D36">
            <v>6784</v>
          </cell>
        </row>
      </sheetData>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Cover Page"/>
      <sheetName val="ABSTRUCT INLET"/>
      <sheetName val="inlet"/>
    </sheetNames>
    <sheetDataSet>
      <sheetData sheetId="0"/>
      <sheetData sheetId="1">
        <row r="3">
          <cell r="B3" t="str">
            <v>(F) 36 Nos Pipe Inlet</v>
          </cell>
        </row>
        <row r="4">
          <cell r="C4" t="str">
            <v>04-180</v>
          </cell>
          <cell r="D4" t="str">
            <v xml:space="preserve">Site Preparation by manually removing all miscellaneous objectionable materials from entire site and including soil up to 15 cm depth including do – do etc. complete </v>
          </cell>
          <cell r="E4">
            <v>7200</v>
          </cell>
          <cell r="F4" t="str">
            <v>Sqm</v>
          </cell>
          <cell r="G4">
            <v>27.72</v>
          </cell>
          <cell r="H4">
            <v>199584</v>
          </cell>
        </row>
        <row r="5">
          <cell r="C5" t="str">
            <v>04-120</v>
          </cell>
          <cell r="D5" t="str">
            <v xml:space="preserve">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 </v>
          </cell>
          <cell r="E5">
            <v>108</v>
          </cell>
          <cell r="F5" t="str">
            <v>each</v>
          </cell>
          <cell r="G5">
            <v>1203.77</v>
          </cell>
          <cell r="H5">
            <v>130007.16</v>
          </cell>
        </row>
        <row r="6">
          <cell r="C6" t="str">
            <v>16-310</v>
          </cell>
          <cell r="D6" t="str">
            <v>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16-310-10:  For moving spoil earth upto a distance of 100m from the centre of the pit.</v>
          </cell>
          <cell r="E6">
            <v>9225.4024709999994</v>
          </cell>
          <cell r="G6">
            <v>246.71</v>
          </cell>
          <cell r="H6">
            <v>2275999.0436204099</v>
          </cell>
        </row>
        <row r="7">
          <cell r="C7" t="str">
            <v>16-520</v>
          </cell>
          <cell r="D7" t="str">
            <v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v>
          </cell>
        </row>
        <row r="8">
          <cell r="C8" t="str">
            <v>16-520-20</v>
          </cell>
          <cell r="D8" t="str">
            <v>Sand of FM &gt;= 1.50</v>
          </cell>
          <cell r="E8">
            <v>256.16844000000003</v>
          </cell>
          <cell r="F8" t="str">
            <v>Cum</v>
          </cell>
          <cell r="G8">
            <v>1420.06</v>
          </cell>
          <cell r="H8">
            <v>363774.55490640004</v>
          </cell>
        </row>
        <row r="9">
          <cell r="C9" t="str">
            <v>44-220</v>
          </cell>
          <cell r="D9" t="str">
            <v>Supplying and laying single layer polythene sheet in floor below cement concrete, RCC slab, on walls etc. complete in all respect  as per direction of Engineer in charge</v>
          </cell>
        </row>
        <row r="10">
          <cell r="C10" t="str">
            <v>44-220-10</v>
          </cell>
          <cell r="D10" t="str">
            <v xml:space="preserve">Weighing minimum 1.0 Kg. per 6.50 sqm. </v>
          </cell>
          <cell r="E10">
            <v>453.34800000000001</v>
          </cell>
          <cell r="F10" t="str">
            <v>Sqm</v>
          </cell>
          <cell r="G10">
            <v>31.22</v>
          </cell>
          <cell r="H10">
            <v>14153.52456</v>
          </cell>
        </row>
        <row r="11">
          <cell r="C11" t="str">
            <v>28-120</v>
          </cell>
          <cell r="D11" t="str">
            <v>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v>
          </cell>
        </row>
        <row r="12">
          <cell r="C12" t="str">
            <v>28-120-20</v>
          </cell>
          <cell r="D12" t="str">
            <v>With 25mm down graded stone chips.</v>
          </cell>
          <cell r="E12">
            <v>121.81050000000002</v>
          </cell>
          <cell r="F12" t="str">
            <v>Cum</v>
          </cell>
          <cell r="G12">
            <v>10954.48</v>
          </cell>
          <cell r="H12">
            <v>1334370.6860400001</v>
          </cell>
        </row>
        <row r="13">
          <cell r="C13" t="str">
            <v>28-100</v>
          </cell>
          <cell r="D13" t="str">
            <v>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v>
          </cell>
        </row>
        <row r="21">
          <cell r="C21" t="str">
            <v>28-100-20</v>
          </cell>
          <cell r="D21" t="str">
            <v>With 25mm down graded stone chips.</v>
          </cell>
          <cell r="E21">
            <v>10.080000000000002</v>
          </cell>
          <cell r="F21" t="str">
            <v>Cum</v>
          </cell>
          <cell r="G21">
            <v>10601.19</v>
          </cell>
          <cell r="H21">
            <v>106859.99520000002</v>
          </cell>
        </row>
        <row r="23">
          <cell r="C23" t="str">
            <v>76-120</v>
          </cell>
          <cell r="D23" t="str">
            <v>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v>
          </cell>
        </row>
        <row r="24">
          <cell r="B24" t="str">
            <v>A</v>
          </cell>
          <cell r="C24" t="str">
            <v>76-120-10</v>
          </cell>
          <cell r="D24" t="str">
            <v>8mm dia to 30mm dia</v>
          </cell>
          <cell r="E24">
            <v>41797.810799999992</v>
          </cell>
          <cell r="F24" t="str">
            <v>Kg.</v>
          </cell>
          <cell r="G24">
            <v>77.34</v>
          </cell>
          <cell r="H24">
            <v>3232642.6872719997</v>
          </cell>
        </row>
        <row r="25">
          <cell r="C25" t="str">
            <v>28-200</v>
          </cell>
          <cell r="D25" t="str">
            <v>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v>
          </cell>
        </row>
        <row r="26">
          <cell r="C26" t="str">
            <v>28-200-10</v>
          </cell>
          <cell r="D26" t="str">
            <v>With stone chips</v>
          </cell>
          <cell r="E26">
            <v>550.64406240000005</v>
          </cell>
          <cell r="F26" t="str">
            <v>Cum</v>
          </cell>
          <cell r="G26">
            <v>11674.49</v>
          </cell>
          <cell r="H26">
            <v>6428488.6000481769</v>
          </cell>
        </row>
        <row r="27">
          <cell r="C27" t="str">
            <v>36-150</v>
          </cell>
          <cell r="D27" t="str">
            <v>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v>
          </cell>
        </row>
        <row r="28">
          <cell r="B28" t="str">
            <v>A</v>
          </cell>
          <cell r="C28" t="str">
            <v>36-150-60</v>
          </cell>
          <cell r="D28" t="str">
            <v>Footing , footing beams, girder beams, foundation slab with 60-80 mm dia barrack bamboo props.</v>
          </cell>
          <cell r="E28">
            <v>1175.0544</v>
          </cell>
          <cell r="F28" t="str">
            <v>Sqm</v>
          </cell>
          <cell r="G28">
            <v>735.35</v>
          </cell>
          <cell r="H28">
            <v>864076.25303999998</v>
          </cell>
        </row>
        <row r="29">
          <cell r="B29" t="str">
            <v>B</v>
          </cell>
          <cell r="C29" t="str">
            <v>36-150-10</v>
          </cell>
          <cell r="D29" t="str">
            <v>Vertical and inclined walls, columns, piers with 60-80mm dia barrack bamboo props.</v>
          </cell>
          <cell r="E29">
            <v>1359.6480000000001</v>
          </cell>
          <cell r="F29" t="str">
            <v>Sqm</v>
          </cell>
          <cell r="G29">
            <v>909.69</v>
          </cell>
          <cell r="H29">
            <v>1236858.1891200002</v>
          </cell>
        </row>
        <row r="30">
          <cell r="C30" t="str">
            <v>40-610</v>
          </cell>
          <cell r="D30" t="str">
            <v>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v>
          </cell>
        </row>
        <row r="31">
          <cell r="C31" t="str">
            <v>40-610-30</v>
          </cell>
          <cell r="D31" t="str">
            <v>Well graded between 20mm to5mm size. (Combination of sub item 10 &amp; 30 or 20 &amp; 30 shall be used.</v>
          </cell>
          <cell r="E31">
            <v>34.56</v>
          </cell>
          <cell r="F31" t="str">
            <v>Cum</v>
          </cell>
          <cell r="G31">
            <v>4076.09</v>
          </cell>
          <cell r="H31">
            <v>140869.6704</v>
          </cell>
        </row>
        <row r="32">
          <cell r="C32" t="str">
            <v>12-310</v>
          </cell>
          <cell r="D32" t="str">
            <v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v>
          </cell>
        </row>
        <row r="33">
          <cell r="C33" t="str">
            <v>12-310-20</v>
          </cell>
          <cell r="D33" t="str">
            <v>By pump.</v>
          </cell>
          <cell r="E33">
            <v>587189.21674123569</v>
          </cell>
          <cell r="F33" t="str">
            <v>Cum</v>
          </cell>
          <cell r="G33">
            <v>6.13</v>
          </cell>
          <cell r="H33">
            <v>3599469.8986237748</v>
          </cell>
        </row>
        <row r="34">
          <cell r="C34" t="str">
            <v>76-170</v>
          </cell>
          <cell r="D34" t="str">
            <v xml:space="preserve">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v>
          </cell>
          <cell r="E34">
            <v>1878.7680000000003</v>
          </cell>
          <cell r="F34" t="str">
            <v>Kg.</v>
          </cell>
          <cell r="G34">
            <v>144.41999999999999</v>
          </cell>
          <cell r="H34">
            <v>271331.67456000001</v>
          </cell>
        </row>
        <row r="35">
          <cell r="C35" t="str">
            <v>40-140</v>
          </cell>
          <cell r="D35" t="str">
            <v>Manufacturing and supplying C.C. blocks in leanest mix 1:3:6 with cement and sand (FM&gt;=1.5) and 1st class or picked jhama brick chips (25mm down graded), to attain a minimum 28 day strength of 9.00 N/mm2 including breaking, screening, grading, washing chip, mixing, laying in forms, consolidation, curing for at least 21 days including preparation of platform, shuttering and stacking in measurable stacks etc, complete including supply of all materials (steel shutter to be used) as per direction of Engineer in charge.</v>
          </cell>
        </row>
        <row r="36">
          <cell r="C36" t="str">
            <v>40-140-50</v>
          </cell>
          <cell r="D36" t="str">
            <v>Block Size 30cm X 30cm X 30cm.</v>
          </cell>
          <cell r="E36">
            <v>3636</v>
          </cell>
          <cell r="F36" t="str">
            <v>Each</v>
          </cell>
          <cell r="G36">
            <v>317.01</v>
          </cell>
          <cell r="H36">
            <v>1152648.3599999999</v>
          </cell>
        </row>
        <row r="37">
          <cell r="C37" t="str">
            <v xml:space="preserve"> 40-220</v>
          </cell>
          <cell r="D37" t="str">
            <v xml:space="preserve">Lobour charge for protective work in laying C.C blocks of different sizes including preparation of base, ramming of base etc. complete as per direction of the Engineer in charge  </v>
          </cell>
        </row>
        <row r="38">
          <cell r="C38" t="str">
            <v>40-220-10</v>
          </cell>
          <cell r="D38" t="str">
            <v xml:space="preserve">Within 200m. </v>
          </cell>
          <cell r="E38">
            <v>98.171999999999983</v>
          </cell>
          <cell r="F38" t="str">
            <v>Cum</v>
          </cell>
          <cell r="G38">
            <v>1145.8800000000001</v>
          </cell>
          <cell r="H38">
            <v>112493.33136</v>
          </cell>
        </row>
        <row r="39">
          <cell r="C39" t="str">
            <v>60-260</v>
          </cell>
          <cell r="D39" t="str">
            <v xml:space="preserve">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 </v>
          </cell>
        </row>
        <row r="40">
          <cell r="C40" t="str">
            <v>60-260-35</v>
          </cell>
          <cell r="D40" t="str">
            <v xml:space="preserve">RCC Pipe: 600mm dia, wall thickness not less than 60mm, circular reinforcement 100mm c/c and longitudinal reinforcement 210mmc/c.  </v>
          </cell>
          <cell r="E40">
            <v>259.2</v>
          </cell>
          <cell r="F40" t="str">
            <v>m</v>
          </cell>
          <cell r="G40">
            <v>2636.65</v>
          </cell>
          <cell r="H40">
            <v>683419.68</v>
          </cell>
        </row>
        <row r="41">
          <cell r="C41" t="str">
            <v>60-300</v>
          </cell>
          <cell r="D41" t="str">
            <v>Lying in position standard machine made R.C.C. Pipe of different diameter in construction of drain/ sluice / culvert/ outlet and any other work including fitting, fixing the socket where necessary, local handing, cutting, dressing, leveling, plumbing etc. complete as per design, specification and direction of Engineer in charge.</v>
          </cell>
        </row>
        <row r="42">
          <cell r="C42" t="str">
            <v>60-300-35</v>
          </cell>
          <cell r="E42">
            <v>259.2</v>
          </cell>
          <cell r="F42" t="str">
            <v>m</v>
          </cell>
          <cell r="G42">
            <v>66.31</v>
          </cell>
          <cell r="H42">
            <v>17187.552</v>
          </cell>
        </row>
        <row r="44">
          <cell r="E44">
            <v>2625.7734450000003</v>
          </cell>
          <cell r="F44" t="str">
            <v>Cum</v>
          </cell>
          <cell r="G44">
            <v>757.75</v>
          </cell>
          <cell r="H44">
            <v>1989679.8279487502</v>
          </cell>
        </row>
        <row r="45">
          <cell r="E45">
            <v>4715.0601560999994</v>
          </cell>
          <cell r="F45" t="str">
            <v>Cum</v>
          </cell>
          <cell r="G45">
            <v>142.47</v>
          </cell>
          <cell r="H45">
            <v>671754.6204395669</v>
          </cell>
        </row>
        <row r="46">
          <cell r="E46">
            <v>7974.72</v>
          </cell>
          <cell r="F46" t="str">
            <v>Kg.</v>
          </cell>
          <cell r="G46">
            <v>292.74</v>
          </cell>
          <cell r="H46">
            <v>2334519.5328000002</v>
          </cell>
        </row>
        <row r="47">
          <cell r="E47">
            <v>36</v>
          </cell>
          <cell r="F47" t="str">
            <v>Each</v>
          </cell>
          <cell r="G47">
            <v>46820.84</v>
          </cell>
          <cell r="H47">
            <v>1685550.2399999998</v>
          </cell>
        </row>
        <row r="49">
          <cell r="C49" t="str">
            <v>76-260-10</v>
          </cell>
          <cell r="D49" t="str">
            <v xml:space="preserve">Small size </v>
          </cell>
          <cell r="E49">
            <v>72</v>
          </cell>
          <cell r="F49" t="str">
            <v>Each</v>
          </cell>
          <cell r="G49">
            <v>8463.3799999999992</v>
          </cell>
          <cell r="H49">
            <v>609363.36</v>
          </cell>
        </row>
        <row r="65">
          <cell r="E65">
            <v>2489.6022479999997</v>
          </cell>
          <cell r="F65" t="str">
            <v>Cum</v>
          </cell>
          <cell r="G65">
            <v>187.79</v>
          </cell>
          <cell r="H65">
            <v>467522.40615191992</v>
          </cell>
        </row>
      </sheetData>
      <sheetData sheetId="2"/>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Package-16(Regu)"/>
      <sheetName val="Abstract Link With Details"/>
      <sheetName val="Abstract"/>
    </sheetNames>
    <sheetDataSet>
      <sheetData sheetId="0">
        <row r="5">
          <cell r="O5">
            <v>5</v>
          </cell>
        </row>
        <row r="10">
          <cell r="O10">
            <v>3600</v>
          </cell>
        </row>
        <row r="21">
          <cell r="O21">
            <v>2126.8799999999997</v>
          </cell>
        </row>
        <row r="22">
          <cell r="O22">
            <v>49.260000000000005</v>
          </cell>
        </row>
        <row r="28">
          <cell r="O28">
            <v>32621.623152290875</v>
          </cell>
        </row>
        <row r="33">
          <cell r="O33">
            <v>8</v>
          </cell>
        </row>
        <row r="44">
          <cell r="O44">
            <v>234</v>
          </cell>
        </row>
        <row r="51">
          <cell r="O51">
            <v>5.0893920000000001</v>
          </cell>
        </row>
        <row r="60">
          <cell r="O60">
            <v>9192</v>
          </cell>
        </row>
        <row r="66">
          <cell r="O66">
            <v>194.4</v>
          </cell>
        </row>
        <row r="69">
          <cell r="O69">
            <v>79.12</v>
          </cell>
        </row>
        <row r="73">
          <cell r="O73">
            <v>9.7349999999999994</v>
          </cell>
        </row>
        <row r="80">
          <cell r="O80">
            <v>256.93435999999997</v>
          </cell>
        </row>
        <row r="235">
          <cell r="O235">
            <v>44403.532319999998</v>
          </cell>
        </row>
        <row r="245">
          <cell r="O245">
            <v>46.731000000000002</v>
          </cell>
        </row>
        <row r="249">
          <cell r="O249">
            <v>360.86340000000001</v>
          </cell>
        </row>
        <row r="263">
          <cell r="O263">
            <v>103.33799999999999</v>
          </cell>
        </row>
        <row r="276">
          <cell r="N276">
            <v>307.98</v>
          </cell>
        </row>
        <row r="280">
          <cell r="O280">
            <v>805.36573765599996</v>
          </cell>
        </row>
        <row r="305">
          <cell r="O305">
            <v>24.701081327999997</v>
          </cell>
        </row>
        <row r="312">
          <cell r="O312">
            <v>6724</v>
          </cell>
        </row>
        <row r="324">
          <cell r="O324">
            <v>223.70400000000001</v>
          </cell>
        </row>
        <row r="330">
          <cell r="O330">
            <v>534.20269055999995</v>
          </cell>
        </row>
        <row r="343">
          <cell r="O343">
            <v>181.54888356959998</v>
          </cell>
        </row>
        <row r="354">
          <cell r="N354">
            <v>8634</v>
          </cell>
        </row>
        <row r="358">
          <cell r="O358">
            <v>740</v>
          </cell>
        </row>
        <row r="361">
          <cell r="O361">
            <v>1788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G303"/>
  <sheetViews>
    <sheetView tabSelected="1" view="pageBreakPreview" zoomScale="130" zoomScaleSheetLayoutView="130" zoomScalePageLayoutView="85" workbookViewId="0">
      <selection activeCell="F4" sqref="F4"/>
    </sheetView>
  </sheetViews>
  <sheetFormatPr defaultRowHeight="15"/>
  <cols>
    <col min="1" max="1" width="6" style="1" customWidth="1"/>
    <col min="2" max="2" width="10.5703125" style="1" customWidth="1"/>
    <col min="3" max="3" width="47.85546875" style="1" customWidth="1"/>
    <col min="4" max="4" width="11.5703125" style="1" customWidth="1"/>
    <col min="5" max="5" width="6.42578125" style="1" customWidth="1"/>
    <col min="6" max="6" width="10.85546875" style="1" customWidth="1"/>
    <col min="7" max="7" width="15.85546875" style="1" customWidth="1"/>
    <col min="8" max="16384" width="9.140625" style="1"/>
  </cols>
  <sheetData>
    <row r="1" spans="1:33" s="12" customFormat="1" ht="104.25" customHeight="1">
      <c r="A1" s="190" t="s">
        <v>180</v>
      </c>
      <c r="B1" s="190"/>
      <c r="C1" s="190"/>
      <c r="D1" s="190"/>
      <c r="E1" s="190"/>
      <c r="F1" s="190"/>
      <c r="G1" s="190"/>
      <c r="H1" s="21"/>
      <c r="I1" s="21"/>
      <c r="J1" s="21"/>
      <c r="K1" s="21"/>
      <c r="L1" s="21"/>
      <c r="M1" s="21"/>
      <c r="N1" s="21"/>
      <c r="O1" s="21"/>
      <c r="P1" s="21"/>
      <c r="Q1" s="21"/>
      <c r="R1" s="21"/>
      <c r="S1" s="21"/>
      <c r="T1" s="21"/>
      <c r="U1" s="21"/>
      <c r="V1" s="21"/>
      <c r="W1" s="21"/>
      <c r="X1" s="21"/>
      <c r="Y1" s="21"/>
      <c r="Z1" s="21"/>
      <c r="AA1" s="21"/>
      <c r="AB1" s="21"/>
      <c r="AC1" s="21"/>
      <c r="AD1" s="21"/>
      <c r="AE1" s="21"/>
      <c r="AF1" s="21"/>
      <c r="AG1" s="21"/>
    </row>
    <row r="2" spans="1:33" ht="31.5" customHeight="1">
      <c r="A2" s="2" t="s">
        <v>0</v>
      </c>
      <c r="B2" s="2" t="s">
        <v>73</v>
      </c>
      <c r="C2" s="2" t="s">
        <v>1</v>
      </c>
      <c r="D2" s="2" t="s">
        <v>2</v>
      </c>
      <c r="E2" s="2" t="s">
        <v>3</v>
      </c>
      <c r="F2" s="2" t="s">
        <v>4</v>
      </c>
      <c r="G2" s="2" t="s">
        <v>5</v>
      </c>
      <c r="P2" s="21"/>
    </row>
    <row r="3" spans="1:33" s="14" customFormat="1" ht="18.75" customHeight="1">
      <c r="A3" s="35"/>
      <c r="B3" s="191" t="s">
        <v>75</v>
      </c>
      <c r="C3" s="192"/>
      <c r="D3" s="192"/>
      <c r="E3" s="192"/>
      <c r="F3" s="192"/>
      <c r="G3" s="193"/>
    </row>
    <row r="4" spans="1:33" ht="194.25" customHeight="1">
      <c r="A4" s="13">
        <v>1</v>
      </c>
      <c r="B4" s="6" t="s">
        <v>95</v>
      </c>
      <c r="C4" s="4" t="s">
        <v>64</v>
      </c>
      <c r="D4" s="16">
        <v>1</v>
      </c>
      <c r="E4" s="16" t="s">
        <v>71</v>
      </c>
      <c r="F4" s="17">
        <v>967050.85</v>
      </c>
      <c r="G4" s="39">
        <f>D4*F4</f>
        <v>967050.85</v>
      </c>
    </row>
    <row r="5" spans="1:33" ht="110.25" customHeight="1">
      <c r="A5" s="13">
        <v>2</v>
      </c>
      <c r="B5" s="6" t="s">
        <v>95</v>
      </c>
      <c r="C5" s="4" t="s">
        <v>65</v>
      </c>
      <c r="D5" s="16">
        <v>150</v>
      </c>
      <c r="E5" s="16" t="s">
        <v>66</v>
      </c>
      <c r="F5" s="17">
        <v>2497.86</v>
      </c>
      <c r="G5" s="39">
        <f t="shared" ref="G5:G10" si="0">D5*F5</f>
        <v>374679</v>
      </c>
    </row>
    <row r="6" spans="1:33" ht="60">
      <c r="A6" s="13">
        <v>3</v>
      </c>
      <c r="B6" s="6" t="s">
        <v>95</v>
      </c>
      <c r="C6" s="4" t="s">
        <v>67</v>
      </c>
      <c r="D6" s="16">
        <v>1</v>
      </c>
      <c r="E6" s="16" t="s">
        <v>71</v>
      </c>
      <c r="F6" s="17">
        <v>112344.1</v>
      </c>
      <c r="G6" s="39">
        <f t="shared" si="0"/>
        <v>112344.1</v>
      </c>
    </row>
    <row r="7" spans="1:33" ht="108" customHeight="1">
      <c r="A7" s="13">
        <v>4</v>
      </c>
      <c r="B7" s="6" t="s">
        <v>95</v>
      </c>
      <c r="C7" s="4" t="s">
        <v>68</v>
      </c>
      <c r="D7" s="16">
        <v>1</v>
      </c>
      <c r="E7" s="16" t="s">
        <v>71</v>
      </c>
      <c r="F7" s="17">
        <v>111148.95</v>
      </c>
      <c r="G7" s="39">
        <f t="shared" si="0"/>
        <v>111148.95</v>
      </c>
    </row>
    <row r="8" spans="1:33" ht="184.5" customHeight="1">
      <c r="A8" s="13">
        <v>5</v>
      </c>
      <c r="B8" s="6" t="s">
        <v>95</v>
      </c>
      <c r="C8" s="4" t="s">
        <v>69</v>
      </c>
      <c r="D8" s="16">
        <v>1</v>
      </c>
      <c r="E8" s="16" t="s">
        <v>71</v>
      </c>
      <c r="F8" s="17">
        <v>92026.55</v>
      </c>
      <c r="G8" s="39">
        <f t="shared" si="0"/>
        <v>92026.55</v>
      </c>
    </row>
    <row r="9" spans="1:33" ht="75.75" customHeight="1">
      <c r="A9" s="13">
        <v>6</v>
      </c>
      <c r="B9" s="6" t="s">
        <v>95</v>
      </c>
      <c r="C9" s="10" t="s">
        <v>70</v>
      </c>
      <c r="D9" s="16">
        <v>1</v>
      </c>
      <c r="E9" s="16" t="s">
        <v>71</v>
      </c>
      <c r="F9" s="17">
        <v>110909.92</v>
      </c>
      <c r="G9" s="39">
        <f t="shared" si="0"/>
        <v>110909.92</v>
      </c>
    </row>
    <row r="10" spans="1:33" ht="92.25" customHeight="1">
      <c r="A10" s="13">
        <v>7</v>
      </c>
      <c r="B10" s="6" t="s">
        <v>72</v>
      </c>
      <c r="C10" s="10" t="s">
        <v>74</v>
      </c>
      <c r="D10" s="16">
        <v>1</v>
      </c>
      <c r="E10" s="16" t="s">
        <v>71</v>
      </c>
      <c r="F10" s="17">
        <v>250000</v>
      </c>
      <c r="G10" s="39">
        <f t="shared" si="0"/>
        <v>250000</v>
      </c>
    </row>
    <row r="11" spans="1:33" ht="15" customHeight="1">
      <c r="A11" s="3"/>
      <c r="B11" s="189" t="s">
        <v>60</v>
      </c>
      <c r="C11" s="189"/>
      <c r="D11" s="189"/>
      <c r="E11" s="189"/>
      <c r="F11" s="189"/>
      <c r="G11" s="40">
        <f>SUM(G4:G10)</f>
        <v>2018159.37</v>
      </c>
    </row>
    <row r="12" spans="1:33" ht="18.75">
      <c r="A12" s="194" t="s">
        <v>92</v>
      </c>
      <c r="B12" s="194"/>
      <c r="C12" s="194"/>
      <c r="D12" s="194"/>
      <c r="E12" s="194"/>
      <c r="F12" s="194"/>
      <c r="G12" s="194"/>
    </row>
    <row r="13" spans="1:33">
      <c r="A13" s="7"/>
      <c r="B13" s="160" t="s">
        <v>96</v>
      </c>
      <c r="C13" s="160"/>
      <c r="D13" s="160"/>
      <c r="E13" s="160"/>
      <c r="F13" s="160"/>
      <c r="G13" s="5"/>
    </row>
    <row r="14" spans="1:33" ht="140.25" customHeight="1">
      <c r="A14" s="3">
        <v>8</v>
      </c>
      <c r="B14" s="8" t="s">
        <v>15</v>
      </c>
      <c r="C14" s="4" t="s">
        <v>16</v>
      </c>
      <c r="D14" s="20">
        <v>5</v>
      </c>
      <c r="E14" s="16" t="s">
        <v>6</v>
      </c>
      <c r="F14" s="20">
        <v>1203.77</v>
      </c>
      <c r="G14" s="39">
        <f>ROUND(D14*F14,3)</f>
        <v>6018.85</v>
      </c>
    </row>
    <row r="15" spans="1:33" ht="81.75" customHeight="1">
      <c r="A15" s="3">
        <v>9</v>
      </c>
      <c r="B15" s="3" t="s">
        <v>17</v>
      </c>
      <c r="C15" s="4" t="s">
        <v>18</v>
      </c>
      <c r="D15" s="20">
        <v>9000</v>
      </c>
      <c r="E15" s="16" t="s">
        <v>13</v>
      </c>
      <c r="F15" s="20">
        <v>27.72</v>
      </c>
      <c r="G15" s="39">
        <f t="shared" ref="G15:G52" si="1">ROUND(D15*F15,3)</f>
        <v>249480</v>
      </c>
    </row>
    <row r="16" spans="1:33" ht="79.5" customHeight="1">
      <c r="A16" s="3">
        <v>10</v>
      </c>
      <c r="B16" s="3" t="s">
        <v>19</v>
      </c>
      <c r="C16" s="4" t="s">
        <v>20</v>
      </c>
      <c r="D16" s="20">
        <v>6</v>
      </c>
      <c r="E16" s="16" t="s">
        <v>6</v>
      </c>
      <c r="F16" s="20">
        <v>2584.2199999999998</v>
      </c>
      <c r="G16" s="39">
        <f t="shared" si="1"/>
        <v>15505.32</v>
      </c>
    </row>
    <row r="17" spans="1:7" ht="138.75" customHeight="1">
      <c r="A17" s="3">
        <v>11</v>
      </c>
      <c r="B17" s="3" t="s">
        <v>56</v>
      </c>
      <c r="C17" s="4" t="s">
        <v>117</v>
      </c>
      <c r="D17" s="19">
        <f>'[1]Package-16(Regu)'!$O$61</f>
        <v>3029.3987500000003</v>
      </c>
      <c r="E17" s="18" t="s">
        <v>7</v>
      </c>
      <c r="F17" s="19">
        <v>246.71</v>
      </c>
      <c r="G17" s="39">
        <f t="shared" si="1"/>
        <v>747382.96600000001</v>
      </c>
    </row>
    <row r="18" spans="1:7" ht="90.75" customHeight="1">
      <c r="A18" s="3">
        <v>12</v>
      </c>
      <c r="B18" s="3" t="s">
        <v>76</v>
      </c>
      <c r="C18" s="4" t="s">
        <v>77</v>
      </c>
      <c r="D18" s="20">
        <f>'[1]Package-16(Regu)'!$O$62</f>
        <v>289.2</v>
      </c>
      <c r="E18" s="16" t="s">
        <v>10</v>
      </c>
      <c r="F18" s="20">
        <v>837.15</v>
      </c>
      <c r="G18" s="39">
        <f t="shared" si="1"/>
        <v>242103.78</v>
      </c>
    </row>
    <row r="19" spans="1:7" ht="113.25" customHeight="1">
      <c r="A19" s="3">
        <v>13</v>
      </c>
      <c r="B19" s="3" t="s">
        <v>78</v>
      </c>
      <c r="C19" s="4" t="s">
        <v>101</v>
      </c>
      <c r="D19" s="20">
        <f>'[1]Package-16(Regu)'!$O$69</f>
        <v>50971.286175454494</v>
      </c>
      <c r="E19" s="16" t="s">
        <v>14</v>
      </c>
      <c r="F19" s="20">
        <v>6.13</v>
      </c>
      <c r="G19" s="39">
        <f t="shared" si="1"/>
        <v>312453.984</v>
      </c>
    </row>
    <row r="20" spans="1:7" ht="186.75" customHeight="1">
      <c r="A20" s="3">
        <v>14</v>
      </c>
      <c r="B20" s="9" t="s">
        <v>21</v>
      </c>
      <c r="C20" s="4" t="s">
        <v>102</v>
      </c>
      <c r="D20" s="19">
        <f>'[1]Package-16(Regu)'!$O$73</f>
        <v>12.887999999999998</v>
      </c>
      <c r="E20" s="18" t="s">
        <v>22</v>
      </c>
      <c r="F20" s="19">
        <v>145120.53</v>
      </c>
      <c r="G20" s="39">
        <f t="shared" si="1"/>
        <v>1870313.3910000001</v>
      </c>
    </row>
    <row r="21" spans="1:7" ht="66.75" customHeight="1">
      <c r="A21" s="3">
        <v>15</v>
      </c>
      <c r="B21" s="9" t="s">
        <v>23</v>
      </c>
      <c r="C21" s="4" t="s">
        <v>103</v>
      </c>
      <c r="D21" s="19">
        <f>'[1]Package-16(Regu)'!$O$84</f>
        <v>61.2</v>
      </c>
      <c r="E21" s="18" t="s">
        <v>11</v>
      </c>
      <c r="F21" s="19">
        <v>39.159999999999997</v>
      </c>
      <c r="G21" s="39">
        <f t="shared" si="1"/>
        <v>2396.5920000000001</v>
      </c>
    </row>
    <row r="22" spans="1:7" ht="159" customHeight="1">
      <c r="A22" s="3">
        <v>16</v>
      </c>
      <c r="B22" s="9" t="s">
        <v>61</v>
      </c>
      <c r="C22" s="4" t="s">
        <v>62</v>
      </c>
      <c r="D22" s="19">
        <f>'[1]Package-16(Regu)'!$O$89</f>
        <v>10</v>
      </c>
      <c r="E22" s="18" t="s">
        <v>6</v>
      </c>
      <c r="F22" s="19">
        <v>17211.169999999998</v>
      </c>
      <c r="G22" s="39">
        <f t="shared" si="1"/>
        <v>172111.7</v>
      </c>
    </row>
    <row r="23" spans="1:7" ht="156.75" customHeight="1">
      <c r="A23" s="3">
        <v>17</v>
      </c>
      <c r="B23" s="9" t="s">
        <v>24</v>
      </c>
      <c r="C23" s="4" t="s">
        <v>104</v>
      </c>
      <c r="D23" s="19">
        <f>'[1]Package-16(Regu)'!$O$97</f>
        <v>94.5</v>
      </c>
      <c r="E23" s="18" t="s">
        <v>13</v>
      </c>
      <c r="F23" s="19">
        <v>1250.75</v>
      </c>
      <c r="G23" s="39">
        <f t="shared" si="1"/>
        <v>118195.875</v>
      </c>
    </row>
    <row r="24" spans="1:7" ht="68.25" customHeight="1">
      <c r="A24" s="3">
        <v>18</v>
      </c>
      <c r="B24" s="9" t="s">
        <v>26</v>
      </c>
      <c r="C24" s="4" t="s">
        <v>25</v>
      </c>
      <c r="D24" s="19">
        <f>'[1]Package-16(Regu)'!$O$103</f>
        <v>367.20000000000005</v>
      </c>
      <c r="E24" s="18" t="s">
        <v>13</v>
      </c>
      <c r="F24" s="19">
        <v>293.33</v>
      </c>
      <c r="G24" s="39">
        <f t="shared" si="1"/>
        <v>107710.776</v>
      </c>
    </row>
    <row r="25" spans="1:7" ht="60">
      <c r="A25" s="3">
        <v>19</v>
      </c>
      <c r="B25" s="9" t="s">
        <v>28</v>
      </c>
      <c r="C25" s="4" t="s">
        <v>27</v>
      </c>
      <c r="D25" s="19">
        <f>'[1]Package-16(Regu)'!$O$110</f>
        <v>45.900000000000006</v>
      </c>
      <c r="E25" s="18" t="s">
        <v>13</v>
      </c>
      <c r="F25" s="19">
        <v>461.8</v>
      </c>
      <c r="G25" s="39">
        <f t="shared" si="1"/>
        <v>21196.62</v>
      </c>
    </row>
    <row r="26" spans="1:7" ht="90" customHeight="1">
      <c r="A26" s="3">
        <v>20</v>
      </c>
      <c r="B26" s="9" t="s">
        <v>29</v>
      </c>
      <c r="C26" s="4" t="s">
        <v>106</v>
      </c>
      <c r="D26" s="19">
        <f>'[1]Package-16(Regu)'!$O$111</f>
        <v>271.69</v>
      </c>
      <c r="E26" s="18" t="s">
        <v>13</v>
      </c>
      <c r="F26" s="19">
        <v>31.22</v>
      </c>
      <c r="G26" s="39">
        <f t="shared" si="1"/>
        <v>8482.1620000000003</v>
      </c>
    </row>
    <row r="27" spans="1:7" ht="123.75" customHeight="1">
      <c r="A27" s="3">
        <v>21</v>
      </c>
      <c r="B27" s="9" t="s">
        <v>30</v>
      </c>
      <c r="C27" s="4" t="s">
        <v>105</v>
      </c>
      <c r="D27" s="19">
        <f>'[1]Package-16(Regu)'!$O$121</f>
        <v>31.126124999999998</v>
      </c>
      <c r="E27" s="18" t="s">
        <v>7</v>
      </c>
      <c r="F27" s="19">
        <v>10954.48</v>
      </c>
      <c r="G27" s="39">
        <f t="shared" si="1"/>
        <v>340970.51400000002</v>
      </c>
    </row>
    <row r="28" spans="1:7" ht="129.75" customHeight="1">
      <c r="A28" s="3">
        <v>22</v>
      </c>
      <c r="B28" s="9" t="s">
        <v>63</v>
      </c>
      <c r="C28" s="4" t="s">
        <v>107</v>
      </c>
      <c r="D28" s="19">
        <f>'[1]Package-16(Regu)'!$O$138</f>
        <v>1.62</v>
      </c>
      <c r="E28" s="18" t="s">
        <v>7</v>
      </c>
      <c r="F28" s="19">
        <v>10601.19</v>
      </c>
      <c r="G28" s="39">
        <f t="shared" si="1"/>
        <v>17173.928</v>
      </c>
    </row>
    <row r="29" spans="1:7" ht="159.75" customHeight="1">
      <c r="A29" s="3">
        <v>23</v>
      </c>
      <c r="B29" s="9" t="s">
        <v>31</v>
      </c>
      <c r="C29" s="4" t="s">
        <v>108</v>
      </c>
      <c r="D29" s="19">
        <f>'[1]Package-16(Regu)'!$O$146</f>
        <v>177.70790500000004</v>
      </c>
      <c r="E29" s="18" t="s">
        <v>7</v>
      </c>
      <c r="F29" s="19">
        <v>11674.49</v>
      </c>
      <c r="G29" s="39">
        <f t="shared" si="1"/>
        <v>2074649.16</v>
      </c>
    </row>
    <row r="30" spans="1:7" ht="125.25" customHeight="1">
      <c r="A30" s="3">
        <v>24</v>
      </c>
      <c r="B30" s="9" t="s">
        <v>32</v>
      </c>
      <c r="C30" s="4" t="s">
        <v>109</v>
      </c>
      <c r="D30" s="19">
        <f>'[1]Package-16(Regu)'!$O$291</f>
        <v>15857.835944999999</v>
      </c>
      <c r="E30" s="18" t="s">
        <v>33</v>
      </c>
      <c r="F30" s="19">
        <v>77.34</v>
      </c>
      <c r="G30" s="39">
        <f t="shared" si="1"/>
        <v>1226445.0319999999</v>
      </c>
    </row>
    <row r="31" spans="1:7" ht="157.5" customHeight="1">
      <c r="A31" s="22">
        <v>25</v>
      </c>
      <c r="B31" s="23" t="s">
        <v>34</v>
      </c>
      <c r="C31" s="24" t="s">
        <v>35</v>
      </c>
      <c r="D31" s="25"/>
      <c r="E31" s="26"/>
      <c r="F31" s="25"/>
      <c r="G31" s="39"/>
    </row>
    <row r="32" spans="1:7" ht="36.75" customHeight="1">
      <c r="A32" s="3" t="s">
        <v>80</v>
      </c>
      <c r="B32" s="132" t="s">
        <v>57</v>
      </c>
      <c r="C32" s="43" t="s">
        <v>36</v>
      </c>
      <c r="D32" s="19">
        <f>'[1]Package-16(Regu)'!$O$300</f>
        <v>185.32999999999998</v>
      </c>
      <c r="E32" s="18" t="s">
        <v>13</v>
      </c>
      <c r="F32" s="19">
        <v>735.35</v>
      </c>
      <c r="G32" s="39">
        <f t="shared" si="1"/>
        <v>136282.416</v>
      </c>
    </row>
    <row r="33" spans="1:9" ht="35.25" customHeight="1">
      <c r="A33" s="3" t="s">
        <v>81</v>
      </c>
      <c r="B33" s="132" t="s">
        <v>12</v>
      </c>
      <c r="C33" s="43" t="s">
        <v>118</v>
      </c>
      <c r="D33" s="19">
        <f>'[1]Package-16(Regu)'!$O$321</f>
        <v>424.57000000000005</v>
      </c>
      <c r="E33" s="18" t="s">
        <v>13</v>
      </c>
      <c r="F33" s="19">
        <v>909.69</v>
      </c>
      <c r="G33" s="39">
        <f t="shared" si="1"/>
        <v>386227.08299999998</v>
      </c>
    </row>
    <row r="34" spans="1:9" ht="111" customHeight="1">
      <c r="A34" s="3">
        <v>26</v>
      </c>
      <c r="B34" s="3" t="s">
        <v>37</v>
      </c>
      <c r="C34" s="4" t="s">
        <v>110</v>
      </c>
      <c r="D34" s="20">
        <f>'[1]Package-16(Regu)'!$O$342</f>
        <v>174.70064749999997</v>
      </c>
      <c r="E34" s="16" t="s">
        <v>7</v>
      </c>
      <c r="F34" s="20">
        <v>1420.06</v>
      </c>
      <c r="G34" s="39">
        <f t="shared" si="1"/>
        <v>248085.40100000001</v>
      </c>
    </row>
    <row r="35" spans="1:9" ht="98.25" customHeight="1">
      <c r="A35" s="3">
        <v>27</v>
      </c>
      <c r="B35" s="3" t="s">
        <v>38</v>
      </c>
      <c r="C35" s="4" t="s">
        <v>39</v>
      </c>
      <c r="D35" s="20"/>
      <c r="E35" s="16"/>
      <c r="F35" s="20"/>
      <c r="G35" s="39">
        <f t="shared" si="1"/>
        <v>0</v>
      </c>
    </row>
    <row r="36" spans="1:9" ht="19.5" customHeight="1">
      <c r="A36" s="133" t="s">
        <v>80</v>
      </c>
      <c r="B36" s="133" t="s">
        <v>40</v>
      </c>
      <c r="C36" s="44" t="s">
        <v>43</v>
      </c>
      <c r="D36" s="20">
        <f>'[1]Package-16(Regu)'!$O$363</f>
        <v>20.772000000000002</v>
      </c>
      <c r="E36" s="16" t="s">
        <v>7</v>
      </c>
      <c r="F36" s="20">
        <v>3730.47</v>
      </c>
      <c r="G36" s="39">
        <f t="shared" si="1"/>
        <v>77489.323000000004</v>
      </c>
    </row>
    <row r="37" spans="1:9" ht="42.75">
      <c r="A37" s="3" t="s">
        <v>81</v>
      </c>
      <c r="B37" s="133" t="s">
        <v>41</v>
      </c>
      <c r="C37" s="43" t="s">
        <v>42</v>
      </c>
      <c r="D37" s="20">
        <f>'[1]Package-16(Regu)'!$O$363</f>
        <v>20.772000000000002</v>
      </c>
      <c r="E37" s="16" t="s">
        <v>7</v>
      </c>
      <c r="F37" s="20">
        <v>4076.09</v>
      </c>
      <c r="G37" s="39">
        <f t="shared" si="1"/>
        <v>84668.540999999997</v>
      </c>
      <c r="I37" s="1">
        <f>109/2</f>
        <v>54.5</v>
      </c>
    </row>
    <row r="38" spans="1:9" ht="172.5" customHeight="1">
      <c r="A38" s="15">
        <v>28</v>
      </c>
      <c r="B38" s="15" t="s">
        <v>44</v>
      </c>
      <c r="C38" s="4" t="s">
        <v>84</v>
      </c>
      <c r="D38" s="20">
        <f>'[1]Package-16(Regu)'!$O$372</f>
        <v>5287.4888888888891</v>
      </c>
      <c r="E38" s="16" t="s">
        <v>6</v>
      </c>
      <c r="F38" s="20">
        <v>317.01</v>
      </c>
      <c r="G38" s="39">
        <f t="shared" si="1"/>
        <v>1676186.8529999999</v>
      </c>
    </row>
    <row r="39" spans="1:9" ht="27" customHeight="1">
      <c r="A39" s="15" t="s">
        <v>83</v>
      </c>
      <c r="B39" s="15" t="s">
        <v>85</v>
      </c>
      <c r="C39" s="43" t="s">
        <v>111</v>
      </c>
      <c r="D39" s="20">
        <f>'[1]Package-16(Regu)'!$O$393</f>
        <v>1502.4546874999996</v>
      </c>
      <c r="E39" s="16" t="s">
        <v>6</v>
      </c>
      <c r="F39" s="20">
        <v>381.46</v>
      </c>
      <c r="G39" s="39">
        <f t="shared" si="1"/>
        <v>573126.36499999999</v>
      </c>
    </row>
    <row r="40" spans="1:9" ht="78.75" customHeight="1">
      <c r="A40" s="3">
        <v>29</v>
      </c>
      <c r="B40" s="3" t="s">
        <v>45</v>
      </c>
      <c r="C40" s="4" t="s">
        <v>112</v>
      </c>
      <c r="D40" s="20">
        <f>'[1]Package-16(Regu)'!$O$397</f>
        <v>214.88002499999999</v>
      </c>
      <c r="E40" s="16" t="s">
        <v>7</v>
      </c>
      <c r="F40" s="20">
        <v>1145.8800000000001</v>
      </c>
      <c r="G40" s="39">
        <f t="shared" si="1"/>
        <v>246226.723</v>
      </c>
    </row>
    <row r="41" spans="1:9" ht="409.5">
      <c r="A41" s="3">
        <v>30</v>
      </c>
      <c r="B41" s="3" t="s">
        <v>86</v>
      </c>
      <c r="C41" s="10" t="s">
        <v>87</v>
      </c>
      <c r="D41" s="20"/>
      <c r="E41" s="16"/>
      <c r="F41" s="20"/>
      <c r="G41" s="39"/>
    </row>
    <row r="42" spans="1:9" ht="71.25">
      <c r="A42" s="3" t="s">
        <v>80</v>
      </c>
      <c r="B42" s="3" t="s">
        <v>137</v>
      </c>
      <c r="C42" s="44" t="s">
        <v>136</v>
      </c>
      <c r="D42" s="20">
        <f>'[1]Package-16(Regu)'!$O$404</f>
        <v>280.52499999999998</v>
      </c>
      <c r="E42" s="16" t="s">
        <v>13</v>
      </c>
      <c r="F42" s="20">
        <v>158.66</v>
      </c>
      <c r="G42" s="39">
        <f>D42*F42</f>
        <v>44508.096499999992</v>
      </c>
    </row>
    <row r="43" spans="1:9" ht="230.25" customHeight="1">
      <c r="A43" s="3">
        <v>31</v>
      </c>
      <c r="B43" s="3" t="s">
        <v>46</v>
      </c>
      <c r="C43" s="4" t="s">
        <v>82</v>
      </c>
      <c r="D43" s="20">
        <f>'[1]Package-16(Regu)'!$O$420</f>
        <v>2948</v>
      </c>
      <c r="E43" s="16" t="s">
        <v>7</v>
      </c>
      <c r="F43" s="20">
        <v>187.79</v>
      </c>
      <c r="G43" s="39">
        <f t="shared" si="1"/>
        <v>553604.92000000004</v>
      </c>
    </row>
    <row r="44" spans="1:9" ht="110.25" customHeight="1">
      <c r="A44" s="3">
        <v>32</v>
      </c>
      <c r="B44" s="3" t="s">
        <v>47</v>
      </c>
      <c r="C44" s="4" t="s">
        <v>58</v>
      </c>
      <c r="D44" s="20">
        <f>'[1]Package-16(Regu)'!$O$432</f>
        <v>6110</v>
      </c>
      <c r="E44" s="16" t="s">
        <v>14</v>
      </c>
      <c r="F44" s="20">
        <v>142.47</v>
      </c>
      <c r="G44" s="39">
        <f t="shared" si="1"/>
        <v>870491.7</v>
      </c>
    </row>
    <row r="45" spans="1:9" ht="69" customHeight="1">
      <c r="A45" s="34">
        <v>33</v>
      </c>
      <c r="B45" s="34" t="s">
        <v>48</v>
      </c>
      <c r="C45" s="36" t="s">
        <v>113</v>
      </c>
      <c r="D45" s="32">
        <f>'[1]Package-16(Regu)'!$O$440</f>
        <v>6110</v>
      </c>
      <c r="E45" s="37" t="s">
        <v>97</v>
      </c>
      <c r="F45" s="32">
        <v>10.99</v>
      </c>
      <c r="G45" s="39">
        <f t="shared" si="1"/>
        <v>67148.899999999994</v>
      </c>
    </row>
    <row r="46" spans="1:9" ht="126" customHeight="1">
      <c r="A46" s="15">
        <v>34</v>
      </c>
      <c r="B46" s="15" t="s">
        <v>49</v>
      </c>
      <c r="C46" s="27" t="s">
        <v>50</v>
      </c>
      <c r="D46" s="28">
        <f>'[1]Package-16(Regu)'!$O$443</f>
        <v>2602.6012499999988</v>
      </c>
      <c r="E46" s="29" t="s">
        <v>7</v>
      </c>
      <c r="F46" s="28">
        <v>142.41999999999999</v>
      </c>
      <c r="G46" s="41">
        <f t="shared" si="1"/>
        <v>370662.47</v>
      </c>
    </row>
    <row r="47" spans="1:9" ht="68.25" customHeight="1">
      <c r="A47" s="34">
        <v>35</v>
      </c>
      <c r="B47" s="34" t="s">
        <v>8</v>
      </c>
      <c r="C47" s="33" t="s">
        <v>98</v>
      </c>
      <c r="D47" s="32">
        <f>'[1]Package-16(Regu)'!$O$453</f>
        <v>2602.6012499999988</v>
      </c>
      <c r="E47" s="37" t="s">
        <v>99</v>
      </c>
      <c r="F47" s="38">
        <v>14.57</v>
      </c>
      <c r="G47" s="41">
        <f t="shared" si="1"/>
        <v>37919.9</v>
      </c>
    </row>
    <row r="48" spans="1:9" ht="98.25" customHeight="1">
      <c r="A48" s="3">
        <v>36</v>
      </c>
      <c r="B48" s="3" t="s">
        <v>51</v>
      </c>
      <c r="C48" s="4" t="s">
        <v>114</v>
      </c>
      <c r="D48" s="20">
        <f>'[1]Package-16(Regu)'!$O$454</f>
        <v>4.2</v>
      </c>
      <c r="E48" s="16" t="s">
        <v>52</v>
      </c>
      <c r="F48" s="20">
        <v>77.73</v>
      </c>
      <c r="G48" s="39">
        <f t="shared" si="1"/>
        <v>326.46600000000001</v>
      </c>
    </row>
    <row r="49" spans="1:7" ht="80.25" customHeight="1">
      <c r="A49" s="3">
        <v>37</v>
      </c>
      <c r="B49" s="3" t="s">
        <v>53</v>
      </c>
      <c r="C49" s="4" t="s">
        <v>59</v>
      </c>
      <c r="D49" s="20">
        <f>'[1]Package-16(Regu)'!$O$460</f>
        <v>1456.3942399999994</v>
      </c>
      <c r="E49" s="16" t="s">
        <v>7</v>
      </c>
      <c r="F49" s="20">
        <v>142.47</v>
      </c>
      <c r="G49" s="39">
        <f t="shared" si="1"/>
        <v>207492.48699999999</v>
      </c>
    </row>
    <row r="50" spans="1:7" ht="94.5" customHeight="1">
      <c r="A50" s="3">
        <v>38</v>
      </c>
      <c r="B50" s="3" t="s">
        <v>54</v>
      </c>
      <c r="C50" s="4" t="s">
        <v>115</v>
      </c>
      <c r="D50" s="20">
        <f>'[1]Package-16(Regu)'!$O$478</f>
        <v>503.38027999999997</v>
      </c>
      <c r="E50" s="16" t="s">
        <v>7</v>
      </c>
      <c r="F50" s="20">
        <v>757.75</v>
      </c>
      <c r="G50" s="39">
        <f t="shared" si="1"/>
        <v>381436.40700000001</v>
      </c>
    </row>
    <row r="51" spans="1:7" ht="96.75" customHeight="1">
      <c r="A51" s="3">
        <v>39</v>
      </c>
      <c r="B51" s="3" t="s">
        <v>55</v>
      </c>
      <c r="C51" s="4" t="s">
        <v>133</v>
      </c>
      <c r="D51" s="20">
        <f>'[1]Package-16(Regu)'!$O$486</f>
        <v>603.43679999999995</v>
      </c>
      <c r="E51" s="16" t="s">
        <v>7</v>
      </c>
      <c r="F51" s="20">
        <v>159.49</v>
      </c>
      <c r="G51" s="39">
        <f t="shared" si="1"/>
        <v>96242.134999999995</v>
      </c>
    </row>
    <row r="52" spans="1:7" ht="105">
      <c r="A52" s="3">
        <v>40</v>
      </c>
      <c r="B52" s="3" t="s">
        <v>9</v>
      </c>
      <c r="C52" s="4" t="s">
        <v>89</v>
      </c>
      <c r="D52" s="20">
        <f>'[1]Package-16(Regu)'!$O$489</f>
        <v>1189</v>
      </c>
      <c r="E52" s="16" t="s">
        <v>7</v>
      </c>
      <c r="F52" s="20">
        <v>26.17</v>
      </c>
      <c r="G52" s="39">
        <f t="shared" si="1"/>
        <v>31116.13</v>
      </c>
    </row>
    <row r="53" spans="1:7" s="11" customFormat="1" ht="14.25">
      <c r="A53" s="173" t="s">
        <v>100</v>
      </c>
      <c r="B53" s="157"/>
      <c r="C53" s="157"/>
      <c r="D53" s="157"/>
      <c r="E53" s="157"/>
      <c r="F53" s="174"/>
      <c r="G53" s="42">
        <f>SUM(G14:G52)</f>
        <v>13621832.966500001</v>
      </c>
    </row>
    <row r="54" spans="1:7">
      <c r="A54" s="7"/>
      <c r="B54" s="160" t="s">
        <v>116</v>
      </c>
      <c r="C54" s="160"/>
      <c r="D54" s="160"/>
      <c r="E54" s="160"/>
      <c r="F54" s="160"/>
      <c r="G54" s="5"/>
    </row>
    <row r="55" spans="1:7" ht="143.25" customHeight="1">
      <c r="A55" s="3">
        <v>41</v>
      </c>
      <c r="B55" s="8" t="s">
        <v>15</v>
      </c>
      <c r="C55" s="4" t="s">
        <v>16</v>
      </c>
      <c r="D55" s="20">
        <v>5</v>
      </c>
      <c r="E55" s="16" t="s">
        <v>6</v>
      </c>
      <c r="F55" s="20">
        <v>1203.77</v>
      </c>
      <c r="G55" s="39">
        <f>ROUND(D55*F55,3)</f>
        <v>6018.85</v>
      </c>
    </row>
    <row r="56" spans="1:7" ht="81" customHeight="1">
      <c r="A56" s="3">
        <v>42</v>
      </c>
      <c r="B56" s="3" t="s">
        <v>17</v>
      </c>
      <c r="C56" s="4" t="s">
        <v>18</v>
      </c>
      <c r="D56" s="20">
        <v>9000</v>
      </c>
      <c r="E56" s="16" t="s">
        <v>13</v>
      </c>
      <c r="F56" s="20">
        <v>27.72</v>
      </c>
      <c r="G56" s="39">
        <f t="shared" ref="G56:G71" si="2">ROUND(D56*F56,3)</f>
        <v>249480</v>
      </c>
    </row>
    <row r="57" spans="1:7" ht="79.5" customHeight="1">
      <c r="A57" s="3">
        <v>43</v>
      </c>
      <c r="B57" s="3" t="s">
        <v>19</v>
      </c>
      <c r="C57" s="4" t="s">
        <v>20</v>
      </c>
      <c r="D57" s="20">
        <v>6</v>
      </c>
      <c r="E57" s="16" t="s">
        <v>6</v>
      </c>
      <c r="F57" s="20">
        <v>2584.2199999999998</v>
      </c>
      <c r="G57" s="39">
        <f t="shared" si="2"/>
        <v>15505.32</v>
      </c>
    </row>
    <row r="58" spans="1:7" ht="141" customHeight="1">
      <c r="A58" s="3">
        <v>44</v>
      </c>
      <c r="B58" s="3" t="s">
        <v>56</v>
      </c>
      <c r="C58" s="4" t="s">
        <v>117</v>
      </c>
      <c r="D58" s="19">
        <f>'[2]Package-16(Regu)'!$O$61</f>
        <v>3225.6018125000001</v>
      </c>
      <c r="E58" s="18" t="s">
        <v>7</v>
      </c>
      <c r="F58" s="19">
        <v>246.71</v>
      </c>
      <c r="G58" s="39">
        <f t="shared" si="2"/>
        <v>795788.223</v>
      </c>
    </row>
    <row r="59" spans="1:7" ht="90.75" customHeight="1">
      <c r="A59" s="3">
        <v>45</v>
      </c>
      <c r="B59" s="3" t="s">
        <v>76</v>
      </c>
      <c r="C59" s="4" t="s">
        <v>77</v>
      </c>
      <c r="D59" s="20">
        <f>'[2]Package-16(Regu)'!$O$62</f>
        <v>341.6</v>
      </c>
      <c r="E59" s="16" t="s">
        <v>10</v>
      </c>
      <c r="F59" s="20">
        <v>837.15</v>
      </c>
      <c r="G59" s="39">
        <f t="shared" si="2"/>
        <v>285970.44</v>
      </c>
    </row>
    <row r="60" spans="1:7" ht="112.5" customHeight="1">
      <c r="A60" s="3">
        <v>46</v>
      </c>
      <c r="B60" s="3" t="s">
        <v>78</v>
      </c>
      <c r="C60" s="4" t="s">
        <v>119</v>
      </c>
      <c r="D60" s="20">
        <f>'[2]Package-16(Regu)'!$O$69</f>
        <v>50971.286175454494</v>
      </c>
      <c r="E60" s="16" t="s">
        <v>14</v>
      </c>
      <c r="F60" s="20">
        <v>6.13</v>
      </c>
      <c r="G60" s="39">
        <f t="shared" si="2"/>
        <v>312453.984</v>
      </c>
    </row>
    <row r="61" spans="1:7" ht="181.5" customHeight="1">
      <c r="A61" s="3">
        <v>47</v>
      </c>
      <c r="B61" s="9" t="s">
        <v>21</v>
      </c>
      <c r="C61" s="4" t="s">
        <v>102</v>
      </c>
      <c r="D61" s="19">
        <f>'[2]Package-16(Regu)'!$O$73</f>
        <v>16.992000000000001</v>
      </c>
      <c r="E61" s="18" t="s">
        <v>22</v>
      </c>
      <c r="F61" s="19">
        <v>145120.53</v>
      </c>
      <c r="G61" s="39">
        <f t="shared" si="2"/>
        <v>2465888.0460000001</v>
      </c>
    </row>
    <row r="62" spans="1:7" ht="64.5" customHeight="1">
      <c r="A62" s="3">
        <v>48</v>
      </c>
      <c r="B62" s="9" t="s">
        <v>23</v>
      </c>
      <c r="C62" s="4" t="s">
        <v>103</v>
      </c>
      <c r="D62" s="19">
        <f>'[2]Package-16(Regu)'!$O$88</f>
        <v>80.240000000000009</v>
      </c>
      <c r="E62" s="18" t="s">
        <v>11</v>
      </c>
      <c r="F62" s="19">
        <v>39.159999999999997</v>
      </c>
      <c r="G62" s="39">
        <f t="shared" si="2"/>
        <v>3142.1979999999999</v>
      </c>
    </row>
    <row r="63" spans="1:7" ht="159" customHeight="1">
      <c r="A63" s="3">
        <v>49</v>
      </c>
      <c r="B63" s="9" t="s">
        <v>61</v>
      </c>
      <c r="C63" s="4" t="s">
        <v>62</v>
      </c>
      <c r="D63" s="19">
        <f>'[2]Package-16(Regu)'!$O$89</f>
        <v>10</v>
      </c>
      <c r="E63" s="18" t="s">
        <v>6</v>
      </c>
      <c r="F63" s="19">
        <v>17211.169999999998</v>
      </c>
      <c r="G63" s="39">
        <f t="shared" si="2"/>
        <v>172111.7</v>
      </c>
    </row>
    <row r="64" spans="1:7" ht="155.25" customHeight="1">
      <c r="A64" s="3">
        <v>50</v>
      </c>
      <c r="B64" s="9" t="s">
        <v>24</v>
      </c>
      <c r="C64" s="4" t="s">
        <v>104</v>
      </c>
      <c r="D64" s="19">
        <f>'[2]Package-16(Regu)'!$O$97</f>
        <v>123.9</v>
      </c>
      <c r="E64" s="18" t="s">
        <v>13</v>
      </c>
      <c r="F64" s="19">
        <v>1250.75</v>
      </c>
      <c r="G64" s="39">
        <f t="shared" si="2"/>
        <v>154967.92499999999</v>
      </c>
    </row>
    <row r="65" spans="1:9" ht="65.25" customHeight="1">
      <c r="A65" s="3">
        <v>51</v>
      </c>
      <c r="B65" s="9" t="s">
        <v>26</v>
      </c>
      <c r="C65" s="4" t="s">
        <v>25</v>
      </c>
      <c r="D65" s="19">
        <f>'[2]Package-16(Regu)'!$O$103</f>
        <v>481.44000000000005</v>
      </c>
      <c r="E65" s="18" t="s">
        <v>13</v>
      </c>
      <c r="F65" s="19">
        <v>293.33</v>
      </c>
      <c r="G65" s="39">
        <f t="shared" si="2"/>
        <v>141220.79500000001</v>
      </c>
    </row>
    <row r="66" spans="1:9" ht="66" customHeight="1">
      <c r="A66" s="3">
        <v>52</v>
      </c>
      <c r="B66" s="9" t="s">
        <v>28</v>
      </c>
      <c r="C66" s="4" t="s">
        <v>27</v>
      </c>
      <c r="D66" s="19">
        <f>'[2]Package-16(Regu)'!$O$110</f>
        <v>45.900000000000006</v>
      </c>
      <c r="E66" s="18" t="s">
        <v>13</v>
      </c>
      <c r="F66" s="19">
        <v>461.8</v>
      </c>
      <c r="G66" s="39">
        <f t="shared" si="2"/>
        <v>21196.62</v>
      </c>
    </row>
    <row r="67" spans="1:9" ht="96" customHeight="1">
      <c r="A67" s="3">
        <v>53</v>
      </c>
      <c r="B67" s="9" t="s">
        <v>29</v>
      </c>
      <c r="C67" s="4" t="s">
        <v>106</v>
      </c>
      <c r="D67" s="19">
        <f>'[2]Package-16(Regu)'!$O$111</f>
        <v>343.77599999999995</v>
      </c>
      <c r="E67" s="18" t="s">
        <v>13</v>
      </c>
      <c r="F67" s="19">
        <v>31.22</v>
      </c>
      <c r="G67" s="39">
        <f t="shared" si="2"/>
        <v>10732.687</v>
      </c>
    </row>
    <row r="68" spans="1:9" ht="123.75" customHeight="1">
      <c r="A68" s="3">
        <v>54</v>
      </c>
      <c r="B68" s="9" t="s">
        <v>30</v>
      </c>
      <c r="C68" s="4" t="s">
        <v>105</v>
      </c>
      <c r="D68" s="19">
        <f>'[2]Package-16(Regu)'!$O$121</f>
        <v>39.987929999999999</v>
      </c>
      <c r="E68" s="18" t="s">
        <v>7</v>
      </c>
      <c r="F68" s="19">
        <v>10954.48</v>
      </c>
      <c r="G68" s="39">
        <f t="shared" si="2"/>
        <v>438046.97899999999</v>
      </c>
    </row>
    <row r="69" spans="1:9" ht="128.25" customHeight="1">
      <c r="A69" s="3">
        <v>55</v>
      </c>
      <c r="B69" s="9" t="s">
        <v>63</v>
      </c>
      <c r="C69" s="4" t="s">
        <v>107</v>
      </c>
      <c r="D69" s="19">
        <f>'[2]Package-16(Regu)'!$O$138</f>
        <v>1.8128000000000002</v>
      </c>
      <c r="E69" s="18" t="s">
        <v>7</v>
      </c>
      <c r="F69" s="19">
        <v>10601.19</v>
      </c>
      <c r="G69" s="39">
        <f t="shared" si="2"/>
        <v>19217.837</v>
      </c>
    </row>
    <row r="70" spans="1:9" ht="159" customHeight="1">
      <c r="A70" s="3">
        <v>56</v>
      </c>
      <c r="B70" s="9" t="s">
        <v>31</v>
      </c>
      <c r="C70" s="4" t="s">
        <v>108</v>
      </c>
      <c r="D70" s="19">
        <f>'[2]Package-16(Regu)'!$O$146</f>
        <v>256.78125999999992</v>
      </c>
      <c r="E70" s="18" t="s">
        <v>7</v>
      </c>
      <c r="F70" s="19">
        <v>11674.49</v>
      </c>
      <c r="G70" s="39">
        <f t="shared" si="2"/>
        <v>2997790.2519999999</v>
      </c>
    </row>
    <row r="71" spans="1:9" ht="128.25" customHeight="1">
      <c r="A71" s="3">
        <v>57</v>
      </c>
      <c r="B71" s="9" t="s">
        <v>32</v>
      </c>
      <c r="C71" s="4" t="s">
        <v>109</v>
      </c>
      <c r="D71" s="19">
        <f>'[2]Package-16(Regu)'!$O$300</f>
        <v>22780.624230000001</v>
      </c>
      <c r="E71" s="18" t="s">
        <v>33</v>
      </c>
      <c r="F71" s="19">
        <v>77.34</v>
      </c>
      <c r="G71" s="39">
        <f t="shared" si="2"/>
        <v>1761853.4779999999</v>
      </c>
    </row>
    <row r="72" spans="1:9" ht="159.75" customHeight="1">
      <c r="A72" s="22">
        <v>58</v>
      </c>
      <c r="B72" s="23" t="s">
        <v>34</v>
      </c>
      <c r="C72" s="24" t="s">
        <v>35</v>
      </c>
      <c r="D72" s="25"/>
      <c r="E72" s="26"/>
      <c r="F72" s="25"/>
      <c r="G72" s="39"/>
    </row>
    <row r="73" spans="1:9" ht="34.5" customHeight="1">
      <c r="A73" s="3" t="s">
        <v>80</v>
      </c>
      <c r="B73" s="9" t="s">
        <v>57</v>
      </c>
      <c r="C73" s="4" t="s">
        <v>36</v>
      </c>
      <c r="D73" s="19">
        <f>'[2]Package-16(Regu)'!$O$310</f>
        <v>213.99099999999999</v>
      </c>
      <c r="E73" s="18" t="s">
        <v>13</v>
      </c>
      <c r="F73" s="19">
        <v>735.35</v>
      </c>
      <c r="G73" s="39">
        <f t="shared" ref="G73:G81" si="3">ROUND(D73*F73,3)</f>
        <v>157358.28200000001</v>
      </c>
    </row>
    <row r="74" spans="1:9" ht="36.75" customHeight="1">
      <c r="A74" s="3" t="s">
        <v>81</v>
      </c>
      <c r="B74" s="9" t="s">
        <v>12</v>
      </c>
      <c r="C74" s="4" t="s">
        <v>118</v>
      </c>
      <c r="D74" s="19">
        <f>'[2]Package-16(Regu)'!$O$329</f>
        <v>569.10749999999996</v>
      </c>
      <c r="E74" s="18" t="s">
        <v>13</v>
      </c>
      <c r="F74" s="19">
        <v>909.69</v>
      </c>
      <c r="G74" s="39">
        <f t="shared" si="3"/>
        <v>517711.402</v>
      </c>
    </row>
    <row r="75" spans="1:9" ht="113.25" customHeight="1">
      <c r="A75" s="3">
        <v>59</v>
      </c>
      <c r="B75" s="3" t="s">
        <v>37</v>
      </c>
      <c r="C75" s="4" t="s">
        <v>110</v>
      </c>
      <c r="D75" s="20">
        <f>'[2]Package-16(Regu)'!$O$353</f>
        <v>84.219599999999986</v>
      </c>
      <c r="E75" s="16" t="s">
        <v>7</v>
      </c>
      <c r="F75" s="20">
        <v>1420.06</v>
      </c>
      <c r="G75" s="39">
        <f t="shared" si="3"/>
        <v>119596.88499999999</v>
      </c>
    </row>
    <row r="76" spans="1:9" ht="97.5" customHeight="1">
      <c r="A76" s="3">
        <v>60</v>
      </c>
      <c r="B76" s="3" t="s">
        <v>38</v>
      </c>
      <c r="C76" s="4" t="s">
        <v>39</v>
      </c>
      <c r="D76" s="20"/>
      <c r="E76" s="16"/>
      <c r="F76" s="20"/>
      <c r="G76" s="39">
        <f t="shared" si="3"/>
        <v>0</v>
      </c>
    </row>
    <row r="77" spans="1:9" ht="24" customHeight="1">
      <c r="A77" s="3" t="s">
        <v>80</v>
      </c>
      <c r="B77" s="3" t="s">
        <v>40</v>
      </c>
      <c r="C77" s="10" t="s">
        <v>43</v>
      </c>
      <c r="D77" s="20">
        <f>'[2]Package-16(Regu)'!$O$372</f>
        <v>26.366399999999999</v>
      </c>
      <c r="E77" s="16" t="s">
        <v>7</v>
      </c>
      <c r="F77" s="20">
        <v>3730.47</v>
      </c>
      <c r="G77" s="39">
        <f t="shared" si="3"/>
        <v>98359.063999999998</v>
      </c>
    </row>
    <row r="78" spans="1:9" ht="37.5" customHeight="1">
      <c r="A78" s="3" t="s">
        <v>81</v>
      </c>
      <c r="B78" s="3" t="s">
        <v>41</v>
      </c>
      <c r="C78" s="4" t="s">
        <v>120</v>
      </c>
      <c r="D78" s="20">
        <f>'[2]Package-16(Regu)'!$O$372</f>
        <v>26.366399999999999</v>
      </c>
      <c r="E78" s="16" t="s">
        <v>7</v>
      </c>
      <c r="F78" s="20">
        <v>4076.09</v>
      </c>
      <c r="G78" s="39">
        <f t="shared" si="3"/>
        <v>107471.819</v>
      </c>
      <c r="I78" s="1">
        <f>109/2</f>
        <v>54.5</v>
      </c>
    </row>
    <row r="79" spans="1:9" ht="166.5" customHeight="1">
      <c r="A79" s="15">
        <v>61</v>
      </c>
      <c r="B79" s="15" t="s">
        <v>44</v>
      </c>
      <c r="C79" s="4" t="s">
        <v>84</v>
      </c>
      <c r="D79" s="20">
        <f>'[2]Package-16(Regu)'!$O$381</f>
        <v>6553.5644444444451</v>
      </c>
      <c r="E79" s="16" t="s">
        <v>6</v>
      </c>
      <c r="F79" s="20">
        <v>317.01</v>
      </c>
      <c r="G79" s="39">
        <f t="shared" si="3"/>
        <v>2077545.4650000001</v>
      </c>
    </row>
    <row r="80" spans="1:9" ht="21.75" customHeight="1">
      <c r="A80" s="15"/>
      <c r="B80" s="15"/>
      <c r="C80" s="43" t="s">
        <v>157</v>
      </c>
      <c r="D80" s="20">
        <f>'[2]Package-16(Regu)'!$O$402</f>
        <v>2670.8062499999996</v>
      </c>
      <c r="E80" s="16" t="s">
        <v>6</v>
      </c>
      <c r="F80" s="20">
        <v>381.46</v>
      </c>
      <c r="G80" s="39">
        <f t="shared" si="3"/>
        <v>1018805.752</v>
      </c>
    </row>
    <row r="81" spans="1:7" ht="81" customHeight="1">
      <c r="A81" s="3">
        <v>62</v>
      </c>
      <c r="B81" s="3" t="s">
        <v>45</v>
      </c>
      <c r="C81" s="4" t="s">
        <v>112</v>
      </c>
      <c r="D81" s="20">
        <f>'[2]Package-16(Regu)'!$O$406</f>
        <v>305.14494000000002</v>
      </c>
      <c r="E81" s="16" t="s">
        <v>7</v>
      </c>
      <c r="F81" s="20">
        <v>1145.8800000000001</v>
      </c>
      <c r="G81" s="39">
        <f t="shared" si="3"/>
        <v>349659.484</v>
      </c>
    </row>
    <row r="82" spans="1:7" ht="409.5" customHeight="1">
      <c r="A82" s="183">
        <v>63</v>
      </c>
      <c r="B82" s="183" t="s">
        <v>86</v>
      </c>
      <c r="C82" s="181" t="s">
        <v>94</v>
      </c>
      <c r="D82" s="185"/>
      <c r="E82" s="187"/>
      <c r="F82" s="185"/>
      <c r="G82" s="163"/>
    </row>
    <row r="83" spans="1:7" ht="135" customHeight="1">
      <c r="A83" s="184"/>
      <c r="B83" s="184"/>
      <c r="C83" s="182"/>
      <c r="D83" s="186"/>
      <c r="E83" s="188"/>
      <c r="F83" s="186"/>
      <c r="G83" s="164"/>
    </row>
    <row r="84" spans="1:7" ht="71.25">
      <c r="A84" s="3" t="s">
        <v>80</v>
      </c>
      <c r="B84" s="3" t="s">
        <v>137</v>
      </c>
      <c r="C84" s="44" t="s">
        <v>136</v>
      </c>
      <c r="D84" s="20">
        <f>'[2]Package-16(Regu)'!$O$413</f>
        <v>486.22</v>
      </c>
      <c r="E84" s="16" t="s">
        <v>13</v>
      </c>
      <c r="F84" s="20">
        <v>158.66</v>
      </c>
      <c r="G84" s="39">
        <f>D84*F84</f>
        <v>77143.665200000003</v>
      </c>
    </row>
    <row r="85" spans="1:7" ht="231.75" customHeight="1">
      <c r="A85" s="3">
        <v>64</v>
      </c>
      <c r="B85" s="3" t="s">
        <v>46</v>
      </c>
      <c r="C85" s="4" t="s">
        <v>82</v>
      </c>
      <c r="D85" s="20">
        <f>'[2]Package-16(Regu)'!$O$429</f>
        <v>11260</v>
      </c>
      <c r="E85" s="16" t="s">
        <v>7</v>
      </c>
      <c r="F85" s="20">
        <v>187.79</v>
      </c>
      <c r="G85" s="39">
        <f t="shared" ref="G85:G94" si="4">ROUND(D85*F85,3)</f>
        <v>2114515.4</v>
      </c>
    </row>
    <row r="86" spans="1:7" ht="111" customHeight="1">
      <c r="A86" s="3">
        <v>65</v>
      </c>
      <c r="B86" s="3" t="s">
        <v>47</v>
      </c>
      <c r="C86" s="4" t="s">
        <v>58</v>
      </c>
      <c r="D86" s="20">
        <f>'[2]Package-16(Regu)'!$O$439</f>
        <v>7375</v>
      </c>
      <c r="E86" s="16" t="s">
        <v>14</v>
      </c>
      <c r="F86" s="20">
        <v>142.47</v>
      </c>
      <c r="G86" s="39">
        <f t="shared" si="4"/>
        <v>1050716.25</v>
      </c>
    </row>
    <row r="87" spans="1:7" ht="67.5" customHeight="1">
      <c r="A87" s="46">
        <v>66</v>
      </c>
      <c r="B87" s="46" t="s">
        <v>48</v>
      </c>
      <c r="C87" s="48" t="s">
        <v>123</v>
      </c>
      <c r="D87" s="45">
        <f>'[2]Package-16(Regu)'!$O$447</f>
        <v>7375</v>
      </c>
      <c r="E87" s="37" t="s">
        <v>97</v>
      </c>
      <c r="F87" s="45">
        <v>10.99</v>
      </c>
      <c r="G87" s="39">
        <f t="shared" si="4"/>
        <v>81051.25</v>
      </c>
    </row>
    <row r="88" spans="1:7" ht="78.75" customHeight="1">
      <c r="A88" s="46">
        <v>67</v>
      </c>
      <c r="B88" s="46"/>
      <c r="C88" s="47" t="s">
        <v>124</v>
      </c>
      <c r="D88" s="45">
        <f>'[2]Package-16(Regu)'!$O$452</f>
        <v>8034.3981874999999</v>
      </c>
      <c r="E88" s="37" t="s">
        <v>99</v>
      </c>
      <c r="F88" s="45">
        <v>14.57</v>
      </c>
      <c r="G88" s="39">
        <f t="shared" si="4"/>
        <v>117061.182</v>
      </c>
    </row>
    <row r="89" spans="1:7" ht="127.5" customHeight="1">
      <c r="A89" s="15">
        <v>68</v>
      </c>
      <c r="B89" s="15" t="s">
        <v>49</v>
      </c>
      <c r="C89" s="27" t="s">
        <v>50</v>
      </c>
      <c r="D89" s="28">
        <f>'[2]Package-16(Regu)'!$O$455</f>
        <v>2859.1981874999992</v>
      </c>
      <c r="E89" s="29" t="s">
        <v>7</v>
      </c>
      <c r="F89" s="28">
        <v>142.41999999999999</v>
      </c>
      <c r="G89" s="41">
        <f t="shared" si="4"/>
        <v>407207.00599999999</v>
      </c>
    </row>
    <row r="90" spans="1:7" ht="96" customHeight="1">
      <c r="A90" s="3">
        <v>69</v>
      </c>
      <c r="B90" s="3" t="s">
        <v>51</v>
      </c>
      <c r="C90" s="4" t="s">
        <v>121</v>
      </c>
      <c r="D90" s="20">
        <f>'[2]Package-16(Regu)'!$O$466</f>
        <v>5.6</v>
      </c>
      <c r="E90" s="16" t="s">
        <v>52</v>
      </c>
      <c r="F90" s="20">
        <v>77.73</v>
      </c>
      <c r="G90" s="39">
        <f t="shared" si="4"/>
        <v>435.28800000000001</v>
      </c>
    </row>
    <row r="91" spans="1:7" ht="84" customHeight="1">
      <c r="A91" s="3">
        <v>70</v>
      </c>
      <c r="B91" s="3" t="s">
        <v>53</v>
      </c>
      <c r="C91" s="4" t="s">
        <v>59</v>
      </c>
      <c r="D91" s="20">
        <f>'[2]Package-16(Regu)'!$O$472</f>
        <v>3274.3549999999996</v>
      </c>
      <c r="E91" s="16" t="s">
        <v>7</v>
      </c>
      <c r="F91" s="20">
        <v>142.47</v>
      </c>
      <c r="G91" s="39">
        <f t="shared" si="4"/>
        <v>466497.35700000002</v>
      </c>
    </row>
    <row r="92" spans="1:7" ht="94.5" customHeight="1">
      <c r="A92" s="3">
        <v>71</v>
      </c>
      <c r="B92" s="3" t="s">
        <v>54</v>
      </c>
      <c r="C92" s="4" t="s">
        <v>115</v>
      </c>
      <c r="D92" s="20">
        <f>'[2]Package-16(Regu)'!$O$493</f>
        <v>796.56118749999996</v>
      </c>
      <c r="E92" s="16" t="s">
        <v>7</v>
      </c>
      <c r="F92" s="20">
        <v>757.75</v>
      </c>
      <c r="G92" s="39">
        <f t="shared" si="4"/>
        <v>603594.23999999999</v>
      </c>
    </row>
    <row r="93" spans="1:7" ht="97.5" customHeight="1">
      <c r="A93" s="3">
        <v>72</v>
      </c>
      <c r="B93" s="3" t="s">
        <v>55</v>
      </c>
      <c r="C93" s="4" t="s">
        <v>122</v>
      </c>
      <c r="D93" s="20">
        <f>'[2]Package-16(Regu)'!$O$502</f>
        <v>677.15</v>
      </c>
      <c r="E93" s="16" t="s">
        <v>7</v>
      </c>
      <c r="F93" s="20">
        <v>159.49</v>
      </c>
      <c r="G93" s="39">
        <f t="shared" si="4"/>
        <v>107998.65399999999</v>
      </c>
    </row>
    <row r="94" spans="1:7" ht="111.75" customHeight="1">
      <c r="A94" s="3">
        <v>73</v>
      </c>
      <c r="B94" s="3" t="s">
        <v>9</v>
      </c>
      <c r="C94" s="4" t="s">
        <v>89</v>
      </c>
      <c r="D94" s="20">
        <f>'[2]Package-16(Regu)'!$O$505</f>
        <v>1118.42</v>
      </c>
      <c r="E94" s="16" t="s">
        <v>7</v>
      </c>
      <c r="F94" s="20">
        <v>26.17</v>
      </c>
      <c r="G94" s="39">
        <f t="shared" si="4"/>
        <v>29269.050999999999</v>
      </c>
    </row>
    <row r="95" spans="1:7" s="11" customFormat="1" ht="18.75" customHeight="1">
      <c r="A95" s="173" t="s">
        <v>127</v>
      </c>
      <c r="B95" s="157"/>
      <c r="C95" s="157"/>
      <c r="D95" s="157"/>
      <c r="E95" s="157"/>
      <c r="F95" s="174"/>
      <c r="G95" s="42">
        <f>SUM(G55:G94)</f>
        <v>19353382.830199998</v>
      </c>
    </row>
    <row r="96" spans="1:7">
      <c r="A96" s="7"/>
      <c r="B96" s="160" t="s">
        <v>128</v>
      </c>
      <c r="C96" s="160"/>
      <c r="D96" s="160"/>
      <c r="E96" s="160"/>
      <c r="F96" s="160"/>
      <c r="G96" s="5"/>
    </row>
    <row r="97" spans="1:7" ht="143.25" customHeight="1">
      <c r="A97" s="3">
        <v>74</v>
      </c>
      <c r="B97" s="8" t="s">
        <v>15</v>
      </c>
      <c r="C97" s="4" t="s">
        <v>16</v>
      </c>
      <c r="D97" s="20">
        <v>5</v>
      </c>
      <c r="E97" s="16" t="s">
        <v>6</v>
      </c>
      <c r="F97" s="20">
        <v>1203.77</v>
      </c>
      <c r="G97" s="39">
        <f>ROUND(D97*F97,3)</f>
        <v>6018.85</v>
      </c>
    </row>
    <row r="98" spans="1:7" ht="81" customHeight="1">
      <c r="A98" s="3">
        <v>75</v>
      </c>
      <c r="B98" s="3" t="s">
        <v>17</v>
      </c>
      <c r="C98" s="4" t="s">
        <v>18</v>
      </c>
      <c r="D98" s="20">
        <f>'[3]Package-16(Regu)'!$O$18</f>
        <v>9000</v>
      </c>
      <c r="E98" s="16" t="s">
        <v>13</v>
      </c>
      <c r="F98" s="20">
        <v>27.72</v>
      </c>
      <c r="G98" s="39">
        <f t="shared" ref="G98:G113" si="5">ROUND(D98*F98,3)</f>
        <v>249480</v>
      </c>
    </row>
    <row r="99" spans="1:7" ht="79.5" customHeight="1">
      <c r="A99" s="3">
        <v>76</v>
      </c>
      <c r="B99" s="3" t="s">
        <v>19</v>
      </c>
      <c r="C99" s="4" t="s">
        <v>20</v>
      </c>
      <c r="D99" s="20">
        <f>'[3]Package-16(Regu)'!$O$27</f>
        <v>6</v>
      </c>
      <c r="E99" s="16" t="s">
        <v>6</v>
      </c>
      <c r="F99" s="20">
        <v>2584.2199999999998</v>
      </c>
      <c r="G99" s="39">
        <f t="shared" si="5"/>
        <v>15505.32</v>
      </c>
    </row>
    <row r="100" spans="1:7" ht="143.25" customHeight="1">
      <c r="A100" s="3">
        <v>77</v>
      </c>
      <c r="B100" s="3" t="s">
        <v>56</v>
      </c>
      <c r="C100" s="4" t="s">
        <v>117</v>
      </c>
      <c r="D100" s="19">
        <f>'[3]Package-16(Regu)'!$O$59</f>
        <v>1963.933434</v>
      </c>
      <c r="E100" s="18" t="s">
        <v>7</v>
      </c>
      <c r="F100" s="19">
        <v>246.71</v>
      </c>
      <c r="G100" s="39">
        <f t="shared" si="5"/>
        <v>484522.01799999998</v>
      </c>
    </row>
    <row r="101" spans="1:7" ht="90.75" customHeight="1">
      <c r="A101" s="3">
        <v>78</v>
      </c>
      <c r="B101" s="3" t="s">
        <v>76</v>
      </c>
      <c r="C101" s="4" t="s">
        <v>77</v>
      </c>
      <c r="D101" s="20">
        <f>'[3]Package-16(Regu)'!$O$60</f>
        <v>345.6</v>
      </c>
      <c r="E101" s="16" t="s">
        <v>10</v>
      </c>
      <c r="F101" s="20">
        <v>837.15</v>
      </c>
      <c r="G101" s="39">
        <f t="shared" si="5"/>
        <v>289319.03999999998</v>
      </c>
    </row>
    <row r="102" spans="1:7" ht="112.5" customHeight="1">
      <c r="A102" s="3">
        <v>79</v>
      </c>
      <c r="B102" s="3" t="s">
        <v>78</v>
      </c>
      <c r="C102" s="4" t="s">
        <v>119</v>
      </c>
      <c r="D102" s="20">
        <f>'[3]Package-16(Regu)'!$O$67</f>
        <v>50971.286175454494</v>
      </c>
      <c r="E102" s="16" t="s">
        <v>14</v>
      </c>
      <c r="F102" s="20">
        <v>6.13</v>
      </c>
      <c r="G102" s="39">
        <f t="shared" si="5"/>
        <v>312453.984</v>
      </c>
    </row>
    <row r="103" spans="1:7" ht="181.5" customHeight="1">
      <c r="A103" s="3">
        <v>80</v>
      </c>
      <c r="B103" s="9" t="s">
        <v>21</v>
      </c>
      <c r="C103" s="4" t="s">
        <v>102</v>
      </c>
      <c r="D103" s="19">
        <f>'[3]Package-16(Regu)'!$O$71</f>
        <v>17.567999999999998</v>
      </c>
      <c r="E103" s="18" t="s">
        <v>22</v>
      </c>
      <c r="F103" s="19">
        <v>145120.53</v>
      </c>
      <c r="G103" s="39">
        <f t="shared" si="5"/>
        <v>2549477.4709999999</v>
      </c>
    </row>
    <row r="104" spans="1:7" ht="69" customHeight="1">
      <c r="A104" s="3">
        <v>81</v>
      </c>
      <c r="B104" s="9" t="s">
        <v>23</v>
      </c>
      <c r="C104" s="4" t="s">
        <v>103</v>
      </c>
      <c r="D104" s="19">
        <f>'[3]Package-16(Regu)'!$O$86</f>
        <v>82.96</v>
      </c>
      <c r="E104" s="18" t="s">
        <v>11</v>
      </c>
      <c r="F104" s="19">
        <v>39.159999999999997</v>
      </c>
      <c r="G104" s="39">
        <f t="shared" si="5"/>
        <v>3248.7139999999999</v>
      </c>
    </row>
    <row r="105" spans="1:7" ht="159" customHeight="1">
      <c r="A105" s="3">
        <v>82</v>
      </c>
      <c r="B105" s="9" t="s">
        <v>61</v>
      </c>
      <c r="C105" s="4" t="s">
        <v>62</v>
      </c>
      <c r="D105" s="19">
        <f>'[3]Package-16(Regu)'!$O$87</f>
        <v>8</v>
      </c>
      <c r="E105" s="18" t="s">
        <v>6</v>
      </c>
      <c r="F105" s="19">
        <v>17211.169999999998</v>
      </c>
      <c r="G105" s="39">
        <f t="shared" si="5"/>
        <v>137689.35999999999</v>
      </c>
    </row>
    <row r="106" spans="1:7" ht="153.75" customHeight="1">
      <c r="A106" s="3">
        <v>83</v>
      </c>
      <c r="B106" s="9" t="s">
        <v>24</v>
      </c>
      <c r="C106" s="4" t="s">
        <v>104</v>
      </c>
      <c r="D106" s="19">
        <f>'[3]Package-16(Regu)'!$O$95</f>
        <v>128.1</v>
      </c>
      <c r="E106" s="18" t="s">
        <v>13</v>
      </c>
      <c r="F106" s="19">
        <v>1250.75</v>
      </c>
      <c r="G106" s="39">
        <f t="shared" si="5"/>
        <v>160221.07500000001</v>
      </c>
    </row>
    <row r="107" spans="1:7" ht="65.25" customHeight="1">
      <c r="A107" s="3">
        <v>84</v>
      </c>
      <c r="B107" s="9" t="s">
        <v>26</v>
      </c>
      <c r="C107" s="4" t="s">
        <v>25</v>
      </c>
      <c r="D107" s="19">
        <f>'[3]Package-16(Regu)'!$O$101</f>
        <v>497.75999999999993</v>
      </c>
      <c r="E107" s="18" t="s">
        <v>13</v>
      </c>
      <c r="F107" s="19">
        <v>293.33</v>
      </c>
      <c r="G107" s="39">
        <f t="shared" si="5"/>
        <v>146007.94099999999</v>
      </c>
    </row>
    <row r="108" spans="1:7" ht="68.25" customHeight="1">
      <c r="A108" s="3">
        <v>85</v>
      </c>
      <c r="B108" s="9" t="s">
        <v>28</v>
      </c>
      <c r="C108" s="4" t="s">
        <v>27</v>
      </c>
      <c r="D108" s="19">
        <f>'[3]Package-16(Regu)'!$O$108</f>
        <v>62.22</v>
      </c>
      <c r="E108" s="18" t="s">
        <v>13</v>
      </c>
      <c r="F108" s="19">
        <v>461.8</v>
      </c>
      <c r="G108" s="39">
        <f t="shared" si="5"/>
        <v>28733.196</v>
      </c>
    </row>
    <row r="109" spans="1:7" ht="83.25" customHeight="1">
      <c r="A109" s="3">
        <v>86</v>
      </c>
      <c r="B109" s="9" t="s">
        <v>29</v>
      </c>
      <c r="C109" s="4" t="s">
        <v>155</v>
      </c>
      <c r="D109" s="19">
        <f>'[3]Package-16(Regu)'!$O$109</f>
        <v>369.428</v>
      </c>
      <c r="E109" s="18" t="s">
        <v>13</v>
      </c>
      <c r="F109" s="19">
        <v>31.22</v>
      </c>
      <c r="G109" s="39">
        <f t="shared" si="5"/>
        <v>11533.541999999999</v>
      </c>
    </row>
    <row r="110" spans="1:7" ht="123.75" customHeight="1">
      <c r="A110" s="3">
        <v>87</v>
      </c>
      <c r="B110" s="9" t="s">
        <v>30</v>
      </c>
      <c r="C110" s="4" t="s">
        <v>79</v>
      </c>
      <c r="D110" s="19">
        <f>'[3]Package-16(Regu)'!$O$119</f>
        <v>41.146829999999994</v>
      </c>
      <c r="E110" s="18" t="s">
        <v>7</v>
      </c>
      <c r="F110" s="19">
        <v>10954.48</v>
      </c>
      <c r="G110" s="39">
        <f t="shared" si="5"/>
        <v>450742.12599999999</v>
      </c>
    </row>
    <row r="111" spans="1:7" ht="131.25" customHeight="1">
      <c r="A111" s="3">
        <v>88</v>
      </c>
      <c r="B111" s="9" t="s">
        <v>63</v>
      </c>
      <c r="C111" s="4" t="s">
        <v>107</v>
      </c>
      <c r="D111" s="19">
        <f>'[3]Package-16(Regu)'!$O$133</f>
        <v>1.7024000000000001</v>
      </c>
      <c r="E111" s="18" t="s">
        <v>7</v>
      </c>
      <c r="F111" s="19">
        <v>10601.19</v>
      </c>
      <c r="G111" s="39">
        <f t="shared" si="5"/>
        <v>18047.466</v>
      </c>
    </row>
    <row r="112" spans="1:7" ht="159" customHeight="1">
      <c r="A112" s="3">
        <v>89</v>
      </c>
      <c r="B112" s="9" t="s">
        <v>31</v>
      </c>
      <c r="C112" s="4" t="s">
        <v>108</v>
      </c>
      <c r="D112" s="19">
        <f>'[3]Package-16(Regu)'!$N$200</f>
        <v>256.45684874999995</v>
      </c>
      <c r="E112" s="18" t="s">
        <v>7</v>
      </c>
      <c r="F112" s="19">
        <v>11674.49</v>
      </c>
      <c r="G112" s="39">
        <f t="shared" si="5"/>
        <v>2994002.9160000002</v>
      </c>
    </row>
    <row r="113" spans="1:9" ht="128.25" customHeight="1">
      <c r="A113" s="3">
        <v>90</v>
      </c>
      <c r="B113" s="9" t="s">
        <v>32</v>
      </c>
      <c r="C113" s="4" t="s">
        <v>109</v>
      </c>
      <c r="D113" s="19">
        <f>'[3]Package-16(Regu)'!$O$307</f>
        <v>34102.332872999999</v>
      </c>
      <c r="E113" s="18" t="s">
        <v>33</v>
      </c>
      <c r="F113" s="19">
        <v>77.34</v>
      </c>
      <c r="G113" s="39">
        <f t="shared" si="5"/>
        <v>2637474.4240000001</v>
      </c>
    </row>
    <row r="114" spans="1:9" ht="153" customHeight="1">
      <c r="A114" s="22">
        <v>91</v>
      </c>
      <c r="B114" s="23" t="s">
        <v>34</v>
      </c>
      <c r="C114" s="24" t="s">
        <v>35</v>
      </c>
      <c r="D114" s="25"/>
      <c r="E114" s="26"/>
      <c r="F114" s="25"/>
      <c r="G114" s="39"/>
    </row>
    <row r="115" spans="1:9" ht="36.75" customHeight="1">
      <c r="A115" s="3" t="s">
        <v>80</v>
      </c>
      <c r="B115" s="9" t="s">
        <v>57</v>
      </c>
      <c r="C115" s="4" t="s">
        <v>36</v>
      </c>
      <c r="D115" s="19">
        <f>'[3]Package-16(Regu)'!$O$317</f>
        <v>202.27300000000002</v>
      </c>
      <c r="E115" s="18" t="s">
        <v>13</v>
      </c>
      <c r="F115" s="19">
        <v>735.35</v>
      </c>
      <c r="G115" s="39">
        <f t="shared" ref="G115:G123" si="6">ROUND(D115*F115,3)</f>
        <v>148741.451</v>
      </c>
    </row>
    <row r="116" spans="1:9" ht="39.75" customHeight="1">
      <c r="A116" s="3" t="s">
        <v>81</v>
      </c>
      <c r="B116" s="9" t="s">
        <v>12</v>
      </c>
      <c r="C116" s="4" t="s">
        <v>118</v>
      </c>
      <c r="D116" s="19">
        <f>'[3]Package-16(Regu)'!$O$337</f>
        <v>680.24</v>
      </c>
      <c r="E116" s="18" t="s">
        <v>13</v>
      </c>
      <c r="F116" s="19">
        <v>909.69</v>
      </c>
      <c r="G116" s="39">
        <f t="shared" si="6"/>
        <v>618807.52599999995</v>
      </c>
    </row>
    <row r="117" spans="1:9" ht="112.5" customHeight="1">
      <c r="A117" s="3">
        <v>92</v>
      </c>
      <c r="B117" s="3" t="s">
        <v>37</v>
      </c>
      <c r="C117" s="4" t="s">
        <v>110</v>
      </c>
      <c r="D117" s="20">
        <f>'[3]Package-16(Regu)'!$O$363</f>
        <v>105.63839999999999</v>
      </c>
      <c r="E117" s="16" t="s">
        <v>7</v>
      </c>
      <c r="F117" s="20">
        <v>1420.06</v>
      </c>
      <c r="G117" s="39">
        <f t="shared" si="6"/>
        <v>150012.86600000001</v>
      </c>
    </row>
    <row r="118" spans="1:9" ht="95.25" customHeight="1">
      <c r="A118" s="3">
        <v>93</v>
      </c>
      <c r="B118" s="3" t="s">
        <v>38</v>
      </c>
      <c r="C118" s="4" t="s">
        <v>39</v>
      </c>
      <c r="D118" s="20"/>
      <c r="E118" s="16"/>
      <c r="F118" s="20"/>
      <c r="G118" s="39">
        <f t="shared" si="6"/>
        <v>0</v>
      </c>
    </row>
    <row r="119" spans="1:9" ht="21" customHeight="1">
      <c r="A119" s="3" t="s">
        <v>80</v>
      </c>
      <c r="B119" s="3" t="s">
        <v>40</v>
      </c>
      <c r="C119" s="10" t="s">
        <v>43</v>
      </c>
      <c r="D119" s="20">
        <f>'[3]Package-16(Regu)'!$O$380</f>
        <v>27.665700000000001</v>
      </c>
      <c r="E119" s="16" t="s">
        <v>7</v>
      </c>
      <c r="F119" s="20">
        <v>3730.47</v>
      </c>
      <c r="G119" s="39">
        <f t="shared" si="6"/>
        <v>103206.064</v>
      </c>
    </row>
    <row r="120" spans="1:9" ht="33.75" customHeight="1">
      <c r="A120" s="3" t="s">
        <v>81</v>
      </c>
      <c r="B120" s="3" t="s">
        <v>41</v>
      </c>
      <c r="C120" s="4" t="s">
        <v>120</v>
      </c>
      <c r="D120" s="20">
        <f>'[3]Package-16(Regu)'!$O$380</f>
        <v>27.665700000000001</v>
      </c>
      <c r="E120" s="16" t="s">
        <v>7</v>
      </c>
      <c r="F120" s="20">
        <v>4076.09</v>
      </c>
      <c r="G120" s="39">
        <f t="shared" si="6"/>
        <v>112767.883</v>
      </c>
      <c r="I120" s="1">
        <f>97.36/2</f>
        <v>48.68</v>
      </c>
    </row>
    <row r="121" spans="1:9" ht="166.5" customHeight="1">
      <c r="A121" s="15">
        <v>94</v>
      </c>
      <c r="B121" s="15" t="s">
        <v>44</v>
      </c>
      <c r="C121" s="4" t="s">
        <v>84</v>
      </c>
      <c r="D121" s="20">
        <f>'[3]Package-16(Regu)'!$O$389</f>
        <v>5582.58</v>
      </c>
      <c r="E121" s="16" t="s">
        <v>6</v>
      </c>
      <c r="F121" s="20">
        <v>317.01</v>
      </c>
      <c r="G121" s="39">
        <f t="shared" si="6"/>
        <v>1769733.686</v>
      </c>
    </row>
    <row r="122" spans="1:9" ht="21" customHeight="1">
      <c r="A122" s="15"/>
      <c r="B122" s="15"/>
      <c r="C122" s="43" t="s">
        <v>156</v>
      </c>
      <c r="D122" s="53">
        <f>'[3]Package-16(Regu)'!$O$407</f>
        <v>2909.8856249999999</v>
      </c>
      <c r="E122" s="16" t="s">
        <v>6</v>
      </c>
      <c r="F122" s="20">
        <v>381.46</v>
      </c>
      <c r="G122" s="39">
        <f t="shared" si="6"/>
        <v>1110004.9709999999</v>
      </c>
    </row>
    <row r="123" spans="1:9" ht="84.75" customHeight="1">
      <c r="A123" s="3">
        <v>95</v>
      </c>
      <c r="B123" s="3" t="s">
        <v>45</v>
      </c>
      <c r="C123" s="4" t="s">
        <v>112</v>
      </c>
      <c r="D123" s="20">
        <f>'[3]Package-16(Regu)'!$O$411</f>
        <v>290.40417000000002</v>
      </c>
      <c r="E123" s="16" t="s">
        <v>7</v>
      </c>
      <c r="F123" s="20">
        <v>1145.8800000000001</v>
      </c>
      <c r="G123" s="39">
        <f t="shared" si="6"/>
        <v>332768.33</v>
      </c>
    </row>
    <row r="124" spans="1:9" ht="409.5">
      <c r="A124" s="3">
        <v>96</v>
      </c>
      <c r="B124" s="3" t="s">
        <v>86</v>
      </c>
      <c r="C124" s="10" t="s">
        <v>87</v>
      </c>
      <c r="D124" s="20"/>
      <c r="E124" s="16"/>
      <c r="F124" s="20"/>
      <c r="G124" s="39"/>
    </row>
    <row r="125" spans="1:9" ht="65.25" customHeight="1">
      <c r="A125" s="3" t="s">
        <v>80</v>
      </c>
      <c r="B125" s="3" t="s">
        <v>137</v>
      </c>
      <c r="C125" s="44" t="s">
        <v>88</v>
      </c>
      <c r="D125" s="20">
        <f>'[3]Package-16(Regu)'!$O$418</f>
        <v>527.33399999999995</v>
      </c>
      <c r="E125" s="16" t="s">
        <v>13</v>
      </c>
      <c r="F125" s="20">
        <v>198</v>
      </c>
      <c r="G125" s="39">
        <f>D125*F125</f>
        <v>104412.13199999998</v>
      </c>
    </row>
    <row r="126" spans="1:9" ht="229.5" customHeight="1">
      <c r="A126" s="3">
        <v>97</v>
      </c>
      <c r="B126" s="3" t="s">
        <v>46</v>
      </c>
      <c r="C126" s="4" t="s">
        <v>82</v>
      </c>
      <c r="D126" s="20">
        <f>'[3]Package-16(Regu)'!$O$434</f>
        <v>5590</v>
      </c>
      <c r="E126" s="16" t="s">
        <v>7</v>
      </c>
      <c r="F126" s="20">
        <v>187.79</v>
      </c>
      <c r="G126" s="39">
        <f t="shared" ref="G126:G134" si="7">ROUND(D126*F126,3)</f>
        <v>1049746.1000000001</v>
      </c>
    </row>
    <row r="127" spans="1:9" ht="113.25" customHeight="1">
      <c r="A127" s="3">
        <v>98</v>
      </c>
      <c r="B127" s="3" t="s">
        <v>47</v>
      </c>
      <c r="C127" s="4" t="s">
        <v>58</v>
      </c>
      <c r="D127" s="20">
        <f>'[3]Package-16(Regu)'!$O$444</f>
        <v>3080.01</v>
      </c>
      <c r="E127" s="16" t="s">
        <v>14</v>
      </c>
      <c r="F127" s="20">
        <v>142.47</v>
      </c>
      <c r="G127" s="39">
        <f t="shared" si="7"/>
        <v>438809.02500000002</v>
      </c>
    </row>
    <row r="128" spans="1:9" ht="68.25" customHeight="1">
      <c r="A128" s="15">
        <v>99</v>
      </c>
      <c r="B128" s="15" t="s">
        <v>48</v>
      </c>
      <c r="C128" s="27" t="s">
        <v>125</v>
      </c>
      <c r="D128" s="28">
        <f>'[3]Package-16(Regu)'!$O$456</f>
        <v>3080.01</v>
      </c>
      <c r="E128" s="29" t="s">
        <v>90</v>
      </c>
      <c r="F128" s="28">
        <v>10.99</v>
      </c>
      <c r="G128" s="41">
        <f>D128*F128</f>
        <v>33849.3099</v>
      </c>
    </row>
    <row r="129" spans="1:7" ht="69.75" customHeight="1">
      <c r="A129" s="15">
        <v>100</v>
      </c>
      <c r="B129" s="15" t="s">
        <v>8</v>
      </c>
      <c r="C129" s="27" t="s">
        <v>126</v>
      </c>
      <c r="D129" s="28">
        <f>'[3]Package-16(Regu)'!$O$461</f>
        <v>3626.066566</v>
      </c>
      <c r="E129" s="29" t="s">
        <v>91</v>
      </c>
      <c r="F129" s="28">
        <v>14.57</v>
      </c>
      <c r="G129" s="41">
        <f>D129*F129</f>
        <v>52831.789866619998</v>
      </c>
    </row>
    <row r="130" spans="1:7" ht="127.5" customHeight="1">
      <c r="A130" s="15">
        <v>101</v>
      </c>
      <c r="B130" s="15" t="s">
        <v>49</v>
      </c>
      <c r="C130" s="27" t="s">
        <v>50</v>
      </c>
      <c r="D130" s="28">
        <f>'[3]Package-16(Regu)'!$O$463</f>
        <v>3616.0665659999991</v>
      </c>
      <c r="E130" s="29" t="s">
        <v>7</v>
      </c>
      <c r="F130" s="28">
        <v>142.41999999999999</v>
      </c>
      <c r="G130" s="41">
        <f t="shared" si="7"/>
        <v>515000.2</v>
      </c>
    </row>
    <row r="131" spans="1:7" ht="96" customHeight="1">
      <c r="A131" s="3">
        <v>102</v>
      </c>
      <c r="B131" s="3" t="s">
        <v>51</v>
      </c>
      <c r="C131" s="4" t="s">
        <v>121</v>
      </c>
      <c r="D131" s="20">
        <f>'[3]Package-16(Regu)'!$O$474</f>
        <v>6.6</v>
      </c>
      <c r="E131" s="16" t="s">
        <v>52</v>
      </c>
      <c r="F131" s="20">
        <v>77.73</v>
      </c>
      <c r="G131" s="39">
        <f t="shared" si="7"/>
        <v>513.01800000000003</v>
      </c>
    </row>
    <row r="132" spans="1:7" ht="96" customHeight="1">
      <c r="A132" s="3">
        <v>103</v>
      </c>
      <c r="B132" s="3" t="s">
        <v>54</v>
      </c>
      <c r="C132" s="4" t="s">
        <v>115</v>
      </c>
      <c r="D132" s="20">
        <f>'[3]Package-16(Regu)'!$O$493</f>
        <v>1035.4407499999998</v>
      </c>
      <c r="E132" s="16" t="s">
        <v>7</v>
      </c>
      <c r="F132" s="20">
        <v>757.75</v>
      </c>
      <c r="G132" s="39">
        <f t="shared" si="7"/>
        <v>784605.228</v>
      </c>
    </row>
    <row r="133" spans="1:7" ht="96.75" customHeight="1">
      <c r="A133" s="3">
        <v>104</v>
      </c>
      <c r="B133" s="3" t="s">
        <v>55</v>
      </c>
      <c r="C133" s="4" t="s">
        <v>122</v>
      </c>
      <c r="D133" s="20">
        <f>'[3]Package-16(Regu)'!$O$502</f>
        <v>817.96</v>
      </c>
      <c r="E133" s="16" t="s">
        <v>7</v>
      </c>
      <c r="F133" s="20">
        <v>159.49</v>
      </c>
      <c r="G133" s="39">
        <f t="shared" si="7"/>
        <v>130456.44</v>
      </c>
    </row>
    <row r="134" spans="1:7" ht="112.5" customHeight="1">
      <c r="A134" s="3">
        <v>105</v>
      </c>
      <c r="B134" s="3" t="s">
        <v>9</v>
      </c>
      <c r="C134" s="4" t="s">
        <v>89</v>
      </c>
      <c r="D134" s="20">
        <f>'[3]Package-16(Regu)'!$O$505</f>
        <v>1062</v>
      </c>
      <c r="E134" s="16" t="s">
        <v>7</v>
      </c>
      <c r="F134" s="20">
        <v>26.17</v>
      </c>
      <c r="G134" s="39">
        <f t="shared" si="7"/>
        <v>27792.54</v>
      </c>
    </row>
    <row r="135" spans="1:7" s="11" customFormat="1" ht="19.5" customHeight="1">
      <c r="A135" s="173" t="s">
        <v>129</v>
      </c>
      <c r="B135" s="157"/>
      <c r="C135" s="157"/>
      <c r="D135" s="157"/>
      <c r="E135" s="157"/>
      <c r="F135" s="174"/>
      <c r="G135" s="42">
        <f>SUM(G97:G134)</f>
        <v>17978536.00276662</v>
      </c>
    </row>
    <row r="136" spans="1:7" ht="24" customHeight="1">
      <c r="A136" s="7"/>
      <c r="B136" s="160" t="s">
        <v>130</v>
      </c>
      <c r="C136" s="160"/>
      <c r="D136" s="160"/>
      <c r="E136" s="160"/>
      <c r="F136" s="160"/>
      <c r="G136" s="5"/>
    </row>
    <row r="137" spans="1:7" ht="141.75" customHeight="1">
      <c r="A137" s="3">
        <v>106</v>
      </c>
      <c r="B137" s="8" t="s">
        <v>15</v>
      </c>
      <c r="C137" s="4" t="s">
        <v>16</v>
      </c>
      <c r="D137" s="20">
        <v>5</v>
      </c>
      <c r="E137" s="16" t="s">
        <v>6</v>
      </c>
      <c r="F137" s="20">
        <v>1203.77</v>
      </c>
      <c r="G137" s="39">
        <f>ROUND(D137*F137,3)</f>
        <v>6018.85</v>
      </c>
    </row>
    <row r="138" spans="1:7" ht="81.75" customHeight="1">
      <c r="A138" s="3">
        <v>107</v>
      </c>
      <c r="B138" s="3" t="s">
        <v>17</v>
      </c>
      <c r="C138" s="4" t="s">
        <v>18</v>
      </c>
      <c r="D138" s="20">
        <v>9000</v>
      </c>
      <c r="E138" s="16" t="s">
        <v>13</v>
      </c>
      <c r="F138" s="20">
        <v>27.72</v>
      </c>
      <c r="G138" s="39">
        <f t="shared" ref="G138:G153" si="8">ROUND(D138*F138,3)</f>
        <v>249480</v>
      </c>
    </row>
    <row r="139" spans="1:7" ht="79.5" customHeight="1">
      <c r="A139" s="3">
        <v>108</v>
      </c>
      <c r="B139" s="3" t="s">
        <v>19</v>
      </c>
      <c r="C139" s="4" t="s">
        <v>20</v>
      </c>
      <c r="D139" s="20">
        <v>6</v>
      </c>
      <c r="E139" s="16" t="s">
        <v>6</v>
      </c>
      <c r="F139" s="20">
        <v>2584.2199999999998</v>
      </c>
      <c r="G139" s="39">
        <f t="shared" si="8"/>
        <v>15505.32</v>
      </c>
    </row>
    <row r="140" spans="1:7" ht="144" customHeight="1">
      <c r="A140" s="3">
        <v>109</v>
      </c>
      <c r="B140" s="3" t="s">
        <v>56</v>
      </c>
      <c r="C140" s="4" t="s">
        <v>117</v>
      </c>
      <c r="D140" s="19">
        <f>'[4]Package-16(Regu)'!$O$54</f>
        <v>2476.9762500000002</v>
      </c>
      <c r="E140" s="18" t="s">
        <v>7</v>
      </c>
      <c r="F140" s="19">
        <v>246.71</v>
      </c>
      <c r="G140" s="39">
        <f t="shared" si="8"/>
        <v>611094.81099999999</v>
      </c>
    </row>
    <row r="141" spans="1:7" ht="90.75" customHeight="1">
      <c r="A141" s="3">
        <v>110</v>
      </c>
      <c r="B141" s="3" t="s">
        <v>76</v>
      </c>
      <c r="C141" s="4" t="s">
        <v>77</v>
      </c>
      <c r="D141" s="20">
        <f>'[4]Package-16(Regu)'!$O$55</f>
        <v>290.8</v>
      </c>
      <c r="E141" s="16" t="s">
        <v>10</v>
      </c>
      <c r="F141" s="20">
        <v>837.15</v>
      </c>
      <c r="G141" s="39">
        <f t="shared" si="8"/>
        <v>243443.22</v>
      </c>
    </row>
    <row r="142" spans="1:7" ht="111" customHeight="1">
      <c r="A142" s="3">
        <v>111</v>
      </c>
      <c r="B142" s="3" t="s">
        <v>78</v>
      </c>
      <c r="C142" s="4" t="s">
        <v>119</v>
      </c>
      <c r="D142" s="20">
        <f>'[4]Package-16(Regu)'!$O$62</f>
        <v>50971.286175454494</v>
      </c>
      <c r="E142" s="16" t="s">
        <v>14</v>
      </c>
      <c r="F142" s="20">
        <v>6.13</v>
      </c>
      <c r="G142" s="39">
        <f t="shared" si="8"/>
        <v>312453.984</v>
      </c>
    </row>
    <row r="143" spans="1:7" ht="180.75" customHeight="1">
      <c r="A143" s="3">
        <v>112</v>
      </c>
      <c r="B143" s="9" t="s">
        <v>21</v>
      </c>
      <c r="C143" s="4" t="s">
        <v>134</v>
      </c>
      <c r="D143" s="19">
        <f>'[4]Package-16(Regu)'!$O$66</f>
        <v>14.112</v>
      </c>
      <c r="E143" s="18" t="s">
        <v>22</v>
      </c>
      <c r="F143" s="19">
        <v>145120.53</v>
      </c>
      <c r="G143" s="39">
        <f t="shared" si="8"/>
        <v>2047940.919</v>
      </c>
    </row>
    <row r="144" spans="1:7" ht="66" customHeight="1">
      <c r="A144" s="3">
        <v>113</v>
      </c>
      <c r="B144" s="9" t="s">
        <v>23</v>
      </c>
      <c r="C144" s="4" t="s">
        <v>103</v>
      </c>
      <c r="D144" s="19">
        <f>'[4]Package-16(Regu)'!$O$77</f>
        <v>66.64</v>
      </c>
      <c r="E144" s="18" t="s">
        <v>11</v>
      </c>
      <c r="F144" s="19">
        <v>39.159999999999997</v>
      </c>
      <c r="G144" s="39">
        <f t="shared" si="8"/>
        <v>2609.6219999999998</v>
      </c>
    </row>
    <row r="145" spans="1:9" ht="157.5" customHeight="1">
      <c r="A145" s="3">
        <v>114</v>
      </c>
      <c r="B145" s="9" t="s">
        <v>61</v>
      </c>
      <c r="C145" s="4" t="s">
        <v>62</v>
      </c>
      <c r="D145" s="19">
        <f>'[4]Package-16(Regu)'!$O$82</f>
        <v>10</v>
      </c>
      <c r="E145" s="18" t="s">
        <v>6</v>
      </c>
      <c r="F145" s="19">
        <v>17211.169999999998</v>
      </c>
      <c r="G145" s="39">
        <f t="shared" si="8"/>
        <v>172111.7</v>
      </c>
    </row>
    <row r="146" spans="1:9" ht="150.75" customHeight="1">
      <c r="A146" s="3">
        <v>115</v>
      </c>
      <c r="B146" s="9" t="s">
        <v>24</v>
      </c>
      <c r="C146" s="4" t="s">
        <v>104</v>
      </c>
      <c r="D146" s="19">
        <f>'[4]Package-16(Regu)'!$O$90</f>
        <v>102.9</v>
      </c>
      <c r="E146" s="18" t="s">
        <v>13</v>
      </c>
      <c r="F146" s="19">
        <v>1250.75</v>
      </c>
      <c r="G146" s="39">
        <f t="shared" si="8"/>
        <v>128702.175</v>
      </c>
    </row>
    <row r="147" spans="1:9" ht="65.25" customHeight="1">
      <c r="A147" s="3">
        <v>116</v>
      </c>
      <c r="B147" s="9" t="s">
        <v>26</v>
      </c>
      <c r="C147" s="4" t="s">
        <v>25</v>
      </c>
      <c r="D147" s="19">
        <f>'[4]Package-16(Regu)'!$O$96</f>
        <v>399.84000000000003</v>
      </c>
      <c r="E147" s="18" t="s">
        <v>13</v>
      </c>
      <c r="F147" s="19">
        <v>293.33</v>
      </c>
      <c r="G147" s="39">
        <f t="shared" si="8"/>
        <v>117285.067</v>
      </c>
    </row>
    <row r="148" spans="1:9" ht="64.5" customHeight="1">
      <c r="A148" s="3">
        <v>117</v>
      </c>
      <c r="B148" s="9" t="s">
        <v>28</v>
      </c>
      <c r="C148" s="4" t="s">
        <v>27</v>
      </c>
      <c r="D148" s="19">
        <f>'[4]Package-16(Regu)'!$O$103</f>
        <v>49.980000000000004</v>
      </c>
      <c r="E148" s="18" t="s">
        <v>13</v>
      </c>
      <c r="F148" s="19">
        <v>461.8</v>
      </c>
      <c r="G148" s="39">
        <f t="shared" si="8"/>
        <v>23080.763999999999</v>
      </c>
    </row>
    <row r="149" spans="1:9" ht="83.25" customHeight="1">
      <c r="A149" s="3">
        <v>118</v>
      </c>
      <c r="B149" s="9" t="s">
        <v>29</v>
      </c>
      <c r="C149" s="4" t="s">
        <v>155</v>
      </c>
      <c r="D149" s="19">
        <f>'[4]Package-16(Regu)'!$O$104</f>
        <v>249.964</v>
      </c>
      <c r="E149" s="18" t="s">
        <v>13</v>
      </c>
      <c r="F149" s="19">
        <v>31.22</v>
      </c>
      <c r="G149" s="39">
        <f t="shared" si="8"/>
        <v>7803.8760000000002</v>
      </c>
    </row>
    <row r="150" spans="1:9" ht="127.5" customHeight="1">
      <c r="A150" s="3">
        <v>119</v>
      </c>
      <c r="B150" s="9" t="s">
        <v>30</v>
      </c>
      <c r="C150" s="4" t="s">
        <v>105</v>
      </c>
      <c r="D150" s="19">
        <f>'[4]Package-16(Regu)'!$O$114</f>
        <v>33.806580000000004</v>
      </c>
      <c r="E150" s="18" t="s">
        <v>7</v>
      </c>
      <c r="F150" s="19">
        <v>10954.48</v>
      </c>
      <c r="G150" s="39">
        <f t="shared" si="8"/>
        <v>370333.50400000002</v>
      </c>
    </row>
    <row r="151" spans="1:9" ht="126" customHeight="1">
      <c r="A151" s="3">
        <v>120</v>
      </c>
      <c r="B151" s="9" t="s">
        <v>63</v>
      </c>
      <c r="C151" s="4" t="s">
        <v>107</v>
      </c>
      <c r="D151" s="19">
        <f>'[4]Package-16(Regu)'!$O$131</f>
        <v>1.8592000000000004</v>
      </c>
      <c r="E151" s="18" t="s">
        <v>7</v>
      </c>
      <c r="F151" s="19">
        <v>10601.19</v>
      </c>
      <c r="G151" s="39">
        <f t="shared" si="8"/>
        <v>19709.732</v>
      </c>
    </row>
    <row r="152" spans="1:9" ht="155.25" customHeight="1">
      <c r="A152" s="3">
        <v>121</v>
      </c>
      <c r="B152" s="9" t="s">
        <v>31</v>
      </c>
      <c r="C152" s="4" t="s">
        <v>108</v>
      </c>
      <c r="D152" s="19">
        <f>'[4]Package-16(Regu)'!$O$139</f>
        <v>166.26415500000004</v>
      </c>
      <c r="E152" s="18" t="s">
        <v>7</v>
      </c>
      <c r="F152" s="19">
        <v>11674.49</v>
      </c>
      <c r="G152" s="39">
        <f t="shared" si="8"/>
        <v>1941049.2150000001</v>
      </c>
    </row>
    <row r="153" spans="1:9" ht="128.25" customHeight="1">
      <c r="A153" s="3">
        <v>122</v>
      </c>
      <c r="B153" s="9" t="s">
        <v>32</v>
      </c>
      <c r="C153" s="4" t="s">
        <v>109</v>
      </c>
      <c r="D153" s="19">
        <f>'[4]Package-16(Regu)'!$O$284</f>
        <v>16297.15374</v>
      </c>
      <c r="E153" s="18" t="s">
        <v>33</v>
      </c>
      <c r="F153" s="19">
        <v>77.34</v>
      </c>
      <c r="G153" s="39">
        <f t="shared" si="8"/>
        <v>1260421.8700000001</v>
      </c>
    </row>
    <row r="154" spans="1:9" ht="157.5" customHeight="1">
      <c r="A154" s="22">
        <v>123</v>
      </c>
      <c r="B154" s="23" t="s">
        <v>34</v>
      </c>
      <c r="C154" s="24" t="s">
        <v>35</v>
      </c>
      <c r="D154" s="25"/>
      <c r="E154" s="26"/>
      <c r="F154" s="25"/>
      <c r="G154" s="39"/>
    </row>
    <row r="155" spans="1:9" ht="34.5" customHeight="1">
      <c r="A155" s="3" t="s">
        <v>80</v>
      </c>
      <c r="B155" s="9" t="s">
        <v>57</v>
      </c>
      <c r="C155" s="4" t="s">
        <v>36</v>
      </c>
      <c r="D155" s="19">
        <f>'[4]Package-16(Regu)'!$O$293</f>
        <v>201.339</v>
      </c>
      <c r="E155" s="18" t="s">
        <v>13</v>
      </c>
      <c r="F155" s="19">
        <v>735.35</v>
      </c>
      <c r="G155" s="39">
        <f t="shared" ref="G155:G163" si="9">ROUND(D155*F155,3)</f>
        <v>148054.63399999999</v>
      </c>
    </row>
    <row r="156" spans="1:9" ht="38.25" customHeight="1">
      <c r="A156" s="3" t="s">
        <v>81</v>
      </c>
      <c r="B156" s="9" t="s">
        <v>12</v>
      </c>
      <c r="C156" s="4" t="s">
        <v>118</v>
      </c>
      <c r="D156" s="19">
        <f>'[4]Package-16(Regu)'!$O$313</f>
        <v>424.3</v>
      </c>
      <c r="E156" s="18" t="s">
        <v>13</v>
      </c>
      <c r="F156" s="19">
        <v>909.69</v>
      </c>
      <c r="G156" s="39">
        <f t="shared" si="9"/>
        <v>385981.467</v>
      </c>
    </row>
    <row r="157" spans="1:9" ht="114" customHeight="1">
      <c r="A157" s="3">
        <v>124</v>
      </c>
      <c r="B157" s="3" t="s">
        <v>37</v>
      </c>
      <c r="C157" s="4" t="s">
        <v>110</v>
      </c>
      <c r="D157" s="20">
        <f>'[4]Package-16(Regu)'!$O$334</f>
        <v>226.9813125</v>
      </c>
      <c r="E157" s="16" t="s">
        <v>7</v>
      </c>
      <c r="F157" s="20">
        <v>1420.06</v>
      </c>
      <c r="G157" s="39">
        <f t="shared" si="9"/>
        <v>322327.08299999998</v>
      </c>
    </row>
    <row r="158" spans="1:9" ht="95.25" customHeight="1">
      <c r="A158" s="3">
        <v>125</v>
      </c>
      <c r="B158" s="3" t="s">
        <v>38</v>
      </c>
      <c r="C158" s="4" t="s">
        <v>39</v>
      </c>
      <c r="D158" s="20"/>
      <c r="E158" s="16"/>
      <c r="F158" s="20"/>
      <c r="G158" s="39">
        <f t="shared" si="9"/>
        <v>0</v>
      </c>
    </row>
    <row r="159" spans="1:9" ht="20.25" customHeight="1">
      <c r="A159" s="3" t="s">
        <v>80</v>
      </c>
      <c r="B159" s="3" t="s">
        <v>40</v>
      </c>
      <c r="C159" s="10" t="s">
        <v>43</v>
      </c>
      <c r="D159" s="20">
        <f>'[4]Package-16(Regu)'!$O$352</f>
        <v>17.937749999999998</v>
      </c>
      <c r="E159" s="16" t="s">
        <v>7</v>
      </c>
      <c r="F159" s="20">
        <v>3730.47</v>
      </c>
      <c r="G159" s="39">
        <f t="shared" si="9"/>
        <v>66916.237999999998</v>
      </c>
    </row>
    <row r="160" spans="1:9" ht="38.25" customHeight="1">
      <c r="A160" s="3" t="s">
        <v>81</v>
      </c>
      <c r="B160" s="3" t="s">
        <v>41</v>
      </c>
      <c r="C160" s="4" t="s">
        <v>135</v>
      </c>
      <c r="D160" s="20">
        <f>'[4]Package-16(Regu)'!$O$352</f>
        <v>17.937749999999998</v>
      </c>
      <c r="E160" s="16" t="s">
        <v>7</v>
      </c>
      <c r="F160" s="20">
        <v>4076.09</v>
      </c>
      <c r="G160" s="39">
        <f t="shared" si="9"/>
        <v>73115.883000000002</v>
      </c>
      <c r="I160" s="1">
        <f>109/2</f>
        <v>54.5</v>
      </c>
    </row>
    <row r="161" spans="1:7" ht="166.5" customHeight="1">
      <c r="A161" s="15">
        <v>126</v>
      </c>
      <c r="B161" s="15" t="s">
        <v>44</v>
      </c>
      <c r="C161" s="4" t="s">
        <v>84</v>
      </c>
      <c r="D161" s="53">
        <f>'[4]Package-16(Regu)'!$O$360</f>
        <v>5710.2388888888891</v>
      </c>
      <c r="E161" s="16" t="s">
        <v>6</v>
      </c>
      <c r="F161" s="20">
        <v>317.01</v>
      </c>
      <c r="G161" s="39">
        <f t="shared" si="9"/>
        <v>1810202.83</v>
      </c>
    </row>
    <row r="162" spans="1:7" ht="27" customHeight="1">
      <c r="A162" s="15"/>
      <c r="B162" s="15"/>
      <c r="C162" s="43" t="s">
        <v>157</v>
      </c>
      <c r="D162" s="53">
        <f>'[4]Package-16(Regu)'!$O$377</f>
        <v>1720.0640624999996</v>
      </c>
      <c r="E162" s="16" t="s">
        <v>6</v>
      </c>
      <c r="F162" s="20">
        <v>381.46</v>
      </c>
      <c r="G162" s="39">
        <f t="shared" si="9"/>
        <v>656135.63699999999</v>
      </c>
    </row>
    <row r="163" spans="1:7" ht="81" customHeight="1">
      <c r="A163" s="3">
        <v>127</v>
      </c>
      <c r="B163" s="3" t="s">
        <v>45</v>
      </c>
      <c r="C163" s="4" t="s">
        <v>112</v>
      </c>
      <c r="D163" s="20">
        <f>'[4]Package-16(Regu)'!$O$381</f>
        <v>209.21850000000001</v>
      </c>
      <c r="E163" s="16" t="s">
        <v>7</v>
      </c>
      <c r="F163" s="20">
        <v>1145.8800000000001</v>
      </c>
      <c r="G163" s="39">
        <f t="shared" si="9"/>
        <v>239739.29500000001</v>
      </c>
    </row>
    <row r="164" spans="1:7" ht="409.5">
      <c r="A164" s="3">
        <v>128</v>
      </c>
      <c r="B164" s="3" t="s">
        <v>86</v>
      </c>
      <c r="C164" s="10" t="s">
        <v>87</v>
      </c>
      <c r="D164" s="20"/>
      <c r="E164" s="16"/>
      <c r="F164" s="20"/>
      <c r="G164" s="39"/>
    </row>
    <row r="165" spans="1:7" ht="63.75" customHeight="1">
      <c r="A165" s="3" t="s">
        <v>80</v>
      </c>
      <c r="B165" s="3" t="s">
        <v>137</v>
      </c>
      <c r="C165" s="44" t="s">
        <v>136</v>
      </c>
      <c r="D165" s="20">
        <f>'[4]Package-16(Regu)'!$O$388</f>
        <v>318.375</v>
      </c>
      <c r="E165" s="16" t="s">
        <v>13</v>
      </c>
      <c r="F165" s="20">
        <v>158.66</v>
      </c>
      <c r="G165" s="39">
        <f>D165*F165</f>
        <v>50513.377500000002</v>
      </c>
    </row>
    <row r="166" spans="1:7" ht="233.25" customHeight="1">
      <c r="A166" s="3">
        <v>129</v>
      </c>
      <c r="B166" s="3" t="s">
        <v>46</v>
      </c>
      <c r="C166" s="4" t="s">
        <v>82</v>
      </c>
      <c r="D166" s="20">
        <f>'[4]Package-16(Regu)'!$O$404</f>
        <v>4320</v>
      </c>
      <c r="E166" s="16" t="s">
        <v>7</v>
      </c>
      <c r="F166" s="20">
        <v>187.79</v>
      </c>
      <c r="G166" s="39">
        <f t="shared" ref="G166:G175" si="10">ROUND(D166*F166,3)</f>
        <v>811252.8</v>
      </c>
    </row>
    <row r="167" spans="1:7" ht="123.75" customHeight="1">
      <c r="A167" s="3">
        <v>130</v>
      </c>
      <c r="B167" s="3" t="s">
        <v>47</v>
      </c>
      <c r="C167" s="4" t="s">
        <v>58</v>
      </c>
      <c r="D167" s="20">
        <f>'[4]Package-16(Regu)'!$O$414</f>
        <v>3555</v>
      </c>
      <c r="E167" s="16" t="s">
        <v>14</v>
      </c>
      <c r="F167" s="20">
        <v>142.47</v>
      </c>
      <c r="G167" s="39">
        <f t="shared" si="10"/>
        <v>506480.85</v>
      </c>
    </row>
    <row r="168" spans="1:7" ht="69" customHeight="1">
      <c r="A168" s="51">
        <v>131</v>
      </c>
      <c r="B168" s="51" t="s">
        <v>48</v>
      </c>
      <c r="C168" s="36" t="s">
        <v>132</v>
      </c>
      <c r="D168" s="49">
        <f>'[4]Package-16(Regu)'!$O$422</f>
        <v>3555</v>
      </c>
      <c r="E168" s="52" t="s">
        <v>97</v>
      </c>
      <c r="F168" s="49">
        <v>10.99</v>
      </c>
      <c r="G168" s="39">
        <f t="shared" si="10"/>
        <v>39069.449999999997</v>
      </c>
    </row>
    <row r="169" spans="1:7" ht="127.5" customHeight="1">
      <c r="A169" s="15">
        <v>132</v>
      </c>
      <c r="B169" s="15" t="s">
        <v>49</v>
      </c>
      <c r="C169" s="27" t="s">
        <v>50</v>
      </c>
      <c r="D169" s="28">
        <f>'[4]Package-16(Regu)'!$O$425</f>
        <v>2591.8237499999991</v>
      </c>
      <c r="E169" s="29" t="s">
        <v>7</v>
      </c>
      <c r="F169" s="28">
        <v>142.41999999999999</v>
      </c>
      <c r="G169" s="41">
        <f t="shared" si="10"/>
        <v>369127.538</v>
      </c>
    </row>
    <row r="170" spans="1:7" ht="64.5" customHeight="1">
      <c r="A170" s="51">
        <v>133</v>
      </c>
      <c r="B170" s="51" t="s">
        <v>8</v>
      </c>
      <c r="C170" s="50" t="s">
        <v>98</v>
      </c>
      <c r="D170" s="49">
        <f>'[4]Package-16(Regu)'!$O$435</f>
        <v>2591.8237499999991</v>
      </c>
      <c r="E170" s="37" t="s">
        <v>99</v>
      </c>
      <c r="F170" s="49">
        <v>14.57</v>
      </c>
      <c r="G170" s="41">
        <f t="shared" si="10"/>
        <v>37762.872000000003</v>
      </c>
    </row>
    <row r="171" spans="1:7" ht="94.5" customHeight="1">
      <c r="A171" s="3">
        <v>134</v>
      </c>
      <c r="B171" s="3" t="s">
        <v>51</v>
      </c>
      <c r="C171" s="4" t="s">
        <v>114</v>
      </c>
      <c r="D171" s="20">
        <f>'[4]Package-16(Regu)'!$O$436</f>
        <v>5</v>
      </c>
      <c r="E171" s="16" t="s">
        <v>52</v>
      </c>
      <c r="F171" s="20">
        <v>77.73</v>
      </c>
      <c r="G171" s="39">
        <f t="shared" si="10"/>
        <v>388.65</v>
      </c>
    </row>
    <row r="172" spans="1:7" ht="75">
      <c r="A172" s="3">
        <v>135</v>
      </c>
      <c r="B172" s="3" t="s">
        <v>53</v>
      </c>
      <c r="C172" s="4" t="s">
        <v>59</v>
      </c>
      <c r="D172" s="20">
        <f>'[4]Package-16(Regu)'!$O$442</f>
        <v>82.479599999999664</v>
      </c>
      <c r="E172" s="16" t="s">
        <v>7</v>
      </c>
      <c r="F172" s="20">
        <v>142.47</v>
      </c>
      <c r="G172" s="39">
        <f t="shared" si="10"/>
        <v>11750.869000000001</v>
      </c>
    </row>
    <row r="173" spans="1:7" ht="93.75" customHeight="1">
      <c r="A173" s="3">
        <v>136</v>
      </c>
      <c r="B173" s="3" t="s">
        <v>54</v>
      </c>
      <c r="C173" s="4" t="s">
        <v>115</v>
      </c>
      <c r="D173" s="20">
        <f>'[4]Package-16(Regu)'!$O$460</f>
        <v>606.87012499999992</v>
      </c>
      <c r="E173" s="16" t="s">
        <v>7</v>
      </c>
      <c r="F173" s="20">
        <v>757.75</v>
      </c>
      <c r="G173" s="39">
        <f t="shared" si="10"/>
        <v>459855.837</v>
      </c>
    </row>
    <row r="174" spans="1:7" ht="98.25" customHeight="1">
      <c r="A174" s="3">
        <v>137</v>
      </c>
      <c r="B174" s="3" t="s">
        <v>55</v>
      </c>
      <c r="C174" s="4" t="s">
        <v>122</v>
      </c>
      <c r="D174" s="20">
        <f>'[4]Package-16(Regu)'!$O$468</f>
        <v>630.97199999999998</v>
      </c>
      <c r="E174" s="16" t="s">
        <v>7</v>
      </c>
      <c r="F174" s="20">
        <v>159.49</v>
      </c>
      <c r="G174" s="39">
        <f t="shared" si="10"/>
        <v>100633.724</v>
      </c>
    </row>
    <row r="175" spans="1:7" ht="110.25" customHeight="1">
      <c r="A175" s="3">
        <v>138</v>
      </c>
      <c r="B175" s="3" t="s">
        <v>9</v>
      </c>
      <c r="C175" s="4" t="s">
        <v>89</v>
      </c>
      <c r="D175" s="20">
        <f>'[4]Package-16(Regu)'!$O$471</f>
        <v>1450</v>
      </c>
      <c r="E175" s="16" t="s">
        <v>7</v>
      </c>
      <c r="F175" s="20">
        <v>26.17</v>
      </c>
      <c r="G175" s="39">
        <f t="shared" si="10"/>
        <v>37946.5</v>
      </c>
    </row>
    <row r="176" spans="1:7" s="11" customFormat="1" ht="14.25">
      <c r="A176" s="173" t="s">
        <v>131</v>
      </c>
      <c r="B176" s="157"/>
      <c r="C176" s="157"/>
      <c r="D176" s="157"/>
      <c r="E176" s="157"/>
      <c r="F176" s="174"/>
      <c r="G176" s="123">
        <f>SUM(G137:G175)</f>
        <v>13656300.163499998</v>
      </c>
    </row>
    <row r="177" spans="1:7" s="30" customFormat="1" ht="15.75">
      <c r="A177" s="175" t="s">
        <v>93</v>
      </c>
      <c r="B177" s="176"/>
      <c r="C177" s="176"/>
      <c r="D177" s="176"/>
      <c r="E177" s="176"/>
      <c r="F177" s="177"/>
      <c r="G177" s="31">
        <f>G176+G135+G95+G53+G11</f>
        <v>66628211.332966618</v>
      </c>
    </row>
    <row r="178" spans="1:7" ht="42.75" customHeight="1">
      <c r="A178" s="7"/>
      <c r="B178" s="178" t="s">
        <v>178</v>
      </c>
      <c r="C178" s="179"/>
      <c r="D178" s="179"/>
      <c r="E178" s="179"/>
      <c r="F178" s="179"/>
      <c r="G178" s="180"/>
    </row>
    <row r="179" spans="1:7" ht="140.25" customHeight="1">
      <c r="A179" s="3">
        <v>139</v>
      </c>
      <c r="B179" s="8" t="s">
        <v>15</v>
      </c>
      <c r="C179" s="4" t="s">
        <v>16</v>
      </c>
      <c r="D179" s="20">
        <f>'[5]Abstract Regulator'!$D$5</f>
        <v>12</v>
      </c>
      <c r="E179" s="16" t="s">
        <v>6</v>
      </c>
      <c r="F179" s="20">
        <v>1203.77</v>
      </c>
      <c r="G179" s="39">
        <f>ROUND(D179*F179,3)</f>
        <v>14445.24</v>
      </c>
    </row>
    <row r="180" spans="1:7" ht="75">
      <c r="A180" s="3">
        <v>140</v>
      </c>
      <c r="B180" s="3" t="s">
        <v>17</v>
      </c>
      <c r="C180" s="4" t="s">
        <v>18</v>
      </c>
      <c r="D180" s="20">
        <f>'[5]Abstract Regulator'!$D$6</f>
        <v>15300</v>
      </c>
      <c r="E180" s="16" t="s">
        <v>13</v>
      </c>
      <c r="F180" s="20">
        <v>27.72</v>
      </c>
      <c r="G180" s="39">
        <f t="shared" ref="G180:G189" si="11">ROUND(D180*F180,3)</f>
        <v>424116</v>
      </c>
    </row>
    <row r="181" spans="1:7" ht="148.5">
      <c r="A181" s="3">
        <v>141</v>
      </c>
      <c r="B181" s="3" t="s">
        <v>56</v>
      </c>
      <c r="C181" s="4" t="s">
        <v>117</v>
      </c>
      <c r="D181" s="19">
        <f>'[5]Abstract Regulator'!$D$7</f>
        <v>5358.75</v>
      </c>
      <c r="E181" s="18" t="s">
        <v>7</v>
      </c>
      <c r="F181" s="19">
        <v>246.71</v>
      </c>
      <c r="G181" s="39">
        <f t="shared" si="11"/>
        <v>1322057.213</v>
      </c>
    </row>
    <row r="182" spans="1:7" ht="88.5">
      <c r="A182" s="147">
        <v>142</v>
      </c>
      <c r="B182" s="147" t="s">
        <v>76</v>
      </c>
      <c r="C182" s="148" t="s">
        <v>177</v>
      </c>
      <c r="D182" s="149">
        <f>'[5]Abstract Regulator'!$D$8</f>
        <v>246</v>
      </c>
      <c r="E182" s="150" t="s">
        <v>10</v>
      </c>
      <c r="F182" s="149">
        <v>837.15</v>
      </c>
      <c r="G182" s="151">
        <f t="shared" si="11"/>
        <v>205938.9</v>
      </c>
    </row>
    <row r="183" spans="1:7" ht="113.25" customHeight="1">
      <c r="A183" s="3">
        <v>143</v>
      </c>
      <c r="B183" s="3" t="s">
        <v>78</v>
      </c>
      <c r="C183" s="4" t="s">
        <v>119</v>
      </c>
      <c r="D183" s="20">
        <f>'[5]Abstract Regulator'!$D$9</f>
        <v>163108.12</v>
      </c>
      <c r="E183" s="16" t="s">
        <v>14</v>
      </c>
      <c r="F183" s="20">
        <v>6.13</v>
      </c>
      <c r="G183" s="39">
        <f t="shared" si="11"/>
        <v>999852.77599999995</v>
      </c>
    </row>
    <row r="184" spans="1:7" ht="165">
      <c r="A184" s="3">
        <v>144</v>
      </c>
      <c r="B184" s="9" t="s">
        <v>61</v>
      </c>
      <c r="C184" s="4" t="s">
        <v>62</v>
      </c>
      <c r="D184" s="19">
        <f>'[5]Abstract Regulator'!$D$10</f>
        <v>24</v>
      </c>
      <c r="E184" s="18" t="s">
        <v>6</v>
      </c>
      <c r="F184" s="19">
        <v>17211.169999999998</v>
      </c>
      <c r="G184" s="39">
        <f t="shared" si="11"/>
        <v>413068.08</v>
      </c>
    </row>
    <row r="185" spans="1:7" ht="82.5" customHeight="1">
      <c r="A185" s="3">
        <v>145</v>
      </c>
      <c r="B185" s="9" t="s">
        <v>29</v>
      </c>
      <c r="C185" s="4" t="s">
        <v>155</v>
      </c>
      <c r="D185" s="19">
        <f>'[5]Abstract Regulator'!$D$11</f>
        <v>336.79</v>
      </c>
      <c r="E185" s="18" t="s">
        <v>13</v>
      </c>
      <c r="F185" s="19">
        <v>31.22</v>
      </c>
      <c r="G185" s="39">
        <f t="shared" si="11"/>
        <v>10514.584000000001</v>
      </c>
    </row>
    <row r="186" spans="1:7" ht="129.75" customHeight="1">
      <c r="A186" s="3">
        <v>146</v>
      </c>
      <c r="B186" s="9" t="s">
        <v>30</v>
      </c>
      <c r="C186" s="4" t="s">
        <v>105</v>
      </c>
      <c r="D186" s="19">
        <f>'[5]Abstract Regulator'!$D$12</f>
        <v>48.1</v>
      </c>
      <c r="E186" s="18" t="s">
        <v>7</v>
      </c>
      <c r="F186" s="19">
        <v>10954.48</v>
      </c>
      <c r="G186" s="39">
        <f t="shared" si="11"/>
        <v>526910.48800000001</v>
      </c>
    </row>
    <row r="187" spans="1:7" ht="127.5" customHeight="1">
      <c r="A187" s="3">
        <v>147</v>
      </c>
      <c r="B187" s="9" t="s">
        <v>63</v>
      </c>
      <c r="C187" s="4" t="s">
        <v>107</v>
      </c>
      <c r="D187" s="19">
        <f>'[5]Abstract Regulator'!$D$13</f>
        <v>3.4509999999999996</v>
      </c>
      <c r="E187" s="18" t="s">
        <v>7</v>
      </c>
      <c r="F187" s="19">
        <v>10601.19</v>
      </c>
      <c r="G187" s="39">
        <f t="shared" si="11"/>
        <v>36584.707000000002</v>
      </c>
    </row>
    <row r="188" spans="1:7" ht="164.25">
      <c r="A188" s="3">
        <v>148</v>
      </c>
      <c r="B188" s="9" t="s">
        <v>31</v>
      </c>
      <c r="C188" s="4" t="s">
        <v>108</v>
      </c>
      <c r="D188" s="19">
        <f>'[5]Abstract Regulator'!$D$14</f>
        <v>239.84399999999999</v>
      </c>
      <c r="E188" s="18" t="s">
        <v>7</v>
      </c>
      <c r="F188" s="19">
        <v>11674.49</v>
      </c>
      <c r="G188" s="39">
        <f t="shared" si="11"/>
        <v>2800056.38</v>
      </c>
    </row>
    <row r="189" spans="1:7" ht="119.25">
      <c r="A189" s="3">
        <v>149</v>
      </c>
      <c r="B189" s="9" t="s">
        <v>32</v>
      </c>
      <c r="C189" s="4" t="s">
        <v>109</v>
      </c>
      <c r="D189" s="19">
        <f>'[5]Abstract Regulator'!$D$15</f>
        <v>25276.15</v>
      </c>
      <c r="E189" s="18" t="s">
        <v>33</v>
      </c>
      <c r="F189" s="19">
        <v>77.34</v>
      </c>
      <c r="G189" s="39">
        <f t="shared" si="11"/>
        <v>1954857.4410000001</v>
      </c>
    </row>
    <row r="190" spans="1:7" ht="150">
      <c r="A190" s="59">
        <v>150</v>
      </c>
      <c r="B190" s="23" t="s">
        <v>34</v>
      </c>
      <c r="C190" s="57" t="s">
        <v>35</v>
      </c>
      <c r="D190" s="55"/>
      <c r="E190" s="61"/>
      <c r="F190" s="55"/>
      <c r="G190" s="39"/>
    </row>
    <row r="191" spans="1:7" ht="30">
      <c r="A191" s="3" t="s">
        <v>80</v>
      </c>
      <c r="B191" s="9" t="s">
        <v>57</v>
      </c>
      <c r="C191" s="4" t="s">
        <v>36</v>
      </c>
      <c r="D191" s="19">
        <f>'[5]Abstract Regulator'!$D$17</f>
        <v>636.06000000000006</v>
      </c>
      <c r="E191" s="18" t="s">
        <v>13</v>
      </c>
      <c r="F191" s="19">
        <v>735.35</v>
      </c>
      <c r="G191" s="39">
        <f t="shared" ref="G191:G198" si="12">ROUND(D191*F191,3)</f>
        <v>467726.72100000002</v>
      </c>
    </row>
    <row r="192" spans="1:7" ht="30">
      <c r="A192" s="3" t="s">
        <v>81</v>
      </c>
      <c r="B192" s="9" t="s">
        <v>12</v>
      </c>
      <c r="C192" s="4" t="s">
        <v>118</v>
      </c>
      <c r="D192" s="19">
        <f>'[5]Abstract Regulator'!$D$18</f>
        <v>691.19999999999993</v>
      </c>
      <c r="E192" s="18" t="s">
        <v>13</v>
      </c>
      <c r="F192" s="19">
        <v>909.69</v>
      </c>
      <c r="G192" s="39">
        <f t="shared" si="12"/>
        <v>628777.728</v>
      </c>
    </row>
    <row r="193" spans="1:7" ht="47.25" customHeight="1">
      <c r="A193" s="65" t="s">
        <v>138</v>
      </c>
      <c r="B193" s="64" t="s">
        <v>140</v>
      </c>
      <c r="C193" s="63" t="s">
        <v>139</v>
      </c>
      <c r="D193" s="62">
        <f>'[5]Abstract Regulator'!D19</f>
        <v>48.14</v>
      </c>
      <c r="E193" s="66" t="str">
        <f>'[5]Abstract Regulator'!E19</f>
        <v>sqm</v>
      </c>
      <c r="F193" s="62">
        <f>'[5]Abstract Regulator'!F19</f>
        <v>921.99</v>
      </c>
      <c r="G193" s="124">
        <f>'[5]Abstract Regulator'!G19</f>
        <v>44384.599000000002</v>
      </c>
    </row>
    <row r="194" spans="1:7" ht="119.25">
      <c r="A194" s="3">
        <v>151</v>
      </c>
      <c r="B194" s="3" t="s">
        <v>37</v>
      </c>
      <c r="C194" s="4" t="s">
        <v>110</v>
      </c>
      <c r="D194" s="20">
        <f>'[5]Abstract Regulator'!$D$20</f>
        <v>1044.77</v>
      </c>
      <c r="E194" s="16" t="s">
        <v>7</v>
      </c>
      <c r="F194" s="20">
        <v>1420.06</v>
      </c>
      <c r="G194" s="39">
        <f t="shared" si="12"/>
        <v>1483636.0859999999</v>
      </c>
    </row>
    <row r="195" spans="1:7" ht="90">
      <c r="A195" s="3">
        <v>152</v>
      </c>
      <c r="B195" s="3" t="s">
        <v>38</v>
      </c>
      <c r="C195" s="4" t="s">
        <v>39</v>
      </c>
      <c r="D195" s="20"/>
      <c r="E195" s="16"/>
      <c r="F195" s="20"/>
      <c r="G195" s="39">
        <f t="shared" si="12"/>
        <v>0</v>
      </c>
    </row>
    <row r="196" spans="1:7">
      <c r="A196" s="3" t="s">
        <v>80</v>
      </c>
      <c r="B196" s="3" t="s">
        <v>40</v>
      </c>
      <c r="C196" s="10" t="s">
        <v>43</v>
      </c>
      <c r="D196" s="20">
        <f>'[5]Abstract Regulator'!$D$22</f>
        <v>24.231999999999999</v>
      </c>
      <c r="E196" s="16" t="s">
        <v>7</v>
      </c>
      <c r="F196" s="20">
        <v>3730.47</v>
      </c>
      <c r="G196" s="39">
        <f t="shared" si="12"/>
        <v>90396.748999999996</v>
      </c>
    </row>
    <row r="197" spans="1:7" ht="45">
      <c r="A197" s="3" t="s">
        <v>81</v>
      </c>
      <c r="B197" s="3" t="s">
        <v>41</v>
      </c>
      <c r="C197" s="4" t="s">
        <v>135</v>
      </c>
      <c r="D197" s="20">
        <f>'[5]Abstract Regulator'!$D$23</f>
        <v>24.231999999999999</v>
      </c>
      <c r="E197" s="16" t="s">
        <v>7</v>
      </c>
      <c r="F197" s="20">
        <v>4076.09</v>
      </c>
      <c r="G197" s="39">
        <f t="shared" si="12"/>
        <v>98771.812999999995</v>
      </c>
    </row>
    <row r="198" spans="1:7" ht="165">
      <c r="A198" s="58">
        <v>153</v>
      </c>
      <c r="B198" s="58" t="s">
        <v>44</v>
      </c>
      <c r="C198" s="4" t="s">
        <v>84</v>
      </c>
      <c r="D198" s="53">
        <f>'[5]Abstract Regulator'!$D$24</f>
        <v>4591</v>
      </c>
      <c r="E198" s="16" t="s">
        <v>6</v>
      </c>
      <c r="F198" s="20">
        <v>317.01</v>
      </c>
      <c r="G198" s="39">
        <f t="shared" si="12"/>
        <v>1455392.91</v>
      </c>
    </row>
    <row r="199" spans="1:7" ht="113.25" customHeight="1">
      <c r="A199" s="3">
        <v>154</v>
      </c>
      <c r="B199" s="3" t="str">
        <f>'[5]Abstract Regulator'!B25</f>
        <v>76-170</v>
      </c>
      <c r="C199" s="10" t="str">
        <f>'[5]Abstract Regulator'!C25</f>
        <v>MS work in plates, angles, channels, flat bars, Tees etc. including fabricating, machining, cutting, bending, welding, forging, drilling, riveting, embedding anchor bars, staging and fitting fixing, local handling etc. complete with energy consumption and supply of labors including the cost of materials as per design, specification and direction of Engineer in charge</v>
      </c>
      <c r="D199" s="20">
        <f>'[5]Abstract Regulator'!$D$25</f>
        <v>2071.4700000000003</v>
      </c>
      <c r="E199" s="16" t="str">
        <f>'[5]Abstract Regulator'!E25</f>
        <v>each</v>
      </c>
      <c r="F199" s="20">
        <f>'[5]Abstract Regulator'!F25</f>
        <v>144.41999999999999</v>
      </c>
      <c r="G199" s="39">
        <f>'[5]Abstract Regulator'!G25</f>
        <v>299161.69699999999</v>
      </c>
    </row>
    <row r="200" spans="1:7" ht="95.25" customHeight="1">
      <c r="A200" s="3">
        <v>155</v>
      </c>
      <c r="B200" s="3" t="str">
        <f>'[5]Abstract Regulator'!B26</f>
        <v>72-540</v>
      </c>
      <c r="C200" s="10" t="str">
        <f>'[5]Abstract Regulator'!C26</f>
        <v>Epoxy paint  3 coats, of approved colour and specification over a priming coat to gate; hoisting device and embedded metal parts including scraping out rust and old paint with chisel, scraper, steel wire brush and emery paper etc. complete as per direction of Engineer in charge</v>
      </c>
      <c r="D200" s="20">
        <f>'[5]Abstract Regulator'!D26</f>
        <v>26.33</v>
      </c>
      <c r="E200" s="16" t="str">
        <f>'[5]Abstract Regulator'!E26</f>
        <v>Sqm</v>
      </c>
      <c r="F200" s="20">
        <f>'[5]Abstract Regulator'!F26</f>
        <v>362.7</v>
      </c>
      <c r="G200" s="39">
        <f>'[5]Abstract Regulator'!G26</f>
        <v>9549.8909999999996</v>
      </c>
    </row>
    <row r="201" spans="1:7" ht="79.5" customHeight="1">
      <c r="A201" s="3">
        <v>156</v>
      </c>
      <c r="B201" s="3" t="s">
        <v>45</v>
      </c>
      <c r="C201" s="4" t="s">
        <v>112</v>
      </c>
      <c r="D201" s="20">
        <f>'[5]Abstract Regulator'!$D$27</f>
        <v>124.97</v>
      </c>
      <c r="E201" s="16" t="s">
        <v>7</v>
      </c>
      <c r="F201" s="20">
        <v>1145.8800000000001</v>
      </c>
      <c r="G201" s="39">
        <f t="shared" ref="G201" si="13">ROUND(D201*F201,3)</f>
        <v>143200.62400000001</v>
      </c>
    </row>
    <row r="202" spans="1:7" ht="232.5" customHeight="1">
      <c r="A202" s="3">
        <v>157</v>
      </c>
      <c r="B202" s="3" t="s">
        <v>46</v>
      </c>
      <c r="C202" s="4" t="s">
        <v>82</v>
      </c>
      <c r="D202" s="20">
        <f>'[5]Abstract Regulator'!$D$28</f>
        <v>4552</v>
      </c>
      <c r="E202" s="16" t="s">
        <v>7</v>
      </c>
      <c r="F202" s="20">
        <v>187.79</v>
      </c>
      <c r="G202" s="39">
        <f t="shared" ref="G202:G210" si="14">ROUND(D202*F202,3)</f>
        <v>854820.08</v>
      </c>
    </row>
    <row r="203" spans="1:7" ht="112.5" customHeight="1">
      <c r="A203" s="3">
        <v>158</v>
      </c>
      <c r="B203" s="3" t="s">
        <v>47</v>
      </c>
      <c r="C203" s="4" t="s">
        <v>58</v>
      </c>
      <c r="D203" s="20">
        <f>'[5]Abstract Regulator'!$D$29</f>
        <v>2815.2</v>
      </c>
      <c r="E203" s="16" t="s">
        <v>14</v>
      </c>
      <c r="F203" s="20">
        <v>142.47</v>
      </c>
      <c r="G203" s="39">
        <f t="shared" si="14"/>
        <v>401081.54399999999</v>
      </c>
    </row>
    <row r="204" spans="1:7" ht="125.25" customHeight="1">
      <c r="A204" s="58">
        <v>159</v>
      </c>
      <c r="B204" s="58" t="s">
        <v>49</v>
      </c>
      <c r="C204" s="56" t="s">
        <v>50</v>
      </c>
      <c r="D204" s="54">
        <f>'[5]Abstract Regulator'!$D$30</f>
        <v>4593.25</v>
      </c>
      <c r="E204" s="60" t="s">
        <v>7</v>
      </c>
      <c r="F204" s="54">
        <v>142.41999999999999</v>
      </c>
      <c r="G204" s="41">
        <f t="shared" si="14"/>
        <v>654170.66500000004</v>
      </c>
    </row>
    <row r="205" spans="1:7" ht="235.5" customHeight="1">
      <c r="A205" s="3">
        <v>160</v>
      </c>
      <c r="B205" s="3" t="str">
        <f>'[5]Abstract Regulator'!B31</f>
        <v>76-250</v>
      </c>
      <c r="C205" s="4" t="str">
        <f>'[5]Abstract Regulator'!C31</f>
        <v>Manufacturing and supplying of MS flap Gate shutter of 8 mm thick MS skin plate and stiffener with minimum 75 mm x  75 mm x 10 mm MS angle as frame, horizontal and vertical beam 100 mm x 45 mm x 16 mm P-type rubber seal, fixed with 10 mm dia 63.5 mm MS counter sink and hax, nuts and bolts and 40 mm x 10 mm MS strip as clamp frilled spaces @ 150 mm c/c hinge assy with gate and wall bracket, link arm of 19 mm thick MS plate, 4 nos 24 mm dia x 150 mm stainless steel hinge pin with proper thread, nut, cotter pin and washer as per approved design including the cost of all materials of proper grade and brand new with a prime coat of redoxide where necessary as per specification and direction of Engineer in charge.76-250-10: Size 1.00 m x 1.00 m</v>
      </c>
      <c r="D205" s="20">
        <f>'[5]Abstract Regulator'!D31</f>
        <v>4</v>
      </c>
      <c r="E205" s="16" t="str">
        <f>'[5]Abstract Regulator'!E31</f>
        <v>each</v>
      </c>
      <c r="F205" s="20">
        <f>'[5]Abstract Regulator'!F31</f>
        <v>59678.51</v>
      </c>
      <c r="G205" s="39">
        <f>'[5]Abstract Regulator'!G31</f>
        <v>238714.04</v>
      </c>
    </row>
    <row r="206" spans="1:7" ht="141.75" customHeight="1">
      <c r="A206" s="3">
        <v>161</v>
      </c>
      <c r="B206" s="3" t="str">
        <f>'[5]Abstract Regulator'!B32</f>
        <v>76-260</v>
      </c>
      <c r="C206" s="4" t="str">
        <f>'[5]Abstract Regulator'!C32</f>
        <v>Labour charge for fitting &amp; fixing of MS vertical lift gate flap  gate shutters of different size including making holes in concrete for hooking arrangements with supply of necessary materials, tools and other accessories required for fitting the same to regulator/ sluice and mending the damages with CC (1:2:4), removing the spoils etc. complete including the cost of all materials as per direction of Engineer in Charge76-260-10: Size 1.00 m x 1.00 m or 1.35 m x 1.35 m</v>
      </c>
      <c r="D206" s="20">
        <f>'[5]Abstract Regulator'!D32</f>
        <v>4</v>
      </c>
      <c r="E206" s="16" t="str">
        <f>'[5]Abstract Regulator'!E32</f>
        <v>each</v>
      </c>
      <c r="F206" s="20">
        <f>'[5]Abstract Regulator'!F32</f>
        <v>8463.3799999999992</v>
      </c>
      <c r="G206" s="39">
        <f>'[5]Abstract Regulator'!G32</f>
        <v>33853.519999999997</v>
      </c>
    </row>
    <row r="207" spans="1:7" ht="89.25">
      <c r="A207" s="3">
        <v>162</v>
      </c>
      <c r="B207" s="3" t="s">
        <v>54</v>
      </c>
      <c r="C207" s="4" t="s">
        <v>115</v>
      </c>
      <c r="D207" s="20">
        <f>'[5]Abstract Regulator'!$D$33</f>
        <v>1257.3599999999999</v>
      </c>
      <c r="E207" s="16" t="s">
        <v>7</v>
      </c>
      <c r="F207" s="20">
        <v>757.75</v>
      </c>
      <c r="G207" s="39">
        <f t="shared" si="14"/>
        <v>952764.54</v>
      </c>
    </row>
    <row r="208" spans="1:7" ht="98.25" customHeight="1">
      <c r="A208" s="3">
        <v>163</v>
      </c>
      <c r="B208" s="3" t="s">
        <v>55</v>
      </c>
      <c r="C208" s="4" t="s">
        <v>122</v>
      </c>
      <c r="D208" s="20">
        <f>'[5]Abstract Regulator'!$D$34</f>
        <v>1769.38</v>
      </c>
      <c r="E208" s="16" t="s">
        <v>7</v>
      </c>
      <c r="F208" s="20">
        <v>159.49</v>
      </c>
      <c r="G208" s="39">
        <f t="shared" si="14"/>
        <v>282198.41600000003</v>
      </c>
    </row>
    <row r="209" spans="1:7" ht="87.75" customHeight="1">
      <c r="A209" s="3">
        <v>164</v>
      </c>
      <c r="B209" s="3" t="str">
        <f>'[5]Abstract Regulator'!B35</f>
        <v>68-130</v>
      </c>
      <c r="C209" s="4" t="str">
        <f>'[5]Abstract Regulator'!C35</f>
        <v>Supplying pressure treated wooden fall boards/stop logs of different sizes (not less than 15cm in depth) of sal, sundari, garjan, shishu or equivalent for regulator/ sluices, including fixing in position with eye hook etc. complete as per direction of Engineer in charge.</v>
      </c>
      <c r="D209" s="20">
        <f>'[5]Abstract Regulator'!D35</f>
        <v>7.7000000000000013E-2</v>
      </c>
      <c r="E209" s="16" t="str">
        <f>'[5]Abstract Regulator'!E35</f>
        <v>Cum</v>
      </c>
      <c r="F209" s="20">
        <f>'[5]Abstract Regulator'!F35</f>
        <v>60966.400000000001</v>
      </c>
      <c r="G209" s="39">
        <f>'[5]Abstract Regulator'!G35</f>
        <v>4694.4129999999996</v>
      </c>
    </row>
    <row r="210" spans="1:7" ht="114" customHeight="1">
      <c r="A210" s="3">
        <v>165</v>
      </c>
      <c r="B210" s="3" t="s">
        <v>9</v>
      </c>
      <c r="C210" s="4" t="s">
        <v>89</v>
      </c>
      <c r="D210" s="20">
        <f>'[5]Abstract Regulator'!$D$36</f>
        <v>6784</v>
      </c>
      <c r="E210" s="16" t="s">
        <v>7</v>
      </c>
      <c r="F210" s="20">
        <v>26.17</v>
      </c>
      <c r="G210" s="39">
        <f t="shared" si="14"/>
        <v>177537.28</v>
      </c>
    </row>
    <row r="211" spans="1:7">
      <c r="A211" s="173" t="s">
        <v>141</v>
      </c>
      <c r="B211" s="157"/>
      <c r="C211" s="157"/>
      <c r="D211" s="157"/>
      <c r="E211" s="157"/>
      <c r="F211" s="174"/>
      <c r="G211" s="123">
        <f>SUM(G179:G210)</f>
        <v>17029235.124999996</v>
      </c>
    </row>
    <row r="212" spans="1:7" ht="15.75">
      <c r="A212" s="165" t="str">
        <f>'[6]ABSTRUCT INLET'!B3</f>
        <v>(F) 36 Nos Pipe Inlet</v>
      </c>
      <c r="B212" s="165"/>
      <c r="C212" s="165"/>
      <c r="D212" s="165"/>
      <c r="E212" s="165"/>
      <c r="F212" s="165"/>
      <c r="G212" s="165"/>
    </row>
    <row r="213" spans="1:7" ht="54.75" customHeight="1">
      <c r="A213" s="6">
        <v>166</v>
      </c>
      <c r="B213" s="105" t="str">
        <f>'[6]ABSTRUCT INLET'!C4</f>
        <v>04-180</v>
      </c>
      <c r="C213" s="93" t="str">
        <f>'[6]ABSTRUCT INLET'!D4</f>
        <v xml:space="preserve">Site Preparation by manually removing all miscellaneous objectionable materials from entire site and including soil up to 15 cm depth including do – do etc. complete </v>
      </c>
      <c r="D213" s="100">
        <f>'[6]ABSTRUCT INLET'!E4</f>
        <v>7200</v>
      </c>
      <c r="E213" s="113" t="str">
        <f>'[6]ABSTRUCT INLET'!F4</f>
        <v>Sqm</v>
      </c>
      <c r="F213" s="116">
        <f>'[6]ABSTRUCT INLET'!G4</f>
        <v>27.72</v>
      </c>
      <c r="G213" s="125">
        <f>'[6]ABSTRUCT INLET'!H4</f>
        <v>199584</v>
      </c>
    </row>
    <row r="214" spans="1:7" ht="143.25" customHeight="1">
      <c r="A214" s="3">
        <v>167</v>
      </c>
      <c r="B214" s="94" t="str">
        <f>'[6]ABSTRUCT INLET'!C5</f>
        <v>04-120</v>
      </c>
      <c r="C214" s="93" t="str">
        <f>'[6]ABSTRUCT INLET'!D5</f>
        <v xml:space="preserve">Construction of B.M. pillar at site first class bricks in cement mortar (1:4) of size 36cm x 38cm x 75cm of cement concrete (1:2:4) base size 50cm x 50cm x 75cm with 12mm thick cement plastering (1:2) in exposed surface of pillar and cement mortar on  top (1:2) with in ascription of  “BWDB” with 25cm of the pillar below ground level etc. complete including ramming the backfilling and the cost of all materials as per direction of Engineer in charge. </v>
      </c>
      <c r="D214" s="99">
        <f>'[6]ABSTRUCT INLET'!E5</f>
        <v>108</v>
      </c>
      <c r="E214" s="114" t="str">
        <f>'[6]ABSTRUCT INLET'!F5</f>
        <v>each</v>
      </c>
      <c r="F214" s="117">
        <f>'[6]ABSTRUCT INLET'!G5</f>
        <v>1203.77</v>
      </c>
      <c r="G214" s="126">
        <f>'[6]ABSTRUCT INLET'!H5</f>
        <v>130007.16</v>
      </c>
    </row>
    <row r="215" spans="1:7" ht="144.75" customHeight="1">
      <c r="A215" s="67">
        <v>168</v>
      </c>
      <c r="B215" s="106" t="str">
        <f>'[6]ABSTRUCT INLET'!C6</f>
        <v>16-310</v>
      </c>
      <c r="C215" s="95" t="str">
        <f>'[6]ABSTRUCT INLET'!D6</f>
        <v>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16-310-10:  For moving spoil earth upto a distance of 100m from the centre of the pit.</v>
      </c>
      <c r="D215" s="101">
        <f>'[6]ABSTRUCT INLET'!E6</f>
        <v>9225.4024709999994</v>
      </c>
      <c r="E215" s="115">
        <f>'[6]ABSTRUCT INLET'!F6</f>
        <v>0</v>
      </c>
      <c r="F215" s="118">
        <f>'[6]ABSTRUCT INLET'!G6</f>
        <v>246.71</v>
      </c>
      <c r="G215" s="127">
        <f>'[6]ABSTRUCT INLET'!H6</f>
        <v>2275999.0436204099</v>
      </c>
    </row>
    <row r="216" spans="1:7" ht="105">
      <c r="A216" s="67">
        <v>169</v>
      </c>
      <c r="B216" s="106" t="str">
        <f>'[6]ABSTRUCT INLET'!C7</f>
        <v>16-520</v>
      </c>
      <c r="C216" s="95" t="str">
        <f>'[6]ABSTRUCT INLET'!D7</f>
        <v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v>
      </c>
      <c r="D216" s="101"/>
      <c r="E216" s="115"/>
      <c r="F216" s="118"/>
      <c r="G216" s="127"/>
    </row>
    <row r="217" spans="1:7">
      <c r="A217" s="69"/>
      <c r="B217" s="107" t="str">
        <f>'[6]ABSTRUCT INLET'!C8</f>
        <v>16-520-20</v>
      </c>
      <c r="C217" s="134" t="str">
        <f>'[6]ABSTRUCT INLET'!D8</f>
        <v>Sand of FM &gt;= 1.50</v>
      </c>
      <c r="D217" s="102">
        <f>'[6]ABSTRUCT INLET'!E8</f>
        <v>256.16844000000003</v>
      </c>
      <c r="E217" s="107" t="str">
        <f>'[6]ABSTRUCT INLET'!F8</f>
        <v>Cum</v>
      </c>
      <c r="F217" s="119">
        <f>'[6]ABSTRUCT INLET'!G8</f>
        <v>1420.06</v>
      </c>
      <c r="G217" s="128">
        <f>'[6]ABSTRUCT INLET'!H8</f>
        <v>363774.55490640004</v>
      </c>
    </row>
    <row r="218" spans="1:7" ht="60">
      <c r="A218" s="67">
        <v>170</v>
      </c>
      <c r="B218" s="106" t="str">
        <f>'[6]ABSTRUCT INLET'!C9</f>
        <v>44-220</v>
      </c>
      <c r="C218" s="95" t="str">
        <f>'[6]ABSTRUCT INLET'!D9</f>
        <v>Supplying and laying single layer polythene sheet in floor below cement concrete, RCC slab, on walls etc. complete in all respect  as per direction of Engineer in charge</v>
      </c>
      <c r="D218" s="101"/>
      <c r="E218" s="115"/>
      <c r="F218" s="118"/>
      <c r="G218" s="127"/>
    </row>
    <row r="219" spans="1:7">
      <c r="A219" s="69"/>
      <c r="B219" s="107" t="str">
        <f>'[6]ABSTRUCT INLET'!C10</f>
        <v>44-220-10</v>
      </c>
      <c r="C219" s="134" t="str">
        <f>'[6]ABSTRUCT INLET'!D10</f>
        <v xml:space="preserve">Weighing minimum 1.0 Kg. per 6.50 sqm. </v>
      </c>
      <c r="D219" s="102">
        <f>'[6]ABSTRUCT INLET'!E10</f>
        <v>453.34800000000001</v>
      </c>
      <c r="E219" s="107" t="str">
        <f>'[6]ABSTRUCT INLET'!F10</f>
        <v>Sqm</v>
      </c>
      <c r="F219" s="119">
        <f>'[6]ABSTRUCT INLET'!G10</f>
        <v>31.22</v>
      </c>
      <c r="G219" s="128">
        <f>'[6]ABSTRUCT INLET'!H10</f>
        <v>14153.52456</v>
      </c>
    </row>
    <row r="220" spans="1:7" ht="110.25" customHeight="1">
      <c r="A220" s="67">
        <v>171</v>
      </c>
      <c r="B220" s="106" t="str">
        <f>'[6]ABSTRUCT INLET'!C11</f>
        <v>28-120</v>
      </c>
      <c r="C220" s="96" t="str">
        <f>'[6]ABSTRUCT INLET'!D11</f>
        <v>Cement concrete work in leanest mix 1:3:6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v>
      </c>
      <c r="D220" s="101"/>
      <c r="E220" s="115"/>
      <c r="F220" s="118"/>
      <c r="G220" s="127"/>
    </row>
    <row r="221" spans="1:7" ht="20.25" customHeight="1">
      <c r="A221" s="69"/>
      <c r="B221" s="107" t="str">
        <f>'[6]ABSTRUCT INLET'!C12</f>
        <v>28-120-20</v>
      </c>
      <c r="C221" s="134" t="str">
        <f>'[6]ABSTRUCT INLET'!D12</f>
        <v>With 25mm down graded stone chips.</v>
      </c>
      <c r="D221" s="102">
        <f>'[6]ABSTRUCT INLET'!E12</f>
        <v>121.81050000000002</v>
      </c>
      <c r="E221" s="107" t="str">
        <f>'[6]ABSTRUCT INLET'!F12</f>
        <v>Cum</v>
      </c>
      <c r="F221" s="119">
        <f>'[6]ABSTRUCT INLET'!G12</f>
        <v>10954.48</v>
      </c>
      <c r="G221" s="128">
        <f>'[6]ABSTRUCT INLET'!H12</f>
        <v>1334370.6860400001</v>
      </c>
    </row>
    <row r="222" spans="1:7" ht="109.5" customHeight="1">
      <c r="A222" s="67">
        <v>172</v>
      </c>
      <c r="B222" s="106" t="str">
        <f>'[6]ABSTRUCT INLET'!C13</f>
        <v>28-100</v>
      </c>
      <c r="C222" s="97" t="str">
        <f>'[6]ABSTRUCT INLET'!D13</f>
        <v>Cement concrete work in leanest mix 1:4:8, with sand of (FM &gt;= 1.5) in foundation or floor, including breaking, screening, grading and washing aggregates with clear water, mixing, laying in position, consolidation to levels, curing, including supply of all materials, excluding the cost of form works etc.  complete as per direction of Engineer in charge</v>
      </c>
      <c r="D222" s="101"/>
      <c r="E222" s="115"/>
      <c r="F222" s="118"/>
      <c r="G222" s="127"/>
    </row>
    <row r="223" spans="1:7" ht="21.75" customHeight="1">
      <c r="A223" s="69"/>
      <c r="B223" s="107" t="str">
        <f>'[6]ABSTRUCT INLET'!C21</f>
        <v>28-100-20</v>
      </c>
      <c r="C223" s="134" t="str">
        <f>'[6]ABSTRUCT INLET'!D21</f>
        <v>With 25mm down graded stone chips.</v>
      </c>
      <c r="D223" s="102">
        <f>'[6]ABSTRUCT INLET'!E21</f>
        <v>10.080000000000002</v>
      </c>
      <c r="E223" s="107" t="str">
        <f>'[6]ABSTRUCT INLET'!F21</f>
        <v>Cum</v>
      </c>
      <c r="F223" s="119">
        <f>'[6]ABSTRUCT INLET'!G21</f>
        <v>10601.19</v>
      </c>
      <c r="G223" s="128">
        <f>'[6]ABSTRUCT INLET'!H21</f>
        <v>106859.99520000002</v>
      </c>
    </row>
    <row r="224" spans="1:7" ht="114" customHeight="1">
      <c r="A224" s="67">
        <v>173</v>
      </c>
      <c r="B224" s="106" t="str">
        <f>'[6]ABSTRUCT INLET'!C23</f>
        <v>76-120</v>
      </c>
      <c r="C224" s="96" t="str">
        <f>'[6]ABSTRUCT INLET'!D23</f>
        <v>M.S. Work for reinforcement with twisted M.S. bar, fy=414 N/mm2, (made from billet) in RCC works, including local handling, cutting, forging, bending, cleaning and fabrication with supply of twisted M.S. bar in different sizes and blinding with 22 to 18 gages G.I. wire etc complete including the cost of all materials as per direction of Engineer in charge</v>
      </c>
      <c r="D224" s="101"/>
      <c r="E224" s="115"/>
      <c r="F224" s="118"/>
      <c r="G224" s="127"/>
    </row>
    <row r="225" spans="1:7">
      <c r="A225" s="69" t="str">
        <f>'[6]ABSTRUCT INLET'!B24</f>
        <v>A</v>
      </c>
      <c r="B225" s="107" t="str">
        <f>'[6]ABSTRUCT INLET'!C24</f>
        <v>76-120-10</v>
      </c>
      <c r="C225" s="134" t="str">
        <f>'[6]ABSTRUCT INLET'!D24</f>
        <v>8mm dia to 30mm dia</v>
      </c>
      <c r="D225" s="102">
        <f>'[6]ABSTRUCT INLET'!E24</f>
        <v>41797.810799999992</v>
      </c>
      <c r="E225" s="107" t="str">
        <f>'[6]ABSTRUCT INLET'!F24</f>
        <v>Kg.</v>
      </c>
      <c r="F225" s="119">
        <f>'[6]ABSTRUCT INLET'!G24</f>
        <v>77.34</v>
      </c>
      <c r="G225" s="128">
        <f>'[6]ABSTRUCT INLET'!H24</f>
        <v>3232642.6872719997</v>
      </c>
    </row>
    <row r="226" spans="1:7" ht="142.5" customHeight="1">
      <c r="A226" s="67">
        <v>174</v>
      </c>
      <c r="B226" s="106" t="str">
        <f>'[6]ABSTRUCT INLET'!C25</f>
        <v>28-200</v>
      </c>
      <c r="C226" s="95" t="str">
        <f>'[6]ABSTRUCT INLET'!D25</f>
        <v>Reinforced Cement concrete work in leanest mix 1:1.5:3 with 20mm down graded coarse aggregate and sand of FM &gt;= 2.0 to FM&lt;= 2.5, to attain a minimum 28 days cylinder strength of 22.0 N/mm2, including breaking, screening, grading and washing aggregates with clear water, mixing, laying in forms, consolidation to levels, curing, including supply of all materials, excluding the cost of M.S. work for reinforcements and formworks etc.  Complete as per direction of Engineer in charge.</v>
      </c>
      <c r="D226" s="101"/>
      <c r="E226" s="115"/>
      <c r="F226" s="118"/>
      <c r="G226" s="127"/>
    </row>
    <row r="227" spans="1:7">
      <c r="A227" s="69"/>
      <c r="B227" s="107" t="str">
        <f>'[6]ABSTRUCT INLET'!C26</f>
        <v>28-200-10</v>
      </c>
      <c r="C227" s="134" t="str">
        <f>'[6]ABSTRUCT INLET'!D26</f>
        <v>With stone chips</v>
      </c>
      <c r="D227" s="102">
        <f>'[6]ABSTRUCT INLET'!E26</f>
        <v>550.64406240000005</v>
      </c>
      <c r="E227" s="107" t="str">
        <f>'[6]ABSTRUCT INLET'!F26</f>
        <v>Cum</v>
      </c>
      <c r="F227" s="119">
        <f>'[6]ABSTRUCT INLET'!G26</f>
        <v>11674.49</v>
      </c>
      <c r="G227" s="128">
        <f>'[6]ABSTRUCT INLET'!H26</f>
        <v>6428488.6000481769</v>
      </c>
    </row>
    <row r="228" spans="1:7" ht="150">
      <c r="A228" s="67">
        <v>175</v>
      </c>
      <c r="B228" s="106" t="str">
        <f>'[6]ABSTRUCT INLET'!C27</f>
        <v>36-150</v>
      </c>
      <c r="C228" s="96" t="str">
        <f>'[6]ABSTRUCT INLET'!D27</f>
        <v>Form work for centering and water tight shuttering as per drawing with 24 BWG M.S sheet, fitted fixed with 40mm x 40mm x 6mm), M.S. angle frame and 25mm x 6mm F.I. bar stiffener, with necessary fabrication, welding, making the forms including fitting, fixing of steel forms with necessary ties, battens struts nuts and bolts, props etc. as per desired shape and size including leveling and removing the forms after specified period  including the cost of all materials as per direction of Engineer in charge</v>
      </c>
      <c r="D228" s="101"/>
      <c r="E228" s="115"/>
      <c r="F228" s="118"/>
      <c r="G228" s="127"/>
    </row>
    <row r="229" spans="1:7" ht="32.25" customHeight="1">
      <c r="A229" s="68" t="str">
        <f>'[6]ABSTRUCT INLET'!B28</f>
        <v>A</v>
      </c>
      <c r="B229" s="108" t="str">
        <f>'[6]ABSTRUCT INLET'!C28</f>
        <v>36-150-60</v>
      </c>
      <c r="C229" s="135" t="str">
        <f>'[6]ABSTRUCT INLET'!D28</f>
        <v>Footing , footing beams, girder beams, foundation slab with 60-80 mm dia barrack bamboo props.</v>
      </c>
      <c r="D229" s="102">
        <f>'[6]ABSTRUCT INLET'!E28</f>
        <v>1175.0544</v>
      </c>
      <c r="E229" s="107" t="str">
        <f>'[6]ABSTRUCT INLET'!F28</f>
        <v>Sqm</v>
      </c>
      <c r="F229" s="119">
        <f>'[6]ABSTRUCT INLET'!G28</f>
        <v>735.35</v>
      </c>
      <c r="G229" s="128">
        <f>'[6]ABSTRUCT INLET'!H28</f>
        <v>864076.25303999998</v>
      </c>
    </row>
    <row r="230" spans="1:7" ht="33" customHeight="1">
      <c r="A230" s="3" t="str">
        <f>'[6]ABSTRUCT INLET'!B29</f>
        <v>B</v>
      </c>
      <c r="B230" s="94" t="str">
        <f>'[6]ABSTRUCT INLET'!C29</f>
        <v>36-150-10</v>
      </c>
      <c r="C230" s="136" t="str">
        <f>'[6]ABSTRUCT INLET'!D29</f>
        <v>Vertical and inclined walls, columns, piers with 60-80mm dia barrack bamboo props.</v>
      </c>
      <c r="D230" s="99">
        <f>'[6]ABSTRUCT INLET'!E29</f>
        <v>1359.6480000000001</v>
      </c>
      <c r="E230" s="114" t="str">
        <f>'[6]ABSTRUCT INLET'!F29</f>
        <v>Sqm</v>
      </c>
      <c r="F230" s="117">
        <f>'[6]ABSTRUCT INLET'!G29</f>
        <v>909.69</v>
      </c>
      <c r="G230" s="126">
        <f>'[6]ABSTRUCT INLET'!H29</f>
        <v>1236858.1891200002</v>
      </c>
    </row>
    <row r="231" spans="1:7" ht="98.25" customHeight="1">
      <c r="A231" s="67">
        <v>176</v>
      </c>
      <c r="B231" s="106" t="str">
        <f>'[6]ABSTRUCT INLET'!C30</f>
        <v>40-610</v>
      </c>
      <c r="C231" s="96" t="str">
        <f>'[6]ABSTRUCT INLET'!D30</f>
        <v>Supplying and laying dry 1st class tick jhama brick chips as jilter in two layers (top and bottom) as per specification size, range and gradation, including breaking chips, grading preparation of  surface, compacting each layer etc, with supply of all materials and as per direction of Engineer in charge.</v>
      </c>
      <c r="D231" s="101"/>
      <c r="E231" s="115"/>
      <c r="F231" s="118"/>
      <c r="G231" s="127"/>
    </row>
    <row r="232" spans="1:7" ht="32.25" customHeight="1">
      <c r="A232" s="69"/>
      <c r="B232" s="108" t="str">
        <f>'[6]ABSTRUCT INLET'!C31</f>
        <v>40-610-30</v>
      </c>
      <c r="C232" s="137" t="str">
        <f>'[6]ABSTRUCT INLET'!D31</f>
        <v>Well graded between 20mm to5mm size. (Combination of sub item 10 &amp; 30 or 20 &amp; 30 shall be used.</v>
      </c>
      <c r="D232" s="102">
        <f>'[6]ABSTRUCT INLET'!E31</f>
        <v>34.56</v>
      </c>
      <c r="E232" s="107" t="str">
        <f>'[6]ABSTRUCT INLET'!F31</f>
        <v>Cum</v>
      </c>
      <c r="F232" s="119">
        <f>'[6]ABSTRUCT INLET'!G31</f>
        <v>4076.09</v>
      </c>
      <c r="G232" s="128">
        <f>'[6]ABSTRUCT INLET'!H31</f>
        <v>140869.6704</v>
      </c>
    </row>
    <row r="233" spans="1:7" ht="97.5" customHeight="1">
      <c r="A233" s="67">
        <v>177</v>
      </c>
      <c r="B233" s="106" t="str">
        <f>'[6]ABSTRUCT INLET'!C32</f>
        <v>12-310</v>
      </c>
      <c r="C233" s="96" t="str">
        <f>'[6]ABSTRUCT INLET'!D32</f>
        <v xml:space="preserve">Bailing out of water with all leads and lifts by manual labour or pump. With all arrangements for protection of ring bund and side slopes of foundation pit against erosion or washout etc complete actual volume of work will be measured by sounding method before starting the work) as per direction of Engineer in charge  </v>
      </c>
      <c r="D233" s="101"/>
      <c r="E233" s="115"/>
      <c r="F233" s="118"/>
      <c r="G233" s="127"/>
    </row>
    <row r="234" spans="1:7">
      <c r="A234" s="69"/>
      <c r="B234" s="107" t="str">
        <f>'[6]ABSTRUCT INLET'!C33</f>
        <v>12-310-20</v>
      </c>
      <c r="C234" s="134" t="str">
        <f>'[6]ABSTRUCT INLET'!D33</f>
        <v>By pump.</v>
      </c>
      <c r="D234" s="102">
        <f>'[6]ABSTRUCT INLET'!E33</f>
        <v>587189.21674123569</v>
      </c>
      <c r="E234" s="107" t="str">
        <f>'[6]ABSTRUCT INLET'!F33</f>
        <v>Cum</v>
      </c>
      <c r="F234" s="119">
        <f>'[6]ABSTRUCT INLET'!G33</f>
        <v>6.13</v>
      </c>
      <c r="G234" s="128">
        <f>'[6]ABSTRUCT INLET'!H33</f>
        <v>3599469.8986237748</v>
      </c>
    </row>
    <row r="235" spans="1:7" ht="109.5" customHeight="1">
      <c r="A235" s="3">
        <v>178</v>
      </c>
      <c r="B235" s="94" t="str">
        <f>'[6]ABSTRUCT INLET'!C34</f>
        <v>76-170</v>
      </c>
      <c r="C235" s="98" t="str">
        <f>'[6]ABSTRUCT INLET'!D34</f>
        <v xml:space="preserve">M.S. work in plates, angles, channels, flat bars, Tees etc. including fabricating, machining, cuttings, bending, welding, forging, drilling, riveting, embedding anchor bars, staging and fitting, fixing, local handling etc. complete with energy consumption and supply of labors including the cost of all materials as per design, specification and direction of Engineer in charge.     </v>
      </c>
      <c r="D235" s="99">
        <f>'[6]ABSTRUCT INLET'!E34</f>
        <v>1878.7680000000003</v>
      </c>
      <c r="E235" s="114" t="str">
        <f>'[6]ABSTRUCT INLET'!F34</f>
        <v>Kg.</v>
      </c>
      <c r="F235" s="117">
        <f>'[6]ABSTRUCT INLET'!G34</f>
        <v>144.41999999999999</v>
      </c>
      <c r="G235" s="126">
        <f>'[6]ABSTRUCT INLET'!H34</f>
        <v>271331.67456000001</v>
      </c>
    </row>
    <row r="236" spans="1:7" ht="158.25" customHeight="1">
      <c r="A236" s="67">
        <v>179</v>
      </c>
      <c r="B236" s="106" t="str">
        <f>'[6]ABSTRUCT INLET'!C35</f>
        <v>40-140</v>
      </c>
      <c r="C236" s="96" t="str">
        <f>'[6]ABSTRUCT INLET'!D35</f>
        <v>Manufacturing and supplying C.C. blocks in leanest mix 1:3:6 with cement and sand (FM&gt;=1.5) and 1st class or picked jhama brick chips (25mm down graded), to attain a minimum 28 day strength of 9.00 N/mm2 including breaking, screening, grading, washing chip, mixing, laying in forms, consolidation, curing for at least 21 days including preparation of platform, shuttering and stacking in measurable stacks etc, complete including supply of all materials (steel shutter to be used) as per direction of Engineer in charge.</v>
      </c>
      <c r="D236" s="101"/>
      <c r="E236" s="115"/>
      <c r="F236" s="118"/>
      <c r="G236" s="127"/>
    </row>
    <row r="237" spans="1:7" ht="25.5" customHeight="1">
      <c r="A237" s="109"/>
      <c r="B237" s="110" t="str">
        <f>'[6]ABSTRUCT INLET'!C36</f>
        <v>40-140-50</v>
      </c>
      <c r="C237" s="138" t="str">
        <f>'[6]ABSTRUCT INLET'!D36</f>
        <v>Block Size 30cm X 30cm X 30cm.</v>
      </c>
      <c r="D237" s="103">
        <f>'[6]ABSTRUCT INLET'!E36</f>
        <v>3636</v>
      </c>
      <c r="E237" s="110" t="str">
        <f>'[6]ABSTRUCT INLET'!F36</f>
        <v>Each</v>
      </c>
      <c r="F237" s="120">
        <f>'[6]ABSTRUCT INLET'!G36</f>
        <v>317.01</v>
      </c>
      <c r="G237" s="129">
        <f>'[6]ABSTRUCT INLET'!H36</f>
        <v>1152648.3599999999</v>
      </c>
    </row>
    <row r="238" spans="1:7" ht="62.25" customHeight="1">
      <c r="A238" s="67">
        <v>180</v>
      </c>
      <c r="B238" s="106" t="str">
        <f>'[6]ABSTRUCT INLET'!C37</f>
        <v xml:space="preserve"> 40-220</v>
      </c>
      <c r="C238" s="96" t="str">
        <f>'[6]ABSTRUCT INLET'!D37</f>
        <v xml:space="preserve">Lobour charge for protective work in laying C.C blocks of different sizes including preparation of base, ramming of base etc. complete as per direction of the Engineer in charge  </v>
      </c>
      <c r="D238" s="101"/>
      <c r="E238" s="115"/>
      <c r="F238" s="118"/>
      <c r="G238" s="127"/>
    </row>
    <row r="239" spans="1:7">
      <c r="A239" s="69"/>
      <c r="B239" s="107" t="str">
        <f>'[6]ABSTRUCT INLET'!C38</f>
        <v>40-220-10</v>
      </c>
      <c r="C239" s="134" t="str">
        <f>'[6]ABSTRUCT INLET'!D38</f>
        <v xml:space="preserve">Within 200m. </v>
      </c>
      <c r="D239" s="102">
        <f>'[6]ABSTRUCT INLET'!E38</f>
        <v>98.171999999999983</v>
      </c>
      <c r="E239" s="107" t="str">
        <f>'[6]ABSTRUCT INLET'!F38</f>
        <v>Cum</v>
      </c>
      <c r="F239" s="119">
        <f>'[6]ABSTRUCT INLET'!G38</f>
        <v>1145.8800000000001</v>
      </c>
      <c r="G239" s="128">
        <f>'[6]ABSTRUCT INLET'!H38</f>
        <v>112493.33136</v>
      </c>
    </row>
    <row r="240" spans="1:7" ht="180">
      <c r="A240" s="67">
        <v>181</v>
      </c>
      <c r="B240" s="106" t="str">
        <f>'[6]ABSTRUCT INLET'!C39</f>
        <v>60-260</v>
      </c>
      <c r="C240" s="96" t="str">
        <f>'[6]ABSTRUCT INLET'!D39</f>
        <v xml:space="preserve">Manufacturing and supplying Standard machine made RCC Pipe of different diameter, length and thickness in construction of Drain/ Sluice/ Culvert/ Out let and any other works in leanest mix 1:1.5:3 with 15mm down graded stone shingles and sand of FM&gt;= 2.0 to attain a minimum 28 Days cylinder strength of 25 N/mm2 including breaking, screening, grading, laying in forms, consolidating, curing, including the cost of 6mm dia M.S. work for reinforcement and specification including tools. Plants, testing, stacking in measurable stack etc. complete as per design specification and direction of Engineer in charge. </v>
      </c>
      <c r="D240" s="101"/>
      <c r="E240" s="115"/>
      <c r="F240" s="118"/>
      <c r="G240" s="127"/>
    </row>
    <row r="241" spans="1:7" ht="50.25" customHeight="1">
      <c r="A241" s="68"/>
      <c r="B241" s="139" t="str">
        <f>'[6]ABSTRUCT INLET'!C40</f>
        <v>60-260-35</v>
      </c>
      <c r="C241" s="140" t="str">
        <f>'[6]ABSTRUCT INLET'!D40</f>
        <v xml:space="preserve">RCC Pipe: 600mm dia, wall thickness not less than 60mm, circular reinforcement 100mm c/c and longitudinal reinforcement 210mmc/c.  </v>
      </c>
      <c r="D241" s="102">
        <f>'[6]ABSTRUCT INLET'!E40</f>
        <v>259.2</v>
      </c>
      <c r="E241" s="107" t="str">
        <f>'[6]ABSTRUCT INLET'!F40</f>
        <v>m</v>
      </c>
      <c r="F241" s="119">
        <f>'[6]ABSTRUCT INLET'!G40</f>
        <v>2636.65</v>
      </c>
      <c r="G241" s="128">
        <f>'[6]ABSTRUCT INLET'!H40</f>
        <v>683419.68</v>
      </c>
    </row>
    <row r="242" spans="1:7" ht="90.75" customHeight="1">
      <c r="A242" s="67">
        <v>182</v>
      </c>
      <c r="B242" s="106" t="str">
        <f>'[6]ABSTRUCT INLET'!C41</f>
        <v>60-300</v>
      </c>
      <c r="C242" s="96" t="str">
        <f>'[6]ABSTRUCT INLET'!D41</f>
        <v>Lying in position standard machine made R.C.C. Pipe of different diameter in construction of drain/ sluice / culvert/ outlet and any other work including fitting, fixing the socket where necessary, local handing, cutting, dressing, leveling, plumbing etc. complete as per design, specification and direction of Engineer in charge.</v>
      </c>
      <c r="D242" s="101"/>
      <c r="E242" s="115"/>
      <c r="F242" s="118"/>
      <c r="G242" s="127"/>
    </row>
    <row r="243" spans="1:7">
      <c r="A243" s="69"/>
      <c r="B243" s="107" t="str">
        <f>'[6]ABSTRUCT INLET'!C42</f>
        <v>60-300-35</v>
      </c>
      <c r="C243" s="79" t="s">
        <v>142</v>
      </c>
      <c r="D243" s="102">
        <f>'[6]ABSTRUCT INLET'!E42</f>
        <v>259.2</v>
      </c>
      <c r="E243" s="107" t="str">
        <f>'[6]ABSTRUCT INLET'!F42</f>
        <v>m</v>
      </c>
      <c r="F243" s="119">
        <f>'[6]ABSTRUCT INLET'!G42</f>
        <v>66.31</v>
      </c>
      <c r="G243" s="128">
        <f>'[6]ABSTRUCT INLET'!H42</f>
        <v>17187.552</v>
      </c>
    </row>
    <row r="244" spans="1:7" ht="60.75" customHeight="1">
      <c r="A244" s="80">
        <v>183</v>
      </c>
      <c r="B244" s="92" t="s">
        <v>54</v>
      </c>
      <c r="C244" s="81" t="s">
        <v>143</v>
      </c>
      <c r="D244" s="101"/>
      <c r="E244" s="115"/>
      <c r="F244" s="118"/>
      <c r="G244" s="127"/>
    </row>
    <row r="245" spans="1:7" ht="21.75" customHeight="1">
      <c r="A245" s="69"/>
      <c r="B245" s="112" t="s">
        <v>144</v>
      </c>
      <c r="C245" s="82" t="s">
        <v>145</v>
      </c>
      <c r="D245" s="102">
        <f>'[6]ABSTRUCT INLET'!E44</f>
        <v>2625.7734450000003</v>
      </c>
      <c r="E245" s="107" t="str">
        <f>'[6]ABSTRUCT INLET'!F44</f>
        <v>Cum</v>
      </c>
      <c r="F245" s="119">
        <f>'[6]ABSTRUCT INLET'!G44</f>
        <v>757.75</v>
      </c>
      <c r="G245" s="128">
        <f>'[6]ABSTRUCT INLET'!H44</f>
        <v>1989679.8279487502</v>
      </c>
    </row>
    <row r="246" spans="1:7" ht="65.25" customHeight="1">
      <c r="A246" s="83">
        <v>184</v>
      </c>
      <c r="B246" s="84" t="s">
        <v>53</v>
      </c>
      <c r="C246" s="90" t="s">
        <v>146</v>
      </c>
      <c r="D246" s="99">
        <f>'[6]ABSTRUCT INLET'!E45</f>
        <v>4715.0601560999994</v>
      </c>
      <c r="E246" s="114" t="str">
        <f>'[6]ABSTRUCT INLET'!F45</f>
        <v>Cum</v>
      </c>
      <c r="F246" s="117">
        <f>'[6]ABSTRUCT INLET'!G45</f>
        <v>142.47</v>
      </c>
      <c r="G246" s="126">
        <f>'[6]ABSTRUCT INLET'!H45</f>
        <v>671754.6204395669</v>
      </c>
    </row>
    <row r="247" spans="1:7" ht="129.75" customHeight="1">
      <c r="A247" s="78">
        <v>185</v>
      </c>
      <c r="B247" s="85" t="s">
        <v>147</v>
      </c>
      <c r="C247" s="90" t="s">
        <v>148</v>
      </c>
      <c r="D247" s="99">
        <f>'[6]ABSTRUCT INLET'!E46</f>
        <v>7974.72</v>
      </c>
      <c r="E247" s="114" t="str">
        <f>'[6]ABSTRUCT INLET'!F46</f>
        <v>Kg.</v>
      </c>
      <c r="F247" s="117">
        <f>'[6]ABSTRUCT INLET'!G46</f>
        <v>292.74</v>
      </c>
      <c r="G247" s="126">
        <f>'[6]ABSTRUCT INLET'!H46</f>
        <v>2334519.5328000002</v>
      </c>
    </row>
    <row r="248" spans="1:7" ht="123.75" customHeight="1">
      <c r="A248" s="86">
        <v>186</v>
      </c>
      <c r="B248" s="87" t="s">
        <v>149</v>
      </c>
      <c r="C248" s="90" t="s">
        <v>150</v>
      </c>
      <c r="D248" s="99">
        <f>'[6]ABSTRUCT INLET'!E47</f>
        <v>36</v>
      </c>
      <c r="E248" s="114" t="str">
        <f>'[6]ABSTRUCT INLET'!F47</f>
        <v>Each</v>
      </c>
      <c r="F248" s="117">
        <f>'[6]ABSTRUCT INLET'!G47</f>
        <v>46820.84</v>
      </c>
      <c r="G248" s="126">
        <f>'[6]ABSTRUCT INLET'!H47</f>
        <v>1685550.2399999998</v>
      </c>
    </row>
    <row r="249" spans="1:7" ht="126" customHeight="1">
      <c r="A249" s="88">
        <v>187</v>
      </c>
      <c r="B249" s="89" t="s">
        <v>151</v>
      </c>
      <c r="C249" s="81" t="s">
        <v>152</v>
      </c>
      <c r="D249" s="101"/>
      <c r="E249" s="115"/>
      <c r="F249" s="118"/>
      <c r="G249" s="127"/>
    </row>
    <row r="250" spans="1:7">
      <c r="A250" s="69"/>
      <c r="B250" s="107" t="str">
        <f>'[6]ABSTRUCT INLET'!C49</f>
        <v>76-260-10</v>
      </c>
      <c r="C250" s="134" t="str">
        <f>'[6]ABSTRUCT INLET'!D49</f>
        <v xml:space="preserve">Small size </v>
      </c>
      <c r="D250" s="102">
        <f>'[6]ABSTRUCT INLET'!E49</f>
        <v>72</v>
      </c>
      <c r="E250" s="107" t="str">
        <f>'[6]ABSTRUCT INLET'!F49</f>
        <v>Each</v>
      </c>
      <c r="F250" s="119">
        <f>'[6]ABSTRUCT INLET'!G49</f>
        <v>8463.3799999999992</v>
      </c>
      <c r="G250" s="128">
        <f>'[6]ABSTRUCT INLET'!H49</f>
        <v>609363.36</v>
      </c>
    </row>
    <row r="251" spans="1:7">
      <c r="A251" s="166">
        <v>188</v>
      </c>
      <c r="B251" s="169" t="s">
        <v>46</v>
      </c>
      <c r="C251" s="171" t="s">
        <v>153</v>
      </c>
      <c r="D251" s="104"/>
      <c r="E251" s="111"/>
      <c r="F251" s="121"/>
      <c r="G251" s="130"/>
    </row>
    <row r="252" spans="1:7">
      <c r="A252" s="167"/>
      <c r="B252" s="170"/>
      <c r="C252" s="172"/>
      <c r="D252" s="104"/>
      <c r="E252" s="111"/>
      <c r="F252" s="121"/>
      <c r="G252" s="130"/>
    </row>
    <row r="253" spans="1:7">
      <c r="A253" s="167"/>
      <c r="B253" s="170"/>
      <c r="C253" s="172"/>
      <c r="D253" s="104"/>
      <c r="E253" s="111"/>
      <c r="F253" s="121"/>
      <c r="G253" s="130"/>
    </row>
    <row r="254" spans="1:7">
      <c r="A254" s="167"/>
      <c r="B254" s="170"/>
      <c r="C254" s="172"/>
      <c r="D254" s="104"/>
      <c r="E254" s="111"/>
      <c r="F254" s="121"/>
      <c r="G254" s="130"/>
    </row>
    <row r="255" spans="1:7">
      <c r="A255" s="167"/>
      <c r="B255" s="170"/>
      <c r="C255" s="172"/>
      <c r="D255" s="104"/>
      <c r="E255" s="111"/>
      <c r="F255" s="121"/>
      <c r="G255" s="130"/>
    </row>
    <row r="256" spans="1:7">
      <c r="A256" s="167"/>
      <c r="B256" s="170"/>
      <c r="C256" s="172"/>
      <c r="D256" s="104"/>
      <c r="E256" s="111"/>
      <c r="F256" s="121"/>
      <c r="G256" s="130"/>
    </row>
    <row r="257" spans="1:7">
      <c r="A257" s="167"/>
      <c r="B257" s="170"/>
      <c r="C257" s="172"/>
      <c r="D257" s="104"/>
      <c r="E257" s="111"/>
      <c r="F257" s="121"/>
      <c r="G257" s="130"/>
    </row>
    <row r="258" spans="1:7">
      <c r="A258" s="167"/>
      <c r="B258" s="170"/>
      <c r="C258" s="172"/>
      <c r="D258" s="104"/>
      <c r="E258" s="111"/>
      <c r="F258" s="121"/>
      <c r="G258" s="130"/>
    </row>
    <row r="259" spans="1:7">
      <c r="A259" s="167"/>
      <c r="B259" s="170"/>
      <c r="C259" s="172"/>
      <c r="D259" s="104"/>
      <c r="E259" s="111"/>
      <c r="F259" s="121"/>
      <c r="G259" s="130"/>
    </row>
    <row r="260" spans="1:7">
      <c r="A260" s="167"/>
      <c r="B260" s="170"/>
      <c r="C260" s="172"/>
      <c r="D260" s="104"/>
      <c r="E260" s="111"/>
      <c r="F260" s="121"/>
      <c r="G260" s="130"/>
    </row>
    <row r="261" spans="1:7">
      <c r="A261" s="167"/>
      <c r="B261" s="170"/>
      <c r="C261" s="172"/>
      <c r="D261" s="104"/>
      <c r="E261" s="111"/>
      <c r="F261" s="121"/>
      <c r="G261" s="130"/>
    </row>
    <row r="262" spans="1:7" ht="10.5" customHeight="1">
      <c r="A262" s="167"/>
      <c r="B262" s="170"/>
      <c r="C262" s="172"/>
      <c r="D262" s="104"/>
      <c r="E262" s="111"/>
      <c r="F262" s="121"/>
      <c r="G262" s="130"/>
    </row>
    <row r="263" spans="1:7" hidden="1">
      <c r="A263" s="167"/>
      <c r="B263" s="170"/>
      <c r="C263" s="172"/>
      <c r="D263" s="104"/>
      <c r="E263" s="111"/>
      <c r="F263" s="121"/>
      <c r="G263" s="130"/>
    </row>
    <row r="264" spans="1:7" hidden="1">
      <c r="A264" s="167"/>
      <c r="B264" s="170"/>
      <c r="C264" s="172"/>
      <c r="D264" s="104"/>
      <c r="E264" s="111"/>
      <c r="F264" s="121"/>
      <c r="G264" s="130"/>
    </row>
    <row r="265" spans="1:7" ht="42" customHeight="1">
      <c r="A265" s="167"/>
      <c r="B265" s="170"/>
      <c r="C265" s="172"/>
      <c r="D265" s="104"/>
      <c r="E265" s="111"/>
      <c r="F265" s="121"/>
      <c r="G265" s="130"/>
    </row>
    <row r="266" spans="1:7">
      <c r="A266" s="168"/>
      <c r="B266" s="85"/>
      <c r="C266" s="91" t="s">
        <v>154</v>
      </c>
      <c r="D266" s="102">
        <f>'[6]ABSTRUCT INLET'!E65</f>
        <v>2489.6022479999997</v>
      </c>
      <c r="E266" s="107" t="str">
        <f>'[6]ABSTRUCT INLET'!F65</f>
        <v>Cum</v>
      </c>
      <c r="F266" s="119">
        <f>'[6]ABSTRUCT INLET'!G65</f>
        <v>187.79</v>
      </c>
      <c r="G266" s="128">
        <f>'[6]ABSTRUCT INLET'!H65</f>
        <v>467522.40615191992</v>
      </c>
    </row>
    <row r="267" spans="1:7">
      <c r="A267" s="154"/>
      <c r="B267" s="155"/>
      <c r="C267" s="157" t="s">
        <v>179</v>
      </c>
      <c r="D267" s="158"/>
      <c r="E267" s="158"/>
      <c r="F267" s="158"/>
      <c r="G267" s="156">
        <f>SUM(G213:G266)</f>
        <v>29922624.848090995</v>
      </c>
    </row>
    <row r="268" spans="1:7" ht="28.5" customHeight="1">
      <c r="A268" s="152" t="s">
        <v>172</v>
      </c>
      <c r="B268" s="153"/>
      <c r="C268" s="153"/>
      <c r="D268" s="153"/>
      <c r="E268" s="153"/>
      <c r="F268" s="153"/>
      <c r="G268" s="153"/>
    </row>
    <row r="269" spans="1:7" ht="135">
      <c r="A269" s="3">
        <v>189</v>
      </c>
      <c r="B269" s="8" t="s">
        <v>15</v>
      </c>
      <c r="C269" s="4" t="s">
        <v>16</v>
      </c>
      <c r="D269" s="20">
        <f>'[7]Package-16(Regu)'!$O$5</f>
        <v>5</v>
      </c>
      <c r="E269" s="16" t="s">
        <v>6</v>
      </c>
      <c r="F269" s="20">
        <v>1203.77</v>
      </c>
      <c r="G269" s="39">
        <f>F269*D269</f>
        <v>6018.85</v>
      </c>
    </row>
    <row r="270" spans="1:7" ht="75">
      <c r="A270" s="3">
        <v>190</v>
      </c>
      <c r="B270" s="3" t="s">
        <v>17</v>
      </c>
      <c r="C270" s="4" t="s">
        <v>18</v>
      </c>
      <c r="D270" s="20">
        <f>'[7]Package-16(Regu)'!$O$10</f>
        <v>3600</v>
      </c>
      <c r="E270" s="16" t="s">
        <v>13</v>
      </c>
      <c r="F270" s="20">
        <v>27.72</v>
      </c>
      <c r="G270" s="39">
        <f>ROUND(D270*F270,3)</f>
        <v>99792</v>
      </c>
    </row>
    <row r="271" spans="1:7" ht="148.5">
      <c r="A271" s="3">
        <v>191</v>
      </c>
      <c r="B271" s="3" t="s">
        <v>56</v>
      </c>
      <c r="C271" s="4" t="s">
        <v>117</v>
      </c>
      <c r="D271" s="19">
        <f>'[7]Package-16(Regu)'!$O$21</f>
        <v>2126.8799999999997</v>
      </c>
      <c r="E271" s="18" t="s">
        <v>7</v>
      </c>
      <c r="F271" s="19">
        <v>246.71</v>
      </c>
      <c r="G271" s="39">
        <f t="shared" ref="G271:G272" si="15">ROUND(D271*F271,3)</f>
        <v>524722.56499999994</v>
      </c>
    </row>
    <row r="272" spans="1:7" ht="88.5">
      <c r="A272" s="3">
        <v>192</v>
      </c>
      <c r="B272" s="3" t="s">
        <v>76</v>
      </c>
      <c r="C272" s="4" t="s">
        <v>77</v>
      </c>
      <c r="D272" s="20">
        <f>'[7]Package-16(Regu)'!$O$22</f>
        <v>49.260000000000005</v>
      </c>
      <c r="E272" s="16" t="s">
        <v>10</v>
      </c>
      <c r="F272" s="20">
        <v>837.15</v>
      </c>
      <c r="G272" s="39">
        <f t="shared" si="15"/>
        <v>41238.008999999998</v>
      </c>
    </row>
    <row r="273" spans="1:7" ht="135">
      <c r="A273" s="3">
        <v>193</v>
      </c>
      <c r="B273" s="3" t="s">
        <v>78</v>
      </c>
      <c r="C273" s="4" t="s">
        <v>101</v>
      </c>
      <c r="D273" s="20">
        <f>'[7]Package-16(Regu)'!$O$28</f>
        <v>32621.623152290875</v>
      </c>
      <c r="E273" s="16" t="s">
        <v>14</v>
      </c>
      <c r="F273" s="20">
        <v>6.13</v>
      </c>
      <c r="G273" s="39">
        <f t="shared" ref="G273:G282" si="16">F273*D273</f>
        <v>199970.54992354306</v>
      </c>
    </row>
    <row r="274" spans="1:7" ht="165">
      <c r="A274" s="3">
        <v>194</v>
      </c>
      <c r="B274" s="9" t="s">
        <v>61</v>
      </c>
      <c r="C274" s="4" t="s">
        <v>62</v>
      </c>
      <c r="D274" s="19">
        <f>'[7]Package-16(Regu)'!$O$33</f>
        <v>8</v>
      </c>
      <c r="E274" s="18" t="s">
        <v>6</v>
      </c>
      <c r="F274" s="19">
        <v>17211.169999999998</v>
      </c>
      <c r="G274" s="39">
        <f t="shared" si="16"/>
        <v>137689.35999999999</v>
      </c>
    </row>
    <row r="275" spans="1:7" ht="210" customHeight="1">
      <c r="A275" s="3">
        <v>195</v>
      </c>
      <c r="B275" s="141" t="s">
        <v>159</v>
      </c>
      <c r="C275" s="142" t="s">
        <v>158</v>
      </c>
      <c r="D275" s="19">
        <f>'[7]Package-16(Regu)'!$O$44</f>
        <v>234</v>
      </c>
      <c r="E275" s="18" t="s">
        <v>52</v>
      </c>
      <c r="F275" s="19">
        <v>5836.89</v>
      </c>
      <c r="G275" s="39">
        <f t="shared" si="16"/>
        <v>1365832.26</v>
      </c>
    </row>
    <row r="276" spans="1:7" ht="129" customHeight="1">
      <c r="A276" s="3">
        <v>196</v>
      </c>
      <c r="B276" s="141" t="s">
        <v>161</v>
      </c>
      <c r="C276" s="142" t="s">
        <v>160</v>
      </c>
      <c r="D276" s="19">
        <f>'[7]Package-16(Regu)'!$O$51</f>
        <v>5.0893920000000001</v>
      </c>
      <c r="E276" s="18" t="s">
        <v>7</v>
      </c>
      <c r="F276" s="19">
        <v>2566.85</v>
      </c>
      <c r="G276" s="39">
        <f t="shared" si="16"/>
        <v>13063.7058552</v>
      </c>
    </row>
    <row r="277" spans="1:7" ht="135">
      <c r="A277" s="3">
        <v>197</v>
      </c>
      <c r="B277" s="141" t="s">
        <v>163</v>
      </c>
      <c r="C277" s="142" t="s">
        <v>162</v>
      </c>
      <c r="D277" s="143">
        <f>'[7]Package-16(Regu)'!$O$60</f>
        <v>9192</v>
      </c>
      <c r="E277" s="18" t="s">
        <v>164</v>
      </c>
      <c r="F277" s="19">
        <v>4.62</v>
      </c>
      <c r="G277" s="39">
        <f t="shared" si="16"/>
        <v>42467.040000000001</v>
      </c>
    </row>
    <row r="278" spans="1:7" ht="135">
      <c r="A278" s="3">
        <v>198</v>
      </c>
      <c r="B278" s="141" t="s">
        <v>165</v>
      </c>
      <c r="C278" s="142" t="s">
        <v>166</v>
      </c>
      <c r="D278" s="19">
        <f>'[7]Package-16(Regu)'!$O$66</f>
        <v>194.4</v>
      </c>
      <c r="E278" s="18" t="s">
        <v>52</v>
      </c>
      <c r="F278" s="19">
        <v>290.24</v>
      </c>
      <c r="G278" s="39">
        <f t="shared" si="16"/>
        <v>56422.656000000003</v>
      </c>
    </row>
    <row r="279" spans="1:7" ht="88.5">
      <c r="A279" s="3">
        <v>200</v>
      </c>
      <c r="B279" s="9" t="s">
        <v>29</v>
      </c>
      <c r="C279" s="4" t="s">
        <v>106</v>
      </c>
      <c r="D279" s="19">
        <f>'[7]Package-16(Regu)'!$O$69</f>
        <v>79.12</v>
      </c>
      <c r="E279" s="18" t="s">
        <v>13</v>
      </c>
      <c r="F279" s="19">
        <v>31.22</v>
      </c>
      <c r="G279" s="39">
        <f t="shared" si="16"/>
        <v>2470.1264000000001</v>
      </c>
    </row>
    <row r="280" spans="1:7" ht="119.25">
      <c r="A280" s="3">
        <v>201</v>
      </c>
      <c r="B280" s="9" t="s">
        <v>30</v>
      </c>
      <c r="C280" s="4" t="s">
        <v>105</v>
      </c>
      <c r="D280" s="19">
        <f>'[7]Package-16(Regu)'!$O$73</f>
        <v>9.7349999999999994</v>
      </c>
      <c r="E280" s="18" t="s">
        <v>7</v>
      </c>
      <c r="F280" s="19">
        <v>10954.48</v>
      </c>
      <c r="G280" s="39">
        <f t="shared" si="16"/>
        <v>106641.86279999999</v>
      </c>
    </row>
    <row r="281" spans="1:7" ht="164.25">
      <c r="A281" s="3">
        <v>202</v>
      </c>
      <c r="B281" s="9" t="s">
        <v>31</v>
      </c>
      <c r="C281" s="4" t="s">
        <v>108</v>
      </c>
      <c r="D281" s="19">
        <f>'[7]Package-16(Regu)'!$O$80</f>
        <v>256.93435999999997</v>
      </c>
      <c r="E281" s="18" t="s">
        <v>7</v>
      </c>
      <c r="F281" s="19">
        <v>11674.49</v>
      </c>
      <c r="G281" s="39">
        <f t="shared" si="16"/>
        <v>2999577.6164763994</v>
      </c>
    </row>
    <row r="282" spans="1:7" ht="119.25">
      <c r="A282" s="3">
        <v>203</v>
      </c>
      <c r="B282" s="9" t="s">
        <v>32</v>
      </c>
      <c r="C282" s="4" t="s">
        <v>109</v>
      </c>
      <c r="D282" s="19">
        <f>'[7]Package-16(Regu)'!$O$235</f>
        <v>44403.532319999998</v>
      </c>
      <c r="E282" s="18" t="s">
        <v>33</v>
      </c>
      <c r="F282" s="19">
        <v>77.34</v>
      </c>
      <c r="G282" s="39">
        <f t="shared" si="16"/>
        <v>3434169.1896287999</v>
      </c>
    </row>
    <row r="283" spans="1:7" ht="150">
      <c r="A283" s="75">
        <v>204</v>
      </c>
      <c r="B283" s="23" t="s">
        <v>34</v>
      </c>
      <c r="C283" s="73" t="s">
        <v>35</v>
      </c>
      <c r="D283" s="71"/>
      <c r="E283" s="77"/>
      <c r="F283" s="71"/>
      <c r="G283" s="39"/>
    </row>
    <row r="284" spans="1:7" ht="28.5">
      <c r="A284" s="3" t="s">
        <v>80</v>
      </c>
      <c r="B284" s="132" t="s">
        <v>57</v>
      </c>
      <c r="C284" s="43" t="s">
        <v>36</v>
      </c>
      <c r="D284" s="19">
        <f>'[7]Package-16(Regu)'!$O$245</f>
        <v>46.731000000000002</v>
      </c>
      <c r="E284" s="18" t="s">
        <v>13</v>
      </c>
      <c r="F284" s="19">
        <v>735.35</v>
      </c>
      <c r="G284" s="39">
        <f>F284*D284</f>
        <v>34363.640850000003</v>
      </c>
    </row>
    <row r="285" spans="1:7" ht="28.5">
      <c r="A285" s="3" t="s">
        <v>81</v>
      </c>
      <c r="B285" s="132" t="s">
        <v>12</v>
      </c>
      <c r="C285" s="43" t="s">
        <v>118</v>
      </c>
      <c r="D285" s="19">
        <f>'[7]Package-16(Regu)'!$O$249</f>
        <v>360.86340000000001</v>
      </c>
      <c r="E285" s="18" t="s">
        <v>13</v>
      </c>
      <c r="F285" s="19">
        <v>909.69</v>
      </c>
      <c r="G285" s="39">
        <f>F285*D285</f>
        <v>328273.82634600002</v>
      </c>
    </row>
    <row r="286" spans="1:7" ht="42.75">
      <c r="A286" s="3" t="s">
        <v>167</v>
      </c>
      <c r="B286" s="132" t="s">
        <v>169</v>
      </c>
      <c r="C286" s="43" t="s">
        <v>168</v>
      </c>
      <c r="D286" s="19">
        <f>'[7]Package-16(Regu)'!$O$263</f>
        <v>103.33799999999999</v>
      </c>
      <c r="E286" s="18" t="s">
        <v>10</v>
      </c>
      <c r="F286" s="19">
        <v>1326.16</v>
      </c>
      <c r="G286" s="39">
        <f>F286*D286</f>
        <v>137042.72208000001</v>
      </c>
    </row>
    <row r="287" spans="1:7" ht="42.75">
      <c r="A287" s="3" t="s">
        <v>174</v>
      </c>
      <c r="B287" s="132" t="s">
        <v>176</v>
      </c>
      <c r="C287" s="43" t="s">
        <v>175</v>
      </c>
      <c r="D287" s="19">
        <f>'[7]Package-16(Regu)'!$N$276</f>
        <v>307.98</v>
      </c>
      <c r="E287" s="18" t="s">
        <v>13</v>
      </c>
      <c r="F287" s="19">
        <v>613.24</v>
      </c>
      <c r="G287" s="39">
        <f>F287*D287</f>
        <v>188865.65520000001</v>
      </c>
    </row>
    <row r="288" spans="1:7" ht="119.25">
      <c r="A288" s="3">
        <v>205</v>
      </c>
      <c r="B288" s="3" t="s">
        <v>37</v>
      </c>
      <c r="C288" s="4" t="s">
        <v>110</v>
      </c>
      <c r="D288" s="20">
        <f>'[7]Package-16(Regu)'!$O$280</f>
        <v>805.36573765599996</v>
      </c>
      <c r="E288" s="16" t="s">
        <v>7</v>
      </c>
      <c r="F288" s="20">
        <v>1420.06</v>
      </c>
      <c r="G288" s="39">
        <f>F288*D288</f>
        <v>1143667.6694157792</v>
      </c>
    </row>
    <row r="289" spans="1:7" ht="90">
      <c r="A289" s="3">
        <v>206</v>
      </c>
      <c r="B289" s="3" t="s">
        <v>38</v>
      </c>
      <c r="C289" s="4" t="s">
        <v>39</v>
      </c>
      <c r="D289" s="20"/>
      <c r="E289" s="16"/>
      <c r="F289" s="20"/>
      <c r="G289" s="39">
        <f t="shared" ref="G289" si="17">ROUND(D289*F289,3)</f>
        <v>0</v>
      </c>
    </row>
    <row r="290" spans="1:7">
      <c r="A290" s="133" t="s">
        <v>80</v>
      </c>
      <c r="B290" s="133" t="s">
        <v>40</v>
      </c>
      <c r="C290" s="44" t="s">
        <v>43</v>
      </c>
      <c r="D290" s="20">
        <f>'[7]Package-16(Regu)'!$O$305</f>
        <v>24.701081327999997</v>
      </c>
      <c r="E290" s="16" t="s">
        <v>7</v>
      </c>
      <c r="F290" s="20">
        <v>3730.47</v>
      </c>
      <c r="G290" s="39">
        <f>F290*D290</f>
        <v>92146.64286166415</v>
      </c>
    </row>
    <row r="291" spans="1:7" ht="42.75">
      <c r="A291" s="3" t="s">
        <v>81</v>
      </c>
      <c r="B291" s="133" t="s">
        <v>41</v>
      </c>
      <c r="C291" s="43" t="s">
        <v>42</v>
      </c>
      <c r="D291" s="20">
        <f>D290</f>
        <v>24.701081327999997</v>
      </c>
      <c r="E291" s="16" t="s">
        <v>7</v>
      </c>
      <c r="F291" s="20">
        <v>4076.09</v>
      </c>
      <c r="G291" s="39">
        <f>F291*D291</f>
        <v>100683.83059024751</v>
      </c>
    </row>
    <row r="292" spans="1:7" ht="165">
      <c r="A292" s="74">
        <v>207</v>
      </c>
      <c r="B292" s="74" t="s">
        <v>44</v>
      </c>
      <c r="C292" s="4" t="s">
        <v>84</v>
      </c>
      <c r="D292" s="53">
        <f>'[7]Package-16(Regu)'!$O$312</f>
        <v>6724</v>
      </c>
      <c r="E292" s="16" t="s">
        <v>6</v>
      </c>
      <c r="F292" s="20">
        <v>317.01</v>
      </c>
      <c r="G292" s="39">
        <f>F292*D292</f>
        <v>2131575.2399999998</v>
      </c>
    </row>
    <row r="293" spans="1:7" ht="110.25" customHeight="1">
      <c r="A293" s="74">
        <v>208</v>
      </c>
      <c r="B293" s="74" t="s">
        <v>171</v>
      </c>
      <c r="C293" s="4" t="s">
        <v>170</v>
      </c>
      <c r="D293" s="20">
        <f>'[7]Package-16(Regu)'!$O$324</f>
        <v>223.70400000000001</v>
      </c>
      <c r="E293" s="16" t="s">
        <v>33</v>
      </c>
      <c r="F293" s="20">
        <v>144.41999999999999</v>
      </c>
      <c r="G293" s="39">
        <f>F293*D293</f>
        <v>32307.331679999999</v>
      </c>
    </row>
    <row r="294" spans="1:7" ht="409.5">
      <c r="A294" s="3">
        <v>209</v>
      </c>
      <c r="B294" s="3" t="s">
        <v>86</v>
      </c>
      <c r="C294" s="4" t="s">
        <v>87</v>
      </c>
      <c r="D294" s="20"/>
      <c r="E294" s="16"/>
      <c r="F294" s="20"/>
      <c r="G294" s="39"/>
    </row>
    <row r="295" spans="1:7" ht="71.25">
      <c r="A295" s="3" t="s">
        <v>80</v>
      </c>
      <c r="B295" s="3" t="s">
        <v>137</v>
      </c>
      <c r="C295" s="44" t="s">
        <v>136</v>
      </c>
      <c r="D295" s="20">
        <f>'[7]Package-16(Regu)'!$O$330</f>
        <v>534.20269055999995</v>
      </c>
      <c r="E295" s="16" t="s">
        <v>13</v>
      </c>
      <c r="F295" s="20">
        <v>158.66</v>
      </c>
      <c r="G295" s="39">
        <f>D295*F295</f>
        <v>84756.598884249586</v>
      </c>
    </row>
    <row r="296" spans="1:7" ht="78" customHeight="1">
      <c r="A296" s="3">
        <v>210</v>
      </c>
      <c r="B296" s="3" t="s">
        <v>45</v>
      </c>
      <c r="C296" s="4" t="s">
        <v>112</v>
      </c>
      <c r="D296" s="20">
        <f>'[7]Package-16(Regu)'!$O$343</f>
        <v>181.54888356959998</v>
      </c>
      <c r="E296" s="16" t="s">
        <v>7</v>
      </c>
      <c r="F296" s="20">
        <v>1145.8800000000001</v>
      </c>
      <c r="G296" s="39">
        <f>F296*D296</f>
        <v>208033.23470473324</v>
      </c>
    </row>
    <row r="297" spans="1:7" ht="239.25">
      <c r="A297" s="3">
        <v>211</v>
      </c>
      <c r="B297" s="3" t="s">
        <v>46</v>
      </c>
      <c r="C297" s="4" t="s">
        <v>82</v>
      </c>
      <c r="D297" s="20">
        <f>'[7]Package-16(Regu)'!$N$354</f>
        <v>8634</v>
      </c>
      <c r="E297" s="16" t="s">
        <v>7</v>
      </c>
      <c r="F297" s="20">
        <v>187.79</v>
      </c>
      <c r="G297" s="39">
        <f>F297*D297</f>
        <v>1621378.8599999999</v>
      </c>
    </row>
    <row r="298" spans="1:7" ht="135">
      <c r="A298" s="74">
        <v>212</v>
      </c>
      <c r="B298" s="74" t="s">
        <v>49</v>
      </c>
      <c r="C298" s="72" t="s">
        <v>50</v>
      </c>
      <c r="D298" s="70">
        <f>'[7]Package-16(Regu)'!$O$358</f>
        <v>740</v>
      </c>
      <c r="E298" s="76" t="s">
        <v>7</v>
      </c>
      <c r="F298" s="70">
        <v>142.41999999999999</v>
      </c>
      <c r="G298" s="122">
        <f>F298*D298</f>
        <v>105390.79999999999</v>
      </c>
    </row>
    <row r="299" spans="1:7" ht="105">
      <c r="A299" s="3">
        <v>214</v>
      </c>
      <c r="B299" s="3" t="s">
        <v>9</v>
      </c>
      <c r="C299" s="4" t="s">
        <v>89</v>
      </c>
      <c r="D299" s="20">
        <f>'[7]Package-16(Regu)'!$O$361</f>
        <v>1788</v>
      </c>
      <c r="E299" s="16" t="s">
        <v>7</v>
      </c>
      <c r="F299" s="20">
        <v>26.17</v>
      </c>
      <c r="G299" s="39">
        <f>F299*D299</f>
        <v>46791.960000000006</v>
      </c>
    </row>
    <row r="300" spans="1:7">
      <c r="A300" s="161" t="s">
        <v>173</v>
      </c>
      <c r="B300" s="161"/>
      <c r="C300" s="161"/>
      <c r="D300" s="161"/>
      <c r="E300" s="161"/>
      <c r="F300" s="162"/>
      <c r="G300" s="144">
        <f>SUM(G269:G299)</f>
        <v>15285353.803696619</v>
      </c>
    </row>
    <row r="301" spans="1:7">
      <c r="A301" s="145"/>
      <c r="B301" s="145"/>
      <c r="C301" s="145"/>
      <c r="D301" s="159" t="s">
        <v>93</v>
      </c>
      <c r="E301" s="159"/>
      <c r="F301" s="159"/>
      <c r="G301" s="146">
        <v>129352623.42</v>
      </c>
    </row>
    <row r="302" spans="1:7">
      <c r="A302" s="145"/>
      <c r="B302" s="145"/>
      <c r="C302" s="145"/>
      <c r="D302" s="145"/>
      <c r="E302" s="145"/>
      <c r="F302" s="145"/>
      <c r="G302" s="131"/>
    </row>
    <row r="303" spans="1:7">
      <c r="A303" s="145"/>
      <c r="B303" s="145"/>
      <c r="C303" s="145"/>
      <c r="D303" s="145"/>
      <c r="E303" s="145"/>
      <c r="F303" s="145"/>
    </row>
  </sheetData>
  <mergeCells count="29">
    <mergeCell ref="A53:F53"/>
    <mergeCell ref="B11:F11"/>
    <mergeCell ref="A1:G1"/>
    <mergeCell ref="B3:G3"/>
    <mergeCell ref="A12:G12"/>
    <mergeCell ref="B13:F13"/>
    <mergeCell ref="B54:F54"/>
    <mergeCell ref="A95:F95"/>
    <mergeCell ref="B96:F96"/>
    <mergeCell ref="A135:F135"/>
    <mergeCell ref="C82:C83"/>
    <mergeCell ref="B82:B83"/>
    <mergeCell ref="A82:A83"/>
    <mergeCell ref="D82:D83"/>
    <mergeCell ref="E82:E83"/>
    <mergeCell ref="F82:F83"/>
    <mergeCell ref="C267:F267"/>
    <mergeCell ref="D301:F301"/>
    <mergeCell ref="B136:F136"/>
    <mergeCell ref="A300:F300"/>
    <mergeCell ref="G82:G83"/>
    <mergeCell ref="A212:G212"/>
    <mergeCell ref="A251:A266"/>
    <mergeCell ref="B251:B265"/>
    <mergeCell ref="C251:C265"/>
    <mergeCell ref="A176:F176"/>
    <mergeCell ref="A211:F211"/>
    <mergeCell ref="A177:F177"/>
    <mergeCell ref="B178:G178"/>
  </mergeCells>
  <printOptions horizontalCentered="1"/>
  <pageMargins left="0.5" right="0.75" top="0.5" bottom="0.5" header="0.3" footer="0.2"/>
  <pageSetup paperSize="9" scale="77" orientation="portrait" r:id="rId1"/>
  <headerFooter>
    <oddFooter>Page &amp;P of &amp;N</oddFooter>
  </headerFooter>
  <rowBreaks count="1" manualBreakCount="1">
    <brk id="11" max="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Ganesh Haor</vt:lpstr>
      <vt:lpstr>'Ganesh Haor'!Print_Area</vt:lpstr>
      <vt:lpstr>'Ganesh Haor'!Print_Titles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2017-11-16T07:44:14Z</dcterms:modified>
</cp:coreProperties>
</file>