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48" i="3"/>
  <c r="L50" i="3" s="1"/>
  <c r="L53" i="3" s="1"/>
  <c r="I44" i="3"/>
  <c r="I38" i="3"/>
  <c r="F38" i="3"/>
  <c r="F44" i="3" s="1"/>
  <c r="D38" i="3"/>
  <c r="D44" i="3" s="1"/>
  <c r="C38" i="3"/>
  <c r="C44" i="3" s="1"/>
  <c r="I37" i="3"/>
  <c r="H37" i="3"/>
  <c r="H38" i="3" s="1"/>
  <c r="H44" i="3" s="1"/>
  <c r="L44" i="3" s="1"/>
  <c r="G37" i="3"/>
  <c r="F37" i="3"/>
  <c r="E37" i="3"/>
  <c r="D37" i="3"/>
  <c r="C37" i="3"/>
  <c r="L36" i="3"/>
  <c r="L37" i="3" s="1"/>
  <c r="I27" i="3"/>
  <c r="H27" i="3"/>
  <c r="G27" i="3"/>
  <c r="G38" i="3" s="1"/>
  <c r="G44" i="3" s="1"/>
  <c r="F27" i="3"/>
  <c r="E27" i="3"/>
  <c r="E38" i="3" s="1"/>
  <c r="E44" i="3" s="1"/>
  <c r="D27" i="3"/>
  <c r="C27" i="3"/>
  <c r="L19" i="3"/>
  <c r="L22" i="3" s="1"/>
  <c r="L17" i="3"/>
  <c r="O47" i="2"/>
  <c r="O46" i="2"/>
  <c r="N46" i="2"/>
  <c r="O45" i="2"/>
  <c r="O48" i="2" s="1"/>
  <c r="Q42" i="2"/>
  <c r="P42" i="2"/>
  <c r="O42" i="2"/>
  <c r="N40" i="2"/>
  <c r="N42" i="2" s="1"/>
  <c r="Q38" i="2"/>
  <c r="P38" i="2"/>
  <c r="N38" i="2"/>
  <c r="L38" i="2"/>
  <c r="J38" i="2"/>
  <c r="H38" i="2"/>
  <c r="O36" i="2"/>
  <c r="O38" i="2" s="1"/>
  <c r="N36" i="2"/>
  <c r="M32" i="2"/>
  <c r="M31" i="2"/>
  <c r="N29" i="2"/>
  <c r="M29" i="2"/>
  <c r="N28" i="2"/>
  <c r="M28" i="2"/>
  <c r="I39" i="1"/>
  <c r="H39" i="1"/>
  <c r="G39" i="1"/>
  <c r="F39" i="1"/>
  <c r="L35" i="1"/>
  <c r="L36" i="1" s="1"/>
  <c r="I18" i="1"/>
  <c r="H18" i="1"/>
  <c r="G18" i="1"/>
  <c r="F18" i="1"/>
  <c r="E18" i="1"/>
  <c r="E39" i="1" s="1"/>
  <c r="D18" i="1"/>
  <c r="D39" i="1" s="1"/>
  <c r="C18" i="1"/>
  <c r="C39" i="1" s="1"/>
</calcChain>
</file>

<file path=xl/sharedStrings.xml><?xml version="1.0" encoding="utf-8"?>
<sst xmlns="http://schemas.openxmlformats.org/spreadsheetml/2006/main" count="278" uniqueCount="154">
  <si>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</si>
  <si>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</si>
  <si>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</si>
  <si>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2020-2021</t>
  </si>
  <si>
    <t>IMED 05/2003 (Revised)</t>
  </si>
  <si>
    <t>Monthly Progress Report</t>
  </si>
  <si>
    <t>Reporting Period: Jun/2021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</si>
  <si>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</si>
  <si>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</si>
  <si>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</si>
  <si>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</si>
  <si>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</si>
  <si>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2020-2021</t>
  </si>
  <si>
    <t>Taka released</t>
  </si>
  <si>
    <t>Expenditure upto Reporting Period:
Reporting Period: Jun/2021&amp;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</si>
  <si>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</si>
  <si>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</si>
  <si>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</si>
  <si>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</si>
  <si>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</si>
  <si>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</si>
  <si>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</si>
  <si>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</si>
  <si>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</si>
  <si>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</si>
  <si>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16467.20</t>
  </si>
  <si>
    <t>3244.64</t>
  </si>
  <si>
    <t>13222.56
(12776.79)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</si>
  <si>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</si>
  <si>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</si>
  <si>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</si>
  <si>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</si>
  <si>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</si>
  <si>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</si>
  <si>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</si>
  <si>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</si>
  <si>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</si>
  <si>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</si>
  <si>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</si>
  <si>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</si>
  <si>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</si>
  <si>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</si>
  <si>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</si>
  <si>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</si>
  <si>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</si>
  <si>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</si>
  <si>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</si>
  <si>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</si>
  <si>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</si>
  <si>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</si>
  <si>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</si>
  <si>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</si>
  <si>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</si>
  <si>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</si>
  <si>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</si>
  <si>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</si>
  <si>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</si>
  <si>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Jun-20</t>
  </si>
  <si>
    <t>45560.70</t>
  </si>
  <si>
    <t>21124.75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</si>
  <si>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</si>
  <si>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</si>
  <si>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</si>
  <si>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</si>
  <si>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</si>
  <si>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7733.48</t>
  </si>
  <si>
    <t>1681.06</t>
  </si>
  <si>
    <t>6052.43(5996.98)</t>
  </si>
  <si>
    <t xml:space="preserve">         f)    Progress upto the current</t>
  </si>
  <si>
    <t xml:space="preserve">            month of the year</t>
  </si>
  <si>
    <t>13222.56(12776.79)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</si>
  <si>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</si>
  <si>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</si>
  <si>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</si>
  <si>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</si>
  <si>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</si>
  <si>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</si>
  <si>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</si>
  <si>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</si>
  <si>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</si>
  <si>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</si>
  <si>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</si>
  <si>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</si>
  <si>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130.96</t>
  </si>
  <si>
    <t>1.55%</t>
  </si>
  <si>
    <t>742.35</t>
  </si>
  <si>
    <t>4.75%</t>
  </si>
  <si>
    <t>4172.08</t>
  </si>
  <si>
    <t>4.50%</t>
  </si>
  <si>
    <t>11421.80</t>
  </si>
  <si>
    <t>11.20%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</si>
  <si>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</si>
  <si>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</si>
  <si>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</si>
  <si>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</si>
  <si>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</si>
  <si>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Jun/2021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</si>
  <si>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</si>
  <si>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</si>
  <si>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</si>
  <si>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</si>
  <si>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</si>
  <si>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</si>
  <si>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</si>
  <si>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</si>
  <si>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</si>
  <si>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</si>
  <si>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</si>
  <si>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</si>
  <si>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</si>
  <si>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</si>
  <si>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</si>
  <si>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</si>
  <si>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</si>
  <si>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</si>
  <si>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</si>
  <si>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</si>
  <si>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</si>
  <si>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</si>
  <si>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</si>
  <si>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</si>
  <si>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</si>
  <si>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</si>
  <si>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</si>
  <si>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</si>
  <si>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</si>
  <si>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</si>
  <si>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</si>
  <si>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</si>
  <si>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</si>
  <si>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</si>
  <si>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</si>
  <si>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</si>
  <si>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</si>
  <si>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</si>
  <si>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</si>
  <si>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</si>
  <si>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Progress upto the month of May/2018 of the current year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</si>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</sst>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0" fillId="0" borderId="4" xfId="0" applyBorder="1"/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0" fillId="0" borderId="6" xfId="0" applyFont="1" applyBorder="1" applyAlignment="1">
      <alignment horizontal="center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60" zoomScaleNormal="160" workbookViewId="0">
      <selection activeCell="I43" sqref="I43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9.7109375" style="45" customWidth="1"/>
  </cols>
  <sheetData>
    <row r="1" spans="1:9" ht="15.6" customHeight="1" x14ac:dyDescent="0.25">
      <c r="A1" s="64" t="s">
        <v>0</v>
      </c>
      <c r="B1" s="57"/>
      <c r="C1" s="57"/>
      <c r="D1" s="57"/>
      <c r="E1" s="57"/>
      <c r="F1" s="57"/>
      <c r="G1" s="57"/>
      <c r="H1" s="57"/>
      <c r="I1" s="57"/>
    </row>
    <row r="2" spans="1:9" ht="15.6" customHeight="1" x14ac:dyDescent="0.25">
      <c r="A2" s="64" t="s">
        <v>1</v>
      </c>
      <c r="B2" s="57"/>
      <c r="C2" s="57"/>
      <c r="D2" s="57"/>
      <c r="E2" s="57"/>
      <c r="F2" s="57"/>
      <c r="G2" s="57"/>
      <c r="H2" s="57"/>
      <c r="I2" s="57"/>
    </row>
    <row r="3" spans="1:9" ht="15.6" customHeight="1" x14ac:dyDescent="0.25">
      <c r="A3" s="65" t="s">
        <v>2</v>
      </c>
      <c r="B3" s="57"/>
      <c r="C3" s="57"/>
      <c r="D3" s="57"/>
      <c r="E3" s="57"/>
      <c r="F3" s="57"/>
      <c r="G3" s="57"/>
      <c r="H3" s="57"/>
      <c r="I3" s="57"/>
    </row>
    <row r="4" spans="1:9" ht="15.6" customHeight="1" x14ac:dyDescent="0.25">
      <c r="A4" s="1"/>
    </row>
    <row r="5" spans="1:9" ht="32.25" customHeight="1" x14ac:dyDescent="0.25">
      <c r="B5" s="66" t="s">
        <v>3</v>
      </c>
      <c r="C5" s="57"/>
      <c r="D5" s="57"/>
      <c r="E5" s="57"/>
      <c r="F5" s="57"/>
      <c r="G5" s="67" t="s">
        <v>4</v>
      </c>
      <c r="H5" s="57"/>
      <c r="I5" s="57"/>
    </row>
    <row r="6" spans="1:9" x14ac:dyDescent="0.25">
      <c r="G6" s="56" t="s">
        <v>5</v>
      </c>
      <c r="H6" s="57"/>
      <c r="I6" s="57"/>
    </row>
    <row r="8" spans="1:9" x14ac:dyDescent="0.25">
      <c r="B8" s="58" t="s">
        <v>6</v>
      </c>
      <c r="C8" s="57"/>
      <c r="D8" s="57"/>
      <c r="E8" s="57"/>
      <c r="F8" s="57"/>
      <c r="G8" s="57"/>
      <c r="H8" s="5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78" t="s">
        <v>10</v>
      </c>
      <c r="H13" s="76"/>
      <c r="I13" s="76"/>
    </row>
    <row r="14" spans="1:9" ht="39" customHeight="1" x14ac:dyDescent="0.25">
      <c r="B14" s="59" t="s">
        <v>11</v>
      </c>
      <c r="C14" s="61" t="s">
        <v>12</v>
      </c>
      <c r="D14" s="62"/>
      <c r="E14" s="63"/>
      <c r="F14" s="71" t="s">
        <v>13</v>
      </c>
      <c r="G14" s="59" t="s">
        <v>14</v>
      </c>
      <c r="H14" s="62"/>
      <c r="I14" s="63"/>
    </row>
    <row r="15" spans="1:9" ht="26.1" customHeight="1" x14ac:dyDescent="0.25">
      <c r="B15" s="60"/>
      <c r="C15" s="47" t="s">
        <v>15</v>
      </c>
      <c r="D15" s="47" t="s">
        <v>16</v>
      </c>
      <c r="E15" s="47" t="s">
        <v>17</v>
      </c>
      <c r="F15" s="6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2"/>
      <c r="D16" s="62"/>
      <c r="E16" s="62"/>
      <c r="F16" s="62"/>
      <c r="G16" s="62"/>
      <c r="H16" s="62"/>
      <c r="I16" s="63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16467.20</v>
      </c>
      <c r="H18" s="47" t="str">
        <f t="shared" si="0"/>
        <v>3244.64</v>
      </c>
      <c r="I18" s="47" t="str">
        <f t="shared" si="0"/>
        <v>13222.56
(12776.79)</v>
      </c>
    </row>
    <row r="19" spans="2:9" ht="10.5" customHeight="1" x14ac:dyDescent="0.25">
      <c r="B19" s="68"/>
      <c r="C19" s="69"/>
      <c r="D19" s="69"/>
      <c r="E19" s="69"/>
      <c r="F19" s="69"/>
      <c r="G19" s="69"/>
      <c r="H19" s="69"/>
      <c r="I19" s="70"/>
    </row>
    <row r="20" spans="2:9" x14ac:dyDescent="0.25">
      <c r="B20" s="73" t="s">
        <v>29</v>
      </c>
      <c r="C20" s="57"/>
      <c r="D20" s="57"/>
      <c r="E20" s="57"/>
      <c r="F20" s="57"/>
      <c r="G20" s="57"/>
      <c r="H20" s="57"/>
      <c r="I20" s="74"/>
    </row>
    <row r="21" spans="2:9" x14ac:dyDescent="0.25">
      <c r="B21" s="73"/>
      <c r="C21" s="57"/>
      <c r="D21" s="57"/>
      <c r="E21" s="57"/>
      <c r="F21" s="57"/>
      <c r="G21" s="57"/>
      <c r="H21" s="57"/>
      <c r="I21" s="74"/>
    </row>
    <row r="22" spans="2:9" x14ac:dyDescent="0.25">
      <c r="B22" s="73"/>
      <c r="C22" s="57"/>
      <c r="D22" s="57"/>
      <c r="E22" s="57"/>
      <c r="F22" s="57"/>
      <c r="G22" s="57"/>
      <c r="H22" s="57"/>
      <c r="I22" s="74"/>
    </row>
    <row r="23" spans="2:9" x14ac:dyDescent="0.25">
      <c r="B23" s="75"/>
      <c r="C23" s="76"/>
      <c r="D23" s="76"/>
      <c r="E23" s="76"/>
      <c r="F23" s="76"/>
      <c r="G23" s="76"/>
      <c r="H23" s="76"/>
      <c r="I23" s="77"/>
    </row>
    <row r="24" spans="2:9" x14ac:dyDescent="0.25">
      <c r="B24" s="61" t="s">
        <v>28</v>
      </c>
      <c r="C24" s="62"/>
      <c r="D24" s="62"/>
      <c r="E24" s="62"/>
      <c r="F24" s="62"/>
      <c r="G24" s="62"/>
      <c r="H24" s="62"/>
      <c r="I24" s="63"/>
    </row>
    <row r="25" spans="2:9" ht="7.5" customHeight="1" x14ac:dyDescent="0.25">
      <c r="B25" s="68"/>
      <c r="C25" s="69"/>
      <c r="D25" s="69"/>
      <c r="E25" s="69"/>
      <c r="F25" s="69"/>
      <c r="G25" s="69"/>
      <c r="H25" s="69"/>
      <c r="I25" s="70"/>
    </row>
    <row r="26" spans="2:9" x14ac:dyDescent="0.25">
      <c r="B26" s="73" t="s">
        <v>30</v>
      </c>
      <c r="C26" s="57"/>
      <c r="D26" s="57"/>
      <c r="E26" s="57"/>
      <c r="F26" s="57"/>
      <c r="G26" s="57"/>
      <c r="H26" s="57"/>
      <c r="I26" s="74"/>
    </row>
    <row r="27" spans="2:9" x14ac:dyDescent="0.25">
      <c r="B27" s="73"/>
      <c r="C27" s="57"/>
      <c r="D27" s="57"/>
      <c r="E27" s="57"/>
      <c r="F27" s="57"/>
      <c r="G27" s="57"/>
      <c r="H27" s="57"/>
      <c r="I27" s="74"/>
    </row>
    <row r="28" spans="2:9" x14ac:dyDescent="0.25">
      <c r="B28" s="73"/>
      <c r="C28" s="57"/>
      <c r="D28" s="57"/>
      <c r="E28" s="57"/>
      <c r="F28" s="57"/>
      <c r="G28" s="57"/>
      <c r="H28" s="57"/>
      <c r="I28" s="74"/>
    </row>
    <row r="29" spans="2:9" x14ac:dyDescent="0.25">
      <c r="B29" s="73"/>
      <c r="C29" s="57"/>
      <c r="D29" s="57"/>
      <c r="E29" s="57"/>
      <c r="F29" s="57"/>
      <c r="G29" s="57"/>
      <c r="H29" s="57"/>
      <c r="I29" s="74"/>
    </row>
    <row r="30" spans="2:9" x14ac:dyDescent="0.25">
      <c r="B30" s="75"/>
      <c r="C30" s="76"/>
      <c r="D30" s="76"/>
      <c r="E30" s="76"/>
      <c r="F30" s="76"/>
      <c r="G30" s="76"/>
      <c r="H30" s="76"/>
      <c r="I30" s="77"/>
    </row>
    <row r="31" spans="2:9" x14ac:dyDescent="0.25">
      <c r="B31" s="61" t="s">
        <v>28</v>
      </c>
      <c r="C31" s="62"/>
      <c r="D31" s="62"/>
      <c r="E31" s="62"/>
      <c r="F31" s="62"/>
      <c r="G31" s="62"/>
      <c r="H31" s="62"/>
      <c r="I31" s="63"/>
    </row>
    <row r="32" spans="2:9" ht="8.25" customHeight="1" x14ac:dyDescent="0.25">
      <c r="B32" s="68"/>
      <c r="C32" s="69"/>
      <c r="D32" s="69"/>
      <c r="E32" s="69"/>
      <c r="F32" s="69"/>
      <c r="G32" s="69"/>
      <c r="H32" s="69"/>
      <c r="I32" s="70"/>
    </row>
    <row r="33" spans="2:12" x14ac:dyDescent="0.25">
      <c r="B33" s="73" t="s">
        <v>31</v>
      </c>
      <c r="C33" s="57"/>
      <c r="D33" s="57"/>
      <c r="E33" s="57"/>
      <c r="F33" s="57"/>
      <c r="G33" s="57"/>
      <c r="H33" s="57"/>
      <c r="I33" s="74"/>
    </row>
    <row r="34" spans="2:12" x14ac:dyDescent="0.25">
      <c r="B34" s="73"/>
      <c r="C34" s="57"/>
      <c r="D34" s="57"/>
      <c r="E34" s="57"/>
      <c r="F34" s="57"/>
      <c r="G34" s="57"/>
      <c r="H34" s="57"/>
      <c r="I34" s="74"/>
    </row>
    <row r="35" spans="2:12" x14ac:dyDescent="0.25">
      <c r="B35" s="73"/>
      <c r="C35" s="57"/>
      <c r="D35" s="57"/>
      <c r="E35" s="57"/>
      <c r="F35" s="57"/>
      <c r="G35" s="57"/>
      <c r="H35" s="57"/>
      <c r="I35" s="74"/>
      <c r="L35">
        <f>2156.86+1668.47+508.05</f>
        <v>4333.38</v>
      </c>
    </row>
    <row r="36" spans="2:12" x14ac:dyDescent="0.25">
      <c r="B36" s="73"/>
      <c r="C36" s="57"/>
      <c r="D36" s="57"/>
      <c r="E36" s="57"/>
      <c r="F36" s="57"/>
      <c r="G36" s="57"/>
      <c r="H36" s="57"/>
      <c r="I36" s="74"/>
      <c r="L36">
        <f>+L35+270.35</f>
        <v>4603.7300000000005</v>
      </c>
    </row>
    <row r="37" spans="2:12" x14ac:dyDescent="0.25">
      <c r="B37" s="75"/>
      <c r="C37" s="76"/>
      <c r="D37" s="76"/>
      <c r="E37" s="76"/>
      <c r="F37" s="76"/>
      <c r="G37" s="76"/>
      <c r="H37" s="76"/>
      <c r="I37" s="77"/>
    </row>
    <row r="38" spans="2:12" x14ac:dyDescent="0.25">
      <c r="B38" s="61" t="s">
        <v>28</v>
      </c>
      <c r="C38" s="62"/>
      <c r="D38" s="62"/>
      <c r="E38" s="62"/>
      <c r="F38" s="62"/>
      <c r="G38" s="62"/>
      <c r="H38" s="62"/>
      <c r="I38" s="63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16467.20</v>
      </c>
      <c r="H39" s="47" t="str">
        <f t="shared" si="1"/>
        <v>3244.64</v>
      </c>
      <c r="I39" s="47" t="str">
        <f t="shared" si="1"/>
        <v>13222.56
(12776.79)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130" zoomScaleNormal="130" workbookViewId="0">
      <selection activeCell="K49" sqref="K49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5" t="s">
        <v>3</v>
      </c>
      <c r="C1" s="57"/>
      <c r="D1" s="57"/>
      <c r="E1" s="57"/>
      <c r="F1" s="57"/>
      <c r="G1" s="57"/>
      <c r="H1" s="57"/>
      <c r="I1" s="57"/>
      <c r="J1" s="86" t="s">
        <v>4</v>
      </c>
      <c r="K1" s="57"/>
      <c r="L1" s="57"/>
    </row>
    <row r="2" spans="1:12" ht="15" customHeight="1" x14ac:dyDescent="0.25">
      <c r="A2" s="84" t="s">
        <v>6</v>
      </c>
      <c r="B2" s="57"/>
      <c r="C2" s="57"/>
      <c r="D2" s="57"/>
      <c r="E2" s="57"/>
      <c r="F2" s="57"/>
      <c r="G2" s="57"/>
      <c r="H2" s="57"/>
      <c r="I2" s="57"/>
      <c r="J2" s="87" t="s">
        <v>5</v>
      </c>
      <c r="K2" s="57"/>
      <c r="L2" s="5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8" t="s">
        <v>34</v>
      </c>
      <c r="F5" s="57"/>
      <c r="G5" s="57"/>
      <c r="H5" s="57"/>
      <c r="I5" s="57"/>
      <c r="J5" s="57"/>
      <c r="K5" s="57"/>
      <c r="L5" s="5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9" t="s">
        <v>39</v>
      </c>
      <c r="E10" s="57"/>
      <c r="F10" s="57"/>
      <c r="G10" s="57"/>
      <c r="H10" s="57"/>
      <c r="I10" s="5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71" t="s">
        <v>15</v>
      </c>
      <c r="G20" s="71" t="s">
        <v>18</v>
      </c>
      <c r="H20" s="71" t="s">
        <v>17</v>
      </c>
      <c r="I20" s="70"/>
      <c r="J20" s="71" t="s">
        <v>50</v>
      </c>
      <c r="K20" s="70"/>
      <c r="L20" s="36"/>
    </row>
    <row r="21" spans="1:15" ht="11.25" customHeight="1" x14ac:dyDescent="0.25">
      <c r="A21" s="36"/>
      <c r="B21" s="36"/>
      <c r="C21" s="36"/>
      <c r="D21" s="36"/>
      <c r="E21" s="36"/>
      <c r="F21" s="60"/>
      <c r="G21" s="60"/>
      <c r="H21" s="79"/>
      <c r="I21" s="77"/>
      <c r="J21" s="79"/>
      <c r="K21" s="77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0" t="s">
        <v>52</v>
      </c>
      <c r="I22" s="57"/>
      <c r="J22" s="51"/>
      <c r="K22" s="46"/>
      <c r="L22" s="36"/>
    </row>
    <row r="23" spans="1:15" x14ac:dyDescent="0.25">
      <c r="A23" s="82" t="s">
        <v>53</v>
      </c>
      <c r="B23" s="57"/>
      <c r="C23" s="57"/>
      <c r="D23" s="12"/>
      <c r="E23" s="36" t="s">
        <v>48</v>
      </c>
      <c r="F23" s="52" t="s">
        <v>54</v>
      </c>
      <c r="G23" s="52" t="s">
        <v>55</v>
      </c>
      <c r="H23" s="81" t="s">
        <v>52</v>
      </c>
      <c r="I23" s="57"/>
      <c r="J23" s="51"/>
      <c r="K23" s="46"/>
      <c r="L23" s="36"/>
    </row>
    <row r="24" spans="1:15" x14ac:dyDescent="0.25">
      <c r="A24" s="82" t="s">
        <v>56</v>
      </c>
      <c r="B24" s="57"/>
      <c r="C24" s="57"/>
      <c r="D24" s="5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3" t="s">
        <v>60</v>
      </c>
      <c r="I25" s="57"/>
      <c r="J25" s="83">
        <v>0.54</v>
      </c>
      <c r="K25" s="57"/>
      <c r="L25" s="36"/>
    </row>
    <row r="26" spans="1:15" ht="15.75" customHeight="1" x14ac:dyDescent="0.25">
      <c r="A26" s="82" t="s">
        <v>61</v>
      </c>
      <c r="B26" s="57"/>
      <c r="C26" s="57"/>
      <c r="D26" s="5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3" t="s">
        <v>63</v>
      </c>
      <c r="I27" s="57"/>
      <c r="J27" s="83">
        <v>0.26</v>
      </c>
      <c r="K27" s="57"/>
      <c r="L27" s="36"/>
    </row>
    <row r="28" spans="1:15" x14ac:dyDescent="0.25">
      <c r="A28" s="82" t="s">
        <v>64</v>
      </c>
      <c r="B28" s="57"/>
      <c r="C28" s="57"/>
      <c r="D28" s="57"/>
      <c r="E28" s="36" t="s">
        <v>48</v>
      </c>
      <c r="F28" s="52" t="s">
        <v>65</v>
      </c>
      <c r="G28" s="51" t="s">
        <v>66</v>
      </c>
      <c r="H28" s="83" t="s">
        <v>67</v>
      </c>
      <c r="I28" s="57"/>
      <c r="J28" s="83">
        <v>7.9999999999999988E-2</v>
      </c>
      <c r="K28" s="57"/>
      <c r="L28" s="36"/>
      <c r="M28" s="38">
        <f>+F30-4186.78</f>
        <v>12280.420000000002</v>
      </c>
      <c r="N28">
        <f>+G30-881.53</f>
        <v>2363.1099999999997</v>
      </c>
      <c r="O28" s="40">
        <v>176.43100000000001</v>
      </c>
    </row>
    <row r="29" spans="1:15" x14ac:dyDescent="0.25">
      <c r="A29" s="82" t="s">
        <v>68</v>
      </c>
      <c r="B29" s="57"/>
      <c r="C29" s="57"/>
      <c r="D29" s="5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3" t="s">
        <v>70</v>
      </c>
      <c r="I30" s="57"/>
      <c r="J30" s="83">
        <v>0.22</v>
      </c>
      <c r="K30" s="57"/>
      <c r="L30" s="36"/>
    </row>
    <row r="31" spans="1:15" x14ac:dyDescent="0.25">
      <c r="A31" s="82" t="s">
        <v>71</v>
      </c>
      <c r="B31" s="57"/>
      <c r="C31" s="57"/>
      <c r="D31" s="5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3"/>
      <c r="I32" s="5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71" t="s">
        <v>75</v>
      </c>
      <c r="E36" s="62"/>
      <c r="F36" s="63"/>
      <c r="G36" s="71" t="s">
        <v>76</v>
      </c>
      <c r="H36" s="63"/>
      <c r="I36" s="71" t="s">
        <v>77</v>
      </c>
      <c r="J36" s="63"/>
      <c r="K36" s="71" t="s">
        <v>78</v>
      </c>
      <c r="L36" s="63"/>
      <c r="N36" s="38" t="str">
        <f>F30</f>
        <v>16467.20</v>
      </c>
      <c r="O36" t="str">
        <f>G30</f>
        <v>3244.64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71" t="s">
        <v>79</v>
      </c>
      <c r="E37" s="63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4905.18</v>
      </c>
      <c r="O38">
        <f>O36-O37</f>
        <v>296.33999999999969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 t="s">
        <v>87</v>
      </c>
      <c r="J40" s="20" t="s">
        <v>88</v>
      </c>
      <c r="K40" s="19" t="s">
        <v>89</v>
      </c>
      <c r="L40" s="20" t="s">
        <v>90</v>
      </c>
      <c r="N40" s="38">
        <f>+K40+I40+G40+D40</f>
        <v>16467.189999999999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4905.1699999999983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-130.96</v>
      </c>
    </row>
    <row r="46" spans="1:17" x14ac:dyDescent="0.25">
      <c r="N46" s="38">
        <f>SUM(N44:N45)</f>
        <v>17922.879999999997</v>
      </c>
      <c r="O46">
        <f>G40*-1</f>
        <v>-742.35</v>
      </c>
    </row>
    <row r="47" spans="1:17" x14ac:dyDescent="0.25">
      <c r="O47">
        <f>I40*-1</f>
        <v>-4172.08</v>
      </c>
    </row>
    <row r="48" spans="1:17" x14ac:dyDescent="0.25">
      <c r="O48">
        <f>O44+O45+O46+O47</f>
        <v>12597.830000000004</v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1" zoomScaleNormal="100" workbookViewId="0">
      <selection activeCell="M43" sqref="M43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91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71" t="s">
        <v>92</v>
      </c>
      <c r="B2" s="71" t="s">
        <v>93</v>
      </c>
      <c r="C2" s="71" t="s">
        <v>47</v>
      </c>
      <c r="D2" s="71" t="s">
        <v>94</v>
      </c>
      <c r="E2" s="63"/>
      <c r="F2" s="71" t="s">
        <v>95</v>
      </c>
      <c r="G2" s="63"/>
      <c r="H2" s="71" t="s">
        <v>96</v>
      </c>
      <c r="I2" s="63"/>
      <c r="J2" s="17"/>
    </row>
    <row r="3" spans="1:12" ht="36" customHeight="1" x14ac:dyDescent="0.25">
      <c r="A3" s="60"/>
      <c r="B3" s="60"/>
      <c r="C3" s="60"/>
      <c r="D3" s="49" t="s">
        <v>79</v>
      </c>
      <c r="E3" s="49" t="s">
        <v>97</v>
      </c>
      <c r="F3" s="49" t="s">
        <v>79</v>
      </c>
      <c r="G3" s="49" t="s">
        <v>98</v>
      </c>
      <c r="H3" s="49" t="s">
        <v>79</v>
      </c>
      <c r="I3" s="49" t="s">
        <v>98</v>
      </c>
    </row>
    <row r="4" spans="1:12" x14ac:dyDescent="0.25">
      <c r="A4" s="50" t="s">
        <v>99</v>
      </c>
      <c r="B4" s="72" t="s">
        <v>100</v>
      </c>
      <c r="C4" s="63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101</v>
      </c>
      <c r="C5" s="30">
        <v>160</v>
      </c>
      <c r="D5" s="49">
        <v>37.619999999999997</v>
      </c>
      <c r="E5" s="31" t="s">
        <v>102</v>
      </c>
      <c r="F5" s="30">
        <v>14.5</v>
      </c>
      <c r="G5" s="31" t="s">
        <v>102</v>
      </c>
      <c r="H5" s="30">
        <v>14.500349999999999</v>
      </c>
      <c r="I5" s="31" t="s">
        <v>102</v>
      </c>
    </row>
    <row r="6" spans="1:12" x14ac:dyDescent="0.25">
      <c r="A6" s="49">
        <v>2</v>
      </c>
      <c r="B6" s="29" t="s">
        <v>103</v>
      </c>
      <c r="C6" s="30">
        <v>100</v>
      </c>
      <c r="D6" s="49">
        <v>58.54</v>
      </c>
      <c r="E6" s="31" t="s">
        <v>102</v>
      </c>
      <c r="F6" s="30">
        <v>15</v>
      </c>
      <c r="G6" s="31" t="s">
        <v>102</v>
      </c>
      <c r="H6" s="30">
        <v>14.830109999999999</v>
      </c>
      <c r="I6" s="31" t="s">
        <v>102</v>
      </c>
    </row>
    <row r="7" spans="1:12" x14ac:dyDescent="0.25">
      <c r="A7" s="49">
        <v>3</v>
      </c>
      <c r="B7" s="29" t="s">
        <v>104</v>
      </c>
      <c r="C7" s="30">
        <v>245</v>
      </c>
      <c r="D7" s="30">
        <v>116.67</v>
      </c>
      <c r="E7" s="31" t="s">
        <v>102</v>
      </c>
      <c r="F7" s="30">
        <v>34.25</v>
      </c>
      <c r="G7" s="31" t="s">
        <v>102</v>
      </c>
      <c r="H7" s="30">
        <v>36.349499999999999</v>
      </c>
      <c r="I7" s="31" t="s">
        <v>102</v>
      </c>
    </row>
    <row r="8" spans="1:12" x14ac:dyDescent="0.25">
      <c r="A8" s="49">
        <v>4</v>
      </c>
      <c r="B8" s="29" t="s">
        <v>105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175.0337882</v>
      </c>
      <c r="I8" s="31">
        <v>4.0000000000000001E-3</v>
      </c>
    </row>
    <row r="9" spans="1:12" ht="23.1" customHeight="1" x14ac:dyDescent="0.25">
      <c r="A9" s="49">
        <v>5</v>
      </c>
      <c r="B9" s="29" t="s">
        <v>106</v>
      </c>
      <c r="C9" s="30">
        <v>75</v>
      </c>
      <c r="D9" s="49">
        <v>2.1800000000000002</v>
      </c>
      <c r="E9" s="31" t="s">
        <v>102</v>
      </c>
      <c r="F9" s="30">
        <v>0.89999999999999991</v>
      </c>
      <c r="G9" s="31" t="s">
        <v>102</v>
      </c>
      <c r="H9" s="30">
        <v>0.65507000000000015</v>
      </c>
      <c r="I9" s="31" t="s">
        <v>102</v>
      </c>
    </row>
    <row r="10" spans="1:12" ht="24" customHeight="1" x14ac:dyDescent="0.25">
      <c r="A10" s="49">
        <v>6</v>
      </c>
      <c r="B10" s="29" t="s">
        <v>107</v>
      </c>
      <c r="C10" s="30">
        <v>15</v>
      </c>
      <c r="D10" s="49">
        <v>11.92</v>
      </c>
      <c r="E10" s="31" t="s">
        <v>102</v>
      </c>
      <c r="F10" s="30">
        <v>1</v>
      </c>
      <c r="G10" s="31" t="s">
        <v>102</v>
      </c>
      <c r="H10" s="30">
        <v>0.22972000000000001</v>
      </c>
      <c r="I10" s="31" t="s">
        <v>102</v>
      </c>
    </row>
    <row r="11" spans="1:12" x14ac:dyDescent="0.25">
      <c r="A11" s="49">
        <v>7</v>
      </c>
      <c r="B11" s="29" t="s">
        <v>108</v>
      </c>
      <c r="C11" s="30">
        <v>25</v>
      </c>
      <c r="D11" s="49">
        <v>9.85</v>
      </c>
      <c r="E11" s="31" t="s">
        <v>102</v>
      </c>
      <c r="F11" s="30">
        <v>3.95</v>
      </c>
      <c r="G11" s="31" t="s">
        <v>102</v>
      </c>
      <c r="H11" s="30">
        <v>3.2058400000000011</v>
      </c>
      <c r="I11" s="31" t="s">
        <v>102</v>
      </c>
    </row>
    <row r="12" spans="1:12" ht="23.1" customHeight="1" x14ac:dyDescent="0.25">
      <c r="A12" s="49">
        <v>8</v>
      </c>
      <c r="B12" s="29" t="s">
        <v>109</v>
      </c>
      <c r="C12" s="30">
        <v>350</v>
      </c>
      <c r="D12" s="49">
        <v>82.11</v>
      </c>
      <c r="E12" s="31" t="s">
        <v>102</v>
      </c>
      <c r="F12" s="30">
        <v>26</v>
      </c>
      <c r="G12" s="31" t="s">
        <v>102</v>
      </c>
      <c r="H12" s="30">
        <v>28.19333</v>
      </c>
      <c r="I12" s="31" t="s">
        <v>102</v>
      </c>
    </row>
    <row r="13" spans="1:12" ht="23.1" customHeight="1" x14ac:dyDescent="0.25">
      <c r="A13" s="49">
        <v>9</v>
      </c>
      <c r="B13" s="29" t="s">
        <v>110</v>
      </c>
      <c r="C13" s="30">
        <v>3</v>
      </c>
      <c r="D13" s="49">
        <v>1.1599999999999999</v>
      </c>
      <c r="E13" s="31" t="s">
        <v>102</v>
      </c>
      <c r="F13" s="30">
        <v>0.15</v>
      </c>
      <c r="G13" s="31" t="s">
        <v>102</v>
      </c>
      <c r="H13" s="30">
        <v>0.84707749999999993</v>
      </c>
      <c r="I13" s="31" t="s">
        <v>102</v>
      </c>
    </row>
    <row r="14" spans="1:12" x14ac:dyDescent="0.25">
      <c r="A14" s="49">
        <v>10</v>
      </c>
      <c r="B14" s="29" t="s">
        <v>111</v>
      </c>
      <c r="C14" s="30">
        <v>35</v>
      </c>
      <c r="D14" s="49">
        <v>34.159999999999997</v>
      </c>
      <c r="E14" s="31" t="s">
        <v>102</v>
      </c>
      <c r="F14" s="30">
        <v>0.5</v>
      </c>
      <c r="G14" s="31" t="s">
        <v>102</v>
      </c>
      <c r="H14" s="30">
        <v>0.50023000000000006</v>
      </c>
      <c r="I14" s="31" t="s">
        <v>102</v>
      </c>
      <c r="L14">
        <v>242.23</v>
      </c>
    </row>
    <row r="15" spans="1:12" x14ac:dyDescent="0.25">
      <c r="A15" s="49">
        <v>11</v>
      </c>
      <c r="B15" s="29" t="s">
        <v>112</v>
      </c>
      <c r="C15" s="30">
        <v>150</v>
      </c>
      <c r="D15" s="49">
        <v>49.91</v>
      </c>
      <c r="E15" s="31" t="s">
        <v>102</v>
      </c>
      <c r="F15" s="30">
        <v>20</v>
      </c>
      <c r="G15" s="31" t="s">
        <v>102</v>
      </c>
      <c r="H15" s="30">
        <v>19.94997</v>
      </c>
      <c r="I15" s="31" t="s">
        <v>102</v>
      </c>
      <c r="L15">
        <v>860.03</v>
      </c>
    </row>
    <row r="16" spans="1:12" x14ac:dyDescent="0.25">
      <c r="A16" s="49">
        <v>12</v>
      </c>
      <c r="B16" s="29" t="s">
        <v>113</v>
      </c>
      <c r="C16" s="30">
        <v>2</v>
      </c>
      <c r="D16" s="49">
        <v>0.28000000000000003</v>
      </c>
      <c r="E16" s="31" t="s">
        <v>102</v>
      </c>
      <c r="F16" s="30">
        <v>0.2</v>
      </c>
      <c r="G16" s="31" t="s">
        <v>102</v>
      </c>
      <c r="H16" s="30">
        <v>0.19677</v>
      </c>
      <c r="I16" s="31" t="s">
        <v>102</v>
      </c>
      <c r="L16">
        <v>7478.2</v>
      </c>
    </row>
    <row r="17" spans="1:12" x14ac:dyDescent="0.25">
      <c r="A17" s="49">
        <v>13</v>
      </c>
      <c r="B17" s="29" t="s">
        <v>114</v>
      </c>
      <c r="C17" s="49">
        <v>238.54</v>
      </c>
      <c r="D17" s="49">
        <v>0</v>
      </c>
      <c r="E17" s="31" t="s">
        <v>102</v>
      </c>
      <c r="F17" s="30">
        <v>0</v>
      </c>
      <c r="G17" s="31" t="s">
        <v>102</v>
      </c>
      <c r="H17" s="30">
        <v>1.9000000000000001E-4</v>
      </c>
      <c r="I17" s="31" t="s">
        <v>102</v>
      </c>
      <c r="L17">
        <f>SUM(L14:L16)</f>
        <v>8580.4599999999991</v>
      </c>
    </row>
    <row r="18" spans="1:12" x14ac:dyDescent="0.25">
      <c r="A18" s="49">
        <v>14</v>
      </c>
      <c r="B18" s="29" t="s">
        <v>115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448.51503500000001</v>
      </c>
      <c r="I18" s="31">
        <v>0.01</v>
      </c>
      <c r="L18">
        <v>11130.71</v>
      </c>
    </row>
    <row r="19" spans="1:12" x14ac:dyDescent="0.25">
      <c r="A19" s="49">
        <v>15</v>
      </c>
      <c r="B19" s="29" t="s">
        <v>116</v>
      </c>
      <c r="C19" s="30">
        <v>15</v>
      </c>
      <c r="D19" s="49">
        <v>10.96</v>
      </c>
      <c r="E19" s="31" t="s">
        <v>102</v>
      </c>
      <c r="F19" s="30">
        <v>3.5</v>
      </c>
      <c r="G19" s="31" t="s">
        <v>102</v>
      </c>
      <c r="H19" s="30">
        <v>3.4858799999999999</v>
      </c>
      <c r="I19" s="31" t="s">
        <v>102</v>
      </c>
      <c r="L19">
        <f>L18-L17</f>
        <v>2550.25</v>
      </c>
    </row>
    <row r="20" spans="1:12" x14ac:dyDescent="0.25">
      <c r="A20" s="49">
        <v>16</v>
      </c>
      <c r="B20" s="29" t="s">
        <v>117</v>
      </c>
      <c r="C20" s="30">
        <v>25</v>
      </c>
      <c r="D20" s="49">
        <v>3.74</v>
      </c>
      <c r="E20" s="31" t="s">
        <v>102</v>
      </c>
      <c r="F20" s="30">
        <v>3</v>
      </c>
      <c r="G20" s="31" t="s">
        <v>102</v>
      </c>
      <c r="H20" s="30">
        <v>2.50176</v>
      </c>
      <c r="I20" s="31" t="s">
        <v>102</v>
      </c>
      <c r="L20">
        <v>1</v>
      </c>
    </row>
    <row r="21" spans="1:12" x14ac:dyDescent="0.25">
      <c r="A21" s="49">
        <v>17</v>
      </c>
      <c r="B21" s="29" t="s">
        <v>118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445.77668</v>
      </c>
      <c r="I21" s="31">
        <v>0.01</v>
      </c>
      <c r="L21">
        <v>2.5299999999999998</v>
      </c>
    </row>
    <row r="22" spans="1:12" ht="23.1" customHeight="1" x14ac:dyDescent="0.25">
      <c r="A22" s="49">
        <v>18</v>
      </c>
      <c r="B22" s="29" t="s">
        <v>119</v>
      </c>
      <c r="C22" s="30">
        <v>45</v>
      </c>
      <c r="D22" s="30">
        <v>15.32</v>
      </c>
      <c r="E22" s="31" t="s">
        <v>102</v>
      </c>
      <c r="F22" s="30">
        <v>7</v>
      </c>
      <c r="G22" s="31" t="s">
        <v>102</v>
      </c>
      <c r="H22" s="43">
        <v>3.8170500000000001</v>
      </c>
      <c r="I22" s="31" t="s">
        <v>102</v>
      </c>
      <c r="L22">
        <f>L19+L20+L21</f>
        <v>2553.7800000000002</v>
      </c>
    </row>
    <row r="23" spans="1:12" x14ac:dyDescent="0.25">
      <c r="A23" s="49">
        <v>19</v>
      </c>
      <c r="B23" s="29" t="s">
        <v>120</v>
      </c>
      <c r="C23" s="30">
        <v>162</v>
      </c>
      <c r="D23" s="49">
        <v>85.02</v>
      </c>
      <c r="E23" s="31" t="s">
        <v>102</v>
      </c>
      <c r="F23" s="30">
        <v>50</v>
      </c>
      <c r="G23" s="31" t="s">
        <v>102</v>
      </c>
      <c r="H23" s="30">
        <v>30.39855</v>
      </c>
      <c r="I23" s="31" t="s">
        <v>102</v>
      </c>
    </row>
    <row r="24" spans="1:12" x14ac:dyDescent="0.25">
      <c r="A24" s="49">
        <v>20</v>
      </c>
      <c r="B24" s="29" t="s">
        <v>121</v>
      </c>
      <c r="C24" s="30">
        <v>50</v>
      </c>
      <c r="D24" s="49">
        <v>20.47</v>
      </c>
      <c r="E24" s="31" t="s">
        <v>102</v>
      </c>
      <c r="F24" s="30">
        <v>10</v>
      </c>
      <c r="G24" s="31" t="s">
        <v>102</v>
      </c>
      <c r="H24" s="30">
        <v>9.9980499999999992</v>
      </c>
      <c r="I24" s="31" t="s">
        <v>102</v>
      </c>
    </row>
    <row r="25" spans="1:12" ht="23.1" customHeight="1" x14ac:dyDescent="0.25">
      <c r="A25" s="49">
        <v>21</v>
      </c>
      <c r="B25" s="29" t="s">
        <v>122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346.30817999999988</v>
      </c>
      <c r="I25" s="31">
        <v>6.0000000000000001E-3</v>
      </c>
    </row>
    <row r="26" spans="1:12" ht="45.95" customHeight="1" x14ac:dyDescent="0.25">
      <c r="A26" s="49">
        <v>22</v>
      </c>
      <c r="B26" s="29" t="s">
        <v>123</v>
      </c>
      <c r="C26" s="30">
        <v>627.5</v>
      </c>
      <c r="D26" s="49">
        <v>211.96</v>
      </c>
      <c r="E26" s="31" t="s">
        <v>102</v>
      </c>
      <c r="F26" s="30">
        <v>91</v>
      </c>
      <c r="G26" s="31" t="s">
        <v>102</v>
      </c>
      <c r="H26" s="30">
        <v>65.280309999999986</v>
      </c>
      <c r="I26" s="31" t="s">
        <v>102</v>
      </c>
    </row>
    <row r="27" spans="1:12" x14ac:dyDescent="0.25">
      <c r="A27" s="32"/>
      <c r="B27" s="32" t="s">
        <v>124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1650.5734407</v>
      </c>
      <c r="I27" s="31">
        <f t="shared" si="0"/>
        <v>0.03</v>
      </c>
    </row>
    <row r="28" spans="1:12" x14ac:dyDescent="0.25">
      <c r="A28" s="50" t="s">
        <v>125</v>
      </c>
      <c r="B28" s="50" t="s">
        <v>126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127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8.5000000000000006E-4</v>
      </c>
      <c r="I29" s="31" t="s">
        <v>102</v>
      </c>
    </row>
    <row r="30" spans="1:12" x14ac:dyDescent="0.25">
      <c r="A30" s="49">
        <v>2</v>
      </c>
      <c r="B30" s="29" t="s">
        <v>128</v>
      </c>
      <c r="C30" s="30">
        <v>100</v>
      </c>
      <c r="D30" s="49">
        <v>61.29</v>
      </c>
      <c r="E30" s="31" t="s">
        <v>102</v>
      </c>
      <c r="F30" s="30">
        <v>0</v>
      </c>
      <c r="G30" s="31" t="s">
        <v>102</v>
      </c>
      <c r="H30" s="30">
        <v>4.4000000000000002E-4</v>
      </c>
      <c r="I30" s="31" t="s">
        <v>102</v>
      </c>
    </row>
    <row r="31" spans="1:12" ht="23.1" customHeight="1" x14ac:dyDescent="0.25">
      <c r="A31" s="49">
        <v>3</v>
      </c>
      <c r="B31" s="29" t="s">
        <v>129</v>
      </c>
      <c r="C31" s="49">
        <v>13.97</v>
      </c>
      <c r="D31" s="49">
        <v>9.7399999999999984</v>
      </c>
      <c r="E31" s="31" t="s">
        <v>102</v>
      </c>
      <c r="F31" s="30">
        <v>0</v>
      </c>
      <c r="G31" s="31" t="s">
        <v>102</v>
      </c>
      <c r="H31" s="30">
        <v>9.1E-4</v>
      </c>
      <c r="I31" s="31" t="s">
        <v>102</v>
      </c>
    </row>
    <row r="32" spans="1:12" x14ac:dyDescent="0.25">
      <c r="A32" s="49">
        <v>4</v>
      </c>
      <c r="B32" s="29" t="s">
        <v>130</v>
      </c>
      <c r="C32" s="30">
        <v>76.5</v>
      </c>
      <c r="D32" s="30">
        <v>31.8</v>
      </c>
      <c r="E32" s="31" t="s">
        <v>102</v>
      </c>
      <c r="F32" s="30">
        <v>5</v>
      </c>
      <c r="G32" s="31" t="s">
        <v>102</v>
      </c>
      <c r="H32" s="30">
        <v>4.99709</v>
      </c>
      <c r="I32" s="31" t="s">
        <v>102</v>
      </c>
    </row>
    <row r="33" spans="1:12" x14ac:dyDescent="0.25">
      <c r="A33" s="49">
        <v>5</v>
      </c>
      <c r="B33" s="29" t="s">
        <v>131</v>
      </c>
      <c r="C33" s="30">
        <v>40</v>
      </c>
      <c r="D33" s="30">
        <v>33.630000000000003</v>
      </c>
      <c r="E33" s="31" t="s">
        <v>102</v>
      </c>
      <c r="F33" s="30">
        <v>0</v>
      </c>
      <c r="G33" s="31" t="s">
        <v>102</v>
      </c>
      <c r="H33" s="30">
        <v>2.0600000000000002E-3</v>
      </c>
      <c r="I33" s="31" t="s">
        <v>102</v>
      </c>
    </row>
    <row r="34" spans="1:12" ht="23.1" customHeight="1" x14ac:dyDescent="0.25">
      <c r="A34" s="49">
        <v>6</v>
      </c>
      <c r="B34" s="29" t="s">
        <v>132</v>
      </c>
      <c r="C34" s="30">
        <v>65</v>
      </c>
      <c r="D34" s="49">
        <v>55.05</v>
      </c>
      <c r="E34" s="31" t="s">
        <v>102</v>
      </c>
      <c r="F34" s="30">
        <v>4</v>
      </c>
      <c r="G34" s="31" t="s">
        <v>102</v>
      </c>
      <c r="H34" s="30">
        <v>2.9887000000000001</v>
      </c>
      <c r="I34" s="31"/>
    </row>
    <row r="35" spans="1:12" x14ac:dyDescent="0.25">
      <c r="A35" s="49">
        <v>7</v>
      </c>
      <c r="B35" s="29" t="s">
        <v>133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1000.00056</v>
      </c>
      <c r="I35" s="31" t="s">
        <v>102</v>
      </c>
    </row>
    <row r="36" spans="1:12" x14ac:dyDescent="0.25">
      <c r="A36" s="49">
        <v>8</v>
      </c>
      <c r="B36" s="29" t="s">
        <v>134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13808.63632</v>
      </c>
      <c r="I36" s="31">
        <v>0.19</v>
      </c>
      <c r="L36">
        <f>0.35+3.25+8</f>
        <v>11.6</v>
      </c>
    </row>
    <row r="37" spans="1:12" x14ac:dyDescent="0.25">
      <c r="A37" s="29"/>
      <c r="B37" s="29" t="s">
        <v>135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14816.62693</v>
      </c>
      <c r="I37" s="31">
        <f t="shared" si="1"/>
        <v>0.19</v>
      </c>
      <c r="L37">
        <f>+L36+2.4</f>
        <v>14</v>
      </c>
    </row>
    <row r="38" spans="1:12" x14ac:dyDescent="0.25">
      <c r="A38" s="32"/>
      <c r="B38" s="32" t="s">
        <v>136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16467.2003707</v>
      </c>
      <c r="I38" s="31">
        <f>I27+_GoBack</f>
        <v>0.22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71" t="s">
        <v>92</v>
      </c>
      <c r="B40" s="71" t="s">
        <v>93</v>
      </c>
      <c r="C40" s="71" t="s">
        <v>47</v>
      </c>
      <c r="D40" s="71" t="s">
        <v>94</v>
      </c>
      <c r="E40" s="63"/>
      <c r="F40" s="71" t="s">
        <v>95</v>
      </c>
      <c r="G40" s="63"/>
      <c r="H40" s="71" t="s">
        <v>137</v>
      </c>
      <c r="I40" s="63"/>
      <c r="J40" s="17"/>
    </row>
    <row r="41" spans="1:12" ht="36" customHeight="1" x14ac:dyDescent="0.25">
      <c r="A41" s="60"/>
      <c r="B41" s="60"/>
      <c r="C41" s="60"/>
      <c r="D41" s="49" t="s">
        <v>79</v>
      </c>
      <c r="E41" s="49" t="s">
        <v>97</v>
      </c>
      <c r="F41" s="49" t="s">
        <v>79</v>
      </c>
      <c r="G41" s="49" t="s">
        <v>98</v>
      </c>
      <c r="H41" s="49" t="s">
        <v>79</v>
      </c>
      <c r="I41" s="49" t="s">
        <v>98</v>
      </c>
    </row>
    <row r="42" spans="1:12" x14ac:dyDescent="0.25">
      <c r="A42" s="34" t="s">
        <v>138</v>
      </c>
      <c r="B42" s="29" t="s">
        <v>139</v>
      </c>
      <c r="C42" s="30">
        <v>258</v>
      </c>
      <c r="D42" s="49">
        <v>0</v>
      </c>
      <c r="E42" s="49"/>
      <c r="F42" s="49">
        <v>0</v>
      </c>
      <c r="G42" s="49" t="s">
        <v>102</v>
      </c>
      <c r="H42" s="49">
        <v>6.8000000000000005E-4</v>
      </c>
      <c r="I42" s="49" t="s">
        <v>102</v>
      </c>
    </row>
    <row r="43" spans="1:12" x14ac:dyDescent="0.25">
      <c r="A43" s="34" t="s">
        <v>140</v>
      </c>
      <c r="B43" s="29" t="s">
        <v>141</v>
      </c>
      <c r="C43" s="49">
        <v>402.14</v>
      </c>
      <c r="D43" s="49">
        <v>0</v>
      </c>
      <c r="E43" s="49" t="s">
        <v>142</v>
      </c>
      <c r="F43" s="49">
        <v>0</v>
      </c>
      <c r="G43" s="49" t="s">
        <v>102</v>
      </c>
      <c r="H43" s="49">
        <v>6.8999999999999997E-4</v>
      </c>
      <c r="I43" s="49" t="s">
        <v>102</v>
      </c>
    </row>
    <row r="44" spans="1:12" ht="23.1" customHeight="1" x14ac:dyDescent="0.25">
      <c r="A44" s="32"/>
      <c r="B44" s="32" t="s">
        <v>143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16467.2003707</v>
      </c>
      <c r="I44" s="35">
        <f>SUM(I38,I42,I43)</f>
        <v>0.22</v>
      </c>
      <c r="K44" s="42"/>
      <c r="L44" s="38">
        <f>+H44-H21</f>
        <v>16021.423690699999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82" t="s">
        <v>144</v>
      </c>
      <c r="B46" s="5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82" t="s">
        <v>145</v>
      </c>
      <c r="B47" s="57"/>
      <c r="C47" s="25"/>
      <c r="D47" s="12" t="s">
        <v>146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147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148</v>
      </c>
      <c r="B50" s="28"/>
      <c r="C50" s="53"/>
      <c r="D50" s="28"/>
      <c r="E50" s="28" t="s">
        <v>149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150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151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152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153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dcterms:created xsi:type="dcterms:W3CDTF">2006-09-16T00:00:00Z</dcterms:created>
  <dcterms:modified xsi:type="dcterms:W3CDTF">2020-10-13T04:17:29Z</dcterms:modified>
</cp:coreProperties>
</file>