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28" windowHeight="10428" firstSheet="8" activeTab="8"/>
  </bookViews>
  <sheets>
    <sheet name="HaorCode" sheetId="9" r:id="rId1"/>
    <sheet name="Structure_Type" sheetId="8" r:id="rId2"/>
    <sheet name="Hobiganj" sheetId="5" r:id="rId3"/>
    <sheet name="Projection" sheetId="3" r:id="rId4"/>
    <sheet name="Netrokona" sheetId="2" r:id="rId5"/>
    <sheet name="Sunamgonj" sheetId="7" r:id="rId6"/>
    <sheet name="Sheet1" sheetId="1" r:id="rId7"/>
    <sheet name="Netrokona_Categorical_Projectio" sheetId="4" r:id="rId8"/>
    <sheet name="Habiganj_Categorical_Projection" sheetId="6" r:id="rId9"/>
    <sheet name="Sunamgonj_Categorical_Projectio" sheetId="10" r:id="rId10"/>
  </sheets>
  <externalReferences>
    <externalReference r:id="rId11"/>
  </externalReferences>
  <definedNames>
    <definedName name="_xlnm._FilterDatabase" localSheetId="2" hidden="1">Hobiganj!$A$1:$J$48</definedName>
    <definedName name="_xlnm._FilterDatabase" localSheetId="4" hidden="1">Netrokona!$A$1:$O$42</definedName>
    <definedName name="_xlnm._FilterDatabase" localSheetId="5" hidden="1">Sunamgonj!$A$1:$J$48</definedName>
    <definedName name="_xlnm.Print_Area" localSheetId="8">Habiganj_Categorical_Projection!$A$1:$Q$51</definedName>
    <definedName name="_xlnm.Print_Area" localSheetId="0">HaorCode!$A$1:$B$30</definedName>
    <definedName name="_xlnm.Print_Area" localSheetId="2">Hobiganj!$A$1:$N$48</definedName>
    <definedName name="_xlnm.Print_Area" localSheetId="4">Netrokona!$A$1:$S$46</definedName>
    <definedName name="_xlnm.Print_Area" localSheetId="7">Netrokona_Categorical_Projectio!$A$1:$P$51</definedName>
    <definedName name="_xlnm.Print_Area" localSheetId="1">Structure_Type!$A$1:$C$20</definedName>
    <definedName name="_xlnm.Print_Area" localSheetId="5">Sunamgonj!$A$1:$N$52</definedName>
    <definedName name="_xlnm.Print_Area" localSheetId="9">Sunamgonj_Categorical_Projectio!$A$1:$Q$51</definedName>
    <definedName name="_xlnm.Print_Titles" localSheetId="8">Habiganj_Categorical_Projection!$1:$1</definedName>
    <definedName name="_xlnm.Print_Titles" localSheetId="2">Hobiganj!$1:$1</definedName>
    <definedName name="_xlnm.Print_Titles" localSheetId="4">Netrokona!$1:$1</definedName>
    <definedName name="_xlnm.Print_Titles" localSheetId="7">Netrokona_Categorical_Projectio!$1:$1</definedName>
    <definedName name="_xlnm.Print_Titles" localSheetId="5">Sunamgonj!$1:$1</definedName>
    <definedName name="_xlnm.Print_Titles" localSheetId="9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0" l="1"/>
  <c r="J2" i="10"/>
  <c r="J37" i="10"/>
  <c r="J38" i="10"/>
  <c r="J3" i="10"/>
  <c r="J15" i="10"/>
  <c r="J16" i="10"/>
  <c r="J17" i="10"/>
  <c r="J18" i="10"/>
  <c r="J39" i="10"/>
  <c r="J40" i="10"/>
  <c r="J41" i="10"/>
  <c r="J42" i="10"/>
  <c r="J19" i="10"/>
  <c r="J20" i="10"/>
  <c r="J21" i="10"/>
  <c r="J22" i="10"/>
  <c r="J23" i="10"/>
  <c r="J43" i="10"/>
  <c r="J44" i="10"/>
  <c r="J45" i="10"/>
  <c r="J46" i="10"/>
  <c r="J24" i="10"/>
  <c r="J25" i="10"/>
  <c r="J26" i="10"/>
  <c r="J27" i="10"/>
  <c r="J28" i="10"/>
  <c r="J29" i="10"/>
  <c r="J30" i="10"/>
  <c r="J31" i="10"/>
  <c r="J4" i="10"/>
  <c r="J5" i="10"/>
  <c r="J32" i="10"/>
  <c r="J6" i="10"/>
  <c r="J7" i="10"/>
  <c r="J33" i="10"/>
  <c r="J8" i="10"/>
  <c r="J9" i="10"/>
  <c r="J34" i="10"/>
  <c r="J10" i="10"/>
  <c r="J11" i="10"/>
  <c r="J12" i="10"/>
  <c r="J35" i="10"/>
  <c r="J13" i="10"/>
  <c r="J14" i="10"/>
  <c r="J47" i="10"/>
  <c r="J48" i="10"/>
  <c r="I49" i="10"/>
  <c r="F49" i="10"/>
  <c r="K49" i="10"/>
  <c r="L49" i="10"/>
  <c r="J49" i="10" l="1"/>
  <c r="K17" i="8"/>
  <c r="J17" i="8"/>
  <c r="I17" i="8"/>
  <c r="H17" i="8"/>
  <c r="G17" i="8"/>
  <c r="F17" i="8"/>
  <c r="E17" i="8"/>
  <c r="D17" i="8"/>
  <c r="K14" i="8"/>
  <c r="J14" i="8"/>
  <c r="I14" i="8"/>
  <c r="H14" i="8"/>
  <c r="G14" i="8"/>
  <c r="F14" i="8"/>
  <c r="E14" i="8"/>
  <c r="D14" i="8"/>
  <c r="K13" i="8"/>
  <c r="J13" i="8"/>
  <c r="I13" i="8"/>
  <c r="H13" i="8"/>
  <c r="G13" i="8"/>
  <c r="F13" i="8"/>
  <c r="E13" i="8"/>
  <c r="D13" i="8"/>
  <c r="K12" i="8"/>
  <c r="J12" i="8"/>
  <c r="I12" i="8"/>
  <c r="H12" i="8"/>
  <c r="G12" i="8"/>
  <c r="F12" i="8"/>
  <c r="E12" i="8"/>
  <c r="D12" i="8"/>
  <c r="K11" i="8"/>
  <c r="J11" i="8"/>
  <c r="I11" i="8"/>
  <c r="H11" i="8"/>
  <c r="G11" i="8"/>
  <c r="F11" i="8"/>
  <c r="E11" i="8"/>
  <c r="D11" i="8"/>
  <c r="K10" i="8"/>
  <c r="J10" i="8"/>
  <c r="I10" i="8"/>
  <c r="H10" i="8"/>
  <c r="G10" i="8"/>
  <c r="F10" i="8"/>
  <c r="E10" i="8"/>
  <c r="D10" i="8"/>
  <c r="K9" i="8"/>
  <c r="J9" i="8"/>
  <c r="I9" i="8"/>
  <c r="H9" i="8"/>
  <c r="G9" i="8"/>
  <c r="F9" i="8"/>
  <c r="E9" i="8"/>
  <c r="D9" i="8"/>
  <c r="K8" i="8"/>
  <c r="J8" i="8"/>
  <c r="I8" i="8"/>
  <c r="H8" i="8"/>
  <c r="G8" i="8"/>
  <c r="F8" i="8"/>
  <c r="E8" i="8"/>
  <c r="D8" i="8"/>
  <c r="K7" i="8"/>
  <c r="J7" i="8"/>
  <c r="I7" i="8"/>
  <c r="H7" i="8"/>
  <c r="G7" i="8"/>
  <c r="F7" i="8"/>
  <c r="E7" i="8"/>
  <c r="D7" i="8"/>
  <c r="K6" i="8"/>
  <c r="J6" i="8"/>
  <c r="I6" i="8"/>
  <c r="H6" i="8"/>
  <c r="G6" i="8"/>
  <c r="F6" i="8"/>
  <c r="E6" i="8"/>
  <c r="D6" i="8"/>
  <c r="K5" i="8"/>
  <c r="J5" i="8"/>
  <c r="I5" i="8"/>
  <c r="H5" i="8"/>
  <c r="G5" i="8"/>
  <c r="F5" i="8"/>
  <c r="E5" i="8"/>
  <c r="D5" i="8"/>
  <c r="K4" i="8"/>
  <c r="J4" i="8"/>
  <c r="I4" i="8"/>
  <c r="H4" i="8"/>
  <c r="G4" i="8"/>
  <c r="F4" i="8"/>
  <c r="E4" i="8"/>
  <c r="D4" i="8"/>
  <c r="K3" i="8"/>
  <c r="J3" i="8"/>
  <c r="I3" i="8"/>
  <c r="H3" i="8"/>
  <c r="G3" i="8"/>
  <c r="G21" i="8" s="1"/>
  <c r="F3" i="8"/>
  <c r="E3" i="8"/>
  <c r="E21" i="8" s="1"/>
  <c r="D3" i="8"/>
  <c r="M5" i="8" l="1"/>
  <c r="O5" i="8" s="1"/>
  <c r="S8" i="8" s="1"/>
  <c r="M8" i="8"/>
  <c r="O8" i="8" s="1"/>
  <c r="M4" i="8"/>
  <c r="P4" i="8" s="1"/>
  <c r="M10" i="8"/>
  <c r="O10" i="8" s="1"/>
  <c r="M7" i="8"/>
  <c r="P7" i="8" s="1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5" i="8"/>
  <c r="T8" i="8" s="1"/>
  <c r="M3" i="8"/>
  <c r="P8" i="8" l="1"/>
  <c r="O14" i="8"/>
  <c r="R8" i="8"/>
  <c r="P17" i="8"/>
  <c r="P13" i="8"/>
  <c r="O7" i="8"/>
  <c r="P6" i="8"/>
  <c r="O12" i="8"/>
  <c r="P10" i="8"/>
  <c r="O4" i="8"/>
  <c r="P11" i="8"/>
  <c r="O9" i="8"/>
  <c r="P3" i="8"/>
  <c r="P20" i="8" s="1"/>
  <c r="O3" i="8"/>
  <c r="O20" i="8" s="1"/>
  <c r="M20" i="8"/>
  <c r="L49" i="6" l="1"/>
  <c r="K32" i="6" l="1"/>
  <c r="K49" i="6" s="1"/>
  <c r="I49" i="6"/>
  <c r="F49" i="6"/>
  <c r="J36" i="6"/>
  <c r="J19" i="6"/>
  <c r="J30" i="6"/>
  <c r="J42" i="6"/>
  <c r="J4" i="6"/>
  <c r="J38" i="6"/>
  <c r="J3" i="6"/>
  <c r="J39" i="6"/>
  <c r="J40" i="6"/>
  <c r="J5" i="6"/>
  <c r="J41" i="6"/>
  <c r="J6" i="6"/>
  <c r="J7" i="6"/>
  <c r="J8" i="6"/>
  <c r="J9" i="6"/>
  <c r="J25" i="6"/>
  <c r="J44" i="6"/>
  <c r="J45" i="6"/>
  <c r="J27" i="6"/>
  <c r="J46" i="6"/>
  <c r="J28" i="6"/>
  <c r="J29" i="6"/>
  <c r="J31" i="6"/>
  <c r="J32" i="6"/>
  <c r="J33" i="6"/>
  <c r="J34" i="6"/>
  <c r="J10" i="6"/>
  <c r="J11" i="6"/>
  <c r="J12" i="6"/>
  <c r="J13" i="6"/>
  <c r="J14" i="6"/>
  <c r="J15" i="6"/>
  <c r="J16" i="6"/>
  <c r="J17" i="6"/>
  <c r="J18" i="6"/>
  <c r="J35" i="6"/>
  <c r="J43" i="6"/>
  <c r="J26" i="6"/>
  <c r="J20" i="6"/>
  <c r="J21" i="6"/>
  <c r="J47" i="6"/>
  <c r="J22" i="6"/>
  <c r="J48" i="6"/>
  <c r="J23" i="6"/>
  <c r="J24" i="6"/>
  <c r="J37" i="6"/>
  <c r="J2" i="6"/>
  <c r="J49" i="6" l="1"/>
  <c r="K51" i="4"/>
  <c r="J51" i="4"/>
  <c r="H51" i="4"/>
  <c r="F30" i="4"/>
  <c r="F51" i="4"/>
  <c r="K30" i="4"/>
  <c r="J30" i="4"/>
  <c r="K14" i="4"/>
  <c r="J14" i="4"/>
  <c r="H14" i="4"/>
  <c r="F14" i="4"/>
  <c r="I13" i="4"/>
  <c r="I12" i="4"/>
  <c r="I29" i="4"/>
  <c r="I50" i="4"/>
  <c r="I28" i="4"/>
  <c r="I27" i="4"/>
  <c r="I49" i="4"/>
  <c r="I48" i="4"/>
  <c r="I47" i="4"/>
  <c r="I46" i="4"/>
  <c r="I11" i="4"/>
  <c r="I26" i="4"/>
  <c r="H25" i="4"/>
  <c r="I25" i="4" s="1"/>
  <c r="H24" i="4"/>
  <c r="I24" i="4" s="1"/>
  <c r="H23" i="4"/>
  <c r="I23" i="4" s="1"/>
  <c r="I45" i="4"/>
  <c r="M10" i="4"/>
  <c r="I10" i="4"/>
  <c r="I9" i="4"/>
  <c r="I22" i="4"/>
  <c r="I44" i="4"/>
  <c r="I43" i="4"/>
  <c r="I8" i="4"/>
  <c r="I7" i="4"/>
  <c r="I42" i="4"/>
  <c r="I41" i="4"/>
  <c r="I40" i="4"/>
  <c r="I21" i="4"/>
  <c r="I6" i="4"/>
  <c r="I39" i="4"/>
  <c r="I20" i="4"/>
  <c r="I38" i="4"/>
  <c r="I37" i="4"/>
  <c r="I36" i="4"/>
  <c r="I5" i="4"/>
  <c r="I4" i="4"/>
  <c r="I3" i="4"/>
  <c r="I2" i="4"/>
  <c r="I14" i="4" s="1"/>
  <c r="I35" i="4"/>
  <c r="I34" i="4"/>
  <c r="I51" i="4" s="1"/>
  <c r="I19" i="4"/>
  <c r="I18" i="4"/>
  <c r="I30" i="4" s="1"/>
  <c r="K43" i="3"/>
  <c r="J43" i="3"/>
  <c r="H30" i="4" l="1"/>
  <c r="F43" i="3"/>
  <c r="I40" i="3"/>
  <c r="I31" i="3"/>
  <c r="H28" i="3"/>
  <c r="I28" i="3" s="1"/>
  <c r="H30" i="3"/>
  <c r="I30" i="3" s="1"/>
  <c r="H29" i="3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29" i="3"/>
  <c r="I32" i="3"/>
  <c r="I33" i="3"/>
  <c r="I34" i="3"/>
  <c r="I35" i="3"/>
  <c r="I36" i="3"/>
  <c r="I37" i="3"/>
  <c r="I38" i="3"/>
  <c r="I39" i="3"/>
  <c r="I41" i="3"/>
  <c r="I42" i="3"/>
  <c r="I2" i="3"/>
  <c r="I43" i="3" s="1"/>
  <c r="H43" i="3" l="1"/>
  <c r="E43" i="2"/>
</calcChain>
</file>

<file path=xl/sharedStrings.xml><?xml version="1.0" encoding="utf-8"?>
<sst xmlns="http://schemas.openxmlformats.org/spreadsheetml/2006/main" count="1965" uniqueCount="362">
  <si>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</si>
  <si>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</si>
  <si>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</si>
  <si>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</si>
  <si>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</si>
  <si>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</si>
  <si>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</si>
  <si>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</si>
  <si>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</si>
  <si>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</si>
  <si>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</si>
  <si>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</si>
  <si>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</si>
  <si>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</si>
  <si>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</si>
  <si>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</si>
  <si>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</si>
  <si>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</si>
  <si>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</si>
  <si>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</si>
  <si>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</si>
  <si>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</si>
  <si>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</si>
  <si>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</si>
  <si>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</si>
  <si>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</si>
  <si>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</si>
  <si>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</si>
  <si>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</si>
  <si>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</si>
  <si>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</si>
  <si>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</si>
  <si>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</si>
  <si>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</si>
  <si>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</si>
  <si>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</si>
  <si>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</si>
  <si>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</si>
  <si>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</si>
  <si>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</si>
  <si>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</si>
  <si>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</si>
  <si>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</si>
  <si>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</si>
  <si>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</si>
  <si>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</si>
  <si>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</si>
  <si>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</si>
  <si>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</si>
  <si>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</si>
  <si>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</si>
  <si>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</si>
  <si>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</si>
  <si>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</si>
  <si>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</si>
  <si>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</si>
  <si>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</si>
  <si>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</si>
  <si>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</si>
  <si>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</si>
  <si>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</si>
  <si>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</si>
  <si>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</si>
  <si>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</si>
  <si>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</si>
  <si>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</si>
  <si>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</si>
  <si>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</si>
  <si>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</si>
  <si>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</si>
  <si>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</si>
  <si>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</si>
  <si>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</si>
  <si>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</si>
  <si>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</si>
  <si>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</si>
  <si>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</si>
  <si>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</si>
  <si>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</si>
  <si>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</si>
  <si>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</si>
  <si>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</si>
  <si>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</si>
  <si>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</si>
  <si>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</si>
  <si>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</si>
  <si>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</si>
  <si>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</si>
  <si>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</si>
  <si>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</si>
  <si>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</si>
  <si>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</si>
  <si>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</si>
  <si>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</si>
  <si>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</si>
  <si>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</si>
  <si>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</si>
  <si>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</si>
  <si>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</si>
  <si>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</si>
  <si>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</si>
  <si>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</si>
  <si>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</si>
  <si>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</si>
  <si>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</si>
  <si>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</si>
  <si>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</si>
  <si>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</si>
  <si>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</si>
  <si>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</si>
  <si>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</si>
  <si>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</si>
  <si>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</si>
  <si>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</si>
  <si>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</si>
  <si>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</si>
  <si>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</si>
  <si>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</si>
  <si>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</si>
  <si>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</si>
  <si>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</si>
  <si>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</si>
  <si>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</si>
  <si>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</si>
  <si>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</si>
  <si>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</si>
  <si>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</si>
  <si>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</si>
  <si>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</si>
  <si>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</si>
  <si>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</si>
  <si>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</si>
  <si>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</si>
  <si>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</si>
  <si>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</si>
  <si>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</si>
  <si>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</si>
  <si>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</si>
  <si>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</si>
  <si>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</si>
  <si>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</si>
  <si>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</si>
  <si>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</si>
  <si>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</si>
  <si>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</si>
  <si>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</si>
  <si>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</si>
  <si>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</si>
  <si>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</si>
  <si>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</si>
  <si>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</si>
  <si>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</si>
  <si>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</si>
  <si>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</si>
  <si>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</si>
  <si>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</si>
  <si>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</si>
  <si>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</si>
  <si>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</si>
  <si>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</si>
  <si>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</si>
  <si>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</si>
  <si>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</si>
  <si>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</si>
  <si>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</si>
  <si>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</si>
  <si>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</si>
  <si>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</si>
  <si>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</si>
  <si>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</si>
  <si>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</si>
  <si>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</si>
  <si>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</si>
  <si>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</si>
  <si>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</si>
  <si>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</si>
  <si>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</si>
  <si>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</si>
  <si>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</si>
  <si>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</si>
  <si>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</si>
  <si>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</si>
  <si>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</si>
  <si>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</si>
  <si>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</si>
  <si>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C13.9 R3.5</t>
  </si>
  <si>
    <t>Dropped</t>
  </si>
  <si>
    <t>C13.815D10.00</t>
  </si>
  <si>
    <t>Will not start this year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</si>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</sst>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3" fillId="0" borderId="2" xfId="0" applyFont="1" applyBorder="1"/>
    <xf numFmtId="0" fontId="1" fillId="2" borderId="0" xfId="0" applyFont="1" applyFill="1"/>
    <xf numFmtId="0" fontId="0" fillId="0" borderId="2" xfId="0" applyBorder="1" applyAlignment="1">
      <alignment wrapText="1"/>
    </xf>
    <xf numFmtId="0" fontId="8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top" wrapText="1"/>
    </xf>
    <xf numFmtId="0" fontId="8" fillId="6" borderId="2" xfId="0" applyFont="1" applyFill="1" applyBorder="1"/>
    <xf numFmtId="0" fontId="10" fillId="6" borderId="2" xfId="0" applyFont="1" applyFill="1" applyBorder="1" applyAlignment="1">
      <alignment horizontal="center"/>
    </xf>
    <xf numFmtId="164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wrapText="1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6" borderId="0" xfId="0" applyFill="1"/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top" wrapText="1"/>
    </xf>
    <xf numFmtId="0" fontId="0" fillId="6" borderId="1" xfId="0" applyFill="1" applyBorder="1"/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Work/IMED/DPP_Revised/Revised_package_co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"/>
      <sheetName val="Kishoregonj"/>
      <sheetName val="HaorCode"/>
      <sheetName val="Structure_Type"/>
      <sheetName val="Tendered3"/>
      <sheetName val="Tendered"/>
      <sheetName val="Summary_Kishoregonje"/>
      <sheetName val="DPP_Cost"/>
      <sheetName val="Haor List"/>
      <sheetName val="Sheet3"/>
      <sheetName val="Habigonj"/>
      <sheetName val="Netrokona"/>
      <sheetName val="Sunamgonj"/>
      <sheetName val="Sheet1"/>
    </sheetNames>
    <sheetDataSet>
      <sheetData sheetId="0"/>
      <sheetData sheetId="1">
        <row r="2">
          <cell r="O2">
            <v>0</v>
          </cell>
          <cell r="P2">
            <v>32.5</v>
          </cell>
          <cell r="T2">
            <v>2</v>
          </cell>
        </row>
        <row r="3">
          <cell r="O3">
            <v>11.55</v>
          </cell>
          <cell r="P3">
            <v>255</v>
          </cell>
          <cell r="T3">
            <v>8</v>
          </cell>
        </row>
        <row r="4">
          <cell r="O4">
            <v>2</v>
          </cell>
          <cell r="P4">
            <v>10</v>
          </cell>
          <cell r="T4">
            <v>9</v>
          </cell>
        </row>
        <row r="5">
          <cell r="O5">
            <v>1</v>
          </cell>
          <cell r="P5">
            <v>123.45</v>
          </cell>
          <cell r="T5">
            <v>3</v>
          </cell>
        </row>
        <row r="6">
          <cell r="O6">
            <v>1.095</v>
          </cell>
          <cell r="P6">
            <v>211.74</v>
          </cell>
          <cell r="T6">
            <v>7</v>
          </cell>
        </row>
        <row r="7">
          <cell r="O7">
            <v>0.315</v>
          </cell>
          <cell r="P7">
            <v>14.81</v>
          </cell>
          <cell r="T7">
            <v>11</v>
          </cell>
        </row>
        <row r="8">
          <cell r="O8">
            <v>1</v>
          </cell>
          <cell r="P8">
            <v>155.51</v>
          </cell>
          <cell r="T8">
            <v>3</v>
          </cell>
        </row>
        <row r="9">
          <cell r="O9">
            <v>10.382999999999999</v>
          </cell>
          <cell r="P9">
            <v>554.48</v>
          </cell>
          <cell r="T9">
            <v>11</v>
          </cell>
        </row>
        <row r="10">
          <cell r="O10">
            <v>2</v>
          </cell>
          <cell r="P10">
            <v>198</v>
          </cell>
          <cell r="T10">
            <v>3</v>
          </cell>
        </row>
        <row r="11">
          <cell r="O11">
            <v>1</v>
          </cell>
          <cell r="P11">
            <v>255.65</v>
          </cell>
          <cell r="T11">
            <v>3</v>
          </cell>
        </row>
        <row r="12">
          <cell r="O12">
            <v>6.4710000000000001</v>
          </cell>
          <cell r="P12">
            <v>291.35000000000002</v>
          </cell>
          <cell r="T12">
            <v>11</v>
          </cell>
        </row>
        <row r="13">
          <cell r="O13">
            <v>1</v>
          </cell>
          <cell r="P13">
            <v>193.49</v>
          </cell>
          <cell r="T13">
            <v>3</v>
          </cell>
        </row>
        <row r="14">
          <cell r="O14">
            <v>12.214</v>
          </cell>
          <cell r="P14">
            <v>621.24</v>
          </cell>
          <cell r="T14">
            <v>11</v>
          </cell>
        </row>
        <row r="15">
          <cell r="O15">
            <v>1</v>
          </cell>
          <cell r="P15">
            <v>242.57</v>
          </cell>
          <cell r="T15">
            <v>3</v>
          </cell>
        </row>
        <row r="16">
          <cell r="O16">
            <v>20</v>
          </cell>
          <cell r="P16">
            <v>557.47</v>
          </cell>
          <cell r="T16">
            <v>7</v>
          </cell>
        </row>
        <row r="17">
          <cell r="O17">
            <v>32.405999999999999</v>
          </cell>
          <cell r="P17">
            <v>690</v>
          </cell>
          <cell r="T17">
            <v>7</v>
          </cell>
        </row>
        <row r="18">
          <cell r="O18">
            <v>3.879</v>
          </cell>
          <cell r="P18">
            <v>20</v>
          </cell>
          <cell r="T18">
            <v>11</v>
          </cell>
        </row>
        <row r="19">
          <cell r="O19">
            <v>2</v>
          </cell>
          <cell r="P19">
            <v>327</v>
          </cell>
          <cell r="T19">
            <v>5</v>
          </cell>
        </row>
        <row r="20">
          <cell r="O20">
            <v>2</v>
          </cell>
          <cell r="P20">
            <v>403</v>
          </cell>
          <cell r="T20">
            <v>5</v>
          </cell>
        </row>
        <row r="21">
          <cell r="O21">
            <v>1</v>
          </cell>
          <cell r="P21">
            <v>150</v>
          </cell>
          <cell r="T21">
            <v>3</v>
          </cell>
        </row>
        <row r="22">
          <cell r="O22">
            <v>1</v>
          </cell>
          <cell r="P22">
            <v>200</v>
          </cell>
          <cell r="T22">
            <v>5</v>
          </cell>
        </row>
        <row r="23">
          <cell r="O23">
            <v>11.98</v>
          </cell>
          <cell r="P23">
            <v>615</v>
          </cell>
          <cell r="T23">
            <v>11</v>
          </cell>
        </row>
        <row r="24">
          <cell r="O24">
            <v>1</v>
          </cell>
          <cell r="P24">
            <v>295.37</v>
          </cell>
          <cell r="T24">
            <v>3</v>
          </cell>
        </row>
        <row r="25">
          <cell r="O25">
            <v>10.86</v>
          </cell>
          <cell r="P25">
            <v>550</v>
          </cell>
          <cell r="T25">
            <v>11</v>
          </cell>
        </row>
        <row r="26">
          <cell r="O26">
            <v>1</v>
          </cell>
          <cell r="P26">
            <v>227.49</v>
          </cell>
          <cell r="T26">
            <v>3</v>
          </cell>
        </row>
        <row r="27">
          <cell r="O27">
            <v>1</v>
          </cell>
          <cell r="P27">
            <v>303.33</v>
          </cell>
          <cell r="T27">
            <v>3</v>
          </cell>
        </row>
        <row r="28">
          <cell r="O28">
            <v>10.757</v>
          </cell>
          <cell r="P28">
            <v>422.65</v>
          </cell>
          <cell r="T28">
            <v>7</v>
          </cell>
        </row>
        <row r="29">
          <cell r="O29">
            <v>1</v>
          </cell>
          <cell r="P29">
            <v>235.33</v>
          </cell>
          <cell r="T29">
            <v>3</v>
          </cell>
        </row>
        <row r="30">
          <cell r="O30">
            <v>1</v>
          </cell>
          <cell r="P30">
            <v>173</v>
          </cell>
          <cell r="T30">
            <v>3</v>
          </cell>
        </row>
        <row r="31">
          <cell r="O31">
            <v>10</v>
          </cell>
          <cell r="P31">
            <v>576.66999999999996</v>
          </cell>
          <cell r="T31">
            <v>11</v>
          </cell>
        </row>
        <row r="32">
          <cell r="O32">
            <v>1</v>
          </cell>
          <cell r="P32">
            <v>219.16</v>
          </cell>
          <cell r="T32">
            <v>3</v>
          </cell>
        </row>
        <row r="33">
          <cell r="O33">
            <v>0</v>
          </cell>
          <cell r="P33">
            <v>0</v>
          </cell>
          <cell r="T33">
            <v>3</v>
          </cell>
        </row>
        <row r="34">
          <cell r="O34">
            <v>16.899999999999999</v>
          </cell>
          <cell r="P34">
            <v>680.42</v>
          </cell>
          <cell r="T34">
            <v>11</v>
          </cell>
        </row>
        <row r="35">
          <cell r="O35">
            <v>1</v>
          </cell>
          <cell r="P35">
            <v>166.9</v>
          </cell>
          <cell r="T35">
            <v>3</v>
          </cell>
        </row>
        <row r="36">
          <cell r="O36">
            <v>9</v>
          </cell>
          <cell r="P36">
            <v>616.91999999999996</v>
          </cell>
          <cell r="T36">
            <v>11</v>
          </cell>
        </row>
        <row r="37">
          <cell r="O37">
            <v>1</v>
          </cell>
          <cell r="P37">
            <v>404.5</v>
          </cell>
          <cell r="T37">
            <v>3</v>
          </cell>
        </row>
        <row r="38">
          <cell r="O38">
            <v>14.12</v>
          </cell>
          <cell r="P38">
            <v>511.3</v>
          </cell>
          <cell r="T38">
            <v>11</v>
          </cell>
        </row>
        <row r="39">
          <cell r="O39">
            <v>25</v>
          </cell>
          <cell r="P39">
            <v>274.45999999999998</v>
          </cell>
          <cell r="T39">
            <v>1</v>
          </cell>
        </row>
        <row r="40">
          <cell r="O40">
            <v>1</v>
          </cell>
          <cell r="P40">
            <v>600</v>
          </cell>
          <cell r="T40">
            <v>3</v>
          </cell>
        </row>
        <row r="41">
          <cell r="O41">
            <v>1</v>
          </cell>
          <cell r="P41">
            <v>115.24</v>
          </cell>
          <cell r="T41">
            <v>3</v>
          </cell>
        </row>
        <row r="42">
          <cell r="O42">
            <v>5</v>
          </cell>
          <cell r="P42">
            <v>177.44</v>
          </cell>
          <cell r="T42">
            <v>4</v>
          </cell>
        </row>
        <row r="43">
          <cell r="O43">
            <v>13.17</v>
          </cell>
          <cell r="P43">
            <v>550.04</v>
          </cell>
          <cell r="T43">
            <v>11</v>
          </cell>
        </row>
        <row r="44">
          <cell r="O44">
            <v>3</v>
          </cell>
          <cell r="P44">
            <v>600</v>
          </cell>
          <cell r="T44">
            <v>5</v>
          </cell>
        </row>
        <row r="45">
          <cell r="O45">
            <v>1</v>
          </cell>
          <cell r="P45">
            <v>274.54000000000002</v>
          </cell>
          <cell r="T45">
            <v>5</v>
          </cell>
        </row>
        <row r="46">
          <cell r="O46">
            <v>26.035</v>
          </cell>
          <cell r="P46">
            <v>615.6</v>
          </cell>
          <cell r="T46">
            <v>7</v>
          </cell>
        </row>
        <row r="47">
          <cell r="O47">
            <v>22.933</v>
          </cell>
          <cell r="P47">
            <v>1065</v>
          </cell>
          <cell r="T47">
            <v>7</v>
          </cell>
        </row>
        <row r="48">
          <cell r="O48">
            <v>36</v>
          </cell>
          <cell r="P48">
            <v>284.55</v>
          </cell>
          <cell r="T48">
            <v>1</v>
          </cell>
        </row>
        <row r="49">
          <cell r="O49">
            <v>4</v>
          </cell>
          <cell r="P49">
            <v>170.42</v>
          </cell>
          <cell r="T49">
            <v>4</v>
          </cell>
        </row>
        <row r="50">
          <cell r="O50">
            <v>4</v>
          </cell>
          <cell r="P50">
            <v>712</v>
          </cell>
          <cell r="T50">
            <v>5</v>
          </cell>
        </row>
        <row r="51">
          <cell r="O51">
            <v>1</v>
          </cell>
          <cell r="P51">
            <v>225</v>
          </cell>
          <cell r="T51">
            <v>3</v>
          </cell>
        </row>
        <row r="52">
          <cell r="O52">
            <v>1</v>
          </cell>
          <cell r="P52">
            <v>160</v>
          </cell>
          <cell r="T52">
            <v>3</v>
          </cell>
        </row>
        <row r="53">
          <cell r="O53">
            <v>10</v>
          </cell>
          <cell r="P53">
            <v>478.31</v>
          </cell>
          <cell r="T53">
            <v>11</v>
          </cell>
        </row>
        <row r="54">
          <cell r="O54">
            <v>5</v>
          </cell>
          <cell r="P54">
            <v>125</v>
          </cell>
          <cell r="T54">
            <v>12</v>
          </cell>
        </row>
        <row r="55">
          <cell r="O55">
            <v>6</v>
          </cell>
          <cell r="P55">
            <v>72.88</v>
          </cell>
          <cell r="T55">
            <v>1</v>
          </cell>
        </row>
        <row r="56">
          <cell r="O56">
            <v>3</v>
          </cell>
          <cell r="P56">
            <v>116.03</v>
          </cell>
          <cell r="T56">
            <v>4</v>
          </cell>
        </row>
        <row r="57">
          <cell r="O57">
            <v>1</v>
          </cell>
          <cell r="P57">
            <v>194.91</v>
          </cell>
          <cell r="T57">
            <v>5</v>
          </cell>
        </row>
        <row r="58">
          <cell r="O58">
            <v>9.92</v>
          </cell>
          <cell r="P58">
            <v>209.47</v>
          </cell>
          <cell r="T58">
            <v>7</v>
          </cell>
        </row>
        <row r="59">
          <cell r="O59">
            <v>11</v>
          </cell>
          <cell r="P59">
            <v>252.89</v>
          </cell>
          <cell r="T59">
            <v>11</v>
          </cell>
        </row>
        <row r="60">
          <cell r="O60">
            <v>4</v>
          </cell>
          <cell r="P60">
            <v>41.87</v>
          </cell>
          <cell r="T60">
            <v>1</v>
          </cell>
        </row>
        <row r="61">
          <cell r="O61">
            <v>2</v>
          </cell>
          <cell r="P61">
            <v>567.12</v>
          </cell>
          <cell r="T61">
            <v>3</v>
          </cell>
        </row>
        <row r="62">
          <cell r="O62">
            <v>1</v>
          </cell>
          <cell r="P62">
            <v>39.54</v>
          </cell>
          <cell r="T62">
            <v>4</v>
          </cell>
        </row>
        <row r="63">
          <cell r="O63">
            <v>1.925</v>
          </cell>
          <cell r="P63">
            <v>32.630000000000003</v>
          </cell>
          <cell r="T63">
            <v>7</v>
          </cell>
        </row>
        <row r="64">
          <cell r="O64">
            <v>4.51</v>
          </cell>
          <cell r="P64">
            <v>105.29</v>
          </cell>
          <cell r="T64">
            <v>11</v>
          </cell>
        </row>
        <row r="65">
          <cell r="O65">
            <v>19.843</v>
          </cell>
          <cell r="P65">
            <v>918.58</v>
          </cell>
          <cell r="T65">
            <v>11</v>
          </cell>
        </row>
        <row r="66">
          <cell r="O66">
            <v>15</v>
          </cell>
          <cell r="P66">
            <v>124.68</v>
          </cell>
          <cell r="T66">
            <v>1</v>
          </cell>
        </row>
        <row r="67">
          <cell r="O67">
            <v>1</v>
          </cell>
          <cell r="P67">
            <v>396.96</v>
          </cell>
          <cell r="T67">
            <v>3</v>
          </cell>
        </row>
        <row r="68">
          <cell r="O68">
            <v>1</v>
          </cell>
          <cell r="P68">
            <v>43.25</v>
          </cell>
          <cell r="T68">
            <v>4</v>
          </cell>
        </row>
        <row r="69">
          <cell r="O69">
            <v>2</v>
          </cell>
          <cell r="P69">
            <v>450.435</v>
          </cell>
          <cell r="T69">
            <v>5</v>
          </cell>
        </row>
        <row r="70">
          <cell r="O70">
            <v>1</v>
          </cell>
          <cell r="P70">
            <v>150.14500000000001</v>
          </cell>
          <cell r="T70">
            <v>5</v>
          </cell>
        </row>
        <row r="71">
          <cell r="O71">
            <v>11</v>
          </cell>
          <cell r="P71">
            <v>424.98</v>
          </cell>
          <cell r="T71">
            <v>7</v>
          </cell>
        </row>
        <row r="72">
          <cell r="O72">
            <v>22.7</v>
          </cell>
          <cell r="P72">
            <v>486.56</v>
          </cell>
          <cell r="T72">
            <v>7</v>
          </cell>
        </row>
        <row r="73">
          <cell r="O73">
            <v>0.54</v>
          </cell>
          <cell r="P73">
            <v>10</v>
          </cell>
          <cell r="T73">
            <v>11</v>
          </cell>
        </row>
        <row r="74">
          <cell r="O74">
            <v>3</v>
          </cell>
          <cell r="P74">
            <v>420</v>
          </cell>
          <cell r="T74">
            <v>3</v>
          </cell>
        </row>
        <row r="75">
          <cell r="O75">
            <v>0</v>
          </cell>
          <cell r="P75">
            <v>0</v>
          </cell>
          <cell r="T75">
            <v>3</v>
          </cell>
        </row>
        <row r="76">
          <cell r="O76">
            <v>4</v>
          </cell>
          <cell r="P76">
            <v>195</v>
          </cell>
          <cell r="T76">
            <v>4</v>
          </cell>
        </row>
        <row r="77">
          <cell r="O77">
            <v>1</v>
          </cell>
          <cell r="P77">
            <v>250</v>
          </cell>
          <cell r="T77">
            <v>5</v>
          </cell>
        </row>
        <row r="78">
          <cell r="O78">
            <v>1</v>
          </cell>
          <cell r="P78">
            <v>150</v>
          </cell>
          <cell r="T78">
            <v>5</v>
          </cell>
        </row>
        <row r="79">
          <cell r="O79">
            <v>40</v>
          </cell>
          <cell r="P79">
            <v>1135</v>
          </cell>
          <cell r="T79">
            <v>13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O2">
            <v>1</v>
          </cell>
          <cell r="P2">
            <v>27.05</v>
          </cell>
          <cell r="T2">
            <v>2</v>
          </cell>
        </row>
        <row r="3">
          <cell r="O3">
            <v>3</v>
          </cell>
          <cell r="P3">
            <v>30</v>
          </cell>
          <cell r="T3">
            <v>1</v>
          </cell>
        </row>
        <row r="4">
          <cell r="O4">
            <v>1</v>
          </cell>
          <cell r="P4">
            <v>300</v>
          </cell>
          <cell r="T4">
            <v>5</v>
          </cell>
        </row>
        <row r="5">
          <cell r="O5">
            <v>19.695</v>
          </cell>
          <cell r="P5">
            <v>857.32</v>
          </cell>
          <cell r="T5">
            <v>8</v>
          </cell>
        </row>
        <row r="6">
          <cell r="O6">
            <v>16.760000000000002</v>
          </cell>
          <cell r="P6">
            <v>317.77</v>
          </cell>
          <cell r="T6">
            <v>10</v>
          </cell>
        </row>
        <row r="7">
          <cell r="O7">
            <v>2</v>
          </cell>
          <cell r="P7">
            <v>570</v>
          </cell>
          <cell r="T7">
            <v>5</v>
          </cell>
        </row>
        <row r="8">
          <cell r="O8">
            <v>3.3119999999999998</v>
          </cell>
          <cell r="P8">
            <v>54.82</v>
          </cell>
          <cell r="T8">
            <v>8</v>
          </cell>
        </row>
        <row r="9">
          <cell r="O9">
            <v>2</v>
          </cell>
          <cell r="P9">
            <v>90</v>
          </cell>
          <cell r="T9">
            <v>4</v>
          </cell>
        </row>
        <row r="10">
          <cell r="O10">
            <v>32.951999999999998</v>
          </cell>
          <cell r="P10">
            <v>894.64</v>
          </cell>
          <cell r="T10">
            <v>10</v>
          </cell>
        </row>
        <row r="11">
          <cell r="O11">
            <v>23.815000000000001</v>
          </cell>
          <cell r="P11">
            <v>1161.49</v>
          </cell>
          <cell r="T11">
            <v>11</v>
          </cell>
        </row>
        <row r="12">
          <cell r="O12">
            <v>1</v>
          </cell>
          <cell r="P12">
            <v>463.84</v>
          </cell>
          <cell r="T12">
            <v>3</v>
          </cell>
        </row>
        <row r="13">
          <cell r="O13">
            <v>4</v>
          </cell>
          <cell r="P13">
            <v>460</v>
          </cell>
          <cell r="T13">
            <v>3</v>
          </cell>
        </row>
        <row r="14">
          <cell r="O14">
            <v>1</v>
          </cell>
          <cell r="P14">
            <v>231.95</v>
          </cell>
          <cell r="T14">
            <v>3</v>
          </cell>
        </row>
        <row r="15">
          <cell r="O15">
            <v>1</v>
          </cell>
          <cell r="P15">
            <v>125</v>
          </cell>
          <cell r="T15">
            <v>5</v>
          </cell>
        </row>
        <row r="16">
          <cell r="O16">
            <v>15</v>
          </cell>
          <cell r="P16">
            <v>134</v>
          </cell>
          <cell r="T16">
            <v>1</v>
          </cell>
        </row>
        <row r="17">
          <cell r="O17">
            <v>9</v>
          </cell>
          <cell r="P17">
            <v>550</v>
          </cell>
          <cell r="T17">
            <v>4</v>
          </cell>
        </row>
        <row r="18">
          <cell r="O18">
            <v>2</v>
          </cell>
          <cell r="P18">
            <v>366.4</v>
          </cell>
          <cell r="T18">
            <v>5</v>
          </cell>
        </row>
        <row r="19">
          <cell r="O19">
            <v>2</v>
          </cell>
          <cell r="P19">
            <v>549.6</v>
          </cell>
          <cell r="T19">
            <v>5</v>
          </cell>
        </row>
        <row r="20">
          <cell r="O20">
            <v>18.047999999999998</v>
          </cell>
          <cell r="P20">
            <v>500.96</v>
          </cell>
          <cell r="T20">
            <v>7</v>
          </cell>
        </row>
        <row r="21">
          <cell r="O21">
            <v>12.01</v>
          </cell>
          <cell r="P21">
            <v>290</v>
          </cell>
          <cell r="T21">
            <v>7</v>
          </cell>
        </row>
        <row r="22">
          <cell r="O22">
            <v>1</v>
          </cell>
          <cell r="P22">
            <v>9.69</v>
          </cell>
          <cell r="T22">
            <v>12</v>
          </cell>
        </row>
      </sheetData>
      <sheetData sheetId="11">
        <row r="2">
          <cell r="O2">
            <v>46.21</v>
          </cell>
          <cell r="P2">
            <v>1162.53</v>
          </cell>
          <cell r="T2">
            <v>9</v>
          </cell>
        </row>
        <row r="3">
          <cell r="O3">
            <v>50.383000000000003</v>
          </cell>
          <cell r="P3">
            <v>815</v>
          </cell>
          <cell r="T3">
            <v>8</v>
          </cell>
        </row>
        <row r="4">
          <cell r="O4">
            <v>1</v>
          </cell>
          <cell r="P4">
            <v>389.57</v>
          </cell>
          <cell r="T4">
            <v>2</v>
          </cell>
        </row>
        <row r="5">
          <cell r="O5">
            <v>24.46</v>
          </cell>
          <cell r="P5">
            <v>610.42999999999995</v>
          </cell>
          <cell r="T5">
            <v>9</v>
          </cell>
        </row>
        <row r="6">
          <cell r="O6" t="str">
            <v>24.0.33</v>
          </cell>
          <cell r="P6">
            <v>963.44</v>
          </cell>
          <cell r="T6">
            <v>8</v>
          </cell>
        </row>
        <row r="7">
          <cell r="O7">
            <v>5</v>
          </cell>
          <cell r="P7">
            <v>200</v>
          </cell>
          <cell r="T7">
            <v>10</v>
          </cell>
        </row>
        <row r="8">
          <cell r="O8">
            <v>2</v>
          </cell>
          <cell r="P8">
            <v>600</v>
          </cell>
          <cell r="T8">
            <v>3</v>
          </cell>
        </row>
        <row r="9">
          <cell r="O9">
            <v>1</v>
          </cell>
          <cell r="P9">
            <v>406.65</v>
          </cell>
          <cell r="T9">
            <v>3</v>
          </cell>
        </row>
        <row r="10">
          <cell r="O10">
            <v>3.0710000000000002</v>
          </cell>
          <cell r="P10">
            <v>57.25</v>
          </cell>
          <cell r="T10">
            <v>11</v>
          </cell>
        </row>
        <row r="11">
          <cell r="O11">
            <v>2</v>
          </cell>
          <cell r="P11">
            <v>85.01</v>
          </cell>
          <cell r="T11">
            <v>1</v>
          </cell>
        </row>
        <row r="12">
          <cell r="O12">
            <v>2</v>
          </cell>
          <cell r="P12">
            <v>16.920000000000002</v>
          </cell>
          <cell r="T12">
            <v>4</v>
          </cell>
        </row>
        <row r="13">
          <cell r="O13">
            <v>11.996</v>
          </cell>
          <cell r="P13">
            <v>450</v>
          </cell>
          <cell r="T13">
            <v>7</v>
          </cell>
        </row>
        <row r="14">
          <cell r="O14">
            <v>1</v>
          </cell>
          <cell r="P14">
            <v>19.43</v>
          </cell>
          <cell r="T14">
            <v>12</v>
          </cell>
        </row>
        <row r="15">
          <cell r="O15">
            <v>21.44</v>
          </cell>
          <cell r="P15">
            <v>906.38</v>
          </cell>
          <cell r="T15">
            <v>7</v>
          </cell>
        </row>
        <row r="16">
          <cell r="O16">
            <v>3</v>
          </cell>
          <cell r="P16">
            <v>37</v>
          </cell>
          <cell r="T16">
            <v>1</v>
          </cell>
        </row>
        <row r="17">
          <cell r="O17">
            <v>2</v>
          </cell>
          <cell r="P17">
            <v>513</v>
          </cell>
          <cell r="T17">
            <v>3</v>
          </cell>
        </row>
        <row r="18">
          <cell r="O18">
            <v>5</v>
          </cell>
          <cell r="P18">
            <v>300</v>
          </cell>
          <cell r="T18">
            <v>4</v>
          </cell>
        </row>
        <row r="19">
          <cell r="O19">
            <v>0</v>
          </cell>
          <cell r="P19">
            <v>0</v>
          </cell>
          <cell r="T19">
            <v>11</v>
          </cell>
        </row>
      </sheetData>
      <sheetData sheetId="12">
        <row r="2">
          <cell r="O2">
            <v>9</v>
          </cell>
          <cell r="P2">
            <v>95.91</v>
          </cell>
          <cell r="T2">
            <v>1</v>
          </cell>
        </row>
        <row r="3">
          <cell r="O3">
            <v>7</v>
          </cell>
          <cell r="P3">
            <v>315.62</v>
          </cell>
          <cell r="T3">
            <v>4</v>
          </cell>
        </row>
        <row r="4">
          <cell r="O4">
            <v>13.928000000000001</v>
          </cell>
          <cell r="P4">
            <v>478.84</v>
          </cell>
          <cell r="T4">
            <v>7</v>
          </cell>
        </row>
        <row r="5">
          <cell r="O5">
            <v>16.54</v>
          </cell>
          <cell r="P5">
            <v>672.2</v>
          </cell>
          <cell r="T5">
            <v>11</v>
          </cell>
        </row>
        <row r="6">
          <cell r="O6">
            <v>36.575000000000003</v>
          </cell>
          <cell r="P6">
            <v>1193.75</v>
          </cell>
          <cell r="T6">
            <v>7</v>
          </cell>
        </row>
        <row r="7">
          <cell r="O7">
            <v>1</v>
          </cell>
          <cell r="P7">
            <v>177.84</v>
          </cell>
          <cell r="T7">
            <v>3</v>
          </cell>
        </row>
        <row r="8">
          <cell r="O8">
            <v>1</v>
          </cell>
          <cell r="P8">
            <v>355.67</v>
          </cell>
          <cell r="T8">
            <v>3</v>
          </cell>
        </row>
        <row r="9">
          <cell r="O9">
            <v>5</v>
          </cell>
          <cell r="P9">
            <v>775.65</v>
          </cell>
          <cell r="T9">
            <v>5</v>
          </cell>
        </row>
        <row r="10">
          <cell r="O10">
            <v>1</v>
          </cell>
          <cell r="P10">
            <v>232.7</v>
          </cell>
          <cell r="T10">
            <v>5</v>
          </cell>
        </row>
        <row r="11">
          <cell r="O11">
            <v>34.94</v>
          </cell>
          <cell r="P11">
            <v>1564.32</v>
          </cell>
          <cell r="T11">
            <v>11</v>
          </cell>
        </row>
        <row r="12">
          <cell r="O12">
            <v>1</v>
          </cell>
          <cell r="P12">
            <v>267.87</v>
          </cell>
          <cell r="T12">
            <v>3</v>
          </cell>
        </row>
        <row r="13">
          <cell r="O13">
            <v>1</v>
          </cell>
          <cell r="P13">
            <v>299.81</v>
          </cell>
          <cell r="T13">
            <v>3</v>
          </cell>
        </row>
        <row r="14">
          <cell r="O14">
            <v>1</v>
          </cell>
          <cell r="P14">
            <v>232.06</v>
          </cell>
          <cell r="T14">
            <v>5</v>
          </cell>
        </row>
        <row r="15">
          <cell r="O15">
            <v>3</v>
          </cell>
          <cell r="P15">
            <v>707.91</v>
          </cell>
          <cell r="T15">
            <v>5</v>
          </cell>
        </row>
        <row r="16">
          <cell r="O16">
            <v>12</v>
          </cell>
          <cell r="P16">
            <v>131.28</v>
          </cell>
          <cell r="T16">
            <v>1</v>
          </cell>
        </row>
        <row r="17">
          <cell r="O17">
            <v>1</v>
          </cell>
          <cell r="P17">
            <v>45.13</v>
          </cell>
          <cell r="T17">
            <v>4</v>
          </cell>
        </row>
        <row r="18">
          <cell r="O18">
            <v>66.043000000000006</v>
          </cell>
          <cell r="P18">
            <v>1402.17</v>
          </cell>
          <cell r="T18">
            <v>7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A15" sqref="A15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9" t="s">
        <v>287</v>
      </c>
      <c r="B1" s="93" t="s">
        <v>231</v>
      </c>
    </row>
    <row r="2" spans="1:2">
      <c r="A2" s="19" t="s">
        <v>288</v>
      </c>
      <c r="B2" s="93" t="s">
        <v>289</v>
      </c>
    </row>
    <row r="3" spans="1:2">
      <c r="A3" s="19" t="s">
        <v>290</v>
      </c>
      <c r="B3" s="93" t="s">
        <v>291</v>
      </c>
    </row>
    <row r="4" spans="1:2">
      <c r="A4" s="19" t="s">
        <v>292</v>
      </c>
      <c r="B4" s="93" t="s">
        <v>293</v>
      </c>
    </row>
    <row r="5" spans="1:2">
      <c r="A5" s="94" t="s">
        <v>294</v>
      </c>
      <c r="B5" s="95" t="s">
        <v>295</v>
      </c>
    </row>
    <row r="6" spans="1:2">
      <c r="A6" s="94" t="s">
        <v>296</v>
      </c>
      <c r="B6" s="95" t="s">
        <v>297</v>
      </c>
    </row>
    <row r="7" spans="1:2">
      <c r="A7" s="19" t="s">
        <v>298</v>
      </c>
      <c r="B7" s="93" t="s">
        <v>299</v>
      </c>
    </row>
    <row r="8" spans="1:2">
      <c r="A8" s="19" t="s">
        <v>300</v>
      </c>
      <c r="B8" s="93" t="s">
        <v>301</v>
      </c>
    </row>
    <row r="9" spans="1:2">
      <c r="A9" s="94" t="s">
        <v>302</v>
      </c>
      <c r="B9" s="95" t="s">
        <v>303</v>
      </c>
    </row>
    <row r="10" spans="1:2">
      <c r="A10" s="19" t="s">
        <v>304</v>
      </c>
      <c r="B10" s="93" t="s">
        <v>305</v>
      </c>
    </row>
    <row r="11" spans="1:2">
      <c r="A11" s="19" t="s">
        <v>306</v>
      </c>
      <c r="B11" s="93" t="s">
        <v>145</v>
      </c>
    </row>
    <row r="12" spans="1:2">
      <c r="A12" s="19" t="s">
        <v>307</v>
      </c>
      <c r="B12" s="93" t="s">
        <v>55</v>
      </c>
    </row>
    <row r="13" spans="1:2">
      <c r="A13" s="19" t="s">
        <v>308</v>
      </c>
      <c r="B13" s="93" t="s">
        <v>75</v>
      </c>
    </row>
    <row r="14" spans="1:2">
      <c r="A14" s="19" t="s">
        <v>309</v>
      </c>
      <c r="B14" s="93" t="s">
        <v>310</v>
      </c>
    </row>
    <row r="15" spans="1:2">
      <c r="A15" s="19" t="s">
        <v>311</v>
      </c>
      <c r="B15" s="93" t="s">
        <v>312</v>
      </c>
    </row>
    <row r="16" spans="1:2">
      <c r="A16" s="19" t="s">
        <v>313</v>
      </c>
      <c r="B16" s="93" t="s">
        <v>314</v>
      </c>
    </row>
    <row r="17" spans="1:2">
      <c r="A17" s="19" t="s">
        <v>315</v>
      </c>
      <c r="B17" s="93" t="s">
        <v>316</v>
      </c>
    </row>
    <row r="18" spans="1:2">
      <c r="A18" s="19" t="s">
        <v>317</v>
      </c>
      <c r="B18" s="93" t="s">
        <v>318</v>
      </c>
    </row>
    <row r="19" spans="1:2">
      <c r="A19" s="19" t="s">
        <v>319</v>
      </c>
      <c r="B19" s="93" t="s">
        <v>320</v>
      </c>
    </row>
    <row r="20" spans="1:2">
      <c r="A20" s="19" t="s">
        <v>321</v>
      </c>
      <c r="B20" s="93" t="s">
        <v>322</v>
      </c>
    </row>
    <row r="21" spans="1:2">
      <c r="A21" s="19" t="s">
        <v>323</v>
      </c>
      <c r="B21" s="93" t="s">
        <v>324</v>
      </c>
    </row>
    <row r="22" spans="1:2">
      <c r="A22" s="19" t="s">
        <v>325</v>
      </c>
      <c r="B22" s="93" t="s">
        <v>134</v>
      </c>
    </row>
    <row r="23" spans="1:2">
      <c r="A23" s="19" t="s">
        <v>326</v>
      </c>
      <c r="B23" s="93" t="s">
        <v>123</v>
      </c>
    </row>
    <row r="24" spans="1:2">
      <c r="A24" s="19" t="s">
        <v>327</v>
      </c>
      <c r="B24" s="93" t="s">
        <v>15</v>
      </c>
    </row>
    <row r="25" spans="1:2">
      <c r="A25" s="19" t="s">
        <v>328</v>
      </c>
      <c r="B25" s="93" t="s">
        <v>25</v>
      </c>
    </row>
    <row r="26" spans="1:2">
      <c r="A26" s="19" t="s">
        <v>329</v>
      </c>
      <c r="B26" s="93" t="s">
        <v>19</v>
      </c>
    </row>
    <row r="27" spans="1:2">
      <c r="A27" s="19" t="s">
        <v>330</v>
      </c>
      <c r="B27" s="93" t="s">
        <v>41</v>
      </c>
    </row>
    <row r="28" spans="1:2">
      <c r="A28" s="19" t="s">
        <v>331</v>
      </c>
      <c r="B28" s="93" t="s">
        <v>44</v>
      </c>
    </row>
    <row r="29" spans="1:2">
      <c r="A29" s="19" t="s">
        <v>332</v>
      </c>
      <c r="B29" s="93" t="s">
        <v>333</v>
      </c>
    </row>
    <row r="30" spans="1:2">
      <c r="A30" s="19" t="s">
        <v>334</v>
      </c>
      <c r="B30" s="93" t="s">
        <v>335</v>
      </c>
    </row>
    <row r="31" spans="1:2">
      <c r="A31" s="19" t="s">
        <v>336</v>
      </c>
      <c r="B31" s="93" t="s">
        <v>337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view="pageBreakPreview" topLeftCell="D28" zoomScale="55" zoomScaleNormal="40" zoomScaleSheetLayoutView="55" workbookViewId="0">
      <selection activeCell="H59" sqref="H58:H59"/>
    </sheetView>
  </sheetViews>
  <sheetFormatPr defaultRowHeight="14.4"/>
  <cols>
    <col min="2" max="2" width="24.10937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7" width="16" hidden="1" customWidth="1"/>
    <col min="8" max="8" width="20.5546875" customWidth="1"/>
    <col min="9" max="9" width="29.109375" customWidth="1"/>
    <col min="10" max="10" width="22.10937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99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97">
        <v>2</v>
      </c>
      <c r="B2" s="48" t="s">
        <v>349</v>
      </c>
      <c r="C2" s="100" t="s">
        <v>354</v>
      </c>
      <c r="D2" s="8" t="s">
        <v>18</v>
      </c>
      <c r="E2" s="49">
        <v>1.48</v>
      </c>
      <c r="F2" s="49">
        <v>18.828721420000001</v>
      </c>
      <c r="G2" s="50"/>
      <c r="H2" s="50"/>
      <c r="I2" s="49">
        <v>18.100357424715519</v>
      </c>
      <c r="J2" s="49">
        <f t="shared" ref="J2:J48" si="0">F2-I2</f>
        <v>0.72836399528448226</v>
      </c>
      <c r="K2" s="49">
        <v>18.829000000000001</v>
      </c>
      <c r="L2" s="49">
        <v>18.829000000000001</v>
      </c>
      <c r="M2" s="9" t="s">
        <v>105</v>
      </c>
      <c r="N2" s="97"/>
      <c r="O2" s="97"/>
      <c r="P2" s="110"/>
    </row>
    <row r="3" spans="1:16" s="34" customFormat="1" ht="46.5" customHeight="1">
      <c r="A3" s="97">
        <v>5</v>
      </c>
      <c r="B3" s="48" t="s">
        <v>349</v>
      </c>
      <c r="C3" s="100" t="s">
        <v>355</v>
      </c>
      <c r="D3" s="8" t="s">
        <v>12</v>
      </c>
      <c r="E3" s="49">
        <v>3.2</v>
      </c>
      <c r="F3" s="49">
        <v>176.47453530000001</v>
      </c>
      <c r="G3" s="50"/>
      <c r="H3" s="50"/>
      <c r="I3" s="49">
        <v>169.64785308776297</v>
      </c>
      <c r="J3" s="49">
        <f t="shared" si="0"/>
        <v>6.8266822122370456</v>
      </c>
      <c r="K3" s="49">
        <v>174.47499999999999</v>
      </c>
      <c r="L3" s="49">
        <v>174.47499999999999</v>
      </c>
      <c r="M3" s="9" t="s">
        <v>105</v>
      </c>
      <c r="N3" s="46"/>
      <c r="O3" s="97"/>
      <c r="P3" s="110"/>
    </row>
    <row r="4" spans="1:16" s="34" customFormat="1" ht="34.5" customHeight="1">
      <c r="A4" s="97">
        <v>31</v>
      </c>
      <c r="B4" s="48" t="s">
        <v>338</v>
      </c>
      <c r="C4" s="100" t="s">
        <v>213</v>
      </c>
      <c r="D4" s="8" t="s">
        <v>18</v>
      </c>
      <c r="E4" s="49">
        <v>3.8279999999999998</v>
      </c>
      <c r="F4" s="49">
        <v>54.376977932306822</v>
      </c>
      <c r="G4" s="50"/>
      <c r="H4" s="50"/>
      <c r="I4" s="49">
        <v>31.966490729985516</v>
      </c>
      <c r="J4" s="49">
        <f t="shared" si="0"/>
        <v>22.410487202321306</v>
      </c>
      <c r="K4" s="49">
        <v>54.376977932306822</v>
      </c>
      <c r="L4" s="49">
        <v>54.376977932306822</v>
      </c>
      <c r="M4" s="9" t="s">
        <v>105</v>
      </c>
      <c r="N4" s="98"/>
      <c r="O4" s="98"/>
      <c r="P4" s="112"/>
    </row>
    <row r="5" spans="1:16" s="34" customFormat="1" ht="34.5" customHeight="1">
      <c r="A5" s="97">
        <v>32</v>
      </c>
      <c r="B5" s="48" t="s">
        <v>338</v>
      </c>
      <c r="C5" s="100" t="s">
        <v>214</v>
      </c>
      <c r="D5" s="8" t="s">
        <v>18</v>
      </c>
      <c r="E5" s="49">
        <v>1.9650000000000001</v>
      </c>
      <c r="F5" s="49">
        <v>70.108245228127444</v>
      </c>
      <c r="G5" s="50"/>
      <c r="H5" s="50"/>
      <c r="I5" s="49">
        <v>41.214400954213026</v>
      </c>
      <c r="J5" s="49">
        <f t="shared" si="0"/>
        <v>28.893844273914418</v>
      </c>
      <c r="K5" s="49">
        <v>53.52</v>
      </c>
      <c r="L5" s="49">
        <v>53.52</v>
      </c>
      <c r="M5" s="9" t="s">
        <v>105</v>
      </c>
      <c r="N5" s="98"/>
      <c r="O5" s="98"/>
      <c r="P5" s="112"/>
    </row>
    <row r="6" spans="1:16" s="34" customFormat="1" ht="34.5" customHeight="1">
      <c r="A6" s="97">
        <v>34</v>
      </c>
      <c r="B6" s="48" t="s">
        <v>338</v>
      </c>
      <c r="C6" s="100" t="s">
        <v>216</v>
      </c>
      <c r="D6" s="8" t="s">
        <v>18</v>
      </c>
      <c r="E6" s="49">
        <v>2.9129999999999998</v>
      </c>
      <c r="F6" s="49">
        <v>36.350741502873767</v>
      </c>
      <c r="G6" s="50"/>
      <c r="H6" s="50"/>
      <c r="I6" s="49">
        <v>21.369441360391146</v>
      </c>
      <c r="J6" s="49">
        <f t="shared" si="0"/>
        <v>14.98130014248262</v>
      </c>
      <c r="K6" s="49">
        <v>36.350741502873767</v>
      </c>
      <c r="L6" s="49">
        <v>36.350741502873767</v>
      </c>
      <c r="M6" s="9" t="s">
        <v>105</v>
      </c>
      <c r="N6" s="32"/>
      <c r="O6" s="32"/>
      <c r="P6" s="111"/>
    </row>
    <row r="7" spans="1:16" s="34" customFormat="1" ht="34.5" customHeight="1">
      <c r="A7" s="97">
        <v>35</v>
      </c>
      <c r="B7" s="48" t="s">
        <v>338</v>
      </c>
      <c r="C7" s="100" t="s">
        <v>217</v>
      </c>
      <c r="D7" s="8" t="s">
        <v>18</v>
      </c>
      <c r="E7" s="49">
        <v>3.4140000000000001</v>
      </c>
      <c r="F7" s="49">
        <v>62.730761725679422</v>
      </c>
      <c r="G7" s="31"/>
      <c r="H7" s="50"/>
      <c r="I7" s="49">
        <v>36.877413740888848</v>
      </c>
      <c r="J7" s="49">
        <f t="shared" si="0"/>
        <v>25.853347984790574</v>
      </c>
      <c r="K7" s="49">
        <v>62.730761725679422</v>
      </c>
      <c r="L7" s="49">
        <v>62.730761725679422</v>
      </c>
      <c r="M7" s="9" t="s">
        <v>105</v>
      </c>
      <c r="N7" s="31"/>
      <c r="O7" s="31"/>
      <c r="P7" s="110"/>
    </row>
    <row r="8" spans="1:16" s="34" customFormat="1" ht="34.5" customHeight="1">
      <c r="A8" s="97">
        <v>37</v>
      </c>
      <c r="B8" s="48" t="s">
        <v>338</v>
      </c>
      <c r="C8" s="100" t="s">
        <v>219</v>
      </c>
      <c r="D8" s="8" t="s">
        <v>18</v>
      </c>
      <c r="E8" s="49">
        <v>2.8929999999999998</v>
      </c>
      <c r="F8" s="49">
        <v>45.673286383310867</v>
      </c>
      <c r="G8" s="50"/>
      <c r="H8" s="50"/>
      <c r="I8" s="49">
        <v>26.849868111420854</v>
      </c>
      <c r="J8" s="49">
        <f t="shared" si="0"/>
        <v>18.823418271890013</v>
      </c>
      <c r="K8" s="49">
        <v>45.673286383310867</v>
      </c>
      <c r="L8" s="49">
        <v>45.673286383310867</v>
      </c>
      <c r="M8" s="9" t="s">
        <v>105</v>
      </c>
      <c r="N8" s="45"/>
      <c r="O8" s="97"/>
      <c r="P8" s="110"/>
    </row>
    <row r="9" spans="1:16" s="34" customFormat="1" ht="34.5" customHeight="1">
      <c r="A9" s="97">
        <v>38</v>
      </c>
      <c r="B9" s="48" t="s">
        <v>338</v>
      </c>
      <c r="C9" s="100" t="s">
        <v>220</v>
      </c>
      <c r="D9" s="8" t="s">
        <v>18</v>
      </c>
      <c r="E9" s="49">
        <v>2.6219999999999999</v>
      </c>
      <c r="F9" s="49">
        <v>39.889138224650537</v>
      </c>
      <c r="G9" s="50"/>
      <c r="H9" s="50"/>
      <c r="I9" s="49">
        <v>23.449551920166964</v>
      </c>
      <c r="J9" s="49">
        <f t="shared" si="0"/>
        <v>16.439586304483573</v>
      </c>
      <c r="K9" s="49">
        <v>39.889138224650537</v>
      </c>
      <c r="L9" s="49">
        <v>39.889138224650537</v>
      </c>
      <c r="M9" s="9" t="s">
        <v>105</v>
      </c>
      <c r="N9" s="97"/>
      <c r="O9" s="97"/>
      <c r="P9" s="110"/>
    </row>
    <row r="10" spans="1:16" s="34" customFormat="1" ht="34.5" customHeight="1">
      <c r="A10" s="97">
        <v>40</v>
      </c>
      <c r="B10" s="48" t="s">
        <v>338</v>
      </c>
      <c r="C10" s="116" t="s">
        <v>222</v>
      </c>
      <c r="D10" s="8" t="s">
        <v>18</v>
      </c>
      <c r="E10" s="49">
        <v>3.5950000000000002</v>
      </c>
      <c r="F10" s="49">
        <v>37.856219399701978</v>
      </c>
      <c r="G10" s="50"/>
      <c r="H10" s="50"/>
      <c r="I10" s="49">
        <v>22.25446379199937</v>
      </c>
      <c r="J10" s="49">
        <f t="shared" si="0"/>
        <v>15.601755607702607</v>
      </c>
      <c r="K10" s="49">
        <v>37.856219399701978</v>
      </c>
      <c r="L10" s="49">
        <v>37.856219399701978</v>
      </c>
      <c r="M10" s="9" t="s">
        <v>105</v>
      </c>
      <c r="N10" s="97"/>
      <c r="O10" s="97"/>
      <c r="P10" s="110"/>
    </row>
    <row r="11" spans="1:16" s="34" customFormat="1" ht="34.5" customHeight="1">
      <c r="A11" s="97">
        <v>41</v>
      </c>
      <c r="B11" s="48" t="s">
        <v>338</v>
      </c>
      <c r="C11" s="116" t="s">
        <v>223</v>
      </c>
      <c r="D11" s="8" t="s">
        <v>18</v>
      </c>
      <c r="E11" s="49">
        <v>2.2040000000000002</v>
      </c>
      <c r="F11" s="49">
        <v>17.696879656567088</v>
      </c>
      <c r="G11" s="50"/>
      <c r="H11" s="50"/>
      <c r="I11" s="49">
        <v>10.40343102913079</v>
      </c>
      <c r="J11" s="49">
        <f t="shared" si="0"/>
        <v>7.2934486274362982</v>
      </c>
      <c r="K11" s="49">
        <v>17.696879656567088</v>
      </c>
      <c r="L11" s="49">
        <v>17.696879656567088</v>
      </c>
      <c r="M11" s="9" t="s">
        <v>105</v>
      </c>
      <c r="N11" s="44"/>
      <c r="O11" s="44"/>
      <c r="P11" s="110"/>
    </row>
    <row r="12" spans="1:16" s="34" customFormat="1" ht="34.5" customHeight="1">
      <c r="A12" s="97">
        <v>42</v>
      </c>
      <c r="B12" s="48" t="s">
        <v>338</v>
      </c>
      <c r="C12" s="116" t="s">
        <v>224</v>
      </c>
      <c r="D12" s="8" t="s">
        <v>18</v>
      </c>
      <c r="E12" s="49">
        <v>7.6109999999999998</v>
      </c>
      <c r="F12" s="49">
        <v>157.1547044632087</v>
      </c>
      <c r="G12" s="50"/>
      <c r="H12" s="50"/>
      <c r="I12" s="49">
        <v>92.386237603176326</v>
      </c>
      <c r="J12" s="49">
        <f t="shared" si="0"/>
        <v>64.768466860032376</v>
      </c>
      <c r="K12" s="49">
        <v>157.1547044632087</v>
      </c>
      <c r="L12" s="49">
        <v>157.1547044632087</v>
      </c>
      <c r="M12" s="9" t="s">
        <v>105</v>
      </c>
      <c r="N12" s="32"/>
      <c r="O12" s="32"/>
      <c r="P12" s="110"/>
    </row>
    <row r="13" spans="1:16" s="34" customFormat="1" ht="34.5" customHeight="1">
      <c r="A13" s="97">
        <v>44</v>
      </c>
      <c r="B13" s="48" t="s">
        <v>338</v>
      </c>
      <c r="C13" s="116" t="s">
        <v>226</v>
      </c>
      <c r="D13" s="8" t="s">
        <v>18</v>
      </c>
      <c r="E13" s="49">
        <v>1.105</v>
      </c>
      <c r="F13" s="49">
        <v>37.708401333995596</v>
      </c>
      <c r="G13" s="50"/>
      <c r="H13" s="50"/>
      <c r="I13" s="49">
        <v>22.167566266487565</v>
      </c>
      <c r="J13" s="49">
        <f t="shared" si="0"/>
        <v>15.540835067508031</v>
      </c>
      <c r="K13" s="49">
        <v>37.708401333995596</v>
      </c>
      <c r="L13" s="49">
        <v>37.708401333995596</v>
      </c>
      <c r="M13" s="9" t="s">
        <v>105</v>
      </c>
      <c r="N13" s="31"/>
      <c r="O13" s="31"/>
      <c r="P13" s="110"/>
    </row>
    <row r="14" spans="1:16" s="34" customFormat="1" ht="34.5" customHeight="1">
      <c r="A14" s="97">
        <v>45</v>
      </c>
      <c r="B14" s="48" t="s">
        <v>338</v>
      </c>
      <c r="C14" s="116" t="s">
        <v>227</v>
      </c>
      <c r="D14" s="8" t="s">
        <v>18</v>
      </c>
      <c r="E14" s="49">
        <v>2.11</v>
      </c>
      <c r="F14" s="49">
        <v>14.60007627900376</v>
      </c>
      <c r="G14" s="50"/>
      <c r="H14" s="50"/>
      <c r="I14" s="49">
        <v>8.5829191098273263</v>
      </c>
      <c r="J14" s="49">
        <f t="shared" si="0"/>
        <v>6.0171571691764338</v>
      </c>
      <c r="K14" s="49">
        <v>14.60007627900376</v>
      </c>
      <c r="L14" s="49">
        <v>14.60007627900376</v>
      </c>
      <c r="M14" s="9" t="s">
        <v>105</v>
      </c>
      <c r="N14" s="32"/>
      <c r="O14" s="32"/>
      <c r="P14" s="110"/>
    </row>
    <row r="15" spans="1:16" s="34" customFormat="1" ht="44.25" customHeight="1">
      <c r="A15" s="97">
        <v>6</v>
      </c>
      <c r="B15" s="48" t="s">
        <v>349</v>
      </c>
      <c r="C15" s="100" t="s">
        <v>190</v>
      </c>
      <c r="D15" s="8" t="s">
        <v>57</v>
      </c>
      <c r="E15" s="49">
        <v>1</v>
      </c>
      <c r="F15" s="49">
        <v>45.09</v>
      </c>
      <c r="G15" s="50"/>
      <c r="H15" s="50"/>
      <c r="I15" s="49">
        <v>0</v>
      </c>
      <c r="J15" s="49">
        <f t="shared" si="0"/>
        <v>45.09</v>
      </c>
      <c r="K15" s="49">
        <v>31.562999999999999</v>
      </c>
      <c r="L15" s="49">
        <v>45.09</v>
      </c>
      <c r="M15" s="9" t="s">
        <v>100</v>
      </c>
      <c r="N15" s="47"/>
      <c r="O15" s="47"/>
      <c r="P15" s="111"/>
    </row>
    <row r="16" spans="1:16" s="34" customFormat="1" ht="44.25" customHeight="1">
      <c r="A16" s="97">
        <v>7</v>
      </c>
      <c r="B16" s="48" t="s">
        <v>349</v>
      </c>
      <c r="C16" s="100" t="s">
        <v>191</v>
      </c>
      <c r="D16" s="8" t="s">
        <v>57</v>
      </c>
      <c r="E16" s="49">
        <v>1</v>
      </c>
      <c r="F16" s="49">
        <v>45.09</v>
      </c>
      <c r="G16" s="50"/>
      <c r="H16" s="50"/>
      <c r="I16" s="49">
        <v>0</v>
      </c>
      <c r="J16" s="49">
        <f t="shared" si="0"/>
        <v>45.09</v>
      </c>
      <c r="K16" s="49">
        <v>18.036000000000001</v>
      </c>
      <c r="L16" s="49">
        <v>45.09</v>
      </c>
      <c r="M16" s="9" t="s">
        <v>100</v>
      </c>
      <c r="N16" s="44"/>
      <c r="O16" s="44"/>
      <c r="P16" s="111"/>
    </row>
    <row r="17" spans="1:17" s="34" customFormat="1" ht="44.25" customHeight="1">
      <c r="A17" s="97">
        <v>8</v>
      </c>
      <c r="B17" s="48" t="s">
        <v>349</v>
      </c>
      <c r="C17" s="100" t="s">
        <v>192</v>
      </c>
      <c r="D17" s="8" t="s">
        <v>57</v>
      </c>
      <c r="E17" s="49">
        <v>1</v>
      </c>
      <c r="F17" s="49">
        <v>45.09</v>
      </c>
      <c r="G17" s="50"/>
      <c r="H17" s="50"/>
      <c r="I17" s="49">
        <v>0</v>
      </c>
      <c r="J17" s="49">
        <f t="shared" si="0"/>
        <v>45.09</v>
      </c>
      <c r="K17" s="49">
        <v>21.512</v>
      </c>
      <c r="L17" s="49">
        <v>45.09</v>
      </c>
      <c r="M17" s="9" t="s">
        <v>100</v>
      </c>
      <c r="N17" s="98"/>
      <c r="O17" s="98"/>
      <c r="P17" s="112"/>
    </row>
    <row r="18" spans="1:17" s="34" customFormat="1" ht="44.25" customHeight="1">
      <c r="A18" s="97">
        <v>9</v>
      </c>
      <c r="B18" s="48" t="s">
        <v>349</v>
      </c>
      <c r="C18" s="100" t="s">
        <v>193</v>
      </c>
      <c r="D18" s="8" t="s">
        <v>57</v>
      </c>
      <c r="E18" s="49">
        <v>1</v>
      </c>
      <c r="F18" s="49">
        <v>45.09</v>
      </c>
      <c r="G18" s="50"/>
      <c r="H18" s="50"/>
      <c r="I18" s="49">
        <v>0</v>
      </c>
      <c r="J18" s="49">
        <f t="shared" si="0"/>
        <v>45.09</v>
      </c>
      <c r="K18" s="49">
        <v>11.27</v>
      </c>
      <c r="L18" s="49">
        <v>45.09</v>
      </c>
      <c r="M18" s="9" t="s">
        <v>100</v>
      </c>
      <c r="N18" s="30"/>
      <c r="O18" s="98"/>
      <c r="P18" s="110"/>
    </row>
    <row r="19" spans="1:17" s="34" customFormat="1" ht="44.25" customHeight="1">
      <c r="A19" s="97">
        <v>14</v>
      </c>
      <c r="B19" s="48" t="s">
        <v>347</v>
      </c>
      <c r="C19" s="100" t="s">
        <v>197</v>
      </c>
      <c r="D19" s="8" t="s">
        <v>12</v>
      </c>
      <c r="E19" s="49">
        <v>36.575000000000003</v>
      </c>
      <c r="F19" s="49">
        <v>1193.75</v>
      </c>
      <c r="G19" s="50"/>
      <c r="H19" s="50"/>
      <c r="I19" s="49">
        <v>150.11000000000001</v>
      </c>
      <c r="J19" s="49">
        <f t="shared" si="0"/>
        <v>1043.6399999999999</v>
      </c>
      <c r="K19" s="49">
        <v>240.8</v>
      </c>
      <c r="L19" s="49">
        <v>471.53</v>
      </c>
      <c r="M19" s="9" t="s">
        <v>100</v>
      </c>
      <c r="N19" s="98"/>
      <c r="O19" s="98"/>
      <c r="P19" s="110"/>
    </row>
    <row r="20" spans="1:17" s="34" customFormat="1" ht="44.25" customHeight="1">
      <c r="A20" s="97">
        <v>15</v>
      </c>
      <c r="B20" s="48" t="s">
        <v>345</v>
      </c>
      <c r="C20" s="100" t="s">
        <v>198</v>
      </c>
      <c r="D20" s="8" t="s">
        <v>57</v>
      </c>
      <c r="E20" s="49">
        <v>1</v>
      </c>
      <c r="F20" s="49">
        <v>183.3461227</v>
      </c>
      <c r="G20" s="50"/>
      <c r="H20" s="50"/>
      <c r="I20" s="49">
        <v>50.748297176940106</v>
      </c>
      <c r="J20" s="49">
        <f t="shared" si="0"/>
        <v>132.5978255230599</v>
      </c>
      <c r="K20" s="49">
        <v>146.77000000000001</v>
      </c>
      <c r="L20" s="49">
        <v>183.3461227</v>
      </c>
      <c r="M20" s="9" t="s">
        <v>100</v>
      </c>
      <c r="N20" s="98"/>
      <c r="O20" s="98"/>
      <c r="P20" s="110"/>
    </row>
    <row r="21" spans="1:17" s="34" customFormat="1" ht="44.25" customHeight="1">
      <c r="A21" s="97">
        <v>16</v>
      </c>
      <c r="B21" s="48" t="s">
        <v>345</v>
      </c>
      <c r="C21" s="100" t="s">
        <v>199</v>
      </c>
      <c r="D21" s="8" t="s">
        <v>57</v>
      </c>
      <c r="E21" s="49">
        <v>1</v>
      </c>
      <c r="F21" s="49">
        <v>308.00184510000003</v>
      </c>
      <c r="G21" s="50"/>
      <c r="H21" s="50"/>
      <c r="I21" s="49">
        <v>85.251702823059901</v>
      </c>
      <c r="J21" s="49">
        <f t="shared" si="0"/>
        <v>222.75014227694012</v>
      </c>
      <c r="K21" s="49">
        <v>92.4</v>
      </c>
      <c r="L21" s="49">
        <v>184.8</v>
      </c>
      <c r="M21" s="9" t="s">
        <v>100</v>
      </c>
      <c r="N21" s="98"/>
      <c r="O21" s="98"/>
      <c r="P21" s="110"/>
    </row>
    <row r="22" spans="1:17" s="34" customFormat="1" ht="44.25" customHeight="1">
      <c r="A22" s="97">
        <v>17</v>
      </c>
      <c r="B22" s="48" t="s">
        <v>345</v>
      </c>
      <c r="C22" s="100" t="s">
        <v>200</v>
      </c>
      <c r="D22" s="8" t="s">
        <v>57</v>
      </c>
      <c r="E22" s="49">
        <v>1</v>
      </c>
      <c r="F22" s="49">
        <v>182.28597360000001</v>
      </c>
      <c r="G22" s="50"/>
      <c r="H22" s="109"/>
      <c r="I22" s="49">
        <v>27.024923793160962</v>
      </c>
      <c r="J22" s="49">
        <f t="shared" si="0"/>
        <v>155.26104980683905</v>
      </c>
      <c r="K22" s="49">
        <v>109.37</v>
      </c>
      <c r="L22" s="49">
        <v>182.286</v>
      </c>
      <c r="M22" s="9" t="s">
        <v>100</v>
      </c>
      <c r="N22" s="31"/>
      <c r="O22" s="31"/>
      <c r="P22" s="111"/>
    </row>
    <row r="23" spans="1:17" s="34" customFormat="1" ht="44.25" customHeight="1">
      <c r="A23" s="97">
        <v>18</v>
      </c>
      <c r="B23" s="48" t="s">
        <v>345</v>
      </c>
      <c r="C23" s="100" t="s">
        <v>201</v>
      </c>
      <c r="D23" s="8" t="s">
        <v>57</v>
      </c>
      <c r="E23" s="49">
        <v>1</v>
      </c>
      <c r="F23" s="49">
        <v>182.28597360000001</v>
      </c>
      <c r="G23" s="50"/>
      <c r="H23" s="109"/>
      <c r="I23" s="49">
        <v>27.024923793160962</v>
      </c>
      <c r="J23" s="49">
        <f t="shared" si="0"/>
        <v>155.26104980683905</v>
      </c>
      <c r="K23" s="49">
        <v>109.37</v>
      </c>
      <c r="L23" s="49">
        <v>182.286</v>
      </c>
      <c r="M23" s="9" t="s">
        <v>100</v>
      </c>
      <c r="N23" s="32"/>
      <c r="O23" s="32"/>
      <c r="P23" s="111"/>
    </row>
    <row r="24" spans="1:17" s="34" customFormat="1" ht="56.25" customHeight="1">
      <c r="A24" s="97">
        <v>23</v>
      </c>
      <c r="B24" s="48" t="s">
        <v>343</v>
      </c>
      <c r="C24" s="100" t="s">
        <v>206</v>
      </c>
      <c r="D24" s="8" t="s">
        <v>12</v>
      </c>
      <c r="E24" s="49">
        <v>34.94</v>
      </c>
      <c r="F24" s="49">
        <v>1564.32</v>
      </c>
      <c r="G24" s="31"/>
      <c r="H24" s="49"/>
      <c r="I24" s="49">
        <v>1037.5999999999999</v>
      </c>
      <c r="J24" s="49">
        <f t="shared" si="0"/>
        <v>526.72</v>
      </c>
      <c r="K24" s="49">
        <v>1181.06</v>
      </c>
      <c r="L24" s="49">
        <v>1334.36</v>
      </c>
      <c r="M24" s="9" t="s">
        <v>100</v>
      </c>
      <c r="N24" s="31"/>
      <c r="O24" s="31"/>
      <c r="P24" s="112" t="s">
        <v>358</v>
      </c>
    </row>
    <row r="25" spans="1:17" s="34" customFormat="1" ht="44.25" customHeight="1">
      <c r="A25" s="97">
        <v>24</v>
      </c>
      <c r="B25" s="48" t="s">
        <v>341</v>
      </c>
      <c r="C25" s="100" t="s">
        <v>350</v>
      </c>
      <c r="D25" s="8" t="s">
        <v>57</v>
      </c>
      <c r="E25" s="49">
        <v>1</v>
      </c>
      <c r="F25" s="49">
        <v>283.3851262</v>
      </c>
      <c r="G25" s="50"/>
      <c r="H25" s="50"/>
      <c r="I25" s="49">
        <v>0</v>
      </c>
      <c r="J25" s="49">
        <f t="shared" si="0"/>
        <v>283.3851262</v>
      </c>
      <c r="K25" s="49">
        <v>141.69</v>
      </c>
      <c r="L25" s="49">
        <v>285.05</v>
      </c>
      <c r="M25" s="9" t="s">
        <v>100</v>
      </c>
      <c r="N25" s="98"/>
      <c r="O25" s="98"/>
      <c r="P25" s="111"/>
    </row>
    <row r="26" spans="1:17" s="34" customFormat="1" ht="44.25" customHeight="1">
      <c r="A26" s="97">
        <v>25</v>
      </c>
      <c r="B26" s="48" t="s">
        <v>341</v>
      </c>
      <c r="C26" s="100" t="s">
        <v>351</v>
      </c>
      <c r="D26" s="8" t="s">
        <v>57</v>
      </c>
      <c r="E26" s="49">
        <v>1</v>
      </c>
      <c r="F26" s="49">
        <v>267.87028529999998</v>
      </c>
      <c r="G26" s="50"/>
      <c r="H26" s="50"/>
      <c r="I26" s="49">
        <v>0</v>
      </c>
      <c r="J26" s="49">
        <f t="shared" si="0"/>
        <v>267.87028529999998</v>
      </c>
      <c r="K26" s="49">
        <v>187.51</v>
      </c>
      <c r="L26" s="49">
        <v>267.87</v>
      </c>
      <c r="M26" s="9" t="s">
        <v>100</v>
      </c>
      <c r="N26" s="32"/>
      <c r="O26" s="32"/>
      <c r="P26" s="111"/>
    </row>
    <row r="27" spans="1:17" s="34" customFormat="1" ht="44.25" customHeight="1">
      <c r="A27" s="97">
        <v>26</v>
      </c>
      <c r="B27" s="48" t="s">
        <v>341</v>
      </c>
      <c r="C27" s="100" t="s">
        <v>207</v>
      </c>
      <c r="D27" s="8" t="s">
        <v>57</v>
      </c>
      <c r="E27" s="49">
        <v>1</v>
      </c>
      <c r="F27" s="49">
        <v>225.81</v>
      </c>
      <c r="G27" s="50"/>
      <c r="H27" s="50"/>
      <c r="I27" s="49">
        <v>0</v>
      </c>
      <c r="J27" s="49">
        <f t="shared" si="0"/>
        <v>225.81</v>
      </c>
      <c r="K27" s="49">
        <v>158.07</v>
      </c>
      <c r="L27" s="49">
        <v>225.81</v>
      </c>
      <c r="M27" s="9" t="s">
        <v>100</v>
      </c>
      <c r="N27" s="31"/>
      <c r="O27" s="31"/>
      <c r="P27" s="110"/>
    </row>
    <row r="28" spans="1:17" s="34" customFormat="1" ht="44.25" customHeight="1">
      <c r="A28" s="97">
        <v>27</v>
      </c>
      <c r="B28" s="48" t="s">
        <v>341</v>
      </c>
      <c r="C28" s="100" t="s">
        <v>208</v>
      </c>
      <c r="D28" s="8" t="s">
        <v>57</v>
      </c>
      <c r="E28" s="49">
        <v>1</v>
      </c>
      <c r="F28" s="49">
        <v>301.6651</v>
      </c>
      <c r="G28" s="50"/>
      <c r="H28" s="50"/>
      <c r="I28" s="49">
        <v>0</v>
      </c>
      <c r="J28" s="49">
        <f t="shared" si="0"/>
        <v>301.6651</v>
      </c>
      <c r="K28" s="49">
        <v>90.5</v>
      </c>
      <c r="L28" s="49">
        <v>301.66500000000002</v>
      </c>
      <c r="M28" s="9" t="s">
        <v>100</v>
      </c>
      <c r="N28" s="32"/>
      <c r="O28" s="32"/>
      <c r="P28" s="111"/>
      <c r="Q28" s="35"/>
    </row>
    <row r="29" spans="1:17" s="34" customFormat="1" ht="44.25" customHeight="1">
      <c r="A29" s="97">
        <v>28</v>
      </c>
      <c r="B29" s="48" t="s">
        <v>341</v>
      </c>
      <c r="C29" s="100" t="s">
        <v>209</v>
      </c>
      <c r="D29" s="8" t="s">
        <v>57</v>
      </c>
      <c r="E29" s="49">
        <v>1</v>
      </c>
      <c r="F29" s="49">
        <v>187.8663</v>
      </c>
      <c r="G29" s="50"/>
      <c r="H29" s="50"/>
      <c r="I29" s="49">
        <v>0</v>
      </c>
      <c r="J29" s="49">
        <f t="shared" si="0"/>
        <v>187.8663</v>
      </c>
      <c r="K29" s="49">
        <v>93.93</v>
      </c>
      <c r="L29" s="49">
        <v>187.86600000000001</v>
      </c>
      <c r="M29" s="9" t="s">
        <v>100</v>
      </c>
      <c r="N29" s="32"/>
      <c r="O29" s="32"/>
      <c r="P29" s="111"/>
      <c r="Q29" s="35"/>
    </row>
    <row r="30" spans="1:17" s="34" customFormat="1" ht="44.25" customHeight="1">
      <c r="A30" s="97">
        <v>29</v>
      </c>
      <c r="B30" s="48" t="s">
        <v>341</v>
      </c>
      <c r="C30" s="100" t="s">
        <v>210</v>
      </c>
      <c r="D30" s="8" t="s">
        <v>57</v>
      </c>
      <c r="E30" s="49">
        <v>1</v>
      </c>
      <c r="F30" s="49">
        <v>191.39009999999999</v>
      </c>
      <c r="G30" s="50"/>
      <c r="H30" s="50"/>
      <c r="I30" s="49">
        <v>0</v>
      </c>
      <c r="J30" s="49">
        <f t="shared" si="0"/>
        <v>191.39009999999999</v>
      </c>
      <c r="K30" s="49">
        <v>95.7</v>
      </c>
      <c r="L30" s="49">
        <v>191.39</v>
      </c>
      <c r="M30" s="9" t="s">
        <v>100</v>
      </c>
      <c r="N30" s="31"/>
      <c r="O30" s="31"/>
      <c r="P30" s="110"/>
      <c r="Q30" s="35"/>
    </row>
    <row r="31" spans="1:17" s="34" customFormat="1" ht="44.25" customHeight="1">
      <c r="A31" s="97">
        <v>30</v>
      </c>
      <c r="B31" s="48" t="s">
        <v>338</v>
      </c>
      <c r="C31" s="100" t="s">
        <v>212</v>
      </c>
      <c r="D31" s="8" t="s">
        <v>18</v>
      </c>
      <c r="E31" s="49">
        <v>7.18</v>
      </c>
      <c r="F31" s="49">
        <v>36.088865039381254</v>
      </c>
      <c r="G31" s="50"/>
      <c r="H31" s="50"/>
      <c r="I31" s="49">
        <v>21.215492541222559</v>
      </c>
      <c r="J31" s="49">
        <f t="shared" si="0"/>
        <v>14.873372498158695</v>
      </c>
      <c r="K31" s="49">
        <v>10.07</v>
      </c>
      <c r="L31" s="49">
        <v>36.088999999999999</v>
      </c>
      <c r="M31" s="9" t="s">
        <v>100</v>
      </c>
      <c r="N31" s="31"/>
      <c r="O31" s="31"/>
      <c r="P31" s="112" t="s">
        <v>360</v>
      </c>
      <c r="Q31" s="35"/>
    </row>
    <row r="32" spans="1:17" s="34" customFormat="1" ht="44.25" customHeight="1">
      <c r="A32" s="97">
        <v>33</v>
      </c>
      <c r="B32" s="48" t="s">
        <v>338</v>
      </c>
      <c r="C32" s="100" t="s">
        <v>215</v>
      </c>
      <c r="D32" s="8" t="s">
        <v>18</v>
      </c>
      <c r="E32" s="49">
        <v>13.8</v>
      </c>
      <c r="F32" s="49">
        <v>565.05490314340454</v>
      </c>
      <c r="G32" s="50"/>
      <c r="H32" s="50"/>
      <c r="I32" s="49">
        <v>332.1777526098025</v>
      </c>
      <c r="J32" s="49">
        <f t="shared" si="0"/>
        <v>232.87715053360205</v>
      </c>
      <c r="K32" s="49">
        <v>450.4</v>
      </c>
      <c r="L32" s="49">
        <v>565.05490314340454</v>
      </c>
      <c r="M32" s="9" t="s">
        <v>100</v>
      </c>
      <c r="N32" s="30"/>
      <c r="O32" s="98"/>
      <c r="P32" s="112" t="s">
        <v>360</v>
      </c>
      <c r="Q32" s="35"/>
    </row>
    <row r="33" spans="1:17" s="34" customFormat="1" ht="44.25" customHeight="1">
      <c r="A33" s="97">
        <v>36</v>
      </c>
      <c r="B33" s="48" t="s">
        <v>338</v>
      </c>
      <c r="C33" s="100" t="s">
        <v>218</v>
      </c>
      <c r="D33" s="8" t="s">
        <v>18</v>
      </c>
      <c r="E33" s="49">
        <v>6.8319999999999999</v>
      </c>
      <c r="F33" s="49">
        <v>176.76293195203294</v>
      </c>
      <c r="G33" s="31"/>
      <c r="H33" s="50"/>
      <c r="I33" s="49">
        <v>103.91328905192087</v>
      </c>
      <c r="J33" s="49">
        <f t="shared" si="0"/>
        <v>72.849642900112073</v>
      </c>
      <c r="K33" s="49">
        <v>26.51</v>
      </c>
      <c r="L33" s="49">
        <v>176.762931952033</v>
      </c>
      <c r="M33" s="9" t="s">
        <v>100</v>
      </c>
      <c r="N33" s="31"/>
      <c r="O33" s="31"/>
      <c r="P33" s="112" t="s">
        <v>359</v>
      </c>
      <c r="Q33" s="35"/>
    </row>
    <row r="34" spans="1:17" s="34" customFormat="1" ht="44.25" customHeight="1">
      <c r="A34" s="97">
        <v>39</v>
      </c>
      <c r="B34" s="48" t="s">
        <v>338</v>
      </c>
      <c r="C34" s="100" t="s">
        <v>221</v>
      </c>
      <c r="D34" s="8" t="s">
        <v>18</v>
      </c>
      <c r="E34" s="49">
        <v>2.665</v>
      </c>
      <c r="F34" s="49">
        <v>15.511636982899311</v>
      </c>
      <c r="G34" s="50"/>
      <c r="H34" s="50"/>
      <c r="I34" s="49">
        <v>9.1187965693502058</v>
      </c>
      <c r="J34" s="49">
        <f t="shared" si="0"/>
        <v>6.3928404135491057</v>
      </c>
      <c r="K34" s="49">
        <v>5.8170000000000002</v>
      </c>
      <c r="L34" s="49">
        <v>15.511636982899311</v>
      </c>
      <c r="M34" s="9" t="s">
        <v>100</v>
      </c>
      <c r="N34" s="97"/>
      <c r="O34" s="97"/>
      <c r="P34" s="110" t="s">
        <v>361</v>
      </c>
      <c r="Q34" s="35"/>
    </row>
    <row r="35" spans="1:17" s="34" customFormat="1" ht="44.25" customHeight="1">
      <c r="A35" s="97">
        <v>43</v>
      </c>
      <c r="B35" s="48" t="s">
        <v>338</v>
      </c>
      <c r="C35" s="116" t="s">
        <v>225</v>
      </c>
      <c r="D35" s="8" t="s">
        <v>18</v>
      </c>
      <c r="E35" s="49">
        <v>1.3049999999999999</v>
      </c>
      <c r="F35" s="49">
        <v>32.572846448591505</v>
      </c>
      <c r="G35" s="50"/>
      <c r="H35" s="50"/>
      <c r="I35" s="49">
        <v>19.148537370803638</v>
      </c>
      <c r="J35" s="49">
        <f t="shared" si="0"/>
        <v>13.424309077787868</v>
      </c>
      <c r="K35" s="49">
        <v>0</v>
      </c>
      <c r="L35" s="49">
        <v>32.573</v>
      </c>
      <c r="M35" s="9" t="s">
        <v>100</v>
      </c>
      <c r="N35" s="98"/>
      <c r="O35" s="98"/>
      <c r="P35" s="110" t="s">
        <v>361</v>
      </c>
      <c r="Q35" s="35"/>
    </row>
    <row r="36" spans="1:17" ht="44.25" customHeight="1">
      <c r="A36" s="97">
        <v>1</v>
      </c>
      <c r="B36" s="48" t="s">
        <v>349</v>
      </c>
      <c r="C36" s="100" t="s">
        <v>189</v>
      </c>
      <c r="D36" s="8" t="s">
        <v>18</v>
      </c>
      <c r="E36" s="49">
        <v>33.848999999999997</v>
      </c>
      <c r="F36" s="49">
        <v>867.33</v>
      </c>
      <c r="G36" s="50"/>
      <c r="H36" s="50"/>
      <c r="I36" s="49">
        <v>360.11</v>
      </c>
      <c r="J36" s="49">
        <f t="shared" si="0"/>
        <v>507.22</v>
      </c>
      <c r="K36" s="49">
        <v>251.11</v>
      </c>
      <c r="L36" s="49">
        <v>251.11</v>
      </c>
      <c r="M36" s="9" t="s">
        <v>104</v>
      </c>
      <c r="N36" s="97"/>
      <c r="O36" s="97"/>
      <c r="P36" s="110"/>
    </row>
    <row r="37" spans="1:17" ht="44.25" customHeight="1">
      <c r="A37" s="97">
        <v>3</v>
      </c>
      <c r="B37" s="48" t="s">
        <v>349</v>
      </c>
      <c r="C37" s="100" t="s">
        <v>353</v>
      </c>
      <c r="D37" s="8" t="s">
        <v>18</v>
      </c>
      <c r="E37" s="49">
        <v>1.4379999999999999</v>
      </c>
      <c r="F37" s="49">
        <v>32.028825480000002</v>
      </c>
      <c r="G37" s="50"/>
      <c r="H37" s="50"/>
      <c r="I37" s="49">
        <v>30.789833050800727</v>
      </c>
      <c r="J37" s="49">
        <f t="shared" si="0"/>
        <v>1.2389924291992749</v>
      </c>
      <c r="K37" s="49">
        <v>4.4560000000000004</v>
      </c>
      <c r="L37" s="49">
        <v>4.4560000000000004</v>
      </c>
      <c r="M37" s="9" t="s">
        <v>104</v>
      </c>
      <c r="N37" s="97"/>
      <c r="O37" s="97"/>
      <c r="P37" s="110" t="s">
        <v>356</v>
      </c>
    </row>
    <row r="38" spans="1:17" ht="44.25" customHeight="1">
      <c r="A38" s="97">
        <v>4</v>
      </c>
      <c r="B38" s="48" t="s">
        <v>349</v>
      </c>
      <c r="C38" s="100" t="s">
        <v>352</v>
      </c>
      <c r="D38" s="8" t="s">
        <v>18</v>
      </c>
      <c r="E38" s="49">
        <v>1.56</v>
      </c>
      <c r="F38" s="49">
        <v>41.048906299999999</v>
      </c>
      <c r="G38" s="50"/>
      <c r="H38" s="50"/>
      <c r="I38" s="49">
        <v>39.460984065250273</v>
      </c>
      <c r="J38" s="49">
        <f t="shared" si="0"/>
        <v>1.5879222347497262</v>
      </c>
      <c r="K38" s="49">
        <v>13.16</v>
      </c>
      <c r="L38" s="49">
        <v>13.16</v>
      </c>
      <c r="M38" s="9" t="s">
        <v>104</v>
      </c>
      <c r="N38" s="97"/>
      <c r="O38" s="97"/>
      <c r="P38" s="110" t="s">
        <v>357</v>
      </c>
    </row>
    <row r="39" spans="1:17" ht="44.25" customHeight="1">
      <c r="A39" s="97">
        <v>10</v>
      </c>
      <c r="B39" s="48" t="s">
        <v>349</v>
      </c>
      <c r="C39" s="100" t="s">
        <v>194</v>
      </c>
      <c r="D39" s="8" t="s">
        <v>57</v>
      </c>
      <c r="E39" s="49">
        <v>1</v>
      </c>
      <c r="F39" s="49">
        <v>45.09</v>
      </c>
      <c r="G39" s="50"/>
      <c r="H39" s="50"/>
      <c r="I39" s="49">
        <v>0</v>
      </c>
      <c r="J39" s="49">
        <f t="shared" si="0"/>
        <v>45.09</v>
      </c>
      <c r="K39" s="49">
        <v>0</v>
      </c>
      <c r="L39" s="49">
        <v>0</v>
      </c>
      <c r="M39" s="9" t="s">
        <v>104</v>
      </c>
      <c r="N39" s="98"/>
      <c r="O39" s="98"/>
      <c r="P39" s="110"/>
      <c r="Q39" s="34"/>
    </row>
    <row r="40" spans="1:17" ht="44.1" customHeight="1">
      <c r="A40" s="97">
        <v>11</v>
      </c>
      <c r="B40" s="101" t="s">
        <v>349</v>
      </c>
      <c r="C40" s="102" t="s">
        <v>195</v>
      </c>
      <c r="D40" s="103" t="s">
        <v>57</v>
      </c>
      <c r="E40" s="104">
        <v>1</v>
      </c>
      <c r="F40" s="104">
        <v>45.09</v>
      </c>
      <c r="G40" s="105"/>
      <c r="H40" s="50"/>
      <c r="I40" s="104">
        <v>0</v>
      </c>
      <c r="J40" s="49">
        <f t="shared" si="0"/>
        <v>45.09</v>
      </c>
      <c r="K40" s="49">
        <v>0</v>
      </c>
      <c r="L40" s="104">
        <v>0</v>
      </c>
      <c r="M40" s="106" t="s">
        <v>104</v>
      </c>
      <c r="N40" s="117"/>
      <c r="O40" s="117"/>
      <c r="P40" s="113"/>
      <c r="Q40" s="34"/>
    </row>
    <row r="41" spans="1:17" ht="42.9" customHeight="1">
      <c r="A41" s="97">
        <v>12</v>
      </c>
      <c r="B41" s="101" t="s">
        <v>349</v>
      </c>
      <c r="C41" s="102" t="s">
        <v>196</v>
      </c>
      <c r="D41" s="103" t="s">
        <v>57</v>
      </c>
      <c r="E41" s="104">
        <v>1</v>
      </c>
      <c r="F41" s="104">
        <v>45.09</v>
      </c>
      <c r="G41" s="50"/>
      <c r="H41" s="50"/>
      <c r="I41" s="49">
        <v>0</v>
      </c>
      <c r="J41" s="49">
        <f t="shared" si="0"/>
        <v>45.09</v>
      </c>
      <c r="K41" s="104">
        <v>0</v>
      </c>
      <c r="L41" s="104">
        <v>0</v>
      </c>
      <c r="M41" s="106" t="s">
        <v>104</v>
      </c>
      <c r="N41" s="98"/>
      <c r="O41" s="98"/>
      <c r="P41" s="110"/>
      <c r="Q41" s="31"/>
    </row>
    <row r="42" spans="1:17" ht="42.9" customHeight="1">
      <c r="A42" s="97">
        <v>13</v>
      </c>
      <c r="B42" s="101" t="s">
        <v>349</v>
      </c>
      <c r="C42" s="102" t="s">
        <v>168</v>
      </c>
      <c r="D42" s="103" t="s">
        <v>57</v>
      </c>
      <c r="E42" s="104">
        <v>9</v>
      </c>
      <c r="F42" s="104">
        <v>10.66</v>
      </c>
      <c r="G42" s="50"/>
      <c r="H42" s="50"/>
      <c r="I42" s="49">
        <v>0</v>
      </c>
      <c r="J42" s="49">
        <f t="shared" si="0"/>
        <v>10.66</v>
      </c>
      <c r="K42" s="104">
        <v>0</v>
      </c>
      <c r="L42" s="104">
        <v>0</v>
      </c>
      <c r="M42" s="106" t="s">
        <v>104</v>
      </c>
      <c r="N42" s="98"/>
      <c r="O42" s="98"/>
      <c r="P42" s="113"/>
      <c r="Q42" s="31"/>
    </row>
    <row r="43" spans="1:17" ht="42.9" customHeight="1">
      <c r="A43" s="97">
        <v>19</v>
      </c>
      <c r="B43" s="101" t="s">
        <v>345</v>
      </c>
      <c r="C43" s="102" t="s">
        <v>202</v>
      </c>
      <c r="D43" s="103" t="s">
        <v>57</v>
      </c>
      <c r="E43" s="104">
        <v>1</v>
      </c>
      <c r="F43" s="104">
        <v>182.28597360000001</v>
      </c>
      <c r="G43" s="50"/>
      <c r="H43" s="109"/>
      <c r="I43" s="49">
        <v>27.024923793160962</v>
      </c>
      <c r="J43" s="49">
        <f t="shared" si="0"/>
        <v>155.26104980683905</v>
      </c>
      <c r="K43" s="104">
        <v>0</v>
      </c>
      <c r="L43" s="104">
        <v>0</v>
      </c>
      <c r="M43" s="106" t="s">
        <v>104</v>
      </c>
      <c r="N43" s="31"/>
      <c r="O43" s="31"/>
      <c r="P43" s="110"/>
      <c r="Q43" s="31"/>
    </row>
    <row r="44" spans="1:17" ht="42.9" customHeight="1">
      <c r="A44" s="97">
        <v>20</v>
      </c>
      <c r="B44" s="101" t="s">
        <v>345</v>
      </c>
      <c r="C44" s="102" t="s">
        <v>203</v>
      </c>
      <c r="D44" s="103" t="s">
        <v>57</v>
      </c>
      <c r="E44" s="104">
        <v>1</v>
      </c>
      <c r="F44" s="104">
        <v>182.28597360000001</v>
      </c>
      <c r="G44" s="31"/>
      <c r="H44" s="109"/>
      <c r="I44" s="49">
        <v>27.024923793160962</v>
      </c>
      <c r="J44" s="49">
        <f t="shared" si="0"/>
        <v>155.26104980683905</v>
      </c>
      <c r="K44" s="49">
        <v>0</v>
      </c>
      <c r="L44" s="49">
        <v>0</v>
      </c>
      <c r="M44" s="106" t="s">
        <v>104</v>
      </c>
      <c r="N44" s="31"/>
      <c r="O44" s="31"/>
      <c r="P44" s="113"/>
      <c r="Q44" s="31"/>
    </row>
    <row r="45" spans="1:17" ht="42.9" customHeight="1">
      <c r="A45" s="97">
        <v>21</v>
      </c>
      <c r="B45" s="101" t="s">
        <v>345</v>
      </c>
      <c r="C45" s="102" t="s">
        <v>204</v>
      </c>
      <c r="D45" s="103" t="s">
        <v>57</v>
      </c>
      <c r="E45" s="104">
        <v>1</v>
      </c>
      <c r="F45" s="104">
        <v>182.28597360000001</v>
      </c>
      <c r="G45" s="31"/>
      <c r="H45" s="109"/>
      <c r="I45" s="49">
        <v>27.024923793160962</v>
      </c>
      <c r="J45" s="49">
        <f t="shared" si="0"/>
        <v>155.26104980683905</v>
      </c>
      <c r="K45" s="104">
        <v>0</v>
      </c>
      <c r="L45" s="104">
        <v>0</v>
      </c>
      <c r="M45" s="106" t="s">
        <v>104</v>
      </c>
      <c r="N45" s="31"/>
      <c r="O45" s="31"/>
      <c r="P45" s="110"/>
      <c r="Q45" s="31"/>
    </row>
    <row r="46" spans="1:17" ht="42.9" customHeight="1">
      <c r="A46" s="97">
        <v>22</v>
      </c>
      <c r="B46" s="101" t="s">
        <v>345</v>
      </c>
      <c r="C46" s="102" t="s">
        <v>205</v>
      </c>
      <c r="D46" s="103" t="s">
        <v>57</v>
      </c>
      <c r="E46" s="104">
        <v>1</v>
      </c>
      <c r="F46" s="104">
        <v>279.35073799999998</v>
      </c>
      <c r="G46" s="31"/>
      <c r="H46" s="109"/>
      <c r="I46" s="49">
        <v>41.415322621472797</v>
      </c>
      <c r="J46" s="49">
        <f t="shared" si="0"/>
        <v>237.93541537852718</v>
      </c>
      <c r="K46" s="104">
        <v>0</v>
      </c>
      <c r="L46" s="104">
        <v>0</v>
      </c>
      <c r="M46" s="106" t="s">
        <v>104</v>
      </c>
      <c r="N46" s="31"/>
      <c r="O46" s="31"/>
      <c r="P46" s="110"/>
      <c r="Q46" s="31"/>
    </row>
    <row r="47" spans="1:17" ht="42.9" customHeight="1">
      <c r="A47" s="97">
        <v>46</v>
      </c>
      <c r="B47" s="101" t="s">
        <v>338</v>
      </c>
      <c r="C47" s="107" t="s">
        <v>211</v>
      </c>
      <c r="D47" s="103" t="s">
        <v>57</v>
      </c>
      <c r="E47" s="104">
        <v>1</v>
      </c>
      <c r="F47" s="104">
        <v>45.13</v>
      </c>
      <c r="G47" s="31"/>
      <c r="H47" s="33"/>
      <c r="I47" s="49">
        <v>0</v>
      </c>
      <c r="J47" s="49">
        <f t="shared" si="0"/>
        <v>45.13</v>
      </c>
      <c r="K47" s="49">
        <v>0</v>
      </c>
      <c r="L47" s="104">
        <v>0</v>
      </c>
      <c r="M47" s="106" t="s">
        <v>104</v>
      </c>
      <c r="N47" s="31"/>
      <c r="O47" s="31"/>
      <c r="P47" s="112"/>
      <c r="Q47" s="31"/>
    </row>
    <row r="48" spans="1:17" ht="42.9" customHeight="1">
      <c r="A48" s="97">
        <v>47</v>
      </c>
      <c r="B48" s="101" t="s">
        <v>338</v>
      </c>
      <c r="C48" s="107" t="s">
        <v>168</v>
      </c>
      <c r="D48" s="103" t="s">
        <v>57</v>
      </c>
      <c r="E48" s="104">
        <v>12</v>
      </c>
      <c r="F48" s="104">
        <v>131.38</v>
      </c>
      <c r="G48" s="108"/>
      <c r="H48" s="108"/>
      <c r="I48" s="104">
        <v>0</v>
      </c>
      <c r="J48" s="49">
        <f t="shared" si="0"/>
        <v>131.38</v>
      </c>
      <c r="K48" s="104">
        <v>0</v>
      </c>
      <c r="L48" s="104">
        <v>0</v>
      </c>
      <c r="M48" s="106" t="s">
        <v>104</v>
      </c>
      <c r="N48" s="108"/>
      <c r="O48" s="108"/>
      <c r="P48" s="114"/>
      <c r="Q48" s="31"/>
    </row>
    <row r="49" spans="1:16" ht="42.9" customHeight="1">
      <c r="A49" s="126" t="s">
        <v>118</v>
      </c>
      <c r="B49" s="126"/>
      <c r="C49" s="126"/>
      <c r="D49" s="126"/>
      <c r="E49" s="126"/>
      <c r="F49" s="49">
        <f>SUM(F2:F48)</f>
        <v>8936.8330894957326</v>
      </c>
      <c r="G49" s="19"/>
      <c r="H49" s="19"/>
      <c r="I49" s="49">
        <f>SUM(I2:I48)</f>
        <v>2941.4546219765953</v>
      </c>
      <c r="J49" s="49">
        <f>SUM(J2:J48)</f>
        <v>5995.3784675191409</v>
      </c>
      <c r="K49" s="49">
        <f>SUM(K2:K48)</f>
        <v>4241.935186901298</v>
      </c>
      <c r="L49" s="49">
        <f>SUM(L2:L48)</f>
        <v>6024.1977816796361</v>
      </c>
      <c r="M49" s="19"/>
      <c r="N49" s="19"/>
      <c r="O49" s="19"/>
      <c r="P49" s="115"/>
    </row>
    <row r="50" spans="1:16" ht="32.4" customHeight="1"/>
  </sheetData>
  <sortState ref="A2:P48">
    <sortCondition ref="M2:M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AC11" sqref="AC11"/>
    </sheetView>
  </sheetViews>
  <sheetFormatPr defaultRowHeight="14.4"/>
  <cols>
    <col min="1" max="1" width="49.88671875" customWidth="1"/>
    <col min="2" max="2" width="25.109375" customWidth="1"/>
    <col min="3" max="3" width="21.6640625" customWidth="1"/>
    <col min="4" max="4" width="13.33203125" hidden="1" customWidth="1"/>
    <col min="5" max="5" width="14.5546875" hidden="1" customWidth="1"/>
    <col min="6" max="6" width="13.6640625" hidden="1" customWidth="1"/>
    <col min="7" max="9" width="12.44140625" hidden="1" customWidth="1"/>
    <col min="10" max="11" width="9.109375" hidden="1" customWidth="1"/>
    <col min="12" max="12" width="16.5546875" hidden="1" customWidth="1"/>
    <col min="13" max="16" width="13.109375" hidden="1" customWidth="1"/>
    <col min="17" max="17" width="14.88671875" hidden="1" customWidth="1"/>
    <col min="18" max="19" width="0" hidden="1" customWidth="1"/>
    <col min="20" max="20" width="17.6640625" hidden="1" customWidth="1"/>
    <col min="21" max="21" width="0" hidden="1" customWidth="1"/>
  </cols>
  <sheetData>
    <row r="1" spans="1:21">
      <c r="A1" s="93" t="s">
        <v>229</v>
      </c>
      <c r="B1" s="93" t="s">
        <v>230</v>
      </c>
      <c r="C1" s="93" t="s">
        <v>231</v>
      </c>
      <c r="D1" s="119" t="s">
        <v>232</v>
      </c>
      <c r="E1" s="119"/>
      <c r="F1" s="119" t="s">
        <v>233</v>
      </c>
      <c r="G1" s="119"/>
      <c r="H1" s="119" t="s">
        <v>234</v>
      </c>
      <c r="I1" s="119"/>
      <c r="J1" s="119" t="s">
        <v>235</v>
      </c>
      <c r="K1" s="119"/>
      <c r="L1" s="119" t="s">
        <v>97</v>
      </c>
      <c r="M1" s="119"/>
      <c r="N1" s="93" t="s">
        <v>236</v>
      </c>
      <c r="O1" s="93" t="s">
        <v>237</v>
      </c>
      <c r="P1" s="93" t="s">
        <v>238</v>
      </c>
      <c r="Q1" s="19"/>
      <c r="R1" s="19"/>
      <c r="S1" s="19"/>
      <c r="T1" s="19"/>
    </row>
    <row r="2" spans="1:21">
      <c r="A2" s="93"/>
      <c r="B2" s="19"/>
      <c r="C2" s="19"/>
      <c r="D2" s="93" t="s">
        <v>239</v>
      </c>
      <c r="E2" s="93" t="s">
        <v>240</v>
      </c>
      <c r="F2" s="93" t="s">
        <v>239</v>
      </c>
      <c r="G2" s="93" t="s">
        <v>240</v>
      </c>
      <c r="H2" s="93" t="s">
        <v>239</v>
      </c>
      <c r="I2" s="93" t="s">
        <v>240</v>
      </c>
      <c r="J2" s="93" t="s">
        <v>239</v>
      </c>
      <c r="K2" s="93" t="s">
        <v>240</v>
      </c>
      <c r="L2" s="93" t="s">
        <v>241</v>
      </c>
      <c r="M2" s="93" t="s">
        <v>240</v>
      </c>
      <c r="N2" s="93"/>
      <c r="O2" s="93"/>
      <c r="P2" s="93"/>
      <c r="Q2" s="19"/>
      <c r="R2" s="19"/>
      <c r="S2" s="19"/>
      <c r="T2" s="19"/>
    </row>
    <row r="3" spans="1:21">
      <c r="A3" s="93" t="s">
        <v>242</v>
      </c>
      <c r="B3" s="93" t="s">
        <v>243</v>
      </c>
      <c r="C3" s="93">
        <v>1</v>
      </c>
      <c r="D3" s="93" t="e">
        <f>SUMIF([1]Kishoregonj!$T$2:$T$79,Structure_Type!C3,[1]Kishoregonj!$O$2:$O$79)</f>
        <v>#VALUE!</v>
      </c>
      <c r="E3" s="93" t="e">
        <f>SUMIF([1]Kishoregonj!$T$2:$T$79,Structure_Type!C3,[1]Kishoregonj!$P$2:$P$79)</f>
        <v>#VALUE!</v>
      </c>
      <c r="F3" s="93" t="e">
        <f>SUMIF([1]Habigonj!$T$2:$T$22,Structure_Type!C3,[1]Habigonj!$O$2:$O$22)</f>
        <v>#VALUE!</v>
      </c>
      <c r="G3" s="93" t="e">
        <f>SUMIF([1]Habigonj!$T$2:$T$22,Structure_Type!C3,[1]Habigonj!$P$2:$P$22)</f>
        <v>#VALUE!</v>
      </c>
      <c r="H3" s="93" t="e">
        <f>SUMIF([1]Netrokona!$T$2:$T$19,Structure_Type!C3,[1]Netrokona!$O$2:$O$19)</f>
        <v>#VALUE!</v>
      </c>
      <c r="I3" s="93" t="e">
        <f>SUMIF([1]Netrokona!$T$2:$T$19,Structure_Type!C3,[1]Netrokona!$P$2:$P$19)</f>
        <v>#VALUE!</v>
      </c>
      <c r="J3" s="93" t="e">
        <f>SUMIF([1]Sunamgonj!$T$2:$T$18,Structure_Type!C3,[1]Sunamgonj!$O$2:$O$18)</f>
        <v>#VALUE!</v>
      </c>
      <c r="K3" s="93" t="e">
        <f>SUMIF([1]Sunamgonj!$T$2:$T$18,Structure_Type!C3,[1]Sunamgonj!$P$2:$P$18)</f>
        <v>#VALUE!</v>
      </c>
      <c r="L3" s="93" t="e">
        <f>D3+F3+H3+J3</f>
        <v>#VALUE!</v>
      </c>
      <c r="M3" s="93" t="e">
        <f>E3+G3+I3+K3</f>
        <v>#VALUE!</v>
      </c>
      <c r="N3" s="93" t="s">
        <v>244</v>
      </c>
      <c r="O3" s="93" t="e">
        <f>M3*(3/25)</f>
        <v>#VALUE!</v>
      </c>
      <c r="P3" s="93" t="e">
        <f>M3*(22/25)</f>
        <v>#VALUE!</v>
      </c>
      <c r="Q3" s="19"/>
      <c r="R3" s="19"/>
      <c r="S3" s="19"/>
      <c r="T3" s="19"/>
      <c r="U3">
        <v>1</v>
      </c>
    </row>
    <row r="4" spans="1:21">
      <c r="A4" s="93" t="s">
        <v>245</v>
      </c>
      <c r="B4" s="93" t="s">
        <v>246</v>
      </c>
      <c r="C4" s="93">
        <v>2</v>
      </c>
      <c r="D4" s="93" t="e">
        <f>SUMIF([1]Kishoregonj!$T$2:$T$79,Structure_Type!C4,[1]Kishoregonj!$O$2:$O$79)</f>
        <v>#VALUE!</v>
      </c>
      <c r="E4" s="93" t="e">
        <f>SUMIF([1]Kishoregonj!$T$2:$T$79,Structure_Type!C4,[1]Kishoregonj!$P$2:$P$79)</f>
        <v>#VALUE!</v>
      </c>
      <c r="F4" s="93" t="e">
        <f>SUMIF([1]Habigonj!$T$2:$T$22,Structure_Type!C4,[1]Habigonj!$O$2:$O$22)</f>
        <v>#VALUE!</v>
      </c>
      <c r="G4" s="93" t="e">
        <f>SUMIF([1]Habigonj!$T$2:$T$22,Structure_Type!C4,[1]Habigonj!$P$2:$P$22)</f>
        <v>#VALUE!</v>
      </c>
      <c r="H4" s="93" t="e">
        <f>SUMIF([1]Netrokona!$T$2:$T$19,Structure_Type!C4,[1]Netrokona!$O$2:$O$19)</f>
        <v>#VALUE!</v>
      </c>
      <c r="I4" s="93" t="e">
        <f>SUMIF([1]Netrokona!$T$2:$T$19,Structure_Type!C4,[1]Netrokona!$P$2:$P$19)</f>
        <v>#VALUE!</v>
      </c>
      <c r="J4" s="93" t="e">
        <f>SUMIF([1]Sunamgonj!$T$2:$T$18,Structure_Type!C4,[1]Sunamgonj!$O$2:$O$18)</f>
        <v>#VALUE!</v>
      </c>
      <c r="K4" s="93" t="e">
        <f>SUMIF([1]Sunamgonj!$T$2:$T$18,Structure_Type!C4,[1]Sunamgonj!$P$2:$P$18)</f>
        <v>#VALUE!</v>
      </c>
      <c r="L4" s="93" t="e">
        <f t="shared" ref="L4:M17" si="0">D4+F4+H4+J4</f>
        <v>#VALUE!</v>
      </c>
      <c r="M4" s="93" t="e">
        <f t="shared" si="0"/>
        <v>#VALUE!</v>
      </c>
      <c r="N4" s="93" t="s">
        <v>247</v>
      </c>
      <c r="O4" s="93" t="e">
        <f t="shared" ref="O4:O17" si="1">M4*(3/25)</f>
        <v>#VALUE!</v>
      </c>
      <c r="P4" s="93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93" t="s">
        <v>248</v>
      </c>
      <c r="B5" s="93" t="s">
        <v>249</v>
      </c>
      <c r="C5" s="93">
        <v>3</v>
      </c>
      <c r="D5" s="93" t="e">
        <f>SUMIF([1]Kishoregonj!$T$2:$T$79,Structure_Type!C5,[1]Kishoregonj!$O$2:$O$79)</f>
        <v>#VALUE!</v>
      </c>
      <c r="E5" s="93" t="e">
        <f>SUMIF([1]Kishoregonj!$T$2:$T$79,Structure_Type!C5,[1]Kishoregonj!$P$2:$P$79)</f>
        <v>#VALUE!</v>
      </c>
      <c r="F5" s="93" t="e">
        <f>SUMIF([1]Habigonj!$T$2:$T$22,Structure_Type!C5,[1]Habigonj!$O$2:$O$22)</f>
        <v>#VALUE!</v>
      </c>
      <c r="G5" s="93" t="e">
        <f>SUMIF([1]Habigonj!$T$2:$T$22,Structure_Type!C5,[1]Habigonj!$P$2:$P$22)</f>
        <v>#VALUE!</v>
      </c>
      <c r="H5" s="93" t="e">
        <f>SUMIF([1]Netrokona!$T$2:$T$19,Structure_Type!C5,[1]Netrokona!$O$2:$O$19)</f>
        <v>#VALUE!</v>
      </c>
      <c r="I5" s="93" t="e">
        <f>SUMIF([1]Netrokona!$T$2:$T$19,Structure_Type!C5,[1]Netrokona!$P$2:$P$19)</f>
        <v>#VALUE!</v>
      </c>
      <c r="J5" s="93" t="e">
        <f>SUMIF([1]Sunamgonj!$T$2:$T$18,Structure_Type!C5,[1]Sunamgonj!$O$2:$O$18)</f>
        <v>#VALUE!</v>
      </c>
      <c r="K5" s="93" t="e">
        <f>SUMIF([1]Sunamgonj!$T$2:$T$18,Structure_Type!C5,[1]Sunamgonj!$P$2:$P$18)</f>
        <v>#VALUE!</v>
      </c>
      <c r="L5" s="93" t="e">
        <f t="shared" si="0"/>
        <v>#VALUE!</v>
      </c>
      <c r="M5" s="93" t="e">
        <f t="shared" si="0"/>
        <v>#VALUE!</v>
      </c>
      <c r="N5" s="93" t="s">
        <v>250</v>
      </c>
      <c r="O5" s="93" t="e">
        <f t="shared" si="1"/>
        <v>#VALUE!</v>
      </c>
      <c r="P5" s="93" t="e">
        <f t="shared" si="2"/>
        <v>#VALUE!</v>
      </c>
      <c r="Q5" s="19"/>
      <c r="R5" s="19"/>
      <c r="S5" s="19"/>
      <c r="T5" s="19"/>
      <c r="U5">
        <v>3</v>
      </c>
    </row>
    <row r="6" spans="1:21">
      <c r="A6" s="93" t="s">
        <v>251</v>
      </c>
      <c r="B6" s="93" t="s">
        <v>252</v>
      </c>
      <c r="C6" s="93">
        <v>4</v>
      </c>
      <c r="D6" s="93" t="e">
        <f>SUMIF([1]Kishoregonj!$T$2:$T$79,Structure_Type!C6,[1]Kishoregonj!$O$2:$O$79)</f>
        <v>#VALUE!</v>
      </c>
      <c r="E6" s="93" t="e">
        <f>SUMIF([1]Kishoregonj!$T$2:$T$79,Structure_Type!C6,[1]Kishoregonj!$P$2:$P$79)</f>
        <v>#VALUE!</v>
      </c>
      <c r="F6" s="93" t="e">
        <f>SUMIF([1]Habigonj!$T$2:$T$22,Structure_Type!C6,[1]Habigonj!$O$2:$O$22)</f>
        <v>#VALUE!</v>
      </c>
      <c r="G6" s="93" t="e">
        <f>SUMIF([1]Habigonj!$T$2:$T$21,Structure_Type!C6,[1]Habigonj!$P$2:$P$22)</f>
        <v>#VALUE!</v>
      </c>
      <c r="H6" s="93" t="e">
        <f>SUMIF([1]Netrokona!$T$2:$T$19,Structure_Type!C6,[1]Netrokona!$O$2:$O$19)</f>
        <v>#VALUE!</v>
      </c>
      <c r="I6" s="93" t="e">
        <f>SUMIF([1]Netrokona!$T$2:$T$19,Structure_Type!C6,[1]Netrokona!$P$2:$P$19)</f>
        <v>#VALUE!</v>
      </c>
      <c r="J6" s="93" t="e">
        <f>SUMIF([1]Sunamgonj!$T$2:$T$18,Structure_Type!C6,[1]Sunamgonj!$O$2:$O$18)</f>
        <v>#VALUE!</v>
      </c>
      <c r="K6" s="93" t="e">
        <f>SUMIF([1]Sunamgonj!$T$2:$T$18,Structure_Type!C6,[1]Sunamgonj!$P$2:$P$18)</f>
        <v>#VALUE!</v>
      </c>
      <c r="L6" s="93" t="e">
        <f t="shared" si="0"/>
        <v>#VALUE!</v>
      </c>
      <c r="M6" s="93" t="e">
        <f t="shared" si="0"/>
        <v>#VALUE!</v>
      </c>
      <c r="N6" s="93" t="s">
        <v>250</v>
      </c>
      <c r="O6" s="93" t="e">
        <f t="shared" si="1"/>
        <v>#VALUE!</v>
      </c>
      <c r="P6" s="93" t="e">
        <f t="shared" si="2"/>
        <v>#VALUE!</v>
      </c>
      <c r="Q6" s="19"/>
      <c r="R6" s="19"/>
      <c r="S6" s="19"/>
      <c r="T6" s="19"/>
      <c r="U6">
        <v>4</v>
      </c>
    </row>
    <row r="7" spans="1:21">
      <c r="A7" s="93" t="s">
        <v>253</v>
      </c>
      <c r="B7" s="93" t="s">
        <v>254</v>
      </c>
      <c r="C7" s="93">
        <v>5</v>
      </c>
      <c r="D7" s="93" t="e">
        <f>SUMIF([1]Kishoregonj!$T$2:$T$79,Structure_Type!C7,[1]Kishoregonj!$O$2:$O$79)</f>
        <v>#VALUE!</v>
      </c>
      <c r="E7" s="93" t="e">
        <f>SUMIF([1]Kishoregonj!$T$2:$T$79,Structure_Type!C7,[1]Kishoregonj!$P$2:$P$79)</f>
        <v>#VALUE!</v>
      </c>
      <c r="F7" s="93" t="e">
        <f>SUMIF([1]Habigonj!$T$2:$T$22,Structure_Type!C7,[1]Habigonj!$O$2:$O$22)</f>
        <v>#VALUE!</v>
      </c>
      <c r="G7" s="93" t="e">
        <f>SUMIF([1]Habigonj!$T$2:$T$22,Structure_Type!C7,[1]Habigonj!$P$2:$P$22)</f>
        <v>#VALUE!</v>
      </c>
      <c r="H7" s="93" t="e">
        <f>SUMIF([1]Netrokona!$T$2:$T$19,Structure_Type!C7,[1]Netrokona!$O$2:$O$19)</f>
        <v>#VALUE!</v>
      </c>
      <c r="I7" s="93" t="e">
        <f>SUMIF([1]Netrokona!$T$2:$T$19,Structure_Type!C7,[1]Netrokona!$P$2:$P$19)</f>
        <v>#VALUE!</v>
      </c>
      <c r="J7" s="93" t="e">
        <f>SUMIF([1]Sunamgonj!$T$2:$T$18,Structure_Type!C7,[1]Sunamgonj!$O$2:$O$18)</f>
        <v>#VALUE!</v>
      </c>
      <c r="K7" s="93" t="e">
        <f>SUMIF([1]Sunamgonj!$T$2:$T$18,Structure_Type!C7,[1]Sunamgonj!$P$2:$P$18)</f>
        <v>#VALUE!</v>
      </c>
      <c r="L7" s="93" t="e">
        <f t="shared" si="0"/>
        <v>#VALUE!</v>
      </c>
      <c r="M7" s="93" t="e">
        <f t="shared" si="0"/>
        <v>#VALUE!</v>
      </c>
      <c r="N7" s="93" t="s">
        <v>250</v>
      </c>
      <c r="O7" s="93" t="e">
        <f t="shared" si="1"/>
        <v>#VALUE!</v>
      </c>
      <c r="P7" s="93" t="e">
        <f t="shared" si="2"/>
        <v>#VALUE!</v>
      </c>
      <c r="Q7" s="19"/>
      <c r="R7" s="19"/>
      <c r="S7" s="19"/>
      <c r="T7" s="19"/>
      <c r="U7">
        <v>5</v>
      </c>
    </row>
    <row r="8" spans="1:21">
      <c r="A8" s="93" t="s">
        <v>255</v>
      </c>
      <c r="B8" s="93" t="s">
        <v>256</v>
      </c>
      <c r="C8" s="93">
        <v>6</v>
      </c>
      <c r="D8" s="93" t="e">
        <f>SUMIF([1]Kishoregonj!$T$2:$T$79,Structure_Type!C8,[1]Kishoregonj!$O$2:$O$79)</f>
        <v>#VALUE!</v>
      </c>
      <c r="E8" s="93" t="e">
        <f>SUMIF([1]Kishoregonj!$T$2:$T$79,Structure_Type!C8,[1]Kishoregonj!$P$2:$P$79)</f>
        <v>#VALUE!</v>
      </c>
      <c r="F8" s="93" t="e">
        <f>SUMIF([1]Habigonj!$T$2:$T$22,Structure_Type!C8,[1]Habigonj!$O$2:$O$22)</f>
        <v>#VALUE!</v>
      </c>
      <c r="G8" s="93" t="e">
        <f>SUMIF([1]Habigonj!$T$2:$T$21,Structure_Type!C8,[1]Habigonj!$P$2:$P$21)</f>
        <v>#VALUE!</v>
      </c>
      <c r="H8" s="93" t="e">
        <f>SUMIF([1]Netrokona!$T$2:$T$19,Structure_Type!C8,[1]Netrokona!$O$2:$O$19)</f>
        <v>#VALUE!</v>
      </c>
      <c r="I8" s="93" t="e">
        <f>SUMIF([1]Netrokona!$T$2:$T$19,Structure_Type!C8,[1]Netrokona!$P$2:$P$19)</f>
        <v>#VALUE!</v>
      </c>
      <c r="J8" s="93" t="e">
        <f>SUMIF([1]Sunamgonj!$T$2:$T$18,Structure_Type!C8,[1]Sunamgonj!$O$2:$O$18)</f>
        <v>#VALUE!</v>
      </c>
      <c r="K8" s="93" t="e">
        <f>SUMIF([1]Sunamgonj!$T$2:$T$18,Structure_Type!C8,[1]Sunamgonj!$P$2:$P$18)</f>
        <v>#VALUE!</v>
      </c>
      <c r="L8" s="93" t="e">
        <f t="shared" si="0"/>
        <v>#VALUE!</v>
      </c>
      <c r="M8" s="93" t="e">
        <f t="shared" si="0"/>
        <v>#VALUE!</v>
      </c>
      <c r="N8" s="93" t="s">
        <v>250</v>
      </c>
      <c r="O8" s="93" t="e">
        <f t="shared" si="1"/>
        <v>#VALUE!</v>
      </c>
      <c r="P8" s="93" t="e">
        <f t="shared" si="2"/>
        <v>#VALUE!</v>
      </c>
      <c r="Q8" s="93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93" t="s">
        <v>257</v>
      </c>
      <c r="B9" s="93" t="s">
        <v>258</v>
      </c>
      <c r="C9" s="93">
        <v>7</v>
      </c>
      <c r="D9" s="93" t="e">
        <f>SUMIF([1]Kishoregonj!$T$2:$T$79,Structure_Type!C9,[1]Kishoregonj!$O$2:$O$79)</f>
        <v>#VALUE!</v>
      </c>
      <c r="E9" s="93" t="e">
        <f>SUMIF([1]Kishoregonj!$T$2:$T$79,Structure_Type!C9,[1]Kishoregonj!$P$2:$P$79)</f>
        <v>#VALUE!</v>
      </c>
      <c r="F9" s="93" t="e">
        <f>SUMIF([1]Habigonj!$T$2:$T$22,Structure_Type!C9,[1]Habigonj!$O$2:$O$22)</f>
        <v>#VALUE!</v>
      </c>
      <c r="G9" s="93" t="e">
        <f>SUMIF([1]Habigonj!$T$2:$T$22,Structure_Type!C9,[1]Habigonj!$P$2:$P$22)</f>
        <v>#VALUE!</v>
      </c>
      <c r="H9" s="93" t="e">
        <f>SUMIF([1]Netrokona!$T$2:$T$19,Structure_Type!C9,[1]Netrokona!$O$2:$O$19)</f>
        <v>#VALUE!</v>
      </c>
      <c r="I9" s="93" t="e">
        <f>SUMIF([1]Netrokona!$T$2:$T$19,Structure_Type!C9,[1]Netrokona!$P$2:$P$19)</f>
        <v>#VALUE!</v>
      </c>
      <c r="J9" s="93" t="e">
        <f>SUMIF([1]Sunamgonj!$T$2:$T$18,Structure_Type!C9,[1]Sunamgonj!$O$2:$O$18)</f>
        <v>#VALUE!</v>
      </c>
      <c r="K9" s="93" t="e">
        <f>SUMIF([1]Sunamgonj!$T$2:$T$18,Structure_Type!C9,[1]Sunamgonj!$P$2:$P$18)</f>
        <v>#VALUE!</v>
      </c>
      <c r="L9" s="93" t="e">
        <f t="shared" si="0"/>
        <v>#VALUE!</v>
      </c>
      <c r="M9" s="93" t="e">
        <f t="shared" si="0"/>
        <v>#VALUE!</v>
      </c>
      <c r="N9" s="93" t="s">
        <v>259</v>
      </c>
      <c r="O9" s="93" t="e">
        <f t="shared" si="1"/>
        <v>#VALUE!</v>
      </c>
      <c r="P9" s="93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93" t="s">
        <v>260</v>
      </c>
      <c r="B10" s="93" t="s">
        <v>261</v>
      </c>
      <c r="C10" s="93">
        <v>8</v>
      </c>
      <c r="D10" s="93" t="e">
        <f>SUMIF([1]Kishoregonj!$T$2:$T$79,Structure_Type!C10,[1]Kishoregonj!$O$2:$O$79)</f>
        <v>#VALUE!</v>
      </c>
      <c r="E10" s="93" t="e">
        <f>SUMIF([1]Kishoregonj!$T$2:$T$79,Structure_Type!C10,[1]Kishoregonj!$P$2:$P$79)</f>
        <v>#VALUE!</v>
      </c>
      <c r="F10" s="93" t="e">
        <f>SUMIF([1]Habigonj!$T$2:$T$22,Structure_Type!C10,[1]Habigonj!$O$2:$O$22)</f>
        <v>#VALUE!</v>
      </c>
      <c r="G10" s="93" t="e">
        <f>SUMIF([1]Habigonj!$T$2:$T$22,Structure_Type!C10,[1]Habigonj!$P$2:$P$22)</f>
        <v>#VALUE!</v>
      </c>
      <c r="H10" s="93" t="e">
        <f>SUMIF([1]Netrokona!$T$2:$T$19,Structure_Type!C10,[1]Netrokona!$O$2:$O$19)</f>
        <v>#VALUE!</v>
      </c>
      <c r="I10" s="93" t="e">
        <f>SUMIF([1]Netrokona!$T$2:$T$19,Structure_Type!C10,[1]Netrokona!$P$2:$P$19)</f>
        <v>#VALUE!</v>
      </c>
      <c r="J10" s="93" t="e">
        <f>SUMIF([1]Sunamgonj!$T$2:$T$18,Structure_Type!C10,[1]Sunamgonj!$O$2:$O$18)</f>
        <v>#VALUE!</v>
      </c>
      <c r="K10" s="93" t="e">
        <f>SUMIF([1]Sunamgonj!$T$2:$T$18,Structure_Type!C10,[1]Sunamgonj!$P$2:$P$18)</f>
        <v>#VALUE!</v>
      </c>
      <c r="L10" s="93" t="e">
        <f t="shared" si="0"/>
        <v>#VALUE!</v>
      </c>
      <c r="M10" s="93" t="e">
        <f t="shared" si="0"/>
        <v>#VALUE!</v>
      </c>
      <c r="N10" s="93" t="s">
        <v>262</v>
      </c>
      <c r="O10" s="93" t="e">
        <f t="shared" si="1"/>
        <v>#VALUE!</v>
      </c>
      <c r="P10" s="93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93" t="s">
        <v>263</v>
      </c>
      <c r="B11" s="93" t="s">
        <v>264</v>
      </c>
      <c r="C11" s="93">
        <v>9</v>
      </c>
      <c r="D11" s="93" t="e">
        <f>SUMIF([1]Kishoregonj!$T$2:$T$79,Structure_Type!C11,[1]Kishoregonj!$O$2:$O$79)</f>
        <v>#VALUE!</v>
      </c>
      <c r="E11" s="93" t="e">
        <f>SUMIF([1]Kishoregonj!$T$2:$T$79,Structure_Type!C11,[1]Kishoregonj!$P$2:$P$79)</f>
        <v>#VALUE!</v>
      </c>
      <c r="F11" s="93" t="e">
        <f>SUMIF([1]Habigonj!$T$2:$T$22,Structure_Type!C11,[1]Habigonj!$O$2:$O$22)</f>
        <v>#VALUE!</v>
      </c>
      <c r="G11" s="93" t="e">
        <f>SUMIF([1]Habigonj!$T$2:$T$22,Structure_Type!C11,[1]Habigonj!$P$2:$P$22)</f>
        <v>#VALUE!</v>
      </c>
      <c r="H11" s="93" t="e">
        <f>SUMIF([1]Netrokona!$T$2:$T$19,Structure_Type!C11,[1]Netrokona!$O$2:$O$19)</f>
        <v>#VALUE!</v>
      </c>
      <c r="I11" s="93" t="e">
        <f>SUMIF([1]Netrokona!$T$2:$T$19,Structure_Type!C11,[1]Netrokona!$P$2:$P$19)</f>
        <v>#VALUE!</v>
      </c>
      <c r="J11" s="93" t="e">
        <f>SUMIF([1]Sunamgonj!$T$2:$T$18,Structure_Type!C11,[1]Sunamgonj!$O$2:$O$18)</f>
        <v>#VALUE!</v>
      </c>
      <c r="K11" s="93" t="e">
        <f>SUMIF([1]Sunamgonj!$T$2:$T$18,Structure_Type!C11,[1]Sunamgonj!$P$2:$P$18)</f>
        <v>#VALUE!</v>
      </c>
      <c r="L11" s="93" t="e">
        <f t="shared" si="0"/>
        <v>#VALUE!</v>
      </c>
      <c r="M11" s="93" t="e">
        <f t="shared" si="0"/>
        <v>#VALUE!</v>
      </c>
      <c r="N11" s="93" t="s">
        <v>265</v>
      </c>
      <c r="O11" s="93" t="e">
        <f t="shared" si="1"/>
        <v>#VALUE!</v>
      </c>
      <c r="P11" s="93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93" t="s">
        <v>266</v>
      </c>
      <c r="B12" s="93" t="s">
        <v>267</v>
      </c>
      <c r="C12" s="93">
        <v>10</v>
      </c>
      <c r="D12" s="93" t="e">
        <f>SUMIF([1]Kishoregonj!$T$2:$T$79,Structure_Type!C12,[1]Kishoregonj!$O$2:$O$79)</f>
        <v>#VALUE!</v>
      </c>
      <c r="E12" s="93" t="e">
        <f>SUMIF([1]Kishoregonj!$T$2:$T$79,Structure_Type!C12,[1]Kishoregonj!$P$2:$P$79)</f>
        <v>#VALUE!</v>
      </c>
      <c r="F12" s="93" t="e">
        <f>SUMIF([1]Habigonj!$T$2:$T$22,Structure_Type!C12,[1]Habigonj!$O$2:$O$22)</f>
        <v>#VALUE!</v>
      </c>
      <c r="G12" s="93" t="e">
        <f>SUMIF([1]Habigonj!$T$2:$T$22,Structure_Type!C12,[1]Habigonj!$P$2:$P$22)</f>
        <v>#VALUE!</v>
      </c>
      <c r="H12" s="93" t="e">
        <f>SUMIF([1]Netrokona!$T$2:$T$19,Structure_Type!C12,[1]Netrokona!$O$2:$O$19)</f>
        <v>#VALUE!</v>
      </c>
      <c r="I12" s="93" t="e">
        <f>SUMIF([1]Netrokona!$T$2:$T$19,Structure_Type!C12,[1]Netrokona!$P$2:$P$19)</f>
        <v>#VALUE!</v>
      </c>
      <c r="J12" s="93" t="e">
        <f>SUMIF([1]Sunamgonj!$T$2:$T$18,Structure_Type!C12,[1]Sunamgonj!$O$2:$O$18)</f>
        <v>#VALUE!</v>
      </c>
      <c r="K12" s="93" t="e">
        <f>SUMIF([1]Sunamgonj!$T$2:$T$18,Structure_Type!C12,[1]Sunamgonj!$P$2:$P$18)</f>
        <v>#VALUE!</v>
      </c>
      <c r="L12" s="93" t="e">
        <f t="shared" si="0"/>
        <v>#VALUE!</v>
      </c>
      <c r="M12" s="93" t="e">
        <f t="shared" si="0"/>
        <v>#VALUE!</v>
      </c>
      <c r="N12" s="93" t="s">
        <v>268</v>
      </c>
      <c r="O12" s="93" t="e">
        <f t="shared" si="1"/>
        <v>#VALUE!</v>
      </c>
      <c r="P12" s="93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66" t="s">
        <v>269</v>
      </c>
      <c r="B13" s="66" t="s">
        <v>270</v>
      </c>
      <c r="C13" s="66">
        <v>11</v>
      </c>
      <c r="D13" s="93" t="e">
        <f>SUMIF([1]Kishoregonj!$T$2:$T$79,Structure_Type!C13,[1]Kishoregonj!$O$2:$O$79)</f>
        <v>#VALUE!</v>
      </c>
      <c r="E13" s="93" t="e">
        <f>SUMIF([1]Kishoregonj!$T$2:$T$79,Structure_Type!C13,[1]Kishoregonj!$P$2:$P$79)</f>
        <v>#VALUE!</v>
      </c>
      <c r="F13" s="93" t="e">
        <f>SUMIF([1]Habigonj!$T$2:$T$22,Structure_Type!C13,[1]Habigonj!$O$2:$O$22)</f>
        <v>#VALUE!</v>
      </c>
      <c r="G13" s="93" t="e">
        <f>SUMIF([1]Habigonj!$T$2:$T$22,Structure_Type!C13,[1]Habigonj!$P$2:$P$2)</f>
        <v>#VALUE!</v>
      </c>
      <c r="H13" s="93" t="e">
        <f>SUMIF([1]Netrokona!$T$2:$T$19,Structure_Type!C13,[1]Netrokona!$O$2:$O$19)</f>
        <v>#VALUE!</v>
      </c>
      <c r="I13" s="93" t="e">
        <f>SUMIF([1]Netrokona!$T$2:$T$19,Structure_Type!C13,[1]Netrokona!$P$2:$P$19)</f>
        <v>#VALUE!</v>
      </c>
      <c r="J13" s="93" t="e">
        <f>SUMIF([1]Sunamgonj!$T$2:$T$18,Structure_Type!C13,[1]Sunamgonj!$O$2:$O$18)</f>
        <v>#VALUE!</v>
      </c>
      <c r="K13" s="93" t="e">
        <f>SUMIF([1]Sunamgonj!$T$2:$T$18,Structure_Type!C13,[1]Sunamgonj!$P$2:$P$18)</f>
        <v>#VALUE!</v>
      </c>
      <c r="L13" s="93" t="e">
        <f t="shared" si="0"/>
        <v>#VALUE!</v>
      </c>
      <c r="M13" s="93" t="e">
        <f t="shared" si="0"/>
        <v>#VALUE!</v>
      </c>
      <c r="N13" s="93" t="s">
        <v>271</v>
      </c>
      <c r="O13" s="93" t="e">
        <f t="shared" si="1"/>
        <v>#VALUE!</v>
      </c>
      <c r="P13" s="93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93" t="s">
        <v>272</v>
      </c>
      <c r="B14" s="93" t="s">
        <v>273</v>
      </c>
      <c r="C14" s="93">
        <v>12</v>
      </c>
      <c r="D14" s="93" t="e">
        <f>SUMIF([1]Kishoregonj!$T$2:$T$79,Structure_Type!C14,[1]Kishoregonj!$O$2:$O$79)</f>
        <v>#VALUE!</v>
      </c>
      <c r="E14" s="93" t="e">
        <f>SUMIF([1]Kishoregonj!$T$2:$T$79,Structure_Type!C14,[1]Kishoregonj!$P$2:$P$79)</f>
        <v>#VALUE!</v>
      </c>
      <c r="F14" s="93" t="e">
        <f>SUMIF([1]Habigonj!$T$2:$T$22,Structure_Type!C14,[1]Habigonj!$O$2:$O$22)</f>
        <v>#VALUE!</v>
      </c>
      <c r="G14" s="93" t="e">
        <f>SUMIF([1]Habigonj!$T$2:$T$22,Structure_Type!C14,[1]Habigonj!$P$2:$P$22)</f>
        <v>#VALUE!</v>
      </c>
      <c r="H14" s="93" t="e">
        <f>SUMIF([1]Netrokona!$T$2:$T$19,Structure_Type!C14,[1]Netrokona!$O$2:$O$19)</f>
        <v>#VALUE!</v>
      </c>
      <c r="I14" s="93" t="e">
        <f>SUMIF([1]Netrokona!$T$2:$T$19,Structure_Type!C14,[1]Netrokona!$P$2:$P$19)</f>
        <v>#VALUE!</v>
      </c>
      <c r="J14" s="93" t="e">
        <f>SUMIF([1]Sunamgonj!$T$2:$T$18,Structure_Type!C14,[1]Sunamgonj!$O$2:$O$18)</f>
        <v>#VALUE!</v>
      </c>
      <c r="K14" s="93" t="e">
        <f>SUMIF([1]Sunamgonj!$T$2:$T$18,Structure_Type!C14,[1]Sunamgonj!$P$2:$P$18)</f>
        <v>#VALUE!</v>
      </c>
      <c r="L14" s="93" t="e">
        <f t="shared" si="0"/>
        <v>#VALUE!</v>
      </c>
      <c r="M14" s="93" t="e">
        <f t="shared" si="0"/>
        <v>#VALUE!</v>
      </c>
      <c r="N14" s="93" t="s">
        <v>274</v>
      </c>
      <c r="O14" s="93" t="e">
        <f t="shared" si="1"/>
        <v>#VALUE!</v>
      </c>
      <c r="P14" s="93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93" t="s">
        <v>275</v>
      </c>
      <c r="B15" s="93" t="s">
        <v>276</v>
      </c>
      <c r="C15" s="93">
        <v>13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9"/>
      <c r="R15" s="19"/>
      <c r="S15" s="19"/>
      <c r="T15" s="19"/>
    </row>
    <row r="16" spans="1:21">
      <c r="A16" s="93" t="s">
        <v>277</v>
      </c>
      <c r="B16" s="93" t="s">
        <v>278</v>
      </c>
      <c r="C16" s="93">
        <v>14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9"/>
      <c r="R16" s="19"/>
      <c r="S16" s="19"/>
      <c r="T16" s="19"/>
    </row>
    <row r="17" spans="1:21">
      <c r="A17" s="93" t="s">
        <v>279</v>
      </c>
      <c r="B17" s="93" t="s">
        <v>280</v>
      </c>
      <c r="C17" s="93">
        <v>15</v>
      </c>
      <c r="D17" s="93" t="e">
        <f>SUMIF([1]Kishoregonj!$T$2:$T$79,Structure_Type!C17,[1]Kishoregonj!$O$2:$O$79)</f>
        <v>#VALUE!</v>
      </c>
      <c r="E17" s="93" t="e">
        <f>SUMIF([1]Kishoregonj!$T$2:$T$79,Structure_Type!C17,[1]Kishoregonj!$P$2:$P$79)</f>
        <v>#VALUE!</v>
      </c>
      <c r="F17" s="93" t="e">
        <f>SUMIF([1]Habigonj!$T$2:$T$22,Structure_Type!C17,[1]Habigonj!$O$2:$O$22)</f>
        <v>#VALUE!</v>
      </c>
      <c r="G17" s="93" t="e">
        <f>SUMIF([1]Habigonj!$T$2:$T$22,Structure_Type!C17,[1]Habigonj!$P$2:$P$22)</f>
        <v>#VALUE!</v>
      </c>
      <c r="H17" s="93" t="e">
        <f>SUMIF([1]Netrokona!$T$2:$T$19,Structure_Type!C17,[1]Netrokona!$O$2:$O$19)</f>
        <v>#VALUE!</v>
      </c>
      <c r="I17" s="93" t="e">
        <f>SUMIF([1]Netrokona!$T$2:$T$19,Structure_Type!C17,[1]Netrokona!$P$2:$P$19)</f>
        <v>#VALUE!</v>
      </c>
      <c r="J17" s="93" t="e">
        <f>SUMIF([1]Sunamgonj!$T$2:$T$18,Structure_Type!C17,[1]Sunamgonj!$O$2:$O$18)</f>
        <v>#VALUE!</v>
      </c>
      <c r="K17" s="93" t="e">
        <f>SUMIF([1]Sunamgonj!$T$2:$T$18,Structure_Type!C17,[1]Sunamgonj!$P$2:$P$18)</f>
        <v>#VALUE!</v>
      </c>
      <c r="L17" s="93" t="e">
        <f t="shared" si="0"/>
        <v>#VALUE!</v>
      </c>
      <c r="M17" s="93" t="e">
        <f t="shared" si="0"/>
        <v>#VALUE!</v>
      </c>
      <c r="N17" s="93" t="s">
        <v>281</v>
      </c>
      <c r="O17" s="93" t="e">
        <f t="shared" si="1"/>
        <v>#VALUE!</v>
      </c>
      <c r="P17" s="93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93" t="s">
        <v>282</v>
      </c>
      <c r="B18" s="93" t="s">
        <v>283</v>
      </c>
      <c r="C18" s="93">
        <v>16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9"/>
      <c r="R18" s="19"/>
      <c r="S18" s="19"/>
      <c r="T18" s="19"/>
    </row>
    <row r="19" spans="1:21">
      <c r="A19" s="93" t="s">
        <v>284</v>
      </c>
      <c r="B19" s="93" t="s">
        <v>285</v>
      </c>
      <c r="C19" s="93">
        <v>17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9"/>
      <c r="R19" s="19"/>
      <c r="S19" s="19"/>
      <c r="T19" s="19"/>
    </row>
    <row r="20" spans="1:21">
      <c r="A20" s="93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93" t="e">
        <f>SUM(M3:M17)</f>
        <v>#VALUE!</v>
      </c>
      <c r="N20" s="93"/>
      <c r="O20" s="93" t="e">
        <f>SUM(O3:O17)</f>
        <v>#VALUE!</v>
      </c>
      <c r="P20" s="93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286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topLeftCell="B1" zoomScale="70" zoomScaleNormal="100" zoomScaleSheetLayoutView="70" workbookViewId="0">
      <selection activeCell="I2" sqref="I2"/>
    </sheetView>
  </sheetViews>
  <sheetFormatPr defaultRowHeight="14.4"/>
  <cols>
    <col min="1" max="1" width="48.88671875" customWidth="1"/>
    <col min="2" max="2" width="48" style="24" customWidth="1"/>
    <col min="3" max="3" width="13.88671875" style="25" customWidth="1"/>
    <col min="4" max="4" width="12" style="26" customWidth="1"/>
    <col min="5" max="5" width="14.109375" style="24" customWidth="1"/>
    <col min="6" max="6" width="38.88671875" style="24" hidden="1" customWidth="1"/>
    <col min="7" max="7" width="19.33203125" style="25" customWidth="1"/>
    <col min="8" max="8" width="15.88671875" style="24" customWidth="1"/>
    <col min="9" max="9" width="13.5546875" style="24" customWidth="1"/>
    <col min="10" max="10" width="18.109375" style="25" customWidth="1"/>
    <col min="11" max="11" width="21.6640625" style="24" customWidth="1"/>
    <col min="12" max="12" width="15.886718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74.099999999999994" customHeight="1">
      <c r="A2" s="58" t="s">
        <v>120</v>
      </c>
      <c r="B2" s="58" t="s">
        <v>121</v>
      </c>
      <c r="C2" s="58" t="s">
        <v>18</v>
      </c>
      <c r="D2" s="61">
        <v>7</v>
      </c>
      <c r="E2" s="61">
        <v>151.38499999999999</v>
      </c>
      <c r="F2" s="68"/>
      <c r="G2" s="58" t="s">
        <v>122</v>
      </c>
      <c r="H2" s="69" t="s">
        <v>14</v>
      </c>
      <c r="I2" s="70">
        <v>10</v>
      </c>
      <c r="J2" s="71"/>
      <c r="K2" s="72" t="s">
        <v>123</v>
      </c>
      <c r="L2" s="69" t="s">
        <v>124</v>
      </c>
      <c r="M2" s="53"/>
      <c r="N2" s="53"/>
    </row>
    <row r="3" spans="1:14" s="14" customFormat="1" ht="78.900000000000006" customHeight="1">
      <c r="A3" s="58" t="s">
        <v>120</v>
      </c>
      <c r="B3" s="58" t="s">
        <v>125</v>
      </c>
      <c r="C3" s="58" t="s">
        <v>18</v>
      </c>
      <c r="D3" s="61">
        <v>7</v>
      </c>
      <c r="E3" s="61">
        <v>151.38499999999999</v>
      </c>
      <c r="F3" s="68"/>
      <c r="G3" s="58" t="s">
        <v>122</v>
      </c>
      <c r="H3" s="69" t="s">
        <v>14</v>
      </c>
      <c r="I3" s="70">
        <v>10</v>
      </c>
      <c r="J3" s="71"/>
      <c r="K3" s="72" t="s">
        <v>123</v>
      </c>
      <c r="L3" s="69" t="s">
        <v>124</v>
      </c>
      <c r="M3" s="53"/>
      <c r="N3" s="53"/>
    </row>
    <row r="4" spans="1:14" s="14" customFormat="1" ht="51.6" customHeight="1">
      <c r="A4" s="58" t="s">
        <v>120</v>
      </c>
      <c r="B4" s="58" t="s">
        <v>126</v>
      </c>
      <c r="C4" s="58" t="s">
        <v>18</v>
      </c>
      <c r="D4" s="61">
        <v>17.399999999999999</v>
      </c>
      <c r="E4" s="61">
        <v>732.6</v>
      </c>
      <c r="F4" s="68"/>
      <c r="G4" s="58" t="s">
        <v>122</v>
      </c>
      <c r="H4" s="69" t="s">
        <v>14</v>
      </c>
      <c r="I4" s="70">
        <v>8</v>
      </c>
      <c r="J4" s="71"/>
      <c r="K4" s="72" t="s">
        <v>123</v>
      </c>
      <c r="L4" s="69" t="s">
        <v>124</v>
      </c>
      <c r="M4" s="53"/>
      <c r="N4" s="53"/>
    </row>
    <row r="5" spans="1:14" s="14" customFormat="1" ht="39.75" customHeight="1">
      <c r="A5" s="58" t="s">
        <v>120</v>
      </c>
      <c r="B5" s="58" t="s">
        <v>127</v>
      </c>
      <c r="C5" s="58" t="s">
        <v>18</v>
      </c>
      <c r="D5" s="61">
        <v>2.9249999999999998</v>
      </c>
      <c r="E5" s="61">
        <v>99.9</v>
      </c>
      <c r="F5" s="68"/>
      <c r="G5" s="58" t="s">
        <v>122</v>
      </c>
      <c r="H5" s="69" t="s">
        <v>14</v>
      </c>
      <c r="I5" s="70">
        <v>8</v>
      </c>
      <c r="J5" s="71"/>
      <c r="K5" s="72" t="s">
        <v>123</v>
      </c>
      <c r="L5" s="69" t="s">
        <v>124</v>
      </c>
      <c r="M5" s="53"/>
      <c r="N5" s="53"/>
    </row>
    <row r="6" spans="1:14" s="14" customFormat="1" ht="39.75" customHeight="1">
      <c r="A6" s="58" t="s">
        <v>120</v>
      </c>
      <c r="B6" s="58" t="s">
        <v>128</v>
      </c>
      <c r="C6" s="58" t="s">
        <v>129</v>
      </c>
      <c r="D6" s="61">
        <v>1</v>
      </c>
      <c r="E6" s="61">
        <v>208</v>
      </c>
      <c r="F6" s="73"/>
      <c r="G6" s="58" t="s">
        <v>122</v>
      </c>
      <c r="H6" s="69" t="s">
        <v>14</v>
      </c>
      <c r="I6" s="70">
        <v>3</v>
      </c>
      <c r="J6" s="71"/>
      <c r="K6" s="72" t="s">
        <v>123</v>
      </c>
      <c r="L6" s="69" t="s">
        <v>124</v>
      </c>
      <c r="M6" s="53"/>
      <c r="N6" s="53"/>
    </row>
    <row r="7" spans="1:14" s="14" customFormat="1" ht="39.75" customHeight="1">
      <c r="A7" s="58" t="s">
        <v>120</v>
      </c>
      <c r="B7" s="58" t="s">
        <v>130</v>
      </c>
      <c r="C7" s="58" t="s">
        <v>129</v>
      </c>
      <c r="D7" s="61">
        <v>1</v>
      </c>
      <c r="E7" s="61">
        <v>178.13</v>
      </c>
      <c r="F7" s="74"/>
      <c r="G7" s="58" t="s">
        <v>122</v>
      </c>
      <c r="H7" s="69" t="s">
        <v>14</v>
      </c>
      <c r="I7" s="70">
        <v>5</v>
      </c>
      <c r="J7" s="71"/>
      <c r="K7" s="72" t="s">
        <v>123</v>
      </c>
      <c r="L7" s="69" t="s">
        <v>124</v>
      </c>
      <c r="M7" s="53"/>
      <c r="N7" s="53"/>
    </row>
    <row r="8" spans="1:14" s="14" customFormat="1" ht="39.75" customHeight="1">
      <c r="A8" s="58" t="s">
        <v>131</v>
      </c>
      <c r="B8" s="58" t="s">
        <v>132</v>
      </c>
      <c r="C8" s="58" t="s">
        <v>12</v>
      </c>
      <c r="D8" s="61">
        <v>7.23</v>
      </c>
      <c r="E8" s="75">
        <v>274.56</v>
      </c>
      <c r="F8" s="76"/>
      <c r="G8" s="58" t="s">
        <v>133</v>
      </c>
      <c r="H8" s="69" t="s">
        <v>14</v>
      </c>
      <c r="I8" s="70">
        <v>10</v>
      </c>
      <c r="J8" s="71"/>
      <c r="K8" s="72" t="s">
        <v>134</v>
      </c>
      <c r="L8" s="69" t="s">
        <v>124</v>
      </c>
      <c r="M8" s="53"/>
      <c r="N8" s="53"/>
    </row>
    <row r="9" spans="1:14" s="14" customFormat="1" ht="39.75" customHeight="1">
      <c r="A9" s="58" t="s">
        <v>131</v>
      </c>
      <c r="B9" s="58" t="s">
        <v>135</v>
      </c>
      <c r="C9" s="58" t="s">
        <v>12</v>
      </c>
      <c r="D9" s="61">
        <v>6.8940000000000001</v>
      </c>
      <c r="E9" s="75">
        <v>225.46</v>
      </c>
      <c r="F9" s="76"/>
      <c r="G9" s="58" t="s">
        <v>133</v>
      </c>
      <c r="H9" s="69" t="s">
        <v>14</v>
      </c>
      <c r="I9" s="70">
        <v>10</v>
      </c>
      <c r="J9" s="71"/>
      <c r="K9" s="72" t="s">
        <v>134</v>
      </c>
      <c r="L9" s="69" t="s">
        <v>124</v>
      </c>
      <c r="M9" s="53"/>
      <c r="N9" s="53"/>
    </row>
    <row r="10" spans="1:14" s="14" customFormat="1" ht="39.75" customHeight="1">
      <c r="A10" s="58" t="s">
        <v>131</v>
      </c>
      <c r="B10" s="58" t="s">
        <v>136</v>
      </c>
      <c r="C10" s="58" t="s">
        <v>12</v>
      </c>
      <c r="D10" s="61">
        <v>16.02</v>
      </c>
      <c r="E10" s="75">
        <v>318.42</v>
      </c>
      <c r="F10" s="76"/>
      <c r="G10" s="58" t="s">
        <v>133</v>
      </c>
      <c r="H10" s="69" t="s">
        <v>14</v>
      </c>
      <c r="I10" s="70">
        <v>10</v>
      </c>
      <c r="J10" s="71"/>
      <c r="K10" s="72" t="s">
        <v>134</v>
      </c>
      <c r="L10" s="69" t="s">
        <v>124</v>
      </c>
      <c r="M10" s="53"/>
      <c r="N10" s="53"/>
    </row>
    <row r="11" spans="1:14" s="14" customFormat="1" ht="39.75" customHeight="1">
      <c r="A11" s="58" t="s">
        <v>131</v>
      </c>
      <c r="B11" s="58" t="s">
        <v>137</v>
      </c>
      <c r="C11" s="58" t="s">
        <v>12</v>
      </c>
      <c r="D11" s="61">
        <v>8.36</v>
      </c>
      <c r="E11" s="75">
        <v>149.54</v>
      </c>
      <c r="F11" s="77"/>
      <c r="G11" s="58" t="s">
        <v>133</v>
      </c>
      <c r="H11" s="69" t="s">
        <v>14</v>
      </c>
      <c r="I11" s="70">
        <v>10</v>
      </c>
      <c r="J11" s="71"/>
      <c r="K11" s="72" t="s">
        <v>134</v>
      </c>
      <c r="L11" s="69" t="s">
        <v>124</v>
      </c>
      <c r="M11" s="53"/>
      <c r="N11" s="53"/>
    </row>
    <row r="12" spans="1:14" s="14" customFormat="1" ht="39.75" customHeight="1">
      <c r="A12" s="58" t="s">
        <v>131</v>
      </c>
      <c r="B12" s="58" t="s">
        <v>138</v>
      </c>
      <c r="C12" s="58" t="s">
        <v>12</v>
      </c>
      <c r="D12" s="61">
        <v>1.6950000000000001</v>
      </c>
      <c r="E12" s="61">
        <v>132.86610229999999</v>
      </c>
      <c r="F12" s="77"/>
      <c r="G12" s="58" t="s">
        <v>133</v>
      </c>
      <c r="H12" s="69" t="s">
        <v>14</v>
      </c>
      <c r="I12" s="70">
        <v>8</v>
      </c>
      <c r="J12" s="71"/>
      <c r="K12" s="72" t="s">
        <v>134</v>
      </c>
      <c r="L12" s="69" t="s">
        <v>124</v>
      </c>
      <c r="M12" s="53"/>
      <c r="N12" s="53"/>
    </row>
    <row r="13" spans="1:14" s="14" customFormat="1" ht="39.75" customHeight="1">
      <c r="A13" s="58" t="s">
        <v>131</v>
      </c>
      <c r="B13" s="58" t="s">
        <v>139</v>
      </c>
      <c r="C13" s="58" t="s">
        <v>12</v>
      </c>
      <c r="D13" s="61">
        <v>1.79</v>
      </c>
      <c r="E13" s="61">
        <v>53.047480929999999</v>
      </c>
      <c r="F13" s="77"/>
      <c r="G13" s="58" t="s">
        <v>133</v>
      </c>
      <c r="H13" s="69" t="s">
        <v>14</v>
      </c>
      <c r="I13" s="70">
        <v>8</v>
      </c>
      <c r="J13" s="71"/>
      <c r="K13" s="72" t="s">
        <v>134</v>
      </c>
      <c r="L13" s="69" t="s">
        <v>124</v>
      </c>
      <c r="M13" s="53"/>
      <c r="N13" s="53"/>
    </row>
    <row r="14" spans="1:14" s="14" customFormat="1" ht="39.75" customHeight="1">
      <c r="A14" s="58" t="s">
        <v>131</v>
      </c>
      <c r="B14" s="58" t="s">
        <v>140</v>
      </c>
      <c r="C14" s="58" t="s">
        <v>12</v>
      </c>
      <c r="D14" s="61">
        <v>2.72</v>
      </c>
      <c r="E14" s="61">
        <v>29.974988280000002</v>
      </c>
      <c r="F14" s="76"/>
      <c r="G14" s="58" t="s">
        <v>133</v>
      </c>
      <c r="H14" s="69" t="s">
        <v>14</v>
      </c>
      <c r="I14" s="70">
        <v>8</v>
      </c>
      <c r="J14" s="71"/>
      <c r="K14" s="72" t="s">
        <v>134</v>
      </c>
      <c r="L14" s="69" t="s">
        <v>124</v>
      </c>
      <c r="M14" s="53"/>
      <c r="N14" s="53"/>
    </row>
    <row r="15" spans="1:14" s="14" customFormat="1" ht="39.75" customHeight="1">
      <c r="A15" s="58" t="s">
        <v>131</v>
      </c>
      <c r="B15" s="58" t="s">
        <v>141</v>
      </c>
      <c r="C15" s="58" t="s">
        <v>129</v>
      </c>
      <c r="D15" s="61">
        <v>1</v>
      </c>
      <c r="E15" s="61">
        <v>168.38</v>
      </c>
      <c r="F15" s="77"/>
      <c r="G15" s="58" t="s">
        <v>133</v>
      </c>
      <c r="H15" s="69" t="s">
        <v>14</v>
      </c>
      <c r="I15" s="70">
        <v>5</v>
      </c>
      <c r="J15" s="71"/>
      <c r="K15" s="72" t="s">
        <v>134</v>
      </c>
      <c r="L15" s="69" t="s">
        <v>124</v>
      </c>
      <c r="M15" s="53"/>
      <c r="N15" s="53"/>
    </row>
    <row r="16" spans="1:14" s="14" customFormat="1" ht="39.75" customHeight="1">
      <c r="A16" s="58" t="s">
        <v>169</v>
      </c>
      <c r="B16" s="58" t="s">
        <v>170</v>
      </c>
      <c r="C16" s="58" t="s">
        <v>18</v>
      </c>
      <c r="D16" s="61">
        <v>23.815000000000001</v>
      </c>
      <c r="E16" s="61">
        <v>638.85</v>
      </c>
      <c r="F16" s="68"/>
      <c r="G16" s="58" t="s">
        <v>184</v>
      </c>
      <c r="H16" s="69" t="s">
        <v>54</v>
      </c>
      <c r="I16" s="70">
        <v>11</v>
      </c>
      <c r="J16" s="71"/>
      <c r="K16" s="72" t="s">
        <v>145</v>
      </c>
      <c r="L16" s="69" t="s">
        <v>124</v>
      </c>
      <c r="M16" s="53"/>
      <c r="N16" s="53"/>
    </row>
    <row r="17" spans="1:14" s="14" customFormat="1" ht="39.75" customHeight="1">
      <c r="A17" s="58" t="s">
        <v>169</v>
      </c>
      <c r="B17" s="58" t="s">
        <v>171</v>
      </c>
      <c r="C17" s="58" t="s">
        <v>18</v>
      </c>
      <c r="D17" s="61"/>
      <c r="E17" s="61">
        <v>507.95</v>
      </c>
      <c r="F17" s="68"/>
      <c r="G17" s="58" t="s">
        <v>184</v>
      </c>
      <c r="H17" s="69" t="s">
        <v>54</v>
      </c>
      <c r="I17" s="70">
        <v>11</v>
      </c>
      <c r="J17" s="71"/>
      <c r="K17" s="72" t="s">
        <v>145</v>
      </c>
      <c r="L17" s="69" t="s">
        <v>124</v>
      </c>
      <c r="M17" s="53"/>
      <c r="N17" s="53"/>
    </row>
    <row r="18" spans="1:14" s="14" customFormat="1" ht="39.75" customHeight="1">
      <c r="A18" s="58" t="s">
        <v>142</v>
      </c>
      <c r="B18" s="58" t="s">
        <v>143</v>
      </c>
      <c r="C18" s="58" t="s">
        <v>129</v>
      </c>
      <c r="D18" s="61">
        <v>1</v>
      </c>
      <c r="E18" s="61">
        <v>141.3235316</v>
      </c>
      <c r="F18" s="77"/>
      <c r="G18" s="58" t="s">
        <v>144</v>
      </c>
      <c r="H18" s="69" t="s">
        <v>54</v>
      </c>
      <c r="I18" s="70">
        <v>3</v>
      </c>
      <c r="J18" s="71"/>
      <c r="K18" s="72" t="s">
        <v>145</v>
      </c>
      <c r="L18" s="69" t="s">
        <v>124</v>
      </c>
      <c r="M18" s="53"/>
      <c r="N18" s="53"/>
    </row>
    <row r="19" spans="1:14" s="14" customFormat="1" ht="39.75" customHeight="1">
      <c r="A19" s="58" t="s">
        <v>142</v>
      </c>
      <c r="B19" s="58" t="s">
        <v>146</v>
      </c>
      <c r="C19" s="58" t="s">
        <v>129</v>
      </c>
      <c r="D19" s="61">
        <v>1</v>
      </c>
      <c r="E19" s="61">
        <v>154.0745714</v>
      </c>
      <c r="F19" s="77"/>
      <c r="G19" s="58" t="s">
        <v>144</v>
      </c>
      <c r="H19" s="69" t="s">
        <v>54</v>
      </c>
      <c r="I19" s="70">
        <v>3</v>
      </c>
      <c r="J19" s="71"/>
      <c r="K19" s="72" t="s">
        <v>145</v>
      </c>
      <c r="L19" s="69" t="s">
        <v>124</v>
      </c>
      <c r="M19" s="53"/>
      <c r="N19" s="53"/>
    </row>
    <row r="20" spans="1:14" s="14" customFormat="1" ht="39.75" customHeight="1">
      <c r="A20" s="58" t="s">
        <v>142</v>
      </c>
      <c r="B20" s="58" t="s">
        <v>147</v>
      </c>
      <c r="C20" s="58" t="s">
        <v>129</v>
      </c>
      <c r="D20" s="61">
        <v>1</v>
      </c>
      <c r="E20" s="61">
        <v>151.0703345</v>
      </c>
      <c r="F20" s="77"/>
      <c r="G20" s="58" t="s">
        <v>144</v>
      </c>
      <c r="H20" s="69" t="s">
        <v>54</v>
      </c>
      <c r="I20" s="70">
        <v>3</v>
      </c>
      <c r="J20" s="71"/>
      <c r="K20" s="72" t="s">
        <v>145</v>
      </c>
      <c r="L20" s="69" t="s">
        <v>124</v>
      </c>
      <c r="M20" s="53"/>
      <c r="N20" s="53"/>
    </row>
    <row r="21" spans="1:14" s="14" customFormat="1" ht="39.75" customHeight="1">
      <c r="A21" s="58" t="s">
        <v>148</v>
      </c>
      <c r="B21" s="58" t="s">
        <v>149</v>
      </c>
      <c r="C21" s="58" t="s">
        <v>129</v>
      </c>
      <c r="D21" s="61">
        <v>1</v>
      </c>
      <c r="E21" s="61">
        <v>143.81093200000001</v>
      </c>
      <c r="F21" s="77"/>
      <c r="G21" s="58" t="s">
        <v>144</v>
      </c>
      <c r="H21" s="69" t="s">
        <v>54</v>
      </c>
      <c r="I21" s="70">
        <v>3</v>
      </c>
      <c r="J21" s="71"/>
      <c r="K21" s="72" t="s">
        <v>145</v>
      </c>
      <c r="L21" s="69" t="s">
        <v>124</v>
      </c>
      <c r="M21" s="53"/>
      <c r="N21" s="53"/>
    </row>
    <row r="22" spans="1:14" s="14" customFormat="1" ht="39.75" customHeight="1">
      <c r="A22" s="58" t="s">
        <v>148</v>
      </c>
      <c r="B22" s="58" t="s">
        <v>150</v>
      </c>
      <c r="C22" s="58" t="s">
        <v>129</v>
      </c>
      <c r="D22" s="61">
        <v>1</v>
      </c>
      <c r="E22" s="61">
        <v>155.69327179999999</v>
      </c>
      <c r="F22" s="77"/>
      <c r="G22" s="58" t="s">
        <v>144</v>
      </c>
      <c r="H22" s="69" t="s">
        <v>54</v>
      </c>
      <c r="I22" s="70">
        <v>3</v>
      </c>
      <c r="J22" s="71"/>
      <c r="K22" s="72" t="s">
        <v>145</v>
      </c>
      <c r="L22" s="69" t="s">
        <v>124</v>
      </c>
      <c r="M22" s="53"/>
      <c r="N22" s="53"/>
    </row>
    <row r="23" spans="1:14" s="14" customFormat="1" ht="39.75" customHeight="1">
      <c r="A23" s="58" t="s">
        <v>148</v>
      </c>
      <c r="B23" s="58" t="s">
        <v>151</v>
      </c>
      <c r="C23" s="58" t="s">
        <v>129</v>
      </c>
      <c r="D23" s="61">
        <v>1</v>
      </c>
      <c r="E23" s="61">
        <v>216.75147200000001</v>
      </c>
      <c r="F23" s="77"/>
      <c r="G23" s="58" t="s">
        <v>144</v>
      </c>
      <c r="H23" s="69" t="s">
        <v>54</v>
      </c>
      <c r="I23" s="70">
        <v>3</v>
      </c>
      <c r="J23" s="71"/>
      <c r="K23" s="72" t="s">
        <v>145</v>
      </c>
      <c r="L23" s="69" t="s">
        <v>124</v>
      </c>
      <c r="M23" s="53"/>
      <c r="N23" s="53"/>
    </row>
    <row r="24" spans="1:14" s="14" customFormat="1" ht="39.75" customHeight="1">
      <c r="A24" s="58" t="s">
        <v>142</v>
      </c>
      <c r="B24" s="58" t="s">
        <v>152</v>
      </c>
      <c r="C24" s="58" t="s">
        <v>129</v>
      </c>
      <c r="D24" s="61">
        <v>1</v>
      </c>
      <c r="E24" s="61">
        <v>353.8204149</v>
      </c>
      <c r="F24" s="77"/>
      <c r="G24" s="58" t="s">
        <v>144</v>
      </c>
      <c r="H24" s="69" t="s">
        <v>54</v>
      </c>
      <c r="I24" s="70">
        <v>3</v>
      </c>
      <c r="J24" s="71"/>
      <c r="K24" s="72" t="s">
        <v>145</v>
      </c>
      <c r="L24" s="69" t="s">
        <v>124</v>
      </c>
      <c r="M24" s="53"/>
      <c r="N24" s="53"/>
    </row>
    <row r="25" spans="1:14" s="14" customFormat="1" ht="39.75" customHeight="1">
      <c r="A25" s="58" t="s">
        <v>153</v>
      </c>
      <c r="B25" s="58" t="s">
        <v>154</v>
      </c>
      <c r="C25" s="58" t="s">
        <v>129</v>
      </c>
      <c r="D25" s="61">
        <v>1</v>
      </c>
      <c r="E25" s="61">
        <v>415.5317</v>
      </c>
      <c r="F25" s="77"/>
      <c r="G25" s="58" t="s">
        <v>155</v>
      </c>
      <c r="H25" s="69" t="s">
        <v>54</v>
      </c>
      <c r="I25" s="70">
        <v>5</v>
      </c>
      <c r="J25" s="71"/>
      <c r="K25" s="72" t="s">
        <v>145</v>
      </c>
      <c r="L25" s="69" t="s">
        <v>124</v>
      </c>
      <c r="M25" s="53"/>
      <c r="N25" s="53"/>
    </row>
    <row r="26" spans="1:14" s="14" customFormat="1" ht="39.75" customHeight="1">
      <c r="A26" s="58" t="s">
        <v>153</v>
      </c>
      <c r="B26" s="58" t="s">
        <v>156</v>
      </c>
      <c r="C26" s="58" t="s">
        <v>129</v>
      </c>
      <c r="D26" s="61">
        <v>1</v>
      </c>
      <c r="E26" s="61">
        <v>373.34588300000001</v>
      </c>
      <c r="F26" s="77"/>
      <c r="G26" s="58" t="s">
        <v>155</v>
      </c>
      <c r="H26" s="69" t="s">
        <v>54</v>
      </c>
      <c r="I26" s="70">
        <v>5</v>
      </c>
      <c r="J26" s="71"/>
      <c r="K26" s="72" t="s">
        <v>145</v>
      </c>
      <c r="L26" s="69" t="s">
        <v>124</v>
      </c>
      <c r="M26" s="53"/>
      <c r="N26" s="53"/>
    </row>
    <row r="27" spans="1:14" s="14" customFormat="1" ht="39.75" customHeight="1">
      <c r="A27" s="58" t="s">
        <v>153</v>
      </c>
      <c r="B27" s="58" t="s">
        <v>157</v>
      </c>
      <c r="C27" s="58" t="s">
        <v>129</v>
      </c>
      <c r="D27" s="61">
        <v>1</v>
      </c>
      <c r="E27" s="61">
        <v>143.16040000000001</v>
      </c>
      <c r="F27" s="77"/>
      <c r="G27" s="58" t="s">
        <v>155</v>
      </c>
      <c r="H27" s="69" t="s">
        <v>54</v>
      </c>
      <c r="I27" s="70">
        <v>5</v>
      </c>
      <c r="J27" s="71"/>
      <c r="K27" s="72" t="s">
        <v>145</v>
      </c>
      <c r="L27" s="69" t="s">
        <v>124</v>
      </c>
      <c r="M27" s="53"/>
      <c r="N27" s="53"/>
    </row>
    <row r="28" spans="1:14" s="14" customFormat="1" ht="39.75" customHeight="1">
      <c r="A28" s="58" t="s">
        <v>153</v>
      </c>
      <c r="B28" s="58" t="s">
        <v>158</v>
      </c>
      <c r="C28" s="58" t="s">
        <v>129</v>
      </c>
      <c r="D28" s="61">
        <v>1</v>
      </c>
      <c r="E28" s="61">
        <v>165.18307999999999</v>
      </c>
      <c r="F28" s="77"/>
      <c r="G28" s="58" t="s">
        <v>155</v>
      </c>
      <c r="H28" s="69" t="s">
        <v>54</v>
      </c>
      <c r="I28" s="70">
        <v>5</v>
      </c>
      <c r="J28" s="71"/>
      <c r="K28" s="72" t="s">
        <v>145</v>
      </c>
      <c r="L28" s="69" t="s">
        <v>124</v>
      </c>
      <c r="M28" s="53"/>
      <c r="N28" s="53"/>
    </row>
    <row r="29" spans="1:14" s="14" customFormat="1" ht="39.75" customHeight="1">
      <c r="A29" s="58" t="s">
        <v>153</v>
      </c>
      <c r="B29" s="58" t="s">
        <v>159</v>
      </c>
      <c r="C29" s="58" t="s">
        <v>129</v>
      </c>
      <c r="D29" s="78">
        <v>1</v>
      </c>
      <c r="E29" s="61">
        <v>37.083282497250011</v>
      </c>
      <c r="F29" s="68"/>
      <c r="G29" s="58" t="s">
        <v>155</v>
      </c>
      <c r="H29" s="69" t="s">
        <v>54</v>
      </c>
      <c r="I29" s="70">
        <v>4</v>
      </c>
      <c r="J29" s="79"/>
      <c r="K29" s="72" t="s">
        <v>145</v>
      </c>
      <c r="L29" s="69" t="s">
        <v>124</v>
      </c>
      <c r="M29" s="53"/>
      <c r="N29" s="53"/>
    </row>
    <row r="30" spans="1:14" s="14" customFormat="1" ht="39.75" customHeight="1">
      <c r="A30" s="58" t="s">
        <v>153</v>
      </c>
      <c r="B30" s="58" t="s">
        <v>160</v>
      </c>
      <c r="C30" s="58" t="s">
        <v>129</v>
      </c>
      <c r="D30" s="78">
        <v>1</v>
      </c>
      <c r="E30" s="61">
        <v>37.083282497250011</v>
      </c>
      <c r="F30" s="68"/>
      <c r="G30" s="58" t="s">
        <v>155</v>
      </c>
      <c r="H30" s="69" t="s">
        <v>54</v>
      </c>
      <c r="I30" s="70">
        <v>4</v>
      </c>
      <c r="J30" s="79"/>
      <c r="K30" s="72" t="s">
        <v>145</v>
      </c>
      <c r="L30" s="69" t="s">
        <v>124</v>
      </c>
      <c r="M30" s="53"/>
      <c r="N30" s="53"/>
    </row>
    <row r="31" spans="1:14" s="14" customFormat="1" ht="39.75" customHeight="1">
      <c r="A31" s="58" t="s">
        <v>153</v>
      </c>
      <c r="B31" s="58" t="s">
        <v>161</v>
      </c>
      <c r="C31" s="58" t="s">
        <v>129</v>
      </c>
      <c r="D31" s="78">
        <v>1</v>
      </c>
      <c r="E31" s="61">
        <v>37.083282497250011</v>
      </c>
      <c r="F31" s="68"/>
      <c r="G31" s="58" t="s">
        <v>155</v>
      </c>
      <c r="H31" s="69" t="s">
        <v>54</v>
      </c>
      <c r="I31" s="70">
        <v>4</v>
      </c>
      <c r="J31" s="79"/>
      <c r="K31" s="72" t="s">
        <v>145</v>
      </c>
      <c r="L31" s="69" t="s">
        <v>124</v>
      </c>
      <c r="M31" s="53"/>
      <c r="N31" s="53"/>
    </row>
    <row r="32" spans="1:14" s="14" customFormat="1" ht="39.75" customHeight="1">
      <c r="A32" s="58" t="s">
        <v>153</v>
      </c>
      <c r="B32" s="58" t="s">
        <v>162</v>
      </c>
      <c r="C32" s="58" t="s">
        <v>129</v>
      </c>
      <c r="D32" s="78">
        <v>1</v>
      </c>
      <c r="E32" s="61">
        <v>37.083282497250011</v>
      </c>
      <c r="F32" s="68"/>
      <c r="G32" s="58" t="s">
        <v>155</v>
      </c>
      <c r="H32" s="69" t="s">
        <v>54</v>
      </c>
      <c r="I32" s="70">
        <v>4</v>
      </c>
      <c r="J32" s="79"/>
      <c r="K32" s="72" t="s">
        <v>145</v>
      </c>
      <c r="L32" s="69" t="s">
        <v>124</v>
      </c>
      <c r="M32" s="53"/>
      <c r="N32" s="53"/>
    </row>
    <row r="33" spans="1:14" s="14" customFormat="1" ht="54.9" customHeight="1">
      <c r="A33" s="58" t="s">
        <v>153</v>
      </c>
      <c r="B33" s="58" t="s">
        <v>163</v>
      </c>
      <c r="C33" s="58" t="s">
        <v>129</v>
      </c>
      <c r="D33" s="78">
        <v>1</v>
      </c>
      <c r="E33" s="61">
        <v>37.083282497250011</v>
      </c>
      <c r="F33" s="68"/>
      <c r="G33" s="58" t="s">
        <v>155</v>
      </c>
      <c r="H33" s="69" t="s">
        <v>54</v>
      </c>
      <c r="I33" s="70">
        <v>4</v>
      </c>
      <c r="J33" s="79"/>
      <c r="K33" s="72" t="s">
        <v>145</v>
      </c>
      <c r="L33" s="69" t="s">
        <v>124</v>
      </c>
      <c r="M33" s="53"/>
      <c r="N33" s="53"/>
    </row>
    <row r="34" spans="1:14" s="14" customFormat="1" ht="72.599999999999994" customHeight="1">
      <c r="A34" s="58" t="s">
        <v>153</v>
      </c>
      <c r="B34" s="58" t="s">
        <v>164</v>
      </c>
      <c r="C34" s="58" t="s">
        <v>129</v>
      </c>
      <c r="D34" s="78">
        <v>1</v>
      </c>
      <c r="E34" s="61">
        <v>37.083282497250011</v>
      </c>
      <c r="F34" s="68"/>
      <c r="G34" s="58" t="s">
        <v>155</v>
      </c>
      <c r="H34" s="69" t="s">
        <v>54</v>
      </c>
      <c r="I34" s="70">
        <v>4</v>
      </c>
      <c r="J34" s="79"/>
      <c r="K34" s="72" t="s">
        <v>145</v>
      </c>
      <c r="L34" s="69" t="s">
        <v>124</v>
      </c>
      <c r="M34" s="53"/>
      <c r="N34" s="53"/>
    </row>
    <row r="35" spans="1:14" s="14" customFormat="1" ht="51" customHeight="1">
      <c r="A35" s="58" t="s">
        <v>153</v>
      </c>
      <c r="B35" s="58" t="s">
        <v>165</v>
      </c>
      <c r="C35" s="58" t="s">
        <v>129</v>
      </c>
      <c r="D35" s="78">
        <v>1</v>
      </c>
      <c r="E35" s="61">
        <v>37.083282497250011</v>
      </c>
      <c r="F35" s="68"/>
      <c r="G35" s="58" t="s">
        <v>155</v>
      </c>
      <c r="H35" s="69" t="s">
        <v>54</v>
      </c>
      <c r="I35" s="70">
        <v>4</v>
      </c>
      <c r="J35" s="79"/>
      <c r="K35" s="72" t="s">
        <v>145</v>
      </c>
      <c r="L35" s="69" t="s">
        <v>124</v>
      </c>
      <c r="M35" s="53"/>
      <c r="N35" s="53"/>
    </row>
    <row r="36" spans="1:14" s="14" customFormat="1" ht="51" customHeight="1">
      <c r="A36" s="58" t="s">
        <v>153</v>
      </c>
      <c r="B36" s="58" t="s">
        <v>166</v>
      </c>
      <c r="C36" s="58" t="s">
        <v>129</v>
      </c>
      <c r="D36" s="78">
        <v>1</v>
      </c>
      <c r="E36" s="61">
        <v>37.083282497250011</v>
      </c>
      <c r="F36" s="68"/>
      <c r="G36" s="58" t="s">
        <v>155</v>
      </c>
      <c r="H36" s="69" t="s">
        <v>54</v>
      </c>
      <c r="I36" s="70">
        <v>4</v>
      </c>
      <c r="J36" s="79"/>
      <c r="K36" s="72" t="s">
        <v>145</v>
      </c>
      <c r="L36" s="69" t="s">
        <v>124</v>
      </c>
      <c r="M36" s="53"/>
      <c r="N36" s="53"/>
    </row>
    <row r="37" spans="1:14" s="14" customFormat="1" ht="51" customHeight="1">
      <c r="A37" s="58" t="s">
        <v>153</v>
      </c>
      <c r="B37" s="58" t="s">
        <v>167</v>
      </c>
      <c r="C37" s="58" t="s">
        <v>129</v>
      </c>
      <c r="D37" s="78">
        <v>1</v>
      </c>
      <c r="E37" s="61">
        <v>37.083282497250011</v>
      </c>
      <c r="F37" s="68"/>
      <c r="G37" s="58" t="s">
        <v>155</v>
      </c>
      <c r="H37" s="69" t="s">
        <v>54</v>
      </c>
      <c r="I37" s="70">
        <v>4</v>
      </c>
      <c r="J37" s="79"/>
      <c r="K37" s="72" t="s">
        <v>145</v>
      </c>
      <c r="L37" s="69" t="s">
        <v>124</v>
      </c>
      <c r="M37" s="53"/>
      <c r="N37" s="53"/>
    </row>
    <row r="38" spans="1:14" s="14" customFormat="1" ht="51" customHeight="1">
      <c r="A38" s="58" t="s">
        <v>153</v>
      </c>
      <c r="B38" s="58" t="s">
        <v>168</v>
      </c>
      <c r="C38" s="58" t="s">
        <v>129</v>
      </c>
      <c r="D38" s="61">
        <v>15</v>
      </c>
      <c r="E38" s="61">
        <v>150.75812082989998</v>
      </c>
      <c r="F38" s="68"/>
      <c r="G38" s="58" t="s">
        <v>155</v>
      </c>
      <c r="H38" s="69" t="s">
        <v>54</v>
      </c>
      <c r="I38" s="70">
        <v>1</v>
      </c>
      <c r="J38" s="71"/>
      <c r="K38" s="72" t="s">
        <v>145</v>
      </c>
      <c r="L38" s="69" t="s">
        <v>124</v>
      </c>
      <c r="M38" s="53"/>
      <c r="N38" s="53"/>
    </row>
    <row r="39" spans="1:14" s="14" customFormat="1" ht="51" customHeight="1">
      <c r="A39" s="58" t="s">
        <v>172</v>
      </c>
      <c r="B39" s="58" t="s">
        <v>173</v>
      </c>
      <c r="C39" s="58" t="s">
        <v>18</v>
      </c>
      <c r="D39" s="61">
        <v>3.036</v>
      </c>
      <c r="E39" s="61">
        <v>45.420945379999999</v>
      </c>
      <c r="F39" s="74"/>
      <c r="G39" s="58" t="s">
        <v>174</v>
      </c>
      <c r="H39" s="69" t="s">
        <v>54</v>
      </c>
      <c r="I39" s="70">
        <v>7</v>
      </c>
      <c r="J39" s="71"/>
      <c r="K39" s="72" t="s">
        <v>145</v>
      </c>
      <c r="L39" s="69" t="s">
        <v>124</v>
      </c>
      <c r="M39" s="53"/>
      <c r="N39" s="53"/>
    </row>
    <row r="40" spans="1:14" s="14" customFormat="1" ht="51" customHeight="1">
      <c r="A40" s="58" t="s">
        <v>172</v>
      </c>
      <c r="B40" s="58" t="s">
        <v>175</v>
      </c>
      <c r="C40" s="58" t="s">
        <v>18</v>
      </c>
      <c r="D40" s="61">
        <v>3.2639999999999998</v>
      </c>
      <c r="E40" s="61">
        <v>61.408012210000003</v>
      </c>
      <c r="F40" s="74"/>
      <c r="G40" s="58" t="s">
        <v>174</v>
      </c>
      <c r="H40" s="69" t="s">
        <v>54</v>
      </c>
      <c r="I40" s="70">
        <v>7</v>
      </c>
      <c r="J40" s="71"/>
      <c r="K40" s="72" t="s">
        <v>145</v>
      </c>
      <c r="L40" s="69" t="s">
        <v>124</v>
      </c>
      <c r="M40" s="53"/>
      <c r="N40" s="53"/>
    </row>
    <row r="41" spans="1:14" s="14" customFormat="1" ht="51" customHeight="1">
      <c r="A41" s="58" t="s">
        <v>172</v>
      </c>
      <c r="B41" s="58" t="s">
        <v>176</v>
      </c>
      <c r="C41" s="58" t="s">
        <v>18</v>
      </c>
      <c r="D41" s="61">
        <v>2.4279999999999999</v>
      </c>
      <c r="E41" s="61">
        <v>67.666316499999994</v>
      </c>
      <c r="F41" s="74"/>
      <c r="G41" s="58" t="s">
        <v>174</v>
      </c>
      <c r="H41" s="69" t="s">
        <v>54</v>
      </c>
      <c r="I41" s="70">
        <v>7</v>
      </c>
      <c r="J41" s="71"/>
      <c r="K41" s="72" t="s">
        <v>145</v>
      </c>
      <c r="L41" s="69" t="s">
        <v>124</v>
      </c>
      <c r="M41" s="53"/>
      <c r="N41" s="53"/>
    </row>
    <row r="42" spans="1:14" s="14" customFormat="1" ht="51" customHeight="1">
      <c r="A42" s="58" t="s">
        <v>172</v>
      </c>
      <c r="B42" s="58" t="s">
        <v>177</v>
      </c>
      <c r="C42" s="58" t="s">
        <v>18</v>
      </c>
      <c r="D42" s="61">
        <v>0.63400000000000001</v>
      </c>
      <c r="E42" s="61">
        <v>25.706503519999998</v>
      </c>
      <c r="F42" s="74"/>
      <c r="G42" s="58" t="s">
        <v>174</v>
      </c>
      <c r="H42" s="69" t="s">
        <v>54</v>
      </c>
      <c r="I42" s="70">
        <v>7</v>
      </c>
      <c r="J42" s="71"/>
      <c r="K42" s="72" t="s">
        <v>145</v>
      </c>
      <c r="L42" s="69" t="s">
        <v>124</v>
      </c>
      <c r="M42" s="53"/>
      <c r="N42" s="53"/>
    </row>
    <row r="43" spans="1:14" s="14" customFormat="1" ht="51" customHeight="1">
      <c r="A43" s="58" t="s">
        <v>172</v>
      </c>
      <c r="B43" s="58" t="s">
        <v>178</v>
      </c>
      <c r="C43" s="58" t="s">
        <v>18</v>
      </c>
      <c r="D43" s="61">
        <v>3.2850000000000001</v>
      </c>
      <c r="E43" s="61">
        <v>139.5950848</v>
      </c>
      <c r="F43" s="74"/>
      <c r="G43" s="58" t="s">
        <v>174</v>
      </c>
      <c r="H43" s="69" t="s">
        <v>54</v>
      </c>
      <c r="I43" s="70">
        <v>7</v>
      </c>
      <c r="J43" s="71"/>
      <c r="K43" s="72" t="s">
        <v>145</v>
      </c>
      <c r="L43" s="69" t="s">
        <v>124</v>
      </c>
      <c r="M43" s="53"/>
      <c r="N43" s="53"/>
    </row>
    <row r="44" spans="1:14" s="14" customFormat="1" ht="51" customHeight="1">
      <c r="A44" s="58" t="s">
        <v>172</v>
      </c>
      <c r="B44" s="58" t="s">
        <v>179</v>
      </c>
      <c r="C44" s="58" t="s">
        <v>18</v>
      </c>
      <c r="D44" s="61">
        <v>5.2176</v>
      </c>
      <c r="E44" s="61">
        <v>103.1260091</v>
      </c>
      <c r="F44" s="74"/>
      <c r="G44" s="58" t="s">
        <v>174</v>
      </c>
      <c r="H44" s="69" t="s">
        <v>54</v>
      </c>
      <c r="I44" s="70">
        <v>7</v>
      </c>
      <c r="J44" s="71"/>
      <c r="K44" s="72" t="s">
        <v>145</v>
      </c>
      <c r="L44" s="69" t="s">
        <v>124</v>
      </c>
      <c r="M44" s="53"/>
      <c r="N44" s="53"/>
    </row>
    <row r="45" spans="1:14" s="14" customFormat="1" ht="51" customHeight="1">
      <c r="A45" s="58" t="s">
        <v>172</v>
      </c>
      <c r="B45" s="58" t="s">
        <v>180</v>
      </c>
      <c r="C45" s="58" t="s">
        <v>18</v>
      </c>
      <c r="D45" s="61">
        <v>4.327</v>
      </c>
      <c r="E45" s="61">
        <v>115.1915241</v>
      </c>
      <c r="F45" s="74"/>
      <c r="G45" s="58" t="s">
        <v>174</v>
      </c>
      <c r="H45" s="69" t="s">
        <v>54</v>
      </c>
      <c r="I45" s="70">
        <v>7</v>
      </c>
      <c r="J45" s="71"/>
      <c r="K45" s="72" t="s">
        <v>145</v>
      </c>
      <c r="L45" s="69" t="s">
        <v>124</v>
      </c>
      <c r="M45" s="53"/>
      <c r="N45" s="53"/>
    </row>
    <row r="46" spans="1:14" s="14" customFormat="1" ht="51" customHeight="1">
      <c r="A46" s="58" t="s">
        <v>172</v>
      </c>
      <c r="B46" s="58" t="s">
        <v>181</v>
      </c>
      <c r="C46" s="58" t="s">
        <v>18</v>
      </c>
      <c r="D46" s="61">
        <v>2.4279999999999999</v>
      </c>
      <c r="E46" s="61">
        <v>65.549040759999997</v>
      </c>
      <c r="F46" s="74"/>
      <c r="G46" s="58" t="s">
        <v>174</v>
      </c>
      <c r="H46" s="69" t="s">
        <v>54</v>
      </c>
      <c r="I46" s="70">
        <v>7</v>
      </c>
      <c r="J46" s="71"/>
      <c r="K46" s="72" t="s">
        <v>145</v>
      </c>
      <c r="L46" s="69" t="s">
        <v>124</v>
      </c>
      <c r="M46" s="53"/>
      <c r="N46" s="53"/>
    </row>
    <row r="47" spans="1:14" s="14" customFormat="1" ht="51" customHeight="1">
      <c r="A47" s="58" t="s">
        <v>172</v>
      </c>
      <c r="B47" s="58" t="s">
        <v>182</v>
      </c>
      <c r="C47" s="58" t="s">
        <v>18</v>
      </c>
      <c r="D47" s="61">
        <v>8.0299999999999994</v>
      </c>
      <c r="E47" s="61">
        <v>145.97701989999999</v>
      </c>
      <c r="F47" s="74"/>
      <c r="G47" s="58" t="s">
        <v>174</v>
      </c>
      <c r="H47" s="69" t="s">
        <v>54</v>
      </c>
      <c r="I47" s="70">
        <v>7</v>
      </c>
      <c r="J47" s="71"/>
      <c r="K47" s="72" t="s">
        <v>145</v>
      </c>
      <c r="L47" s="69" t="s">
        <v>124</v>
      </c>
      <c r="M47" s="53"/>
      <c r="N47" s="53"/>
    </row>
    <row r="48" spans="1:14" s="14" customFormat="1" ht="51" customHeight="1">
      <c r="A48" s="58" t="s">
        <v>172</v>
      </c>
      <c r="B48" s="58" t="s">
        <v>183</v>
      </c>
      <c r="C48" s="58" t="s">
        <v>18</v>
      </c>
      <c r="D48" s="61">
        <v>7.51</v>
      </c>
      <c r="E48" s="61">
        <v>137.49720149999999</v>
      </c>
      <c r="F48" s="74"/>
      <c r="G48" s="58" t="s">
        <v>174</v>
      </c>
      <c r="H48" s="69" t="s">
        <v>54</v>
      </c>
      <c r="I48" s="70">
        <v>7</v>
      </c>
      <c r="J48" s="71"/>
      <c r="K48" s="72" t="s">
        <v>145</v>
      </c>
      <c r="L48" s="69" t="s">
        <v>124</v>
      </c>
      <c r="M48" s="53"/>
      <c r="N48" s="53"/>
    </row>
    <row r="49" spans="5:5">
      <c r="E49" s="25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8" zoomScale="55" zoomScaleNormal="55" workbookViewId="0">
      <selection activeCell="C26" sqref="C26"/>
    </sheetView>
  </sheetViews>
  <sheetFormatPr defaultRowHeight="14.4"/>
  <cols>
    <col min="2" max="2" width="19.88671875" customWidth="1"/>
    <col min="3" max="3" width="51.44140625" style="27" customWidth="1"/>
    <col min="4" max="4" width="15.33203125" customWidth="1"/>
    <col min="5" max="5" width="18.6640625" customWidth="1"/>
    <col min="6" max="7" width="16" customWidth="1"/>
    <col min="8" max="8" width="29.109375" customWidth="1"/>
    <col min="9" max="9" width="22.109375" customWidth="1"/>
    <col min="10" max="12" width="24.33203125" customWidth="1"/>
    <col min="13" max="13" width="33.33203125" customWidth="1"/>
    <col min="14" max="14" width="18.33203125" customWidth="1"/>
    <col min="15" max="15" width="31.8867187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11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11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11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11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11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11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11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11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11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11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11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20" t="s">
        <v>97</v>
      </c>
      <c r="B43" s="121"/>
      <c r="C43" s="121"/>
      <c r="D43" s="121"/>
      <c r="E43" s="122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C1" zoomScale="55" zoomScaleNormal="100" zoomScaleSheetLayoutView="55" workbookViewId="0">
      <selection activeCell="E2" sqref="E2"/>
    </sheetView>
  </sheetViews>
  <sheetFormatPr defaultRowHeight="14.4"/>
  <cols>
    <col min="1" max="1" width="48.88671875" customWidth="1"/>
    <col min="2" max="2" width="48" style="24" customWidth="1"/>
    <col min="3" max="3" width="13.88671875" style="25" customWidth="1"/>
    <col min="4" max="4" width="12" style="26" customWidth="1"/>
    <col min="5" max="9" width="14.109375" style="24" customWidth="1"/>
    <col min="10" max="10" width="19.109375" style="24" customWidth="1"/>
    <col min="11" max="11" width="24.88671875" style="24" customWidth="1"/>
    <col min="12" max="12" width="19.33203125" style="25" customWidth="1"/>
    <col min="13" max="13" width="15.88671875" style="24" customWidth="1"/>
    <col min="14" max="14" width="17" style="24" customWidth="1"/>
    <col min="15" max="15" width="18.109375" style="25" customWidth="1"/>
    <col min="16" max="16" width="21.6640625" style="24" customWidth="1"/>
    <col min="17" max="17" width="15.886718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85" zoomScaleNormal="100" zoomScaleSheetLayoutView="85" workbookViewId="0">
      <selection activeCell="E3" sqref="E3"/>
    </sheetView>
  </sheetViews>
  <sheetFormatPr defaultRowHeight="14.4"/>
  <cols>
    <col min="1" max="1" width="48.88671875" customWidth="1"/>
    <col min="2" max="2" width="48" style="24" customWidth="1"/>
    <col min="3" max="3" width="13.88671875" style="25" customWidth="1"/>
    <col min="4" max="4" width="12" style="26" customWidth="1"/>
    <col min="5" max="5" width="14.109375" style="24" customWidth="1"/>
    <col min="6" max="6" width="38.88671875" style="24" hidden="1" customWidth="1"/>
    <col min="7" max="7" width="19.33203125" style="25" customWidth="1"/>
    <col min="8" max="8" width="15.88671875" style="24" customWidth="1"/>
    <col min="9" max="9" width="13.5546875" style="24" customWidth="1"/>
    <col min="10" max="10" width="18.109375" style="25" customWidth="1"/>
    <col min="11" max="11" width="21.6640625" style="24" customWidth="1"/>
    <col min="12" max="12" width="15.886718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58" t="s">
        <v>348</v>
      </c>
      <c r="B2" s="58" t="s">
        <v>189</v>
      </c>
      <c r="C2" s="58" t="s">
        <v>18</v>
      </c>
      <c r="D2" s="96">
        <v>33.848999999999997</v>
      </c>
      <c r="E2" s="96">
        <v>867.33</v>
      </c>
      <c r="F2" s="68"/>
      <c r="G2" s="58" t="s">
        <v>349</v>
      </c>
      <c r="H2" s="69" t="s">
        <v>54</v>
      </c>
      <c r="I2" s="70">
        <v>11</v>
      </c>
      <c r="J2" s="79"/>
      <c r="K2" s="72" t="s">
        <v>312</v>
      </c>
      <c r="L2" s="69" t="s">
        <v>339</v>
      </c>
      <c r="M2" s="53"/>
      <c r="N2" s="53"/>
    </row>
    <row r="3" spans="1:14" s="14" customFormat="1" ht="39.6" customHeight="1">
      <c r="A3" s="58" t="s">
        <v>348</v>
      </c>
      <c r="B3" s="58" t="s">
        <v>354</v>
      </c>
      <c r="C3" s="58" t="s">
        <v>18</v>
      </c>
      <c r="D3" s="96">
        <v>1.48</v>
      </c>
      <c r="E3" s="96">
        <v>18.828721420000001</v>
      </c>
      <c r="F3" s="68"/>
      <c r="G3" s="58" t="s">
        <v>349</v>
      </c>
      <c r="H3" s="69" t="s">
        <v>54</v>
      </c>
      <c r="I3" s="70">
        <v>7</v>
      </c>
      <c r="J3" s="79"/>
      <c r="K3" s="72"/>
      <c r="L3" s="69" t="s">
        <v>339</v>
      </c>
      <c r="M3" s="53"/>
      <c r="N3" s="53"/>
    </row>
    <row r="4" spans="1:14" s="14" customFormat="1" ht="39.6" customHeight="1">
      <c r="A4" s="58" t="s">
        <v>348</v>
      </c>
      <c r="B4" s="58" t="s">
        <v>353</v>
      </c>
      <c r="C4" s="58" t="s">
        <v>18</v>
      </c>
      <c r="D4" s="96">
        <v>1.4379999999999999</v>
      </c>
      <c r="E4" s="96">
        <v>32.028825480000002</v>
      </c>
      <c r="F4" s="68"/>
      <c r="G4" s="58" t="s">
        <v>349</v>
      </c>
      <c r="H4" s="69" t="s">
        <v>54</v>
      </c>
      <c r="I4" s="70">
        <v>7</v>
      </c>
      <c r="J4" s="79"/>
      <c r="K4" s="72"/>
      <c r="L4" s="69" t="s">
        <v>339</v>
      </c>
      <c r="M4" s="53"/>
      <c r="N4" s="53"/>
    </row>
    <row r="5" spans="1:14" s="14" customFormat="1" ht="39.6" customHeight="1">
      <c r="A5" s="58" t="s">
        <v>348</v>
      </c>
      <c r="B5" s="58" t="s">
        <v>352</v>
      </c>
      <c r="C5" s="58" t="s">
        <v>18</v>
      </c>
      <c r="D5" s="96">
        <v>1.56</v>
      </c>
      <c r="E5" s="96">
        <v>41.048906299999999</v>
      </c>
      <c r="F5" s="74"/>
      <c r="G5" s="58" t="s">
        <v>349</v>
      </c>
      <c r="H5" s="69" t="s">
        <v>54</v>
      </c>
      <c r="I5" s="70">
        <v>7</v>
      </c>
      <c r="J5" s="79"/>
      <c r="K5" s="72"/>
      <c r="L5" s="69" t="s">
        <v>339</v>
      </c>
      <c r="M5" s="53"/>
      <c r="N5" s="53"/>
    </row>
    <row r="6" spans="1:14" s="14" customFormat="1" ht="39.6" customHeight="1">
      <c r="A6" s="58" t="s">
        <v>348</v>
      </c>
      <c r="B6" s="58" t="s">
        <v>355</v>
      </c>
      <c r="C6" s="58" t="s">
        <v>12</v>
      </c>
      <c r="D6" s="96">
        <v>3.2</v>
      </c>
      <c r="E6" s="96">
        <v>176.47453530000001</v>
      </c>
      <c r="F6" s="74"/>
      <c r="G6" s="58" t="s">
        <v>349</v>
      </c>
      <c r="H6" s="69" t="s">
        <v>54</v>
      </c>
      <c r="I6" s="70">
        <v>7</v>
      </c>
      <c r="J6" s="79"/>
      <c r="K6" s="72"/>
      <c r="L6" s="69" t="s">
        <v>339</v>
      </c>
      <c r="M6" s="53"/>
      <c r="N6" s="53"/>
    </row>
    <row r="7" spans="1:14" s="14" customFormat="1" ht="39.6" customHeight="1">
      <c r="A7" s="58" t="s">
        <v>348</v>
      </c>
      <c r="B7" s="58" t="s">
        <v>190</v>
      </c>
      <c r="C7" s="58" t="s">
        <v>57</v>
      </c>
      <c r="D7" s="96">
        <v>1</v>
      </c>
      <c r="E7" s="96">
        <v>45.09</v>
      </c>
      <c r="F7" s="74"/>
      <c r="G7" s="58" t="s">
        <v>349</v>
      </c>
      <c r="H7" s="69" t="s">
        <v>54</v>
      </c>
      <c r="I7" s="70">
        <v>4</v>
      </c>
      <c r="J7" s="79"/>
      <c r="K7" s="72"/>
      <c r="L7" s="69" t="s">
        <v>339</v>
      </c>
      <c r="M7" s="53"/>
      <c r="N7" s="53"/>
    </row>
    <row r="8" spans="1:14" s="14" customFormat="1" ht="39.6" customHeight="1">
      <c r="A8" s="58" t="s">
        <v>348</v>
      </c>
      <c r="B8" s="58" t="s">
        <v>191</v>
      </c>
      <c r="C8" s="58" t="s">
        <v>57</v>
      </c>
      <c r="D8" s="96">
        <v>1</v>
      </c>
      <c r="E8" s="96">
        <v>45.09</v>
      </c>
      <c r="F8" s="74"/>
      <c r="G8" s="58" t="s">
        <v>349</v>
      </c>
      <c r="H8" s="69" t="s">
        <v>54</v>
      </c>
      <c r="I8" s="70">
        <v>4</v>
      </c>
      <c r="J8" s="79"/>
      <c r="K8" s="72"/>
      <c r="L8" s="69" t="s">
        <v>339</v>
      </c>
      <c r="M8" s="53"/>
      <c r="N8" s="53"/>
    </row>
    <row r="9" spans="1:14" s="14" customFormat="1" ht="39.6" customHeight="1">
      <c r="A9" s="58" t="s">
        <v>348</v>
      </c>
      <c r="B9" s="58" t="s">
        <v>192</v>
      </c>
      <c r="C9" s="58" t="s">
        <v>57</v>
      </c>
      <c r="D9" s="96">
        <v>1</v>
      </c>
      <c r="E9" s="96">
        <v>45.09</v>
      </c>
      <c r="F9" s="74"/>
      <c r="G9" s="58" t="s">
        <v>349</v>
      </c>
      <c r="H9" s="69" t="s">
        <v>54</v>
      </c>
      <c r="I9" s="70">
        <v>4</v>
      </c>
      <c r="J9" s="79"/>
      <c r="K9" s="72"/>
      <c r="L9" s="69" t="s">
        <v>339</v>
      </c>
      <c r="M9" s="53"/>
      <c r="N9" s="53"/>
    </row>
    <row r="10" spans="1:14" s="14" customFormat="1" ht="39.6" customHeight="1">
      <c r="A10" s="58" t="s">
        <v>348</v>
      </c>
      <c r="B10" s="58" t="s">
        <v>193</v>
      </c>
      <c r="C10" s="58" t="s">
        <v>57</v>
      </c>
      <c r="D10" s="96">
        <v>1</v>
      </c>
      <c r="E10" s="96">
        <v>45.09</v>
      </c>
      <c r="F10" s="74"/>
      <c r="G10" s="58" t="s">
        <v>349</v>
      </c>
      <c r="H10" s="69" t="s">
        <v>54</v>
      </c>
      <c r="I10" s="70">
        <v>4</v>
      </c>
      <c r="J10" s="79"/>
      <c r="K10" s="72"/>
      <c r="L10" s="69" t="s">
        <v>339</v>
      </c>
      <c r="M10" s="53"/>
      <c r="N10" s="53"/>
    </row>
    <row r="11" spans="1:14" s="14" customFormat="1" ht="39.6" customHeight="1">
      <c r="A11" s="58" t="s">
        <v>348</v>
      </c>
      <c r="B11" s="58" t="s">
        <v>194</v>
      </c>
      <c r="C11" s="58" t="s">
        <v>57</v>
      </c>
      <c r="D11" s="96">
        <v>1</v>
      </c>
      <c r="E11" s="96">
        <v>45.09</v>
      </c>
      <c r="F11" s="74"/>
      <c r="G11" s="58" t="s">
        <v>349</v>
      </c>
      <c r="H11" s="69" t="s">
        <v>54</v>
      </c>
      <c r="I11" s="70">
        <v>4</v>
      </c>
      <c r="J11" s="79"/>
      <c r="K11" s="72"/>
      <c r="L11" s="69" t="s">
        <v>339</v>
      </c>
      <c r="M11" s="53"/>
      <c r="N11" s="53"/>
    </row>
    <row r="12" spans="1:14" s="14" customFormat="1" ht="39.6" customHeight="1">
      <c r="A12" s="58" t="s">
        <v>348</v>
      </c>
      <c r="B12" s="58" t="s">
        <v>195</v>
      </c>
      <c r="C12" s="58" t="s">
        <v>57</v>
      </c>
      <c r="D12" s="96">
        <v>1</v>
      </c>
      <c r="E12" s="96">
        <v>45.09</v>
      </c>
      <c r="F12" s="74"/>
      <c r="G12" s="58" t="s">
        <v>349</v>
      </c>
      <c r="H12" s="69" t="s">
        <v>54</v>
      </c>
      <c r="I12" s="70">
        <v>4</v>
      </c>
      <c r="J12" s="79"/>
      <c r="K12" s="72"/>
      <c r="L12" s="69" t="s">
        <v>339</v>
      </c>
      <c r="M12" s="53"/>
      <c r="N12" s="53"/>
    </row>
    <row r="13" spans="1:14" s="14" customFormat="1" ht="39.6" customHeight="1">
      <c r="A13" s="58" t="s">
        <v>348</v>
      </c>
      <c r="B13" s="58" t="s">
        <v>196</v>
      </c>
      <c r="C13" s="58" t="s">
        <v>57</v>
      </c>
      <c r="D13" s="96">
        <v>1</v>
      </c>
      <c r="E13" s="96">
        <v>45.09</v>
      </c>
      <c r="F13" s="74"/>
      <c r="G13" s="58" t="s">
        <v>349</v>
      </c>
      <c r="H13" s="69" t="s">
        <v>54</v>
      </c>
      <c r="I13" s="70">
        <v>4</v>
      </c>
      <c r="J13" s="79"/>
      <c r="K13" s="72"/>
      <c r="L13" s="69" t="s">
        <v>339</v>
      </c>
      <c r="M13" s="53"/>
      <c r="N13" s="53"/>
    </row>
    <row r="14" spans="1:14" s="14" customFormat="1" ht="39.6" customHeight="1">
      <c r="A14" s="58" t="s">
        <v>348</v>
      </c>
      <c r="B14" s="58" t="s">
        <v>168</v>
      </c>
      <c r="C14" s="58" t="s">
        <v>57</v>
      </c>
      <c r="D14" s="96">
        <v>9</v>
      </c>
      <c r="E14" s="96">
        <v>10.66</v>
      </c>
      <c r="F14" s="74"/>
      <c r="G14" s="58" t="s">
        <v>349</v>
      </c>
      <c r="H14" s="69" t="s">
        <v>54</v>
      </c>
      <c r="I14" s="70">
        <v>1</v>
      </c>
      <c r="J14" s="79"/>
      <c r="K14" s="72"/>
      <c r="L14" s="69" t="s">
        <v>339</v>
      </c>
      <c r="M14" s="53"/>
      <c r="N14" s="53"/>
    </row>
    <row r="15" spans="1:14" s="14" customFormat="1" ht="39.6" customHeight="1">
      <c r="A15" s="58" t="s">
        <v>346</v>
      </c>
      <c r="B15" s="58" t="s">
        <v>197</v>
      </c>
      <c r="C15" s="58" t="s">
        <v>12</v>
      </c>
      <c r="D15" s="96">
        <v>36.575000000000003</v>
      </c>
      <c r="E15" s="96">
        <v>1193.75</v>
      </c>
      <c r="F15" s="68"/>
      <c r="G15" s="58" t="s">
        <v>347</v>
      </c>
      <c r="H15" s="69" t="s">
        <v>54</v>
      </c>
      <c r="I15" s="70">
        <v>7</v>
      </c>
      <c r="J15" s="79"/>
      <c r="K15" s="72" t="s">
        <v>312</v>
      </c>
      <c r="L15" s="69" t="s">
        <v>339</v>
      </c>
      <c r="M15" s="53"/>
      <c r="N15" s="53"/>
    </row>
    <row r="16" spans="1:14" s="14" customFormat="1" ht="39.6" customHeight="1">
      <c r="A16" s="58" t="s">
        <v>344</v>
      </c>
      <c r="B16" s="58" t="s">
        <v>198</v>
      </c>
      <c r="C16" s="58" t="s">
        <v>57</v>
      </c>
      <c r="D16" s="96">
        <v>1</v>
      </c>
      <c r="E16" s="96">
        <v>183.3461227</v>
      </c>
      <c r="F16" s="77"/>
      <c r="G16" s="58" t="s">
        <v>345</v>
      </c>
      <c r="H16" s="69" t="s">
        <v>54</v>
      </c>
      <c r="I16" s="70">
        <v>3</v>
      </c>
      <c r="J16" s="79"/>
      <c r="K16" s="72" t="s">
        <v>312</v>
      </c>
      <c r="L16" s="69" t="s">
        <v>339</v>
      </c>
      <c r="M16" s="53"/>
      <c r="N16" s="53"/>
    </row>
    <row r="17" spans="1:14" s="14" customFormat="1" ht="39.6" customHeight="1">
      <c r="A17" s="58" t="s">
        <v>344</v>
      </c>
      <c r="B17" s="58" t="s">
        <v>199</v>
      </c>
      <c r="C17" s="58" t="s">
        <v>57</v>
      </c>
      <c r="D17" s="96">
        <v>1</v>
      </c>
      <c r="E17" s="96">
        <v>308.00184510000003</v>
      </c>
      <c r="F17" s="77"/>
      <c r="G17" s="58" t="s">
        <v>345</v>
      </c>
      <c r="H17" s="69" t="s">
        <v>54</v>
      </c>
      <c r="I17" s="70">
        <v>3</v>
      </c>
      <c r="J17" s="79"/>
      <c r="K17" s="72" t="s">
        <v>312</v>
      </c>
      <c r="L17" s="69" t="s">
        <v>339</v>
      </c>
      <c r="M17" s="53"/>
      <c r="N17" s="53"/>
    </row>
    <row r="18" spans="1:14" s="14" customFormat="1" ht="39.6" customHeight="1">
      <c r="A18" s="58" t="s">
        <v>344</v>
      </c>
      <c r="B18" s="58" t="s">
        <v>200</v>
      </c>
      <c r="C18" s="58" t="s">
        <v>57</v>
      </c>
      <c r="D18" s="96">
        <v>1</v>
      </c>
      <c r="E18" s="96">
        <v>182.28597360000001</v>
      </c>
      <c r="F18" s="68"/>
      <c r="G18" s="58" t="s">
        <v>345</v>
      </c>
      <c r="H18" s="69" t="s">
        <v>54</v>
      </c>
      <c r="I18" s="70">
        <v>5</v>
      </c>
      <c r="J18" s="79"/>
      <c r="K18" s="72" t="s">
        <v>312</v>
      </c>
      <c r="L18" s="69" t="s">
        <v>339</v>
      </c>
      <c r="M18" s="53"/>
      <c r="N18" s="53"/>
    </row>
    <row r="19" spans="1:14" s="14" customFormat="1" ht="39.75" customHeight="1">
      <c r="A19" s="58" t="s">
        <v>344</v>
      </c>
      <c r="B19" s="58" t="s">
        <v>201</v>
      </c>
      <c r="C19" s="58" t="s">
        <v>57</v>
      </c>
      <c r="D19" s="96">
        <v>1</v>
      </c>
      <c r="E19" s="96">
        <v>182.28597360000001</v>
      </c>
      <c r="F19" s="68"/>
      <c r="G19" s="58" t="s">
        <v>345</v>
      </c>
      <c r="H19" s="69" t="s">
        <v>54</v>
      </c>
      <c r="I19" s="70">
        <v>5</v>
      </c>
      <c r="J19" s="79"/>
      <c r="K19" s="72" t="s">
        <v>312</v>
      </c>
      <c r="L19" s="69" t="s">
        <v>339</v>
      </c>
      <c r="M19" s="53"/>
      <c r="N19" s="53"/>
    </row>
    <row r="20" spans="1:14" s="14" customFormat="1" ht="39.75" customHeight="1">
      <c r="A20" s="58" t="s">
        <v>344</v>
      </c>
      <c r="B20" s="58" t="s">
        <v>202</v>
      </c>
      <c r="C20" s="58" t="s">
        <v>57</v>
      </c>
      <c r="D20" s="96">
        <v>1</v>
      </c>
      <c r="E20" s="96">
        <v>182.28597360000001</v>
      </c>
      <c r="F20" s="68"/>
      <c r="G20" s="58" t="s">
        <v>345</v>
      </c>
      <c r="H20" s="69" t="s">
        <v>54</v>
      </c>
      <c r="I20" s="70">
        <v>5</v>
      </c>
      <c r="J20" s="79"/>
      <c r="K20" s="72" t="s">
        <v>312</v>
      </c>
      <c r="L20" s="69" t="s">
        <v>339</v>
      </c>
      <c r="M20" s="53"/>
      <c r="N20" s="53"/>
    </row>
    <row r="21" spans="1:14" s="14" customFormat="1" ht="39.75" customHeight="1">
      <c r="A21" s="58" t="s">
        <v>344</v>
      </c>
      <c r="B21" s="58" t="s">
        <v>203</v>
      </c>
      <c r="C21" s="58" t="s">
        <v>57</v>
      </c>
      <c r="D21" s="96">
        <v>1</v>
      </c>
      <c r="E21" s="96">
        <v>182.28597360000001</v>
      </c>
      <c r="F21" s="68"/>
      <c r="G21" s="58" t="s">
        <v>345</v>
      </c>
      <c r="H21" s="69" t="s">
        <v>54</v>
      </c>
      <c r="I21" s="70">
        <v>5</v>
      </c>
      <c r="J21" s="79"/>
      <c r="K21" s="72" t="s">
        <v>312</v>
      </c>
      <c r="L21" s="69" t="s">
        <v>339</v>
      </c>
      <c r="M21" s="53"/>
      <c r="N21" s="53"/>
    </row>
    <row r="22" spans="1:14" s="14" customFormat="1" ht="39.75" customHeight="1">
      <c r="A22" s="58" t="s">
        <v>344</v>
      </c>
      <c r="B22" s="58" t="s">
        <v>204</v>
      </c>
      <c r="C22" s="58" t="s">
        <v>57</v>
      </c>
      <c r="D22" s="96">
        <v>1</v>
      </c>
      <c r="E22" s="96">
        <v>182.28597360000001</v>
      </c>
      <c r="F22" s="68"/>
      <c r="G22" s="58" t="s">
        <v>345</v>
      </c>
      <c r="H22" s="69" t="s">
        <v>54</v>
      </c>
      <c r="I22" s="70">
        <v>5</v>
      </c>
      <c r="J22" s="79"/>
      <c r="K22" s="72" t="s">
        <v>312</v>
      </c>
      <c r="L22" s="69" t="s">
        <v>339</v>
      </c>
      <c r="M22" s="53"/>
      <c r="N22" s="53"/>
    </row>
    <row r="23" spans="1:14" s="14" customFormat="1" ht="39.75" customHeight="1">
      <c r="A23" s="58" t="s">
        <v>344</v>
      </c>
      <c r="B23" s="58" t="s">
        <v>205</v>
      </c>
      <c r="C23" s="58" t="s">
        <v>57</v>
      </c>
      <c r="D23" s="96">
        <v>1</v>
      </c>
      <c r="E23" s="96">
        <v>279.35073799999998</v>
      </c>
      <c r="F23" s="68"/>
      <c r="G23" s="58" t="s">
        <v>345</v>
      </c>
      <c r="H23" s="69" t="s">
        <v>54</v>
      </c>
      <c r="I23" s="70">
        <v>5</v>
      </c>
      <c r="J23" s="79"/>
      <c r="K23" s="72" t="s">
        <v>312</v>
      </c>
      <c r="L23" s="69" t="s">
        <v>339</v>
      </c>
      <c r="M23" s="53"/>
      <c r="N23" s="53"/>
    </row>
    <row r="24" spans="1:14" s="14" customFormat="1" ht="39.75" customHeight="1">
      <c r="A24" s="58" t="s">
        <v>342</v>
      </c>
      <c r="B24" s="58" t="s">
        <v>206</v>
      </c>
      <c r="C24" s="58" t="s">
        <v>12</v>
      </c>
      <c r="D24" s="96">
        <v>34.94</v>
      </c>
      <c r="E24" s="96">
        <v>1564.32</v>
      </c>
      <c r="F24" s="77"/>
      <c r="G24" s="58" t="s">
        <v>343</v>
      </c>
      <c r="H24" s="69" t="s">
        <v>54</v>
      </c>
      <c r="I24" s="70">
        <v>11</v>
      </c>
      <c r="J24" s="79"/>
      <c r="K24" s="72" t="s">
        <v>75</v>
      </c>
      <c r="L24" s="69" t="s">
        <v>339</v>
      </c>
      <c r="M24" s="53"/>
      <c r="N24" s="53"/>
    </row>
    <row r="25" spans="1:14" s="14" customFormat="1" ht="39.75" customHeight="1">
      <c r="A25" s="58" t="s">
        <v>340</v>
      </c>
      <c r="B25" s="58" t="s">
        <v>350</v>
      </c>
      <c r="C25" s="58" t="s">
        <v>57</v>
      </c>
      <c r="D25" s="96">
        <v>1</v>
      </c>
      <c r="E25" s="96">
        <v>283.3851262</v>
      </c>
      <c r="F25" s="77"/>
      <c r="G25" s="58" t="s">
        <v>341</v>
      </c>
      <c r="H25" s="69" t="s">
        <v>54</v>
      </c>
      <c r="I25" s="70">
        <v>3</v>
      </c>
      <c r="J25" s="79"/>
      <c r="K25" s="72" t="s">
        <v>75</v>
      </c>
      <c r="L25" s="69" t="s">
        <v>339</v>
      </c>
      <c r="M25" s="53"/>
      <c r="N25" s="53"/>
    </row>
    <row r="26" spans="1:14" s="14" customFormat="1" ht="39.75" customHeight="1">
      <c r="A26" s="58" t="s">
        <v>340</v>
      </c>
      <c r="B26" s="58" t="s">
        <v>351</v>
      </c>
      <c r="C26" s="58" t="s">
        <v>57</v>
      </c>
      <c r="D26" s="96">
        <v>1</v>
      </c>
      <c r="E26" s="96">
        <v>267.87028529999998</v>
      </c>
      <c r="F26" s="77"/>
      <c r="G26" s="58" t="s">
        <v>341</v>
      </c>
      <c r="H26" s="69" t="s">
        <v>54</v>
      </c>
      <c r="I26" s="70">
        <v>3</v>
      </c>
      <c r="J26" s="79"/>
      <c r="K26" s="72" t="s">
        <v>75</v>
      </c>
      <c r="L26" s="69" t="s">
        <v>339</v>
      </c>
      <c r="M26" s="53"/>
      <c r="N26" s="53"/>
    </row>
    <row r="27" spans="1:14" s="14" customFormat="1" ht="39.75" customHeight="1">
      <c r="A27" s="58" t="s">
        <v>340</v>
      </c>
      <c r="B27" s="58" t="s">
        <v>207</v>
      </c>
      <c r="C27" s="58" t="s">
        <v>57</v>
      </c>
      <c r="D27" s="96">
        <v>1</v>
      </c>
      <c r="E27" s="96">
        <v>225.81</v>
      </c>
      <c r="F27" s="77"/>
      <c r="G27" s="58" t="s">
        <v>341</v>
      </c>
      <c r="H27" s="69" t="s">
        <v>54</v>
      </c>
      <c r="I27" s="70">
        <v>5</v>
      </c>
      <c r="J27" s="79"/>
      <c r="K27" s="72" t="s">
        <v>75</v>
      </c>
      <c r="L27" s="69" t="s">
        <v>339</v>
      </c>
      <c r="M27" s="53"/>
      <c r="N27" s="53"/>
    </row>
    <row r="28" spans="1:14" s="14" customFormat="1" ht="39.75" customHeight="1">
      <c r="A28" s="58" t="s">
        <v>340</v>
      </c>
      <c r="B28" s="58" t="s">
        <v>208</v>
      </c>
      <c r="C28" s="58" t="s">
        <v>57</v>
      </c>
      <c r="D28" s="96">
        <v>1</v>
      </c>
      <c r="E28" s="96">
        <v>301.6651</v>
      </c>
      <c r="F28" s="77"/>
      <c r="G28" s="58" t="s">
        <v>341</v>
      </c>
      <c r="H28" s="69" t="s">
        <v>54</v>
      </c>
      <c r="I28" s="70">
        <v>5</v>
      </c>
      <c r="J28" s="79"/>
      <c r="K28" s="72" t="s">
        <v>75</v>
      </c>
      <c r="L28" s="69" t="s">
        <v>339</v>
      </c>
      <c r="M28" s="53"/>
      <c r="N28" s="53"/>
    </row>
    <row r="29" spans="1:14" s="14" customFormat="1" ht="39.75" customHeight="1">
      <c r="A29" s="58" t="s">
        <v>340</v>
      </c>
      <c r="B29" s="58" t="s">
        <v>209</v>
      </c>
      <c r="C29" s="58" t="s">
        <v>57</v>
      </c>
      <c r="D29" s="96">
        <v>1</v>
      </c>
      <c r="E29" s="96">
        <v>187.8663</v>
      </c>
      <c r="F29" s="77"/>
      <c r="G29" s="58" t="s">
        <v>341</v>
      </c>
      <c r="H29" s="69" t="s">
        <v>54</v>
      </c>
      <c r="I29" s="70">
        <v>5</v>
      </c>
      <c r="J29" s="79"/>
      <c r="K29" s="72" t="s">
        <v>75</v>
      </c>
      <c r="L29" s="69" t="s">
        <v>339</v>
      </c>
      <c r="M29" s="53"/>
      <c r="N29" s="53"/>
    </row>
    <row r="30" spans="1:14" s="14" customFormat="1" ht="39.75" customHeight="1">
      <c r="A30" s="58" t="s">
        <v>340</v>
      </c>
      <c r="B30" s="58" t="s">
        <v>210</v>
      </c>
      <c r="C30" s="58" t="s">
        <v>57</v>
      </c>
      <c r="D30" s="96">
        <v>1</v>
      </c>
      <c r="E30" s="96">
        <v>191.39009999999999</v>
      </c>
      <c r="F30" s="77"/>
      <c r="G30" s="58" t="s">
        <v>341</v>
      </c>
      <c r="H30" s="69" t="s">
        <v>54</v>
      </c>
      <c r="I30" s="70">
        <v>5</v>
      </c>
      <c r="J30" s="79"/>
      <c r="K30" s="72" t="s">
        <v>75</v>
      </c>
      <c r="L30" s="69" t="s">
        <v>339</v>
      </c>
      <c r="M30" s="53"/>
      <c r="N30" s="53"/>
    </row>
    <row r="31" spans="1:14" s="14" customFormat="1" ht="39.75" customHeight="1">
      <c r="A31" s="58" t="s">
        <v>228</v>
      </c>
      <c r="B31" s="58" t="s">
        <v>212</v>
      </c>
      <c r="C31" s="96" t="s">
        <v>18</v>
      </c>
      <c r="D31" s="96">
        <v>7.18</v>
      </c>
      <c r="E31" s="96">
        <v>36.088865039381254</v>
      </c>
      <c r="F31" s="68"/>
      <c r="G31" s="58" t="s">
        <v>338</v>
      </c>
      <c r="H31" s="69" t="s">
        <v>54</v>
      </c>
      <c r="I31" s="70">
        <v>7</v>
      </c>
      <c r="J31" s="79"/>
      <c r="K31" s="72" t="s">
        <v>75</v>
      </c>
      <c r="L31" s="69" t="s">
        <v>339</v>
      </c>
      <c r="M31" s="53"/>
      <c r="N31" s="53"/>
    </row>
    <row r="32" spans="1:14" s="14" customFormat="1" ht="39.75" customHeight="1">
      <c r="A32" s="58" t="s">
        <v>228</v>
      </c>
      <c r="B32" s="58" t="s">
        <v>213</v>
      </c>
      <c r="C32" s="96" t="s">
        <v>18</v>
      </c>
      <c r="D32" s="96">
        <v>3.8279999999999998</v>
      </c>
      <c r="E32" s="96">
        <v>54.376977932306822</v>
      </c>
      <c r="F32" s="68"/>
      <c r="G32" s="58" t="s">
        <v>338</v>
      </c>
      <c r="H32" s="69" t="s">
        <v>54</v>
      </c>
      <c r="I32" s="70">
        <v>7</v>
      </c>
      <c r="J32" s="79"/>
      <c r="K32" s="72" t="s">
        <v>75</v>
      </c>
      <c r="L32" s="69" t="s">
        <v>339</v>
      </c>
      <c r="M32" s="53"/>
      <c r="N32" s="53"/>
    </row>
    <row r="33" spans="1:14" s="14" customFormat="1" ht="34.5" customHeight="1">
      <c r="A33" s="58" t="s">
        <v>228</v>
      </c>
      <c r="B33" s="58" t="s">
        <v>214</v>
      </c>
      <c r="C33" s="96" t="s">
        <v>18</v>
      </c>
      <c r="D33" s="96">
        <v>1.9650000000000001</v>
      </c>
      <c r="E33" s="96">
        <v>70.108245228127444</v>
      </c>
      <c r="F33" s="68"/>
      <c r="G33" s="58" t="s">
        <v>338</v>
      </c>
      <c r="H33" s="69" t="s">
        <v>54</v>
      </c>
      <c r="I33" s="70">
        <v>7</v>
      </c>
      <c r="J33" s="79"/>
      <c r="K33" s="72" t="s">
        <v>75</v>
      </c>
      <c r="L33" s="69" t="s">
        <v>339</v>
      </c>
      <c r="M33" s="53"/>
      <c r="N33" s="53"/>
    </row>
    <row r="34" spans="1:14" s="14" customFormat="1" ht="36" customHeight="1">
      <c r="A34" s="58" t="s">
        <v>228</v>
      </c>
      <c r="B34" s="58" t="s">
        <v>215</v>
      </c>
      <c r="C34" s="96" t="s">
        <v>18</v>
      </c>
      <c r="D34" s="96">
        <v>13.8</v>
      </c>
      <c r="E34" s="96">
        <v>565.05490314340454</v>
      </c>
      <c r="F34" s="68"/>
      <c r="G34" s="58" t="s">
        <v>338</v>
      </c>
      <c r="H34" s="69" t="s">
        <v>54</v>
      </c>
      <c r="I34" s="70">
        <v>7</v>
      </c>
      <c r="J34" s="79"/>
      <c r="K34" s="72" t="s">
        <v>75</v>
      </c>
      <c r="L34" s="69" t="s">
        <v>339</v>
      </c>
      <c r="M34" s="53"/>
      <c r="N34" s="53"/>
    </row>
    <row r="35" spans="1:14" s="14" customFormat="1" ht="51" customHeight="1">
      <c r="A35" s="58" t="s">
        <v>228</v>
      </c>
      <c r="B35" s="58" t="s">
        <v>216</v>
      </c>
      <c r="C35" s="96" t="s">
        <v>18</v>
      </c>
      <c r="D35" s="96">
        <v>2.9129999999999998</v>
      </c>
      <c r="E35" s="96">
        <v>36.350741502873767</v>
      </c>
      <c r="F35" s="73"/>
      <c r="G35" s="58" t="s">
        <v>338</v>
      </c>
      <c r="H35" s="69" t="s">
        <v>54</v>
      </c>
      <c r="I35" s="70">
        <v>7</v>
      </c>
      <c r="J35" s="79"/>
      <c r="K35" s="72" t="s">
        <v>75</v>
      </c>
      <c r="L35" s="69" t="s">
        <v>339</v>
      </c>
      <c r="M35" s="53"/>
      <c r="N35" s="53"/>
    </row>
    <row r="36" spans="1:14" s="14" customFormat="1" ht="51" customHeight="1">
      <c r="A36" s="58" t="s">
        <v>228</v>
      </c>
      <c r="B36" s="58" t="s">
        <v>217</v>
      </c>
      <c r="C36" s="96" t="s">
        <v>18</v>
      </c>
      <c r="D36" s="96">
        <v>3.4140000000000001</v>
      </c>
      <c r="E36" s="96">
        <v>62.730761725679422</v>
      </c>
      <c r="F36" s="74"/>
      <c r="G36" s="58" t="s">
        <v>338</v>
      </c>
      <c r="H36" s="69" t="s">
        <v>54</v>
      </c>
      <c r="I36" s="70">
        <v>7</v>
      </c>
      <c r="J36" s="79"/>
      <c r="K36" s="72" t="s">
        <v>75</v>
      </c>
      <c r="L36" s="69" t="s">
        <v>339</v>
      </c>
      <c r="M36" s="53"/>
      <c r="N36" s="53"/>
    </row>
    <row r="37" spans="1:14" s="14" customFormat="1" ht="51" customHeight="1">
      <c r="A37" s="58" t="s">
        <v>228</v>
      </c>
      <c r="B37" s="58" t="s">
        <v>218</v>
      </c>
      <c r="C37" s="96" t="s">
        <v>18</v>
      </c>
      <c r="D37" s="96">
        <v>6.8319999999999999</v>
      </c>
      <c r="E37" s="96">
        <v>176.76293195203294</v>
      </c>
      <c r="F37" s="76"/>
      <c r="G37" s="58" t="s">
        <v>338</v>
      </c>
      <c r="H37" s="69" t="s">
        <v>54</v>
      </c>
      <c r="I37" s="70">
        <v>7</v>
      </c>
      <c r="J37" s="79"/>
      <c r="K37" s="72" t="s">
        <v>75</v>
      </c>
      <c r="L37" s="69" t="s">
        <v>339</v>
      </c>
      <c r="M37" s="53"/>
      <c r="N37" s="53"/>
    </row>
    <row r="38" spans="1:14" s="14" customFormat="1" ht="51" customHeight="1">
      <c r="A38" s="58" t="s">
        <v>228</v>
      </c>
      <c r="B38" s="58" t="s">
        <v>219</v>
      </c>
      <c r="C38" s="96" t="s">
        <v>18</v>
      </c>
      <c r="D38" s="96">
        <v>2.8929999999999998</v>
      </c>
      <c r="E38" s="96">
        <v>45.673286383310867</v>
      </c>
      <c r="F38" s="76"/>
      <c r="G38" s="58" t="s">
        <v>338</v>
      </c>
      <c r="H38" s="69" t="s">
        <v>54</v>
      </c>
      <c r="I38" s="70">
        <v>7</v>
      </c>
      <c r="J38" s="79"/>
      <c r="K38" s="72" t="s">
        <v>75</v>
      </c>
      <c r="L38" s="69" t="s">
        <v>339</v>
      </c>
      <c r="M38" s="53"/>
      <c r="N38" s="53"/>
    </row>
    <row r="39" spans="1:14" s="14" customFormat="1" ht="51" customHeight="1">
      <c r="A39" s="58" t="s">
        <v>228</v>
      </c>
      <c r="B39" s="58" t="s">
        <v>220</v>
      </c>
      <c r="C39" s="96" t="s">
        <v>18</v>
      </c>
      <c r="D39" s="96">
        <v>2.6219999999999999</v>
      </c>
      <c r="E39" s="96">
        <v>39.889138224650537</v>
      </c>
      <c r="F39" s="76"/>
      <c r="G39" s="58" t="s">
        <v>338</v>
      </c>
      <c r="H39" s="69" t="s">
        <v>54</v>
      </c>
      <c r="I39" s="70">
        <v>7</v>
      </c>
      <c r="J39" s="79"/>
      <c r="K39" s="72" t="s">
        <v>75</v>
      </c>
      <c r="L39" s="69" t="s">
        <v>339</v>
      </c>
      <c r="M39" s="53"/>
      <c r="N39" s="53"/>
    </row>
    <row r="40" spans="1:14" s="14" customFormat="1" ht="51" customHeight="1">
      <c r="A40" s="58" t="s">
        <v>228</v>
      </c>
      <c r="B40" s="58" t="s">
        <v>221</v>
      </c>
      <c r="C40" s="96" t="s">
        <v>18</v>
      </c>
      <c r="D40" s="96">
        <v>2.665</v>
      </c>
      <c r="E40" s="96">
        <v>15.511636982899311</v>
      </c>
      <c r="F40" s="77"/>
      <c r="G40" s="58" t="s">
        <v>338</v>
      </c>
      <c r="H40" s="69" t="s">
        <v>54</v>
      </c>
      <c r="I40" s="70">
        <v>7</v>
      </c>
      <c r="J40" s="79"/>
      <c r="K40" s="72" t="s">
        <v>75</v>
      </c>
      <c r="L40" s="69" t="s">
        <v>339</v>
      </c>
      <c r="M40" s="53"/>
      <c r="N40" s="53"/>
    </row>
    <row r="41" spans="1:14" s="14" customFormat="1" ht="51" customHeight="1">
      <c r="A41" s="58" t="s">
        <v>228</v>
      </c>
      <c r="B41" s="58" t="s">
        <v>222</v>
      </c>
      <c r="C41" s="96" t="s">
        <v>18</v>
      </c>
      <c r="D41" s="96">
        <v>3.5950000000000002</v>
      </c>
      <c r="E41" s="96">
        <v>37.856219399701978</v>
      </c>
      <c r="F41" s="77"/>
      <c r="G41" s="58" t="s">
        <v>338</v>
      </c>
      <c r="H41" s="69" t="s">
        <v>54</v>
      </c>
      <c r="I41" s="70">
        <v>7</v>
      </c>
      <c r="J41" s="79"/>
      <c r="K41" s="72" t="s">
        <v>75</v>
      </c>
      <c r="L41" s="69" t="s">
        <v>339</v>
      </c>
      <c r="M41" s="53"/>
      <c r="N41" s="53"/>
    </row>
    <row r="42" spans="1:14" s="14" customFormat="1" ht="51" customHeight="1">
      <c r="A42" s="58" t="s">
        <v>228</v>
      </c>
      <c r="B42" s="58" t="s">
        <v>223</v>
      </c>
      <c r="C42" s="96" t="s">
        <v>18</v>
      </c>
      <c r="D42" s="96">
        <v>2.2040000000000002</v>
      </c>
      <c r="E42" s="96">
        <v>17.696879656567088</v>
      </c>
      <c r="F42" s="77"/>
      <c r="G42" s="58" t="s">
        <v>338</v>
      </c>
      <c r="H42" s="69" t="s">
        <v>54</v>
      </c>
      <c r="I42" s="70">
        <v>7</v>
      </c>
      <c r="J42" s="79"/>
      <c r="K42" s="72" t="s">
        <v>75</v>
      </c>
      <c r="L42" s="69" t="s">
        <v>339</v>
      </c>
      <c r="M42" s="53"/>
      <c r="N42" s="53"/>
    </row>
    <row r="43" spans="1:14" s="14" customFormat="1" ht="51" customHeight="1">
      <c r="A43" s="58" t="s">
        <v>228</v>
      </c>
      <c r="B43" s="58" t="s">
        <v>224</v>
      </c>
      <c r="C43" s="96" t="s">
        <v>18</v>
      </c>
      <c r="D43" s="96">
        <v>7.6109999999999998</v>
      </c>
      <c r="E43" s="96">
        <v>157.1547044632087</v>
      </c>
      <c r="F43" s="76"/>
      <c r="G43" s="58" t="s">
        <v>338</v>
      </c>
      <c r="H43" s="69" t="s">
        <v>54</v>
      </c>
      <c r="I43" s="70">
        <v>7</v>
      </c>
      <c r="J43" s="79"/>
      <c r="K43" s="72" t="s">
        <v>75</v>
      </c>
      <c r="L43" s="69" t="s">
        <v>339</v>
      </c>
      <c r="M43" s="53"/>
      <c r="N43" s="53"/>
    </row>
    <row r="44" spans="1:14" s="14" customFormat="1" ht="51" customHeight="1">
      <c r="A44" s="58" t="s">
        <v>228</v>
      </c>
      <c r="B44" s="58" t="s">
        <v>225</v>
      </c>
      <c r="C44" s="96" t="s">
        <v>18</v>
      </c>
      <c r="D44" s="96">
        <v>1.3049999999999999</v>
      </c>
      <c r="E44" s="96">
        <v>32.572846448591505</v>
      </c>
      <c r="F44" s="77"/>
      <c r="G44" s="58" t="s">
        <v>338</v>
      </c>
      <c r="H44" s="69" t="s">
        <v>54</v>
      </c>
      <c r="I44" s="70">
        <v>7</v>
      </c>
      <c r="J44" s="79"/>
      <c r="K44" s="72" t="s">
        <v>75</v>
      </c>
      <c r="L44" s="69" t="s">
        <v>339</v>
      </c>
      <c r="M44" s="53"/>
      <c r="N44" s="53"/>
    </row>
    <row r="45" spans="1:14" s="14" customFormat="1" ht="51" customHeight="1">
      <c r="A45" s="58" t="s">
        <v>228</v>
      </c>
      <c r="B45" s="58" t="s">
        <v>226</v>
      </c>
      <c r="C45" s="96" t="s">
        <v>18</v>
      </c>
      <c r="D45" s="96">
        <v>1.105</v>
      </c>
      <c r="E45" s="96">
        <v>37.708401333995596</v>
      </c>
      <c r="F45" s="68"/>
      <c r="G45" s="58" t="s">
        <v>338</v>
      </c>
      <c r="H45" s="69" t="s">
        <v>54</v>
      </c>
      <c r="I45" s="70">
        <v>7</v>
      </c>
      <c r="J45" s="79"/>
      <c r="K45" s="72" t="s">
        <v>75</v>
      </c>
      <c r="L45" s="69" t="s">
        <v>339</v>
      </c>
      <c r="M45" s="53"/>
      <c r="N45" s="53"/>
    </row>
    <row r="46" spans="1:14" s="14" customFormat="1" ht="51" customHeight="1">
      <c r="A46" s="58" t="s">
        <v>228</v>
      </c>
      <c r="B46" s="58" t="s">
        <v>227</v>
      </c>
      <c r="C46" s="96" t="s">
        <v>18</v>
      </c>
      <c r="D46" s="96">
        <v>2.11</v>
      </c>
      <c r="E46" s="96">
        <v>14.60007627900376</v>
      </c>
      <c r="F46" s="68"/>
      <c r="G46" s="58" t="s">
        <v>338</v>
      </c>
      <c r="H46" s="69" t="s">
        <v>54</v>
      </c>
      <c r="I46" s="70">
        <v>7</v>
      </c>
      <c r="J46" s="79"/>
      <c r="K46" s="72" t="s">
        <v>75</v>
      </c>
      <c r="L46" s="69" t="s">
        <v>339</v>
      </c>
      <c r="M46" s="53"/>
      <c r="N46" s="53"/>
    </row>
    <row r="47" spans="1:14" s="14" customFormat="1" ht="51" customHeight="1">
      <c r="A47" s="58" t="s">
        <v>228</v>
      </c>
      <c r="B47" s="58" t="s">
        <v>211</v>
      </c>
      <c r="C47" s="96" t="s">
        <v>57</v>
      </c>
      <c r="D47" s="96">
        <v>1</v>
      </c>
      <c r="E47" s="96">
        <v>45.13</v>
      </c>
      <c r="F47" s="77"/>
      <c r="G47" s="58" t="s">
        <v>338</v>
      </c>
      <c r="H47" s="69" t="s">
        <v>54</v>
      </c>
      <c r="I47" s="70">
        <v>4</v>
      </c>
      <c r="J47" s="79"/>
      <c r="K47" s="72" t="s">
        <v>75</v>
      </c>
      <c r="L47" s="69" t="s">
        <v>339</v>
      </c>
      <c r="M47" s="53"/>
      <c r="N47" s="53"/>
    </row>
    <row r="48" spans="1:14" s="14" customFormat="1" ht="51" customHeight="1">
      <c r="A48" s="58" t="s">
        <v>228</v>
      </c>
      <c r="B48" s="58" t="s">
        <v>168</v>
      </c>
      <c r="C48" s="96" t="s">
        <v>57</v>
      </c>
      <c r="D48" s="96">
        <v>12</v>
      </c>
      <c r="E48" s="96">
        <v>131.38</v>
      </c>
      <c r="F48" s="77"/>
      <c r="G48" s="58" t="s">
        <v>338</v>
      </c>
      <c r="H48" s="69" t="s">
        <v>54</v>
      </c>
      <c r="I48" s="70">
        <v>1</v>
      </c>
      <c r="J48" s="79"/>
      <c r="K48" s="72" t="s">
        <v>75</v>
      </c>
      <c r="L48" s="69" t="s">
        <v>339</v>
      </c>
      <c r="M48" s="53"/>
      <c r="N48" s="53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" sqref="J9"/>
    </sheetView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view="pageBreakPreview" zoomScale="70" zoomScaleNormal="40" zoomScaleSheetLayoutView="70" workbookViewId="0">
      <selection activeCell="F3" sqref="F3"/>
    </sheetView>
  </sheetViews>
  <sheetFormatPr defaultRowHeight="14.4"/>
  <cols>
    <col min="2" max="2" width="24.109375" customWidth="1"/>
    <col min="3" max="3" width="51.44140625" style="27" customWidth="1"/>
    <col min="4" max="4" width="15.33203125" customWidth="1"/>
    <col min="5" max="5" width="18.6640625" customWidth="1"/>
    <col min="6" max="6" width="21" customWidth="1"/>
    <col min="7" max="7" width="16" hidden="1" customWidth="1"/>
    <col min="8" max="8" width="29.109375" customWidth="1"/>
    <col min="9" max="9" width="22.109375" customWidth="1"/>
    <col min="10" max="12" width="24.33203125" customWidth="1"/>
    <col min="13" max="13" width="33.33203125" hidden="1" customWidth="1"/>
    <col min="14" max="14" width="18.33203125" hidden="1" customWidth="1"/>
    <col min="15" max="15" width="31.8867187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43">
        <v>5</v>
      </c>
      <c r="B2" s="48" t="s">
        <v>22</v>
      </c>
      <c r="C2" s="8" t="s">
        <v>24</v>
      </c>
      <c r="D2" s="8" t="s">
        <v>12</v>
      </c>
      <c r="E2" s="49">
        <v>7.1920000000000002</v>
      </c>
      <c r="F2" s="49">
        <v>215.68431884647907</v>
      </c>
      <c r="G2" s="50">
        <v>8</v>
      </c>
      <c r="H2" s="49">
        <v>52.643453801568363</v>
      </c>
      <c r="I2" s="49">
        <f t="shared" ref="I2:I13" si="0">F2-H2</f>
        <v>163.0408650449107</v>
      </c>
      <c r="J2" s="49">
        <v>215.684</v>
      </c>
      <c r="K2" s="49">
        <v>215.684</v>
      </c>
      <c r="L2" s="9" t="s">
        <v>105</v>
      </c>
      <c r="M2" s="43"/>
      <c r="N2" s="43"/>
      <c r="O2" s="44"/>
    </row>
    <row r="3" spans="1:15" s="34" customFormat="1" ht="46.5" customHeight="1">
      <c r="A3" s="43">
        <v>6</v>
      </c>
      <c r="B3" s="48" t="s">
        <v>22</v>
      </c>
      <c r="C3" s="8" t="s">
        <v>26</v>
      </c>
      <c r="D3" s="8" t="s">
        <v>12</v>
      </c>
      <c r="E3" s="49">
        <v>3.66</v>
      </c>
      <c r="F3" s="49">
        <v>106.6825267</v>
      </c>
      <c r="G3" s="50">
        <v>8</v>
      </c>
      <c r="H3" s="49">
        <v>26.790189226048419</v>
      </c>
      <c r="I3" s="49">
        <f t="shared" si="0"/>
        <v>79.892337473951585</v>
      </c>
      <c r="J3" s="49">
        <v>106.68300000000001</v>
      </c>
      <c r="K3" s="49">
        <v>106.68300000000001</v>
      </c>
      <c r="L3" s="9" t="s">
        <v>105</v>
      </c>
      <c r="M3" s="43"/>
      <c r="N3" s="43"/>
      <c r="O3" s="44"/>
    </row>
    <row r="4" spans="1:15" s="34" customFormat="1" ht="34.5" customHeight="1">
      <c r="A4" s="43">
        <v>7</v>
      </c>
      <c r="B4" s="48" t="s">
        <v>22</v>
      </c>
      <c r="C4" s="8" t="s">
        <v>26</v>
      </c>
      <c r="D4" s="8" t="s">
        <v>12</v>
      </c>
      <c r="E4" s="49">
        <v>5.0570000000000004</v>
      </c>
      <c r="F4" s="49">
        <v>112.01917659999999</v>
      </c>
      <c r="G4" s="50">
        <v>8</v>
      </c>
      <c r="H4" s="49">
        <v>37.01584341970679</v>
      </c>
      <c r="I4" s="49">
        <f t="shared" si="0"/>
        <v>75.003333180293197</v>
      </c>
      <c r="J4" s="49">
        <v>112.01900000000001</v>
      </c>
      <c r="K4" s="49">
        <v>112.01900000000001</v>
      </c>
      <c r="L4" s="9" t="s">
        <v>105</v>
      </c>
      <c r="M4" s="45"/>
      <c r="N4" s="43"/>
      <c r="O4" s="43"/>
    </row>
    <row r="5" spans="1:15" s="34" customFormat="1" ht="34.5" customHeight="1">
      <c r="A5" s="43">
        <v>8</v>
      </c>
      <c r="B5" s="48" t="s">
        <v>22</v>
      </c>
      <c r="C5" s="8" t="s">
        <v>27</v>
      </c>
      <c r="D5" s="8" t="s">
        <v>12</v>
      </c>
      <c r="E5" s="49">
        <v>5.4</v>
      </c>
      <c r="F5" s="49">
        <v>57.684434760000002</v>
      </c>
      <c r="G5" s="50">
        <v>8</v>
      </c>
      <c r="H5" s="49">
        <v>39.526508694169792</v>
      </c>
      <c r="I5" s="49">
        <f t="shared" si="0"/>
        <v>18.15792606583021</v>
      </c>
      <c r="J5" s="49">
        <v>57.683999999999997</v>
      </c>
      <c r="K5" s="49">
        <v>57.683999999999997</v>
      </c>
      <c r="L5" s="9" t="s">
        <v>105</v>
      </c>
      <c r="M5" s="43"/>
      <c r="N5" s="43"/>
      <c r="O5" s="44"/>
    </row>
    <row r="6" spans="1:15" s="34" customFormat="1" ht="34.5" customHeight="1">
      <c r="A6" s="43">
        <v>14</v>
      </c>
      <c r="B6" s="48" t="s">
        <v>34</v>
      </c>
      <c r="C6" s="8" t="s">
        <v>35</v>
      </c>
      <c r="D6" s="8" t="s">
        <v>18</v>
      </c>
      <c r="E6" s="49">
        <v>3.56</v>
      </c>
      <c r="F6" s="49">
        <v>29.21</v>
      </c>
      <c r="G6" s="50">
        <v>10</v>
      </c>
      <c r="H6" s="49">
        <v>16.102959934587084</v>
      </c>
      <c r="I6" s="49">
        <f t="shared" si="0"/>
        <v>13.107040065412917</v>
      </c>
      <c r="J6" s="49">
        <v>29.1</v>
      </c>
      <c r="K6" s="49">
        <v>29.21</v>
      </c>
      <c r="L6" s="9" t="s">
        <v>105</v>
      </c>
      <c r="M6" s="43"/>
      <c r="N6" s="43"/>
      <c r="O6" s="44"/>
    </row>
    <row r="7" spans="1:15" s="34" customFormat="1" ht="34.5" customHeight="1">
      <c r="A7" s="43">
        <v>19</v>
      </c>
      <c r="B7" s="48" t="s">
        <v>40</v>
      </c>
      <c r="C7" s="8" t="s">
        <v>45</v>
      </c>
      <c r="D7" s="8" t="s">
        <v>12</v>
      </c>
      <c r="E7" s="49">
        <v>6.76</v>
      </c>
      <c r="F7" s="49">
        <v>282.4936586</v>
      </c>
      <c r="G7" s="50">
        <v>8</v>
      </c>
      <c r="H7" s="49">
        <v>94.955193328279009</v>
      </c>
      <c r="I7" s="49">
        <f t="shared" si="0"/>
        <v>187.53846527172101</v>
      </c>
      <c r="J7" s="49">
        <v>282.4936586</v>
      </c>
      <c r="K7" s="49">
        <v>282.4936586</v>
      </c>
      <c r="L7" s="9" t="s">
        <v>105</v>
      </c>
      <c r="M7" s="43"/>
      <c r="N7" s="43"/>
      <c r="O7" s="44"/>
    </row>
    <row r="8" spans="1:15" s="34" customFormat="1" ht="34.5" customHeight="1">
      <c r="A8" s="43">
        <v>20</v>
      </c>
      <c r="B8" s="48" t="s">
        <v>40</v>
      </c>
      <c r="C8" s="8" t="s">
        <v>46</v>
      </c>
      <c r="D8" s="8" t="s">
        <v>12</v>
      </c>
      <c r="E8" s="49">
        <v>5.2350000000000003</v>
      </c>
      <c r="F8" s="49">
        <v>313.34954199999999</v>
      </c>
      <c r="G8" s="50">
        <v>8</v>
      </c>
      <c r="H8" s="49">
        <v>73.534088324488266</v>
      </c>
      <c r="I8" s="49">
        <f t="shared" si="0"/>
        <v>239.81545367551172</v>
      </c>
      <c r="J8" s="49">
        <v>313.34954199999999</v>
      </c>
      <c r="K8" s="49">
        <v>313.34954199999999</v>
      </c>
      <c r="L8" s="9" t="s">
        <v>105</v>
      </c>
      <c r="M8" s="43"/>
      <c r="N8" s="43"/>
      <c r="O8" s="44"/>
    </row>
    <row r="9" spans="1:15" s="34" customFormat="1" ht="34.5" customHeight="1">
      <c r="A9" s="43">
        <v>24</v>
      </c>
      <c r="B9" s="48" t="s">
        <v>40</v>
      </c>
      <c r="C9" s="8" t="s">
        <v>50</v>
      </c>
      <c r="D9" s="8" t="s">
        <v>12</v>
      </c>
      <c r="E9" s="49">
        <v>1</v>
      </c>
      <c r="F9" s="49">
        <v>38.119906110000002</v>
      </c>
      <c r="G9" s="50">
        <v>10</v>
      </c>
      <c r="H9" s="49">
        <v>13.449230769230768</v>
      </c>
      <c r="I9" s="49">
        <f t="shared" si="0"/>
        <v>24.670675340769236</v>
      </c>
      <c r="J9" s="49">
        <v>38.119999999999997</v>
      </c>
      <c r="K9" s="49">
        <v>38.119999999999997</v>
      </c>
      <c r="L9" s="9" t="s">
        <v>105</v>
      </c>
      <c r="M9" s="43" t="s">
        <v>94</v>
      </c>
      <c r="N9" s="43"/>
      <c r="O9" s="44"/>
    </row>
    <row r="10" spans="1:15" s="34" customFormat="1" ht="34.5" customHeight="1">
      <c r="A10" s="43">
        <v>25</v>
      </c>
      <c r="B10" s="48" t="s">
        <v>40</v>
      </c>
      <c r="C10" s="8" t="s">
        <v>50</v>
      </c>
      <c r="D10" s="8" t="s">
        <v>12</v>
      </c>
      <c r="E10" s="49">
        <v>1</v>
      </c>
      <c r="F10" s="49">
        <v>69.659241080000001</v>
      </c>
      <c r="G10" s="50">
        <v>10</v>
      </c>
      <c r="H10" s="49">
        <v>13.449230769230768</v>
      </c>
      <c r="I10" s="49">
        <f t="shared" si="0"/>
        <v>56.210010310769235</v>
      </c>
      <c r="J10" s="49">
        <v>69.659000000000006</v>
      </c>
      <c r="K10" s="49">
        <v>69.659000000000006</v>
      </c>
      <c r="L10" s="9" t="s">
        <v>105</v>
      </c>
      <c r="M10" s="46">
        <f>SUM(E6:E10)</f>
        <v>17.555</v>
      </c>
      <c r="N10" s="43"/>
      <c r="O10" s="44"/>
    </row>
    <row r="11" spans="1:15" s="34" customFormat="1" ht="34.5" customHeight="1">
      <c r="A11" s="43">
        <v>31</v>
      </c>
      <c r="B11" s="48" t="s">
        <v>63</v>
      </c>
      <c r="C11" s="8" t="s">
        <v>62</v>
      </c>
      <c r="D11" s="8" t="s">
        <v>12</v>
      </c>
      <c r="E11" s="49">
        <v>6.226</v>
      </c>
      <c r="F11" s="49">
        <v>224.4495987</v>
      </c>
      <c r="G11" s="50">
        <v>7</v>
      </c>
      <c r="H11" s="49">
        <v>133.3475618904726</v>
      </c>
      <c r="I11" s="49">
        <f t="shared" si="0"/>
        <v>91.102036809527391</v>
      </c>
      <c r="J11" s="49">
        <v>224.45</v>
      </c>
      <c r="K11" s="49">
        <v>224.45</v>
      </c>
      <c r="L11" s="9" t="s">
        <v>105</v>
      </c>
      <c r="M11" s="47"/>
      <c r="N11" s="47"/>
      <c r="O11" s="47"/>
    </row>
    <row r="12" spans="1:15" s="34" customFormat="1" ht="34.5" customHeight="1">
      <c r="A12" s="43">
        <v>40</v>
      </c>
      <c r="B12" s="48" t="s">
        <v>74</v>
      </c>
      <c r="C12" s="8" t="s">
        <v>73</v>
      </c>
      <c r="D12" s="8" t="s">
        <v>12</v>
      </c>
      <c r="E12" s="49">
        <v>15</v>
      </c>
      <c r="F12" s="49">
        <v>654.80263279999997</v>
      </c>
      <c r="G12" s="50">
        <v>7</v>
      </c>
      <c r="H12" s="49">
        <v>354.81</v>
      </c>
      <c r="I12" s="49">
        <f t="shared" si="0"/>
        <v>299.99263279999997</v>
      </c>
      <c r="J12" s="49">
        <v>491.02</v>
      </c>
      <c r="K12" s="49">
        <v>491.02</v>
      </c>
      <c r="L12" s="9" t="s">
        <v>105</v>
      </c>
      <c r="M12" s="44"/>
      <c r="N12" s="44"/>
      <c r="O12" s="47" t="s">
        <v>117</v>
      </c>
    </row>
    <row r="13" spans="1:15" s="34" customFormat="1" ht="34.5" customHeight="1">
      <c r="A13" s="43">
        <v>41</v>
      </c>
      <c r="B13" s="48" t="s">
        <v>74</v>
      </c>
      <c r="C13" s="8" t="s">
        <v>76</v>
      </c>
      <c r="D13" s="8" t="s">
        <v>12</v>
      </c>
      <c r="E13" s="49">
        <v>9</v>
      </c>
      <c r="F13" s="49">
        <v>238.87413699999999</v>
      </c>
      <c r="G13" s="50">
        <v>7</v>
      </c>
      <c r="H13" s="49">
        <v>212.89</v>
      </c>
      <c r="I13" s="49">
        <f t="shared" si="0"/>
        <v>25.984137000000004</v>
      </c>
      <c r="J13" s="49">
        <v>179.16</v>
      </c>
      <c r="K13" s="49">
        <v>179.16</v>
      </c>
      <c r="L13" s="9" t="s">
        <v>105</v>
      </c>
      <c r="M13" s="44"/>
      <c r="N13" s="44"/>
      <c r="O13" s="47" t="s">
        <v>117</v>
      </c>
    </row>
    <row r="14" spans="1:15" s="34" customFormat="1" ht="34.5" customHeight="1">
      <c r="A14" s="123" t="s">
        <v>118</v>
      </c>
      <c r="B14" s="123"/>
      <c r="C14" s="123"/>
      <c r="D14" s="123"/>
      <c r="E14" s="9"/>
      <c r="F14" s="49">
        <f>SUM(F2:F13)</f>
        <v>2343.029173196479</v>
      </c>
      <c r="G14" s="50"/>
      <c r="H14" s="49">
        <f>SUM(H2:H13)</f>
        <v>1068.5142601577818</v>
      </c>
      <c r="I14" s="49">
        <f>SUM(I2:I13)</f>
        <v>1274.5149130386969</v>
      </c>
      <c r="J14" s="49">
        <f>SUM(J2:J13)</f>
        <v>2119.4222006</v>
      </c>
      <c r="K14" s="49">
        <f>SUM(K2:K13)</f>
        <v>2119.5322006000001</v>
      </c>
      <c r="L14" s="9"/>
      <c r="M14" s="44"/>
      <c r="N14" s="44"/>
      <c r="O14" s="47"/>
    </row>
    <row r="15" spans="1:15" s="34" customFormat="1" ht="34.5" customHeight="1">
      <c r="A15" s="38"/>
      <c r="B15" s="38"/>
      <c r="C15" s="38"/>
      <c r="D15" s="38"/>
      <c r="E15" s="39"/>
      <c r="F15" s="39"/>
      <c r="G15" s="40"/>
      <c r="H15" s="39"/>
      <c r="I15" s="39"/>
      <c r="J15" s="39"/>
      <c r="K15" s="39"/>
      <c r="L15" s="39"/>
      <c r="M15" s="41"/>
      <c r="N15" s="41"/>
      <c r="O15" s="42"/>
    </row>
    <row r="16" spans="1:15" s="34" customFormat="1" ht="34.5" customHeight="1">
      <c r="A16" s="38"/>
      <c r="B16" s="38"/>
      <c r="C16" s="38"/>
      <c r="D16" s="38"/>
      <c r="E16" s="39"/>
      <c r="F16" s="39"/>
      <c r="G16" s="40"/>
      <c r="H16" s="39"/>
      <c r="I16" s="39"/>
      <c r="J16" s="39"/>
      <c r="K16" s="39"/>
      <c r="L16" s="39"/>
      <c r="M16" s="41"/>
      <c r="N16" s="41"/>
      <c r="O16" s="42"/>
    </row>
    <row r="17" spans="1:15" s="34" customFormat="1" ht="57.75" customHeight="1">
      <c r="A17" s="36" t="s">
        <v>83</v>
      </c>
      <c r="B17" s="36" t="s">
        <v>0</v>
      </c>
      <c r="C17" s="36" t="s">
        <v>84</v>
      </c>
      <c r="D17" s="36" t="s">
        <v>95</v>
      </c>
      <c r="E17" s="36" t="s">
        <v>96</v>
      </c>
      <c r="F17" s="36" t="s">
        <v>85</v>
      </c>
      <c r="G17" s="36" t="s">
        <v>86</v>
      </c>
      <c r="H17" s="36" t="s">
        <v>87</v>
      </c>
      <c r="I17" s="36" t="s">
        <v>79</v>
      </c>
      <c r="J17" s="36" t="s">
        <v>98</v>
      </c>
      <c r="K17" s="36" t="s">
        <v>90</v>
      </c>
      <c r="L17" s="36" t="s">
        <v>99</v>
      </c>
      <c r="M17" s="36" t="s">
        <v>88</v>
      </c>
      <c r="N17" s="36" t="s">
        <v>89</v>
      </c>
      <c r="O17" s="37" t="s">
        <v>101</v>
      </c>
    </row>
    <row r="18" spans="1:15" s="34" customFormat="1" ht="46.5" customHeight="1">
      <c r="A18" s="29">
        <v>1</v>
      </c>
      <c r="B18" s="48" t="s">
        <v>13</v>
      </c>
      <c r="C18" s="8" t="s">
        <v>11</v>
      </c>
      <c r="D18" s="8" t="s">
        <v>12</v>
      </c>
      <c r="E18" s="49">
        <v>35.828000000000003</v>
      </c>
      <c r="F18" s="49">
        <v>1132.4847496803</v>
      </c>
      <c r="G18" s="50">
        <v>9</v>
      </c>
      <c r="H18" s="49">
        <v>334.51</v>
      </c>
      <c r="I18" s="49">
        <f t="shared" ref="I18:I29" si="1">F18-H18</f>
        <v>797.97474968029996</v>
      </c>
      <c r="J18" s="49">
        <v>504.16</v>
      </c>
      <c r="K18" s="49">
        <v>609.57000000000005</v>
      </c>
      <c r="L18" s="9" t="s">
        <v>100</v>
      </c>
      <c r="M18" s="29"/>
      <c r="N18" s="29"/>
      <c r="O18" s="9" t="s">
        <v>102</v>
      </c>
    </row>
    <row r="19" spans="1:15" s="34" customFormat="1" ht="34.5" customHeight="1">
      <c r="A19" s="29">
        <v>2</v>
      </c>
      <c r="B19" s="48" t="s">
        <v>13</v>
      </c>
      <c r="C19" s="8" t="s">
        <v>17</v>
      </c>
      <c r="D19" s="8" t="s">
        <v>18</v>
      </c>
      <c r="E19" s="49">
        <v>10.69</v>
      </c>
      <c r="F19" s="51">
        <v>212.86</v>
      </c>
      <c r="G19" s="50">
        <v>9</v>
      </c>
      <c r="H19" s="49">
        <v>94.35</v>
      </c>
      <c r="I19" s="49">
        <f t="shared" si="1"/>
        <v>118.51000000000002</v>
      </c>
      <c r="J19" s="49">
        <v>59.6</v>
      </c>
      <c r="K19" s="49">
        <v>97.91</v>
      </c>
      <c r="L19" s="9" t="s">
        <v>100</v>
      </c>
      <c r="M19" s="29"/>
      <c r="N19" s="29"/>
      <c r="O19" s="9" t="s">
        <v>103</v>
      </c>
    </row>
    <row r="20" spans="1:15" s="34" customFormat="1" ht="34.5" customHeight="1">
      <c r="A20" s="29">
        <v>12</v>
      </c>
      <c r="B20" s="48" t="s">
        <v>22</v>
      </c>
      <c r="C20" s="8" t="s">
        <v>31</v>
      </c>
      <c r="D20" s="8" t="s">
        <v>12</v>
      </c>
      <c r="E20" s="49">
        <v>2.98</v>
      </c>
      <c r="F20" s="49">
        <v>91.955522869999996</v>
      </c>
      <c r="G20" s="50">
        <v>8</v>
      </c>
      <c r="H20" s="49">
        <v>21.812777020115927</v>
      </c>
      <c r="I20" s="49">
        <f t="shared" si="1"/>
        <v>70.142745849884065</v>
      </c>
      <c r="J20" s="49">
        <v>22.19</v>
      </c>
      <c r="K20" s="49">
        <v>38.81</v>
      </c>
      <c r="L20" s="9" t="s">
        <v>100</v>
      </c>
      <c r="M20" s="29"/>
      <c r="N20" s="29"/>
      <c r="O20" s="9" t="s">
        <v>103</v>
      </c>
    </row>
    <row r="21" spans="1:15" s="34" customFormat="1" ht="44.25" customHeight="1">
      <c r="A21" s="29">
        <v>15</v>
      </c>
      <c r="B21" s="48" t="s">
        <v>34</v>
      </c>
      <c r="C21" s="8" t="s">
        <v>36</v>
      </c>
      <c r="D21" s="8" t="s">
        <v>37</v>
      </c>
      <c r="E21" s="49">
        <v>1</v>
      </c>
      <c r="F21" s="49">
        <v>389.57</v>
      </c>
      <c r="G21" s="50">
        <v>2</v>
      </c>
      <c r="H21" s="49">
        <v>178.46</v>
      </c>
      <c r="I21" s="49">
        <f t="shared" si="1"/>
        <v>211.10999999999999</v>
      </c>
      <c r="J21" s="49">
        <v>89.23</v>
      </c>
      <c r="K21" s="49">
        <v>178.46</v>
      </c>
      <c r="L21" s="9" t="s">
        <v>100</v>
      </c>
      <c r="M21" s="29"/>
      <c r="N21" s="29"/>
      <c r="O21" s="32" t="s">
        <v>106</v>
      </c>
    </row>
    <row r="22" spans="1:15" s="34" customFormat="1" ht="44.25" customHeight="1">
      <c r="A22" s="29">
        <v>23</v>
      </c>
      <c r="B22" s="48" t="s">
        <v>40</v>
      </c>
      <c r="C22" s="8" t="s">
        <v>49</v>
      </c>
      <c r="D22" s="8" t="s">
        <v>12</v>
      </c>
      <c r="E22" s="49">
        <v>3</v>
      </c>
      <c r="F22" s="49">
        <v>99.547012699999996</v>
      </c>
      <c r="G22" s="50">
        <v>10</v>
      </c>
      <c r="H22" s="49">
        <v>40.347692307692306</v>
      </c>
      <c r="I22" s="49">
        <f t="shared" si="1"/>
        <v>59.19932039230769</v>
      </c>
      <c r="J22" s="49">
        <v>39.79</v>
      </c>
      <c r="K22" s="49">
        <v>99.47</v>
      </c>
      <c r="L22" s="9" t="s">
        <v>100</v>
      </c>
      <c r="M22" s="29" t="s">
        <v>94</v>
      </c>
      <c r="N22" s="29"/>
      <c r="O22" s="31"/>
    </row>
    <row r="23" spans="1:15" s="34" customFormat="1" ht="44.25" customHeight="1">
      <c r="A23" s="29">
        <v>27</v>
      </c>
      <c r="B23" s="48" t="s">
        <v>53</v>
      </c>
      <c r="C23" s="8" t="s">
        <v>56</v>
      </c>
      <c r="D23" s="8" t="s">
        <v>57</v>
      </c>
      <c r="E23" s="49">
        <v>1</v>
      </c>
      <c r="F23" s="49">
        <v>242.75</v>
      </c>
      <c r="G23" s="50">
        <v>3</v>
      </c>
      <c r="H23" s="49">
        <f>123.11/3</f>
        <v>41.036666666666669</v>
      </c>
      <c r="I23" s="49">
        <f t="shared" si="1"/>
        <v>201.71333333333334</v>
      </c>
      <c r="J23" s="49">
        <v>60.68</v>
      </c>
      <c r="K23" s="49">
        <v>242.75</v>
      </c>
      <c r="L23" s="9" t="s">
        <v>100</v>
      </c>
      <c r="M23" s="31"/>
      <c r="N23" s="31"/>
      <c r="O23" s="31" t="s">
        <v>109</v>
      </c>
    </row>
    <row r="24" spans="1:15" s="34" customFormat="1" ht="44.25" customHeight="1">
      <c r="A24" s="29">
        <v>28</v>
      </c>
      <c r="B24" s="48" t="s">
        <v>53</v>
      </c>
      <c r="C24" s="8" t="s">
        <v>58</v>
      </c>
      <c r="D24" s="8" t="s">
        <v>57</v>
      </c>
      <c r="E24" s="49">
        <v>1</v>
      </c>
      <c r="F24" s="49">
        <v>286.86</v>
      </c>
      <c r="G24" s="50">
        <v>3</v>
      </c>
      <c r="H24" s="49">
        <f>123.11/3</f>
        <v>41.036666666666669</v>
      </c>
      <c r="I24" s="49">
        <f t="shared" si="1"/>
        <v>245.82333333333335</v>
      </c>
      <c r="J24" s="49">
        <v>143.13</v>
      </c>
      <c r="K24" s="49">
        <v>286.86</v>
      </c>
      <c r="L24" s="9" t="s">
        <v>100</v>
      </c>
      <c r="M24" s="31"/>
      <c r="N24" s="31"/>
      <c r="O24" s="31" t="s">
        <v>109</v>
      </c>
    </row>
    <row r="25" spans="1:15" s="34" customFormat="1" ht="44.25" customHeight="1">
      <c r="A25" s="29">
        <v>29</v>
      </c>
      <c r="B25" s="48" t="s">
        <v>53</v>
      </c>
      <c r="C25" s="8" t="s">
        <v>59</v>
      </c>
      <c r="D25" s="8" t="s">
        <v>57</v>
      </c>
      <c r="E25" s="49">
        <v>1</v>
      </c>
      <c r="F25" s="49">
        <v>182.66</v>
      </c>
      <c r="G25" s="50">
        <v>3</v>
      </c>
      <c r="H25" s="49">
        <f>123.11/3</f>
        <v>41.036666666666669</v>
      </c>
      <c r="I25" s="49">
        <f t="shared" si="1"/>
        <v>141.62333333333333</v>
      </c>
      <c r="J25" s="49">
        <v>109.6</v>
      </c>
      <c r="K25" s="49">
        <v>182.66</v>
      </c>
      <c r="L25" s="9" t="s">
        <v>100</v>
      </c>
      <c r="M25" s="32"/>
      <c r="N25" s="32"/>
      <c r="O25" s="31" t="s">
        <v>109</v>
      </c>
    </row>
    <row r="26" spans="1:15" s="34" customFormat="1" ht="44.25" customHeight="1">
      <c r="A26" s="29">
        <v>30</v>
      </c>
      <c r="B26" s="48" t="s">
        <v>53</v>
      </c>
      <c r="C26" s="8" t="s">
        <v>110</v>
      </c>
      <c r="D26" s="8" t="s">
        <v>57</v>
      </c>
      <c r="E26" s="49">
        <v>1</v>
      </c>
      <c r="F26" s="49">
        <v>419.66</v>
      </c>
      <c r="G26" s="50">
        <v>3</v>
      </c>
      <c r="H26" s="49">
        <v>0</v>
      </c>
      <c r="I26" s="49">
        <f t="shared" si="1"/>
        <v>419.66</v>
      </c>
      <c r="J26" s="49">
        <v>104.92</v>
      </c>
      <c r="K26" s="49">
        <v>419.66</v>
      </c>
      <c r="L26" s="9" t="s">
        <v>100</v>
      </c>
      <c r="M26" s="32"/>
      <c r="N26" s="32"/>
      <c r="O26" s="32" t="s">
        <v>111</v>
      </c>
    </row>
    <row r="27" spans="1:15" s="34" customFormat="1" ht="44.25" customHeight="1">
      <c r="A27" s="29">
        <v>36</v>
      </c>
      <c r="B27" s="48" t="s">
        <v>63</v>
      </c>
      <c r="C27" s="8" t="s">
        <v>68</v>
      </c>
      <c r="D27" s="8" t="s">
        <v>57</v>
      </c>
      <c r="E27" s="49">
        <v>1</v>
      </c>
      <c r="F27" s="49">
        <v>42.25</v>
      </c>
      <c r="G27" s="50">
        <v>4</v>
      </c>
      <c r="H27" s="49">
        <v>19.04</v>
      </c>
      <c r="I27" s="49">
        <f t="shared" si="1"/>
        <v>23.21</v>
      </c>
      <c r="J27" s="49">
        <v>29.58</v>
      </c>
      <c r="K27" s="49">
        <v>42.25</v>
      </c>
      <c r="L27" s="9" t="s">
        <v>100</v>
      </c>
      <c r="M27" s="32"/>
      <c r="N27" s="32"/>
      <c r="O27" s="32"/>
    </row>
    <row r="28" spans="1:15" s="34" customFormat="1" ht="44.25" customHeight="1">
      <c r="A28" s="29">
        <v>37</v>
      </c>
      <c r="B28" s="48" t="s">
        <v>63</v>
      </c>
      <c r="C28" s="8" t="s">
        <v>69</v>
      </c>
      <c r="D28" s="8" t="s">
        <v>57</v>
      </c>
      <c r="E28" s="49">
        <v>1</v>
      </c>
      <c r="F28" s="49">
        <v>42.25</v>
      </c>
      <c r="G28" s="50">
        <v>4</v>
      </c>
      <c r="H28" s="49">
        <v>19.04</v>
      </c>
      <c r="I28" s="49">
        <f t="shared" si="1"/>
        <v>23.21</v>
      </c>
      <c r="J28" s="49">
        <v>29.58</v>
      </c>
      <c r="K28" s="49">
        <v>42.5</v>
      </c>
      <c r="L28" s="9" t="s">
        <v>100</v>
      </c>
      <c r="M28" s="31"/>
      <c r="N28" s="31"/>
      <c r="O28" s="31"/>
    </row>
    <row r="29" spans="1:15" s="34" customFormat="1" ht="44.25" customHeight="1">
      <c r="A29" s="29">
        <v>39</v>
      </c>
      <c r="B29" s="48" t="s">
        <v>63</v>
      </c>
      <c r="C29" s="8" t="s">
        <v>71</v>
      </c>
      <c r="D29" s="8" t="s">
        <v>57</v>
      </c>
      <c r="E29" s="49">
        <v>1</v>
      </c>
      <c r="F29" s="49">
        <v>19.43</v>
      </c>
      <c r="G29" s="50">
        <v>12</v>
      </c>
      <c r="H29" s="49">
        <v>0</v>
      </c>
      <c r="I29" s="49">
        <f t="shared" si="1"/>
        <v>19.43</v>
      </c>
      <c r="J29" s="49">
        <v>0</v>
      </c>
      <c r="K29" s="49">
        <v>19.43</v>
      </c>
      <c r="L29" s="9" t="s">
        <v>100</v>
      </c>
      <c r="M29" s="31"/>
      <c r="N29" s="31"/>
      <c r="O29" s="31"/>
    </row>
    <row r="30" spans="1:15" s="34" customFormat="1" ht="44.25" customHeight="1">
      <c r="A30" s="124" t="s">
        <v>118</v>
      </c>
      <c r="B30" s="124"/>
      <c r="C30" s="124"/>
      <c r="D30" s="124"/>
      <c r="E30" s="49"/>
      <c r="F30" s="49">
        <f>SUM(F18:F29)</f>
        <v>3162.2772852502999</v>
      </c>
      <c r="G30" s="50"/>
      <c r="H30" s="49">
        <f>SUM(H18:H29)</f>
        <v>830.67046932780806</v>
      </c>
      <c r="I30" s="49">
        <f>SUM(I18:I29)</f>
        <v>2331.6068159224915</v>
      </c>
      <c r="J30" s="49">
        <f>SUM(J18:J29)</f>
        <v>1192.4599999999998</v>
      </c>
      <c r="K30" s="49">
        <f>SUM(K18:K29)</f>
        <v>2260.33</v>
      </c>
      <c r="L30" s="9"/>
      <c r="M30" s="31"/>
      <c r="N30" s="31"/>
      <c r="O30" s="31"/>
    </row>
    <row r="31" spans="1:15" s="34" customFormat="1" ht="44.25" customHeight="1">
      <c r="A31" s="38"/>
      <c r="B31" s="40"/>
      <c r="C31" s="28"/>
      <c r="D31" s="28"/>
      <c r="E31" s="39"/>
      <c r="F31" s="39"/>
      <c r="G31" s="40"/>
      <c r="H31" s="39"/>
      <c r="I31" s="39"/>
      <c r="J31" s="39"/>
      <c r="K31" s="39"/>
      <c r="L31" s="39"/>
      <c r="M31" s="41"/>
      <c r="N31" s="41"/>
      <c r="O31" s="41"/>
    </row>
    <row r="32" spans="1:15" s="34" customFormat="1" ht="44.25" customHeight="1">
      <c r="A32" s="38"/>
      <c r="B32" s="40"/>
      <c r="C32" s="28"/>
      <c r="D32" s="28"/>
      <c r="E32" s="39"/>
      <c r="F32" s="39"/>
      <c r="G32" s="40"/>
      <c r="H32" s="39"/>
      <c r="I32" s="39"/>
      <c r="J32" s="39"/>
      <c r="K32" s="39"/>
      <c r="L32" s="39"/>
      <c r="M32" s="41"/>
      <c r="N32" s="41"/>
      <c r="O32" s="41"/>
    </row>
    <row r="33" spans="1:16" s="34" customFormat="1" ht="44.25" customHeight="1">
      <c r="A33" s="36" t="s">
        <v>83</v>
      </c>
      <c r="B33" s="36" t="s">
        <v>0</v>
      </c>
      <c r="C33" s="36" t="s">
        <v>84</v>
      </c>
      <c r="D33" s="36" t="s">
        <v>95</v>
      </c>
      <c r="E33" s="36" t="s">
        <v>96</v>
      </c>
      <c r="F33" s="36" t="s">
        <v>85</v>
      </c>
      <c r="G33" s="36" t="s">
        <v>86</v>
      </c>
      <c r="H33" s="36" t="s">
        <v>87</v>
      </c>
      <c r="I33" s="36" t="s">
        <v>79</v>
      </c>
      <c r="J33" s="36" t="s">
        <v>98</v>
      </c>
      <c r="K33" s="36" t="s">
        <v>90</v>
      </c>
      <c r="L33" s="36" t="s">
        <v>99</v>
      </c>
      <c r="M33" s="36" t="s">
        <v>88</v>
      </c>
      <c r="N33" s="36" t="s">
        <v>89</v>
      </c>
      <c r="O33" s="37" t="s">
        <v>101</v>
      </c>
    </row>
    <row r="34" spans="1:16" s="34" customFormat="1" ht="44.25" customHeight="1">
      <c r="A34" s="29">
        <v>3</v>
      </c>
      <c r="B34" s="48" t="s">
        <v>22</v>
      </c>
      <c r="C34" s="8" t="s">
        <v>21</v>
      </c>
      <c r="D34" s="8" t="s">
        <v>12</v>
      </c>
      <c r="E34" s="49">
        <v>7.37</v>
      </c>
      <c r="F34" s="49">
        <v>68.311339590000003</v>
      </c>
      <c r="G34" s="50">
        <v>8</v>
      </c>
      <c r="H34" s="49">
        <v>53.946364643709515</v>
      </c>
      <c r="I34" s="49">
        <f t="shared" ref="I34:I50" si="2">F34-H34</f>
        <v>14.364974946290488</v>
      </c>
      <c r="J34" s="49">
        <v>0</v>
      </c>
      <c r="K34" s="49">
        <v>0</v>
      </c>
      <c r="L34" s="9" t="s">
        <v>104</v>
      </c>
      <c r="M34" s="29"/>
      <c r="N34" s="29"/>
      <c r="O34" s="31"/>
    </row>
    <row r="35" spans="1:16" s="34" customFormat="1" ht="44.25" customHeight="1">
      <c r="A35" s="29">
        <v>4</v>
      </c>
      <c r="B35" s="48" t="s">
        <v>22</v>
      </c>
      <c r="C35" s="8" t="s">
        <v>23</v>
      </c>
      <c r="D35" s="8" t="s">
        <v>12</v>
      </c>
      <c r="E35" s="49">
        <v>5.8959999999999999</v>
      </c>
      <c r="F35" s="49">
        <v>107.2236656</v>
      </c>
      <c r="G35" s="50">
        <v>8</v>
      </c>
      <c r="H35" s="49">
        <v>43.157091714967613</v>
      </c>
      <c r="I35" s="49">
        <f t="shared" si="2"/>
        <v>64.066573885032398</v>
      </c>
      <c r="J35" s="49">
        <v>0</v>
      </c>
      <c r="K35" s="49">
        <v>0</v>
      </c>
      <c r="L35" s="9" t="s">
        <v>104</v>
      </c>
      <c r="M35" s="29"/>
      <c r="N35" s="29"/>
      <c r="O35" s="31"/>
    </row>
    <row r="36" spans="1:16" s="34" customFormat="1" ht="44.25" customHeight="1">
      <c r="A36" s="29">
        <v>9</v>
      </c>
      <c r="B36" s="48" t="s">
        <v>22</v>
      </c>
      <c r="C36" s="8" t="s">
        <v>28</v>
      </c>
      <c r="D36" s="8" t="s">
        <v>12</v>
      </c>
      <c r="E36" s="49">
        <v>1.903</v>
      </c>
      <c r="F36" s="49">
        <v>48.574001809999999</v>
      </c>
      <c r="G36" s="50">
        <v>8</v>
      </c>
      <c r="H36" s="49">
        <v>13.929434452778725</v>
      </c>
      <c r="I36" s="49">
        <f t="shared" si="2"/>
        <v>34.644567357221277</v>
      </c>
      <c r="J36" s="49">
        <v>0</v>
      </c>
      <c r="K36" s="49">
        <v>0</v>
      </c>
      <c r="L36" s="9" t="s">
        <v>104</v>
      </c>
      <c r="M36" s="30"/>
      <c r="N36" s="29"/>
      <c r="O36" s="29"/>
    </row>
    <row r="37" spans="1:16" s="34" customFormat="1" ht="44.25" customHeight="1">
      <c r="A37" s="29">
        <v>10</v>
      </c>
      <c r="B37" s="48" t="s">
        <v>22</v>
      </c>
      <c r="C37" s="8" t="s">
        <v>29</v>
      </c>
      <c r="D37" s="8" t="s">
        <v>12</v>
      </c>
      <c r="E37" s="49">
        <v>4.32</v>
      </c>
      <c r="F37" s="49">
        <v>102.82893199999999</v>
      </c>
      <c r="G37" s="50">
        <v>8</v>
      </c>
      <c r="H37" s="49">
        <v>31.621206955335836</v>
      </c>
      <c r="I37" s="49">
        <f t="shared" si="2"/>
        <v>71.207725044664159</v>
      </c>
      <c r="J37" s="49">
        <v>0</v>
      </c>
      <c r="K37" s="49">
        <v>0</v>
      </c>
      <c r="L37" s="9" t="s">
        <v>104</v>
      </c>
      <c r="M37" s="30"/>
      <c r="N37" s="29"/>
      <c r="O37" s="29"/>
    </row>
    <row r="38" spans="1:16" s="34" customFormat="1" ht="44.25" customHeight="1">
      <c r="A38" s="29">
        <v>11</v>
      </c>
      <c r="B38" s="48" t="s">
        <v>22</v>
      </c>
      <c r="C38" s="8" t="s">
        <v>30</v>
      </c>
      <c r="D38" s="8" t="s">
        <v>12</v>
      </c>
      <c r="E38" s="49">
        <v>3.15</v>
      </c>
      <c r="F38" s="49">
        <v>37.926277570000003</v>
      </c>
      <c r="G38" s="50">
        <v>8</v>
      </c>
      <c r="H38" s="49">
        <v>23.057130071599047</v>
      </c>
      <c r="I38" s="49">
        <f t="shared" si="2"/>
        <v>14.869147498400956</v>
      </c>
      <c r="J38" s="49">
        <v>0</v>
      </c>
      <c r="K38" s="49">
        <v>0</v>
      </c>
      <c r="L38" s="9" t="s">
        <v>104</v>
      </c>
      <c r="M38" s="29"/>
      <c r="N38" s="29"/>
      <c r="O38" s="31"/>
      <c r="P38" s="35"/>
    </row>
    <row r="39" spans="1:16" s="34" customFormat="1" ht="44.25" customHeight="1">
      <c r="A39" s="29">
        <v>13</v>
      </c>
      <c r="B39" s="48" t="s">
        <v>34</v>
      </c>
      <c r="C39" s="8" t="s">
        <v>33</v>
      </c>
      <c r="D39" s="8" t="s">
        <v>18</v>
      </c>
      <c r="E39" s="49">
        <v>20.9</v>
      </c>
      <c r="F39" s="49">
        <v>450.21</v>
      </c>
      <c r="G39" s="50">
        <v>9</v>
      </c>
      <c r="H39" s="49">
        <v>94.53704006541291</v>
      </c>
      <c r="I39" s="49">
        <f t="shared" si="2"/>
        <v>355.67295993458708</v>
      </c>
      <c r="J39" s="49">
        <v>177.08</v>
      </c>
      <c r="K39" s="49">
        <v>177.08</v>
      </c>
      <c r="L39" s="9" t="s">
        <v>104</v>
      </c>
      <c r="M39" s="29"/>
      <c r="N39" s="29"/>
      <c r="O39" s="31"/>
      <c r="P39" s="35"/>
    </row>
    <row r="40" spans="1:16" s="34" customFormat="1" ht="44.25" customHeight="1">
      <c r="A40" s="29">
        <v>16</v>
      </c>
      <c r="B40" s="48" t="s">
        <v>40</v>
      </c>
      <c r="C40" s="8" t="s">
        <v>39</v>
      </c>
      <c r="D40" s="8" t="s">
        <v>12</v>
      </c>
      <c r="E40" s="49">
        <v>4.9249999999999998</v>
      </c>
      <c r="F40" s="49">
        <v>335.3397243</v>
      </c>
      <c r="G40" s="50">
        <v>8</v>
      </c>
      <c r="H40" s="49">
        <v>69.179634192570134</v>
      </c>
      <c r="I40" s="49">
        <f t="shared" si="2"/>
        <v>266.16009010742988</v>
      </c>
      <c r="J40" s="49">
        <v>33.5</v>
      </c>
      <c r="K40" s="49">
        <v>33.5</v>
      </c>
      <c r="L40" s="9" t="s">
        <v>104</v>
      </c>
      <c r="M40" s="29"/>
      <c r="N40" s="29"/>
      <c r="O40" s="29" t="s">
        <v>107</v>
      </c>
      <c r="P40" s="35"/>
    </row>
    <row r="41" spans="1:16" s="34" customFormat="1" ht="44.25" customHeight="1">
      <c r="A41" s="29">
        <v>17</v>
      </c>
      <c r="B41" s="48" t="s">
        <v>40</v>
      </c>
      <c r="C41" s="8" t="s">
        <v>42</v>
      </c>
      <c r="D41" s="8" t="s">
        <v>12</v>
      </c>
      <c r="E41" s="49">
        <v>7.5650000000000004</v>
      </c>
      <c r="F41" s="49">
        <v>158.05900270000001</v>
      </c>
      <c r="G41" s="50">
        <v>8</v>
      </c>
      <c r="H41" s="49">
        <v>106.26272744503413</v>
      </c>
      <c r="I41" s="49">
        <f t="shared" si="2"/>
        <v>51.796275254965877</v>
      </c>
      <c r="J41" s="49">
        <v>63.22</v>
      </c>
      <c r="K41" s="49">
        <v>63.22</v>
      </c>
      <c r="L41" s="9" t="s">
        <v>104</v>
      </c>
      <c r="M41" s="29"/>
      <c r="N41" s="29"/>
      <c r="O41" s="31"/>
      <c r="P41" s="35"/>
    </row>
    <row r="42" spans="1:16" s="34" customFormat="1" ht="44.25" customHeight="1">
      <c r="A42" s="29">
        <v>18</v>
      </c>
      <c r="B42" s="48" t="s">
        <v>40</v>
      </c>
      <c r="C42" s="8" t="s">
        <v>43</v>
      </c>
      <c r="D42" s="8" t="s">
        <v>12</v>
      </c>
      <c r="E42" s="49">
        <v>1.903</v>
      </c>
      <c r="F42" s="49">
        <v>16.063565189999998</v>
      </c>
      <c r="G42" s="50">
        <v>8</v>
      </c>
      <c r="H42" s="49">
        <v>26.730729719484458</v>
      </c>
      <c r="I42" s="49">
        <f t="shared" si="2"/>
        <v>-10.667164529484459</v>
      </c>
      <c r="J42" s="49">
        <v>8.0399999999999991</v>
      </c>
      <c r="K42" s="49">
        <v>8.0399999999999991</v>
      </c>
      <c r="L42" s="9" t="s">
        <v>104</v>
      </c>
      <c r="M42" s="29"/>
      <c r="N42" s="29"/>
      <c r="O42" s="31"/>
      <c r="P42" s="35"/>
    </row>
    <row r="43" spans="1:16" s="34" customFormat="1" ht="44.25" customHeight="1">
      <c r="A43" s="29">
        <v>21</v>
      </c>
      <c r="B43" s="48" t="s">
        <v>40</v>
      </c>
      <c r="C43" s="8" t="s">
        <v>47</v>
      </c>
      <c r="D43" s="8" t="s">
        <v>12</v>
      </c>
      <c r="E43" s="49">
        <v>3.75</v>
      </c>
      <c r="F43" s="49">
        <v>154.61481599999999</v>
      </c>
      <c r="G43" s="50">
        <v>10</v>
      </c>
      <c r="H43" s="49">
        <v>50.434615384615384</v>
      </c>
      <c r="I43" s="49">
        <f t="shared" si="2"/>
        <v>104.18020061538461</v>
      </c>
      <c r="J43" s="49">
        <v>113.38</v>
      </c>
      <c r="K43" s="49">
        <v>113.38</v>
      </c>
      <c r="L43" s="9" t="s">
        <v>104</v>
      </c>
      <c r="M43" s="29"/>
      <c r="N43" s="29"/>
      <c r="O43" s="31"/>
      <c r="P43" s="35"/>
    </row>
    <row r="44" spans="1:16" s="34" customFormat="1" ht="44.25" customHeight="1">
      <c r="A44" s="29">
        <v>22</v>
      </c>
      <c r="B44" s="48" t="s">
        <v>40</v>
      </c>
      <c r="C44" s="8" t="s">
        <v>48</v>
      </c>
      <c r="D44" s="8" t="s">
        <v>12</v>
      </c>
      <c r="E44" s="49">
        <v>1</v>
      </c>
      <c r="F44" s="49">
        <v>33.674017499999998</v>
      </c>
      <c r="G44" s="50">
        <v>10</v>
      </c>
      <c r="H44" s="49">
        <v>13.449230769230768</v>
      </c>
      <c r="I44" s="49">
        <f t="shared" si="2"/>
        <v>20.224786730769232</v>
      </c>
      <c r="J44" s="49">
        <v>0</v>
      </c>
      <c r="K44" s="49">
        <v>0</v>
      </c>
      <c r="L44" s="9" t="s">
        <v>104</v>
      </c>
      <c r="M44" s="29" t="s">
        <v>94</v>
      </c>
      <c r="N44" s="29"/>
      <c r="O44" s="31"/>
      <c r="P44" s="35"/>
    </row>
    <row r="45" spans="1:16" s="34" customFormat="1" ht="44.25" customHeight="1">
      <c r="A45" s="29">
        <v>26</v>
      </c>
      <c r="B45" s="48" t="s">
        <v>53</v>
      </c>
      <c r="C45" s="8" t="s">
        <v>52</v>
      </c>
      <c r="D45" s="8" t="s">
        <v>12</v>
      </c>
      <c r="E45" s="49">
        <v>1</v>
      </c>
      <c r="F45" s="49">
        <v>57.25</v>
      </c>
      <c r="G45" s="50">
        <v>3</v>
      </c>
      <c r="H45" s="49">
        <v>0</v>
      </c>
      <c r="I45" s="49">
        <f t="shared" si="2"/>
        <v>57.25</v>
      </c>
      <c r="J45" s="49">
        <v>0</v>
      </c>
      <c r="K45" s="49">
        <v>0</v>
      </c>
      <c r="L45" s="9" t="s">
        <v>104</v>
      </c>
      <c r="M45" s="31"/>
      <c r="N45" s="31"/>
      <c r="O45" s="32" t="s">
        <v>108</v>
      </c>
      <c r="P45" s="35"/>
    </row>
    <row r="46" spans="1:16" ht="44.25" customHeight="1">
      <c r="A46" s="29">
        <v>32</v>
      </c>
      <c r="B46" s="48" t="s">
        <v>63</v>
      </c>
      <c r="C46" s="8" t="s">
        <v>64</v>
      </c>
      <c r="D46" s="8" t="s">
        <v>12</v>
      </c>
      <c r="E46" s="49">
        <v>1.9330000000000001</v>
      </c>
      <c r="F46" s="49">
        <v>118.7745324</v>
      </c>
      <c r="G46" s="50">
        <v>7</v>
      </c>
      <c r="H46" s="49">
        <v>41.40071267816954</v>
      </c>
      <c r="I46" s="49">
        <f t="shared" si="2"/>
        <v>77.373819721830458</v>
      </c>
      <c r="J46" s="49">
        <v>35.631999999999998</v>
      </c>
      <c r="K46" s="49">
        <v>35.631999999999998</v>
      </c>
      <c r="L46" s="9" t="s">
        <v>104</v>
      </c>
      <c r="M46" s="32"/>
      <c r="N46" s="32"/>
      <c r="O46" s="32" t="s">
        <v>112</v>
      </c>
    </row>
    <row r="47" spans="1:16" ht="44.25" customHeight="1">
      <c r="A47" s="29">
        <v>33</v>
      </c>
      <c r="B47" s="48" t="s">
        <v>63</v>
      </c>
      <c r="C47" s="8" t="s">
        <v>65</v>
      </c>
      <c r="D47" s="8" t="s">
        <v>12</v>
      </c>
      <c r="E47" s="49">
        <v>2.31</v>
      </c>
      <c r="F47" s="49">
        <v>88.151549259999996</v>
      </c>
      <c r="G47" s="50">
        <v>7</v>
      </c>
      <c r="H47" s="49">
        <v>49.47524381095274</v>
      </c>
      <c r="I47" s="49">
        <f t="shared" si="2"/>
        <v>38.676305449047256</v>
      </c>
      <c r="J47" s="49">
        <v>52.9</v>
      </c>
      <c r="K47" s="49">
        <v>52.9</v>
      </c>
      <c r="L47" s="9" t="s">
        <v>104</v>
      </c>
      <c r="M47" s="32"/>
      <c r="N47" s="32"/>
      <c r="O47" s="32" t="s">
        <v>113</v>
      </c>
    </row>
    <row r="48" spans="1:16" ht="44.25" customHeight="1">
      <c r="A48" s="29">
        <v>34</v>
      </c>
      <c r="B48" s="48" t="s">
        <v>63</v>
      </c>
      <c r="C48" s="8" t="s">
        <v>66</v>
      </c>
      <c r="D48" s="8" t="s">
        <v>12</v>
      </c>
      <c r="E48" s="49">
        <v>1.1779999999999999</v>
      </c>
      <c r="F48" s="49">
        <v>51.057474249999999</v>
      </c>
      <c r="G48" s="50">
        <v>7</v>
      </c>
      <c r="H48" s="49">
        <v>25.23023255813953</v>
      </c>
      <c r="I48" s="49">
        <f t="shared" si="2"/>
        <v>25.827241691860468</v>
      </c>
      <c r="J48" s="49">
        <v>15.31</v>
      </c>
      <c r="K48" s="49">
        <v>15.31</v>
      </c>
      <c r="L48" s="9" t="s">
        <v>104</v>
      </c>
      <c r="M48" s="32"/>
      <c r="N48" s="32"/>
      <c r="O48" s="32" t="s">
        <v>114</v>
      </c>
    </row>
    <row r="49" spans="1:15" ht="44.25" customHeight="1">
      <c r="A49" s="29">
        <v>35</v>
      </c>
      <c r="B49" s="48" t="s">
        <v>63</v>
      </c>
      <c r="C49" s="8" t="s">
        <v>67</v>
      </c>
      <c r="D49" s="8" t="s">
        <v>12</v>
      </c>
      <c r="E49" s="49">
        <v>0.35</v>
      </c>
      <c r="F49" s="49">
        <v>28.037593059999999</v>
      </c>
      <c r="G49" s="50">
        <v>7</v>
      </c>
      <c r="H49" s="49">
        <v>7.4962490622655658</v>
      </c>
      <c r="I49" s="49">
        <f t="shared" si="2"/>
        <v>20.541343997734433</v>
      </c>
      <c r="J49" s="49">
        <v>0</v>
      </c>
      <c r="K49" s="49">
        <v>0</v>
      </c>
      <c r="L49" s="9" t="s">
        <v>104</v>
      </c>
      <c r="M49" s="32"/>
      <c r="N49" s="32"/>
      <c r="O49" s="32" t="s">
        <v>115</v>
      </c>
    </row>
    <row r="50" spans="1:15" ht="44.25" customHeight="1">
      <c r="A50" s="29">
        <v>38</v>
      </c>
      <c r="B50" s="48" t="s">
        <v>63</v>
      </c>
      <c r="C50" s="8" t="s">
        <v>70</v>
      </c>
      <c r="D50" s="8" t="s">
        <v>57</v>
      </c>
      <c r="E50" s="49">
        <v>2</v>
      </c>
      <c r="F50" s="49">
        <v>16.920000000000002</v>
      </c>
      <c r="G50" s="50">
        <v>1</v>
      </c>
      <c r="H50" s="49">
        <v>0</v>
      </c>
      <c r="I50" s="49">
        <f t="shared" si="2"/>
        <v>16.920000000000002</v>
      </c>
      <c r="J50" s="49">
        <v>0</v>
      </c>
      <c r="K50" s="49">
        <v>0</v>
      </c>
      <c r="L50" s="9" t="s">
        <v>104</v>
      </c>
      <c r="M50" s="31"/>
      <c r="N50" s="31"/>
      <c r="O50" s="31" t="s">
        <v>116</v>
      </c>
    </row>
    <row r="51" spans="1:15" ht="37.5" customHeight="1">
      <c r="A51" s="125" t="s">
        <v>118</v>
      </c>
      <c r="B51" s="125"/>
      <c r="C51" s="125"/>
      <c r="D51" s="125"/>
      <c r="E51" s="52"/>
      <c r="F51" s="49">
        <f>SUM(F34:F50)</f>
        <v>1873.0164912300002</v>
      </c>
      <c r="G51" s="52"/>
      <c r="H51" s="49">
        <f>SUM(H34:H50)</f>
        <v>649.90764352426584</v>
      </c>
      <c r="I51" s="49">
        <f>SUM(I34:I50)</f>
        <v>1223.108847705734</v>
      </c>
      <c r="J51" s="49">
        <f>SUM(J34:J50)</f>
        <v>499.06200000000001</v>
      </c>
      <c r="K51" s="49">
        <f>SUM(K34:K50)</f>
        <v>499.06200000000001</v>
      </c>
      <c r="L51" s="19"/>
      <c r="M51" s="19"/>
      <c r="N51" s="19"/>
      <c r="O51" s="19"/>
    </row>
  </sheetData>
  <sortState ref="A2:O42">
    <sortCondition ref="L2:L42"/>
    <sortCondition ref="B2:B42"/>
  </sortState>
  <mergeCells count="3">
    <mergeCell ref="A14:D14"/>
    <mergeCell ref="A30:D30"/>
    <mergeCell ref="A51:D51"/>
  </mergeCells>
  <pageMargins left="0.7" right="0.7" top="0.75" bottom="0.75" header="0.3" footer="0.3"/>
  <pageSetup paperSize="9" scale="43" fitToHeight="5" orientation="landscape" r:id="rId1"/>
  <rowBreaks count="1" manualBreakCount="1">
    <brk id="23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view="pageBreakPreview" topLeftCell="C1" zoomScale="55" zoomScaleNormal="40" zoomScaleSheetLayoutView="55" workbookViewId="0">
      <selection activeCell="G36" sqref="G36"/>
    </sheetView>
  </sheetViews>
  <sheetFormatPr defaultRowHeight="14.4"/>
  <cols>
    <col min="2" max="2" width="24.10937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8" width="16" customWidth="1"/>
    <col min="9" max="9" width="29.109375" customWidth="1"/>
    <col min="10" max="10" width="22.109375" customWidth="1"/>
    <col min="11" max="13" width="24.33203125" customWidth="1"/>
    <col min="14" max="14" width="33.33203125" hidden="1" customWidth="1"/>
    <col min="15" max="15" width="18.33203125" hidden="1" customWidth="1"/>
    <col min="16" max="16" width="31.88671875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55">
        <v>1</v>
      </c>
      <c r="B2" s="56" t="s">
        <v>122</v>
      </c>
      <c r="C2" s="57" t="s">
        <v>121</v>
      </c>
      <c r="D2" s="58" t="s">
        <v>18</v>
      </c>
      <c r="E2" s="59">
        <v>7</v>
      </c>
      <c r="F2" s="59">
        <v>151.38499999999999</v>
      </c>
      <c r="G2" s="60"/>
      <c r="H2" s="60"/>
      <c r="I2" s="59">
        <v>40</v>
      </c>
      <c r="J2" s="59">
        <f t="shared" ref="J2:J48" si="0">F2-I2</f>
        <v>111.38499999999999</v>
      </c>
      <c r="K2" s="59">
        <v>151.38499999999999</v>
      </c>
      <c r="L2" s="59">
        <v>151.38499999999999</v>
      </c>
      <c r="M2" s="61" t="s">
        <v>105</v>
      </c>
      <c r="N2" s="55"/>
      <c r="O2" s="55"/>
      <c r="P2" s="62"/>
    </row>
    <row r="3" spans="1:16" s="34" customFormat="1" ht="46.5" customHeight="1">
      <c r="A3" s="55">
        <v>2</v>
      </c>
      <c r="B3" s="56" t="s">
        <v>122</v>
      </c>
      <c r="C3" s="57" t="s">
        <v>125</v>
      </c>
      <c r="D3" s="58" t="s">
        <v>18</v>
      </c>
      <c r="E3" s="59">
        <v>7</v>
      </c>
      <c r="F3" s="59">
        <v>151.38499999999999</v>
      </c>
      <c r="G3" s="60"/>
      <c r="H3" s="60"/>
      <c r="I3" s="59">
        <v>40</v>
      </c>
      <c r="J3" s="59">
        <f t="shared" si="0"/>
        <v>111.38499999999999</v>
      </c>
      <c r="K3" s="59">
        <v>151.38499999999999</v>
      </c>
      <c r="L3" s="59">
        <v>151.38499999999999</v>
      </c>
      <c r="M3" s="61" t="s">
        <v>105</v>
      </c>
      <c r="N3" s="55"/>
      <c r="O3" s="55"/>
      <c r="P3" s="62"/>
    </row>
    <row r="4" spans="1:16" s="34" customFormat="1" ht="34.5" customHeight="1">
      <c r="A4" s="55">
        <v>3</v>
      </c>
      <c r="B4" s="56" t="s">
        <v>122</v>
      </c>
      <c r="C4" s="57" t="s">
        <v>126</v>
      </c>
      <c r="D4" s="58" t="s">
        <v>18</v>
      </c>
      <c r="E4" s="59">
        <v>20</v>
      </c>
      <c r="F4" s="59">
        <v>733.13</v>
      </c>
      <c r="G4" s="60"/>
      <c r="H4" s="60"/>
      <c r="I4" s="59">
        <v>91.89608856088563</v>
      </c>
      <c r="J4" s="59">
        <f t="shared" si="0"/>
        <v>641.23391143911431</v>
      </c>
      <c r="K4" s="59">
        <v>99.9</v>
      </c>
      <c r="L4" s="59">
        <v>99.9</v>
      </c>
      <c r="M4" s="61" t="s">
        <v>105</v>
      </c>
      <c r="N4" s="55"/>
      <c r="O4" s="55"/>
      <c r="P4" s="62"/>
    </row>
    <row r="5" spans="1:16" s="34" customFormat="1" ht="34.5" customHeight="1">
      <c r="A5" s="55">
        <v>4</v>
      </c>
      <c r="B5" s="56" t="s">
        <v>122</v>
      </c>
      <c r="C5" s="57" t="s">
        <v>127</v>
      </c>
      <c r="D5" s="58" t="s">
        <v>18</v>
      </c>
      <c r="E5" s="59">
        <v>7.23</v>
      </c>
      <c r="F5" s="59">
        <v>99.97</v>
      </c>
      <c r="G5" s="60"/>
      <c r="H5" s="60"/>
      <c r="I5" s="59">
        <v>79.225057136920853</v>
      </c>
      <c r="J5" s="59">
        <f t="shared" si="0"/>
        <v>20.744942863079146</v>
      </c>
      <c r="K5" s="59">
        <v>274.56</v>
      </c>
      <c r="L5" s="59">
        <v>274.56</v>
      </c>
      <c r="M5" s="61" t="s">
        <v>105</v>
      </c>
      <c r="N5" s="55"/>
      <c r="O5" s="55"/>
      <c r="P5" s="62"/>
    </row>
    <row r="6" spans="1:16" s="34" customFormat="1" ht="34.5" customHeight="1">
      <c r="A6" s="55">
        <v>5</v>
      </c>
      <c r="B6" s="56" t="s">
        <v>122</v>
      </c>
      <c r="C6" s="57" t="s">
        <v>128</v>
      </c>
      <c r="D6" s="58" t="s">
        <v>129</v>
      </c>
      <c r="E6" s="59">
        <v>16.02</v>
      </c>
      <c r="F6" s="59">
        <v>318.42</v>
      </c>
      <c r="G6" s="60"/>
      <c r="H6" s="60"/>
      <c r="I6" s="59">
        <v>175.54431747350927</v>
      </c>
      <c r="J6" s="59">
        <f t="shared" si="0"/>
        <v>142.87568252649075</v>
      </c>
      <c r="K6" s="59">
        <v>318.42</v>
      </c>
      <c r="L6" s="59">
        <v>318.42</v>
      </c>
      <c r="M6" s="61" t="s">
        <v>105</v>
      </c>
      <c r="N6" s="64"/>
      <c r="O6" s="55"/>
      <c r="P6" s="62"/>
    </row>
    <row r="7" spans="1:16" s="34" customFormat="1" ht="34.5" customHeight="1">
      <c r="A7" s="55">
        <v>6</v>
      </c>
      <c r="B7" s="56" t="s">
        <v>122</v>
      </c>
      <c r="C7" s="57" t="s">
        <v>130</v>
      </c>
      <c r="D7" s="58" t="s">
        <v>129</v>
      </c>
      <c r="E7" s="59">
        <v>8.36</v>
      </c>
      <c r="F7" s="59">
        <v>149.54</v>
      </c>
      <c r="G7" s="60"/>
      <c r="H7" s="60"/>
      <c r="I7" s="59">
        <v>91.607396634115943</v>
      </c>
      <c r="J7" s="59">
        <f t="shared" si="0"/>
        <v>57.932603365884049</v>
      </c>
      <c r="K7" s="59">
        <v>149.54</v>
      </c>
      <c r="L7" s="59">
        <v>149.54</v>
      </c>
      <c r="M7" s="61" t="s">
        <v>105</v>
      </c>
      <c r="N7" s="65"/>
      <c r="O7" s="65"/>
      <c r="P7" s="65"/>
    </row>
    <row r="8" spans="1:16" s="34" customFormat="1" ht="34.5" customHeight="1">
      <c r="A8" s="55">
        <v>7</v>
      </c>
      <c r="B8" s="56" t="s">
        <v>133</v>
      </c>
      <c r="C8" s="57" t="s">
        <v>132</v>
      </c>
      <c r="D8" s="58" t="s">
        <v>12</v>
      </c>
      <c r="E8" s="59">
        <v>1.79</v>
      </c>
      <c r="F8" s="59">
        <v>53.047480929999999</v>
      </c>
      <c r="G8" s="60"/>
      <c r="H8" s="60"/>
      <c r="I8" s="59">
        <v>47.466011281224816</v>
      </c>
      <c r="J8" s="59">
        <f t="shared" si="0"/>
        <v>5.5814696487751831</v>
      </c>
      <c r="K8" s="59">
        <v>53.046999999999997</v>
      </c>
      <c r="L8" s="59">
        <v>53.046999999999997</v>
      </c>
      <c r="M8" s="61" t="s">
        <v>105</v>
      </c>
      <c r="N8" s="62"/>
      <c r="O8" s="62"/>
      <c r="P8" s="65"/>
    </row>
    <row r="9" spans="1:16" s="34" customFormat="1" ht="34.5" customHeight="1">
      <c r="A9" s="55">
        <v>8</v>
      </c>
      <c r="B9" s="56" t="s">
        <v>133</v>
      </c>
      <c r="C9" s="57" t="s">
        <v>135</v>
      </c>
      <c r="D9" s="58" t="s">
        <v>12</v>
      </c>
      <c r="E9" s="59">
        <v>2.72</v>
      </c>
      <c r="F9" s="59">
        <v>29.974988280000002</v>
      </c>
      <c r="G9" s="60"/>
      <c r="H9" s="60"/>
      <c r="I9" s="59">
        <v>72.127123287671239</v>
      </c>
      <c r="J9" s="59">
        <f t="shared" si="0"/>
        <v>-42.152135007671234</v>
      </c>
      <c r="K9" s="59">
        <v>29.975000000000001</v>
      </c>
      <c r="L9" s="59">
        <v>29.975000000000001</v>
      </c>
      <c r="M9" s="61" t="s">
        <v>105</v>
      </c>
      <c r="N9" s="66"/>
      <c r="O9" s="66"/>
      <c r="P9" s="61"/>
    </row>
    <row r="10" spans="1:16" s="34" customFormat="1" ht="34.5" customHeight="1">
      <c r="A10" s="55">
        <v>9</v>
      </c>
      <c r="B10" s="56" t="s">
        <v>133</v>
      </c>
      <c r="C10" s="57" t="s">
        <v>136</v>
      </c>
      <c r="D10" s="58" t="s">
        <v>12</v>
      </c>
      <c r="E10" s="59">
        <v>1</v>
      </c>
      <c r="F10" s="59">
        <v>37.083282497250011</v>
      </c>
      <c r="G10" s="60"/>
      <c r="H10" s="60"/>
      <c r="I10" s="59">
        <v>16.111111111111111</v>
      </c>
      <c r="J10" s="59">
        <f t="shared" si="0"/>
        <v>20.9721713861389</v>
      </c>
      <c r="K10" s="59">
        <v>37.083282497250011</v>
      </c>
      <c r="L10" s="59">
        <v>37.083282497250011</v>
      </c>
      <c r="M10" s="61" t="s">
        <v>105</v>
      </c>
      <c r="N10" s="81"/>
      <c r="O10" s="66"/>
      <c r="P10" s="66"/>
    </row>
    <row r="11" spans="1:16" s="34" customFormat="1" ht="34.5" customHeight="1">
      <c r="A11" s="55">
        <v>10</v>
      </c>
      <c r="B11" s="56" t="s">
        <v>133</v>
      </c>
      <c r="C11" s="57" t="s">
        <v>137</v>
      </c>
      <c r="D11" s="58" t="s">
        <v>12</v>
      </c>
      <c r="E11" s="59">
        <v>1</v>
      </c>
      <c r="F11" s="59">
        <v>37.083282497250011</v>
      </c>
      <c r="G11" s="60"/>
      <c r="H11" s="60"/>
      <c r="I11" s="59">
        <v>16.111111111111111</v>
      </c>
      <c r="J11" s="59">
        <f t="shared" si="0"/>
        <v>20.9721713861389</v>
      </c>
      <c r="K11" s="59">
        <v>37.083282497250011</v>
      </c>
      <c r="L11" s="59">
        <v>37.083282497250011</v>
      </c>
      <c r="M11" s="61" t="s">
        <v>105</v>
      </c>
      <c r="N11" s="66"/>
      <c r="O11" s="66"/>
      <c r="P11" s="80"/>
    </row>
    <row r="12" spans="1:16" s="34" customFormat="1" ht="34.5" customHeight="1">
      <c r="A12" s="55">
        <v>11</v>
      </c>
      <c r="B12" s="56" t="s">
        <v>133</v>
      </c>
      <c r="C12" s="57" t="s">
        <v>138</v>
      </c>
      <c r="D12" s="58" t="s">
        <v>12</v>
      </c>
      <c r="E12" s="59">
        <v>1</v>
      </c>
      <c r="F12" s="59">
        <v>37.083282497250011</v>
      </c>
      <c r="G12" s="60"/>
      <c r="H12" s="60"/>
      <c r="I12" s="59">
        <v>16.111111111111111</v>
      </c>
      <c r="J12" s="59">
        <f t="shared" si="0"/>
        <v>20.9721713861389</v>
      </c>
      <c r="K12" s="59">
        <v>37.083282497250011</v>
      </c>
      <c r="L12" s="59">
        <v>37.083282497250011</v>
      </c>
      <c r="M12" s="61" t="s">
        <v>105</v>
      </c>
      <c r="N12" s="66"/>
      <c r="O12" s="66"/>
      <c r="P12" s="80"/>
    </row>
    <row r="13" spans="1:16" s="34" customFormat="1" ht="34.5" customHeight="1">
      <c r="A13" s="55">
        <v>12</v>
      </c>
      <c r="B13" s="56" t="s">
        <v>133</v>
      </c>
      <c r="C13" s="57" t="s">
        <v>139</v>
      </c>
      <c r="D13" s="58" t="s">
        <v>12</v>
      </c>
      <c r="E13" s="59">
        <v>1</v>
      </c>
      <c r="F13" s="59">
        <v>37.083282497250011</v>
      </c>
      <c r="G13" s="60"/>
      <c r="H13" s="60"/>
      <c r="I13" s="59">
        <v>16.111111111111111</v>
      </c>
      <c r="J13" s="59">
        <f t="shared" si="0"/>
        <v>20.9721713861389</v>
      </c>
      <c r="K13" s="59">
        <v>37.083282497250011</v>
      </c>
      <c r="L13" s="59">
        <v>37.083282497250011</v>
      </c>
      <c r="M13" s="61" t="s">
        <v>105</v>
      </c>
      <c r="N13" s="66"/>
      <c r="O13" s="66"/>
      <c r="P13" s="66"/>
    </row>
    <row r="14" spans="1:16" s="34" customFormat="1" ht="34.5" customHeight="1">
      <c r="A14" s="55">
        <v>13</v>
      </c>
      <c r="B14" s="56" t="s">
        <v>133</v>
      </c>
      <c r="C14" s="57" t="s">
        <v>140</v>
      </c>
      <c r="D14" s="58" t="s">
        <v>12</v>
      </c>
      <c r="E14" s="59">
        <v>1</v>
      </c>
      <c r="F14" s="59">
        <v>37.083282497250011</v>
      </c>
      <c r="G14" s="60"/>
      <c r="H14" s="60"/>
      <c r="I14" s="59">
        <v>16.111111111111111</v>
      </c>
      <c r="J14" s="59">
        <f t="shared" si="0"/>
        <v>20.9721713861389</v>
      </c>
      <c r="K14" s="59">
        <v>37.083282497250011</v>
      </c>
      <c r="L14" s="59">
        <v>37.083282497250011</v>
      </c>
      <c r="M14" s="61" t="s">
        <v>105</v>
      </c>
      <c r="N14" s="66"/>
      <c r="O14" s="66"/>
      <c r="P14" s="80"/>
    </row>
    <row r="15" spans="1:16" s="34" customFormat="1" ht="44.25" customHeight="1">
      <c r="A15" s="55">
        <v>14</v>
      </c>
      <c r="B15" s="56" t="s">
        <v>133</v>
      </c>
      <c r="C15" s="57" t="s">
        <v>141</v>
      </c>
      <c r="D15" s="58" t="s">
        <v>129</v>
      </c>
      <c r="E15" s="59">
        <v>1</v>
      </c>
      <c r="F15" s="59">
        <v>37.083282497250011</v>
      </c>
      <c r="G15" s="60"/>
      <c r="H15" s="60"/>
      <c r="I15" s="59">
        <v>16.111111111111111</v>
      </c>
      <c r="J15" s="59">
        <f t="shared" si="0"/>
        <v>20.9721713861389</v>
      </c>
      <c r="K15" s="59">
        <v>37.083282497250011</v>
      </c>
      <c r="L15" s="59">
        <v>37.083282497250011</v>
      </c>
      <c r="M15" s="61" t="s">
        <v>105</v>
      </c>
      <c r="N15" s="66"/>
      <c r="O15" s="66"/>
      <c r="P15" s="80"/>
    </row>
    <row r="16" spans="1:16" s="34" customFormat="1" ht="44.25" customHeight="1">
      <c r="A16" s="55">
        <v>36</v>
      </c>
      <c r="B16" s="56" t="s">
        <v>184</v>
      </c>
      <c r="C16" s="57" t="s">
        <v>170</v>
      </c>
      <c r="D16" s="58" t="s">
        <v>18</v>
      </c>
      <c r="E16" s="59">
        <v>1</v>
      </c>
      <c r="F16" s="59">
        <v>37.083282497250011</v>
      </c>
      <c r="G16" s="60"/>
      <c r="H16" s="60"/>
      <c r="I16" s="59">
        <v>16.111111111111111</v>
      </c>
      <c r="J16" s="59">
        <f t="shared" si="0"/>
        <v>20.9721713861389</v>
      </c>
      <c r="K16" s="59">
        <v>37.083282497250011</v>
      </c>
      <c r="L16" s="59">
        <v>37.083282497250011</v>
      </c>
      <c r="M16" s="61" t="s">
        <v>105</v>
      </c>
      <c r="N16" s="66"/>
      <c r="O16" s="66"/>
      <c r="P16" s="80"/>
    </row>
    <row r="17" spans="1:17" s="34" customFormat="1" ht="44.25" customHeight="1">
      <c r="A17" s="55">
        <v>37</v>
      </c>
      <c r="B17" s="56" t="s">
        <v>184</v>
      </c>
      <c r="C17" s="57" t="s">
        <v>171</v>
      </c>
      <c r="D17" s="58" t="s">
        <v>18</v>
      </c>
      <c r="E17" s="59">
        <v>1</v>
      </c>
      <c r="F17" s="59">
        <v>37.083282497250011</v>
      </c>
      <c r="G17" s="60"/>
      <c r="H17" s="60"/>
      <c r="I17" s="59">
        <v>16.111111111111111</v>
      </c>
      <c r="J17" s="59">
        <f t="shared" si="0"/>
        <v>20.9721713861389</v>
      </c>
      <c r="K17" s="59">
        <v>37.083282497250011</v>
      </c>
      <c r="L17" s="59">
        <v>37.083282497250011</v>
      </c>
      <c r="M17" s="61" t="s">
        <v>105</v>
      </c>
      <c r="N17" s="66"/>
      <c r="O17" s="66"/>
      <c r="P17" s="80"/>
    </row>
    <row r="18" spans="1:17" s="34" customFormat="1" ht="44.25" customHeight="1">
      <c r="A18" s="55">
        <v>15</v>
      </c>
      <c r="B18" s="56" t="s">
        <v>144</v>
      </c>
      <c r="C18" s="57" t="s">
        <v>143</v>
      </c>
      <c r="D18" s="58" t="s">
        <v>129</v>
      </c>
      <c r="E18" s="59">
        <v>1</v>
      </c>
      <c r="F18" s="59">
        <v>37.083282497250011</v>
      </c>
      <c r="G18" s="60"/>
      <c r="H18" s="60"/>
      <c r="I18" s="59">
        <v>16.111111111111111</v>
      </c>
      <c r="J18" s="59">
        <f t="shared" si="0"/>
        <v>20.9721713861389</v>
      </c>
      <c r="K18" s="59">
        <v>37.083282497250011</v>
      </c>
      <c r="L18" s="59">
        <v>37.083282497250011</v>
      </c>
      <c r="M18" s="61" t="s">
        <v>105</v>
      </c>
      <c r="N18" s="80"/>
      <c r="O18" s="80"/>
      <c r="P18" s="67"/>
    </row>
    <row r="19" spans="1:17" s="34" customFormat="1" ht="44.25" customHeight="1">
      <c r="A19" s="55">
        <v>16</v>
      </c>
      <c r="B19" s="56" t="s">
        <v>144</v>
      </c>
      <c r="C19" s="57" t="s">
        <v>146</v>
      </c>
      <c r="D19" s="58" t="s">
        <v>129</v>
      </c>
      <c r="E19" s="59">
        <v>3.036</v>
      </c>
      <c r="F19" s="59">
        <v>45.420945379999999</v>
      </c>
      <c r="G19" s="60"/>
      <c r="H19" s="60"/>
      <c r="I19" s="59">
        <v>33.464653358158841</v>
      </c>
      <c r="J19" s="59">
        <f t="shared" si="0"/>
        <v>11.956292021841158</v>
      </c>
      <c r="K19" s="59">
        <v>45.420945379999999</v>
      </c>
      <c r="L19" s="59">
        <v>45.420945379999999</v>
      </c>
      <c r="M19" s="61" t="s">
        <v>105</v>
      </c>
      <c r="N19" s="67"/>
      <c r="O19" s="67"/>
      <c r="P19" s="67"/>
    </row>
    <row r="20" spans="1:17" s="34" customFormat="1" ht="44.25" customHeight="1">
      <c r="A20" s="55">
        <v>17</v>
      </c>
      <c r="B20" s="56" t="s">
        <v>144</v>
      </c>
      <c r="C20" s="57" t="s">
        <v>147</v>
      </c>
      <c r="D20" s="58" t="s">
        <v>129</v>
      </c>
      <c r="E20" s="59">
        <v>3.2639999999999998</v>
      </c>
      <c r="F20" s="59">
        <v>61.408012210000003</v>
      </c>
      <c r="G20" s="60"/>
      <c r="H20" s="60"/>
      <c r="I20" s="59">
        <v>45.243396517372005</v>
      </c>
      <c r="J20" s="59">
        <f t="shared" si="0"/>
        <v>16.164615692627997</v>
      </c>
      <c r="K20" s="59">
        <v>61.408012210000003</v>
      </c>
      <c r="L20" s="59">
        <v>61.408012210000003</v>
      </c>
      <c r="M20" s="61" t="s">
        <v>105</v>
      </c>
      <c r="N20" s="80"/>
      <c r="O20" s="80"/>
      <c r="P20" s="80"/>
    </row>
    <row r="21" spans="1:17" s="34" customFormat="1" ht="44.25" customHeight="1">
      <c r="A21" s="55">
        <v>18</v>
      </c>
      <c r="B21" s="56" t="s">
        <v>144</v>
      </c>
      <c r="C21" s="57" t="s">
        <v>149</v>
      </c>
      <c r="D21" s="58" t="s">
        <v>129</v>
      </c>
      <c r="E21" s="59">
        <v>2.4279999999999999</v>
      </c>
      <c r="F21" s="59">
        <v>67.666316499999994</v>
      </c>
      <c r="G21" s="80"/>
      <c r="H21" s="80"/>
      <c r="I21" s="59">
        <v>49.854308551953878</v>
      </c>
      <c r="J21" s="59">
        <f t="shared" si="0"/>
        <v>17.812007948046116</v>
      </c>
      <c r="K21" s="59">
        <v>67.666316499999994</v>
      </c>
      <c r="L21" s="59">
        <v>67.666316499999994</v>
      </c>
      <c r="M21" s="61" t="s">
        <v>105</v>
      </c>
      <c r="N21" s="80"/>
      <c r="O21" s="80"/>
      <c r="P21" s="80"/>
    </row>
    <row r="22" spans="1:17" s="34" customFormat="1" ht="44.25" customHeight="1">
      <c r="A22" s="55">
        <v>19</v>
      </c>
      <c r="B22" s="56" t="s">
        <v>144</v>
      </c>
      <c r="C22" s="57" t="s">
        <v>150</v>
      </c>
      <c r="D22" s="58" t="s">
        <v>129</v>
      </c>
      <c r="E22" s="59">
        <v>3.2850000000000001</v>
      </c>
      <c r="F22" s="59">
        <v>139.5950848</v>
      </c>
      <c r="G22" s="80"/>
      <c r="H22" s="80"/>
      <c r="I22" s="59">
        <v>102.84905090046341</v>
      </c>
      <c r="J22" s="59">
        <f t="shared" si="0"/>
        <v>36.746033899536584</v>
      </c>
      <c r="K22" s="59">
        <v>139.5950848</v>
      </c>
      <c r="L22" s="59">
        <v>139.5950848</v>
      </c>
      <c r="M22" s="61" t="s">
        <v>105</v>
      </c>
      <c r="N22" s="80"/>
      <c r="O22" s="80"/>
      <c r="P22" s="80"/>
    </row>
    <row r="23" spans="1:17" s="34" customFormat="1" ht="44.25" customHeight="1">
      <c r="A23" s="55">
        <v>20</v>
      </c>
      <c r="B23" s="56" t="s">
        <v>144</v>
      </c>
      <c r="C23" s="57" t="s">
        <v>151</v>
      </c>
      <c r="D23" s="58" t="s">
        <v>129</v>
      </c>
      <c r="E23" s="59">
        <v>4.327</v>
      </c>
      <c r="F23" s="59">
        <v>115.1915241</v>
      </c>
      <c r="G23" s="80"/>
      <c r="H23" s="80"/>
      <c r="I23" s="59">
        <v>84.869312858950025</v>
      </c>
      <c r="J23" s="59">
        <f t="shared" si="0"/>
        <v>30.32221124104997</v>
      </c>
      <c r="K23" s="59">
        <v>115.1915241</v>
      </c>
      <c r="L23" s="59">
        <v>115.1915241</v>
      </c>
      <c r="M23" s="61" t="s">
        <v>105</v>
      </c>
      <c r="N23" s="80"/>
      <c r="O23" s="80"/>
      <c r="P23" s="80"/>
    </row>
    <row r="24" spans="1:17" s="34" customFormat="1" ht="44.25" customHeight="1">
      <c r="A24" s="55">
        <v>21</v>
      </c>
      <c r="B24" s="56" t="s">
        <v>144</v>
      </c>
      <c r="C24" s="57" t="s">
        <v>152</v>
      </c>
      <c r="D24" s="58" t="s">
        <v>129</v>
      </c>
      <c r="E24" s="59">
        <v>2.4279999999999999</v>
      </c>
      <c r="F24" s="59">
        <v>65.549040759999997</v>
      </c>
      <c r="G24" s="80"/>
      <c r="H24" s="80"/>
      <c r="I24" s="59">
        <v>48.294369671114609</v>
      </c>
      <c r="J24" s="59">
        <f t="shared" si="0"/>
        <v>17.254671088885388</v>
      </c>
      <c r="K24" s="59">
        <v>65.549040759999997</v>
      </c>
      <c r="L24" s="59">
        <v>65.549040759999997</v>
      </c>
      <c r="M24" s="61" t="s">
        <v>105</v>
      </c>
      <c r="N24" s="80"/>
      <c r="O24" s="80"/>
      <c r="P24" s="59"/>
    </row>
    <row r="25" spans="1:17" s="34" customFormat="1" ht="44.25" customHeight="1">
      <c r="A25" s="55">
        <v>22</v>
      </c>
      <c r="B25" s="56" t="s">
        <v>155</v>
      </c>
      <c r="C25" s="57" t="s">
        <v>154</v>
      </c>
      <c r="D25" s="58" t="s">
        <v>129</v>
      </c>
      <c r="E25" s="59">
        <v>1</v>
      </c>
      <c r="F25" s="59">
        <v>168.38</v>
      </c>
      <c r="G25" s="60"/>
      <c r="H25" s="60"/>
      <c r="I25" s="59">
        <v>0</v>
      </c>
      <c r="J25" s="59">
        <f t="shared" si="0"/>
        <v>168.38</v>
      </c>
      <c r="K25" s="59">
        <v>42.1</v>
      </c>
      <c r="L25" s="59">
        <v>168.38</v>
      </c>
      <c r="M25" s="61" t="s">
        <v>100</v>
      </c>
      <c r="N25" s="66"/>
      <c r="O25" s="66"/>
      <c r="P25" s="67"/>
    </row>
    <row r="26" spans="1:17" s="34" customFormat="1" ht="44.25" customHeight="1">
      <c r="A26" s="55">
        <v>23</v>
      </c>
      <c r="B26" s="56" t="s">
        <v>155</v>
      </c>
      <c r="C26" s="57" t="s">
        <v>156</v>
      </c>
      <c r="D26" s="58" t="s">
        <v>129</v>
      </c>
      <c r="E26" s="59"/>
      <c r="F26" s="59">
        <v>507.95</v>
      </c>
      <c r="G26" s="60"/>
      <c r="H26" s="60"/>
      <c r="I26" s="59">
        <v>277.60964597139866</v>
      </c>
      <c r="J26" s="59">
        <f t="shared" si="0"/>
        <v>230.34035402860133</v>
      </c>
      <c r="K26" s="59">
        <v>346.06</v>
      </c>
      <c r="L26" s="59">
        <v>507.95</v>
      </c>
      <c r="M26" s="61" t="s">
        <v>100</v>
      </c>
      <c r="N26" s="67"/>
      <c r="O26" s="67"/>
      <c r="P26" s="67"/>
    </row>
    <row r="27" spans="1:17" s="34" customFormat="1" ht="44.25" customHeight="1">
      <c r="A27" s="55">
        <v>24</v>
      </c>
      <c r="B27" s="56" t="s">
        <v>155</v>
      </c>
      <c r="C27" s="57" t="s">
        <v>157</v>
      </c>
      <c r="D27" s="58" t="s">
        <v>129</v>
      </c>
      <c r="E27" s="59">
        <v>1</v>
      </c>
      <c r="F27" s="59">
        <v>151.0703345</v>
      </c>
      <c r="G27" s="60"/>
      <c r="H27" s="60"/>
      <c r="I27" s="59">
        <v>26.729196550400669</v>
      </c>
      <c r="J27" s="59">
        <f t="shared" si="0"/>
        <v>124.34113794959933</v>
      </c>
      <c r="K27" s="59">
        <v>30.34</v>
      </c>
      <c r="L27" s="59">
        <v>121.36</v>
      </c>
      <c r="M27" s="61" t="s">
        <v>100</v>
      </c>
      <c r="N27" s="80"/>
      <c r="O27" s="80"/>
      <c r="P27" s="80"/>
    </row>
    <row r="28" spans="1:17" s="34" customFormat="1" ht="44.25" customHeight="1">
      <c r="A28" s="55">
        <v>25</v>
      </c>
      <c r="B28" s="56" t="s">
        <v>155</v>
      </c>
      <c r="C28" s="57" t="s">
        <v>158</v>
      </c>
      <c r="D28" s="58" t="s">
        <v>129</v>
      </c>
      <c r="E28" s="59">
        <v>1</v>
      </c>
      <c r="F28" s="59">
        <v>155.69327179999999</v>
      </c>
      <c r="G28" s="60"/>
      <c r="H28" s="60"/>
      <c r="I28" s="59">
        <v>27.54714270866431</v>
      </c>
      <c r="J28" s="59">
        <f t="shared" si="0"/>
        <v>128.14612909133569</v>
      </c>
      <c r="K28" s="59">
        <v>116.77</v>
      </c>
      <c r="L28" s="59">
        <v>116.77</v>
      </c>
      <c r="M28" s="61" t="s">
        <v>100</v>
      </c>
      <c r="N28" s="67"/>
      <c r="O28" s="67"/>
      <c r="P28" s="67"/>
      <c r="Q28" s="35"/>
    </row>
    <row r="29" spans="1:17" s="34" customFormat="1" ht="44.25" customHeight="1">
      <c r="A29" s="55">
        <v>26</v>
      </c>
      <c r="B29" s="56" t="s">
        <v>155</v>
      </c>
      <c r="C29" s="57" t="s">
        <v>159</v>
      </c>
      <c r="D29" s="58" t="s">
        <v>129</v>
      </c>
      <c r="E29" s="59">
        <v>1</v>
      </c>
      <c r="F29" s="59">
        <v>216.75147200000001</v>
      </c>
      <c r="G29" s="60"/>
      <c r="H29" s="60"/>
      <c r="I29" s="59">
        <v>38.350300321051236</v>
      </c>
      <c r="J29" s="59">
        <f t="shared" si="0"/>
        <v>178.40117167894877</v>
      </c>
      <c r="K29" s="59">
        <v>43.35</v>
      </c>
      <c r="L29" s="59">
        <v>151.72499999999999</v>
      </c>
      <c r="M29" s="61" t="s">
        <v>100</v>
      </c>
      <c r="N29" s="67"/>
      <c r="O29" s="67"/>
      <c r="P29" s="67"/>
      <c r="Q29" s="35"/>
    </row>
    <row r="30" spans="1:17" s="34" customFormat="1" ht="44.25" customHeight="1">
      <c r="A30" s="55">
        <v>27</v>
      </c>
      <c r="B30" s="56" t="s">
        <v>155</v>
      </c>
      <c r="C30" s="57" t="s">
        <v>160</v>
      </c>
      <c r="D30" s="58" t="s">
        <v>129</v>
      </c>
      <c r="E30" s="59">
        <v>1</v>
      </c>
      <c r="F30" s="59">
        <v>353.8204149</v>
      </c>
      <c r="G30" s="60"/>
      <c r="H30" s="60"/>
      <c r="I30" s="59">
        <v>62.602200787517383</v>
      </c>
      <c r="J30" s="59">
        <f t="shared" si="0"/>
        <v>291.2182141124826</v>
      </c>
      <c r="K30" s="59">
        <v>247.67</v>
      </c>
      <c r="L30" s="59">
        <v>353.82</v>
      </c>
      <c r="M30" s="61" t="s">
        <v>100</v>
      </c>
      <c r="N30" s="80"/>
      <c r="O30" s="80"/>
      <c r="P30" s="80"/>
      <c r="Q30" s="35"/>
    </row>
    <row r="31" spans="1:17" s="34" customFormat="1" ht="44.25" customHeight="1">
      <c r="A31" s="55">
        <v>28</v>
      </c>
      <c r="B31" s="56" t="s">
        <v>155</v>
      </c>
      <c r="C31" s="57" t="s">
        <v>161</v>
      </c>
      <c r="D31" s="58" t="s">
        <v>129</v>
      </c>
      <c r="E31" s="59">
        <v>1</v>
      </c>
      <c r="F31" s="59">
        <v>415.5317</v>
      </c>
      <c r="G31" s="60"/>
      <c r="H31" s="60"/>
      <c r="I31" s="59">
        <v>294.35078120816132</v>
      </c>
      <c r="J31" s="59">
        <f t="shared" si="0"/>
        <v>121.18091879183868</v>
      </c>
      <c r="K31" s="59">
        <v>415.53199999999998</v>
      </c>
      <c r="L31" s="59">
        <v>415.53199999999998</v>
      </c>
      <c r="M31" s="61" t="s">
        <v>100</v>
      </c>
      <c r="N31" s="80"/>
      <c r="O31" s="80"/>
      <c r="P31" s="80"/>
      <c r="Q31" s="35"/>
    </row>
    <row r="32" spans="1:17" s="34" customFormat="1" ht="44.25" customHeight="1">
      <c r="A32" s="55">
        <v>29</v>
      </c>
      <c r="B32" s="56" t="s">
        <v>155</v>
      </c>
      <c r="C32" s="57" t="s">
        <v>162</v>
      </c>
      <c r="D32" s="58" t="s">
        <v>129</v>
      </c>
      <c r="E32" s="59">
        <v>1</v>
      </c>
      <c r="F32" s="59">
        <v>373.34588300000001</v>
      </c>
      <c r="G32" s="60"/>
      <c r="H32" s="60"/>
      <c r="I32" s="59">
        <v>264.46755403234175</v>
      </c>
      <c r="J32" s="59">
        <f t="shared" si="0"/>
        <v>108.87832896765826</v>
      </c>
      <c r="K32" s="59">
        <f>0.9*F32</f>
        <v>336.01129470000001</v>
      </c>
      <c r="L32" s="59">
        <v>373.34588300000001</v>
      </c>
      <c r="M32" s="61" t="s">
        <v>100</v>
      </c>
      <c r="N32" s="66"/>
      <c r="O32" s="66"/>
      <c r="P32" s="80"/>
      <c r="Q32" s="35"/>
    </row>
    <row r="33" spans="1:17" s="34" customFormat="1" ht="44.25" customHeight="1">
      <c r="A33" s="55">
        <v>30</v>
      </c>
      <c r="B33" s="56" t="s">
        <v>155</v>
      </c>
      <c r="C33" s="57" t="s">
        <v>163</v>
      </c>
      <c r="D33" s="58" t="s">
        <v>129</v>
      </c>
      <c r="E33" s="59">
        <v>1</v>
      </c>
      <c r="F33" s="59">
        <v>143.16040000000001</v>
      </c>
      <c r="G33" s="60"/>
      <c r="H33" s="60"/>
      <c r="I33" s="59">
        <v>101.41073611970607</v>
      </c>
      <c r="J33" s="59">
        <f t="shared" si="0"/>
        <v>41.749663880293937</v>
      </c>
      <c r="K33" s="59">
        <v>114.52</v>
      </c>
      <c r="L33" s="59">
        <v>143.16</v>
      </c>
      <c r="M33" s="61" t="s">
        <v>100</v>
      </c>
      <c r="N33" s="66"/>
      <c r="O33" s="66"/>
      <c r="P33" s="80"/>
      <c r="Q33" s="35"/>
    </row>
    <row r="34" spans="1:17" s="34" customFormat="1" ht="44.25" customHeight="1">
      <c r="A34" s="55">
        <v>31</v>
      </c>
      <c r="B34" s="56" t="s">
        <v>155</v>
      </c>
      <c r="C34" s="57" t="s">
        <v>164</v>
      </c>
      <c r="D34" s="58" t="s">
        <v>129</v>
      </c>
      <c r="E34" s="59">
        <v>1</v>
      </c>
      <c r="F34" s="59">
        <v>165.18307999999999</v>
      </c>
      <c r="G34" s="60"/>
      <c r="H34" s="60"/>
      <c r="I34" s="59">
        <v>117.01097326719047</v>
      </c>
      <c r="J34" s="59">
        <f t="shared" si="0"/>
        <v>48.172106732809524</v>
      </c>
      <c r="K34" s="59">
        <v>100</v>
      </c>
      <c r="L34" s="59">
        <v>165.18299999999999</v>
      </c>
      <c r="M34" s="61" t="s">
        <v>100</v>
      </c>
      <c r="N34" s="81"/>
      <c r="O34" s="66"/>
      <c r="P34" s="66"/>
      <c r="Q34" s="35"/>
    </row>
    <row r="35" spans="1:17" s="34" customFormat="1" ht="44.25" customHeight="1">
      <c r="A35" s="55">
        <v>32</v>
      </c>
      <c r="B35" s="56" t="s">
        <v>155</v>
      </c>
      <c r="C35" s="57" t="s">
        <v>165</v>
      </c>
      <c r="D35" s="58" t="s">
        <v>129</v>
      </c>
      <c r="E35" s="59">
        <v>15</v>
      </c>
      <c r="F35" s="59">
        <v>150.75812082989998</v>
      </c>
      <c r="G35" s="60"/>
      <c r="H35" s="60"/>
      <c r="I35" s="59">
        <v>0</v>
      </c>
      <c r="J35" s="59">
        <f t="shared" si="0"/>
        <v>150.75812082989998</v>
      </c>
      <c r="K35" s="59">
        <v>80.415999999999997</v>
      </c>
      <c r="L35" s="59">
        <v>80.415999999999997</v>
      </c>
      <c r="M35" s="61" t="s">
        <v>100</v>
      </c>
      <c r="N35" s="67"/>
      <c r="O35" s="67"/>
      <c r="P35" s="67"/>
      <c r="Q35" s="35"/>
    </row>
    <row r="36" spans="1:17" ht="44.25" customHeight="1">
      <c r="A36" s="55">
        <v>33</v>
      </c>
      <c r="B36" s="56" t="s">
        <v>155</v>
      </c>
      <c r="C36" s="57" t="s">
        <v>166</v>
      </c>
      <c r="D36" s="58" t="s">
        <v>129</v>
      </c>
      <c r="E36" s="59">
        <v>8.0299999999999994</v>
      </c>
      <c r="F36" s="59">
        <v>145.97701989999999</v>
      </c>
      <c r="G36" s="80"/>
      <c r="H36" s="80"/>
      <c r="I36" s="59">
        <v>0</v>
      </c>
      <c r="J36" s="59">
        <f t="shared" si="0"/>
        <v>145.97701989999999</v>
      </c>
      <c r="K36" s="59">
        <v>36.5</v>
      </c>
      <c r="L36" s="59">
        <v>102</v>
      </c>
      <c r="M36" s="61" t="s">
        <v>100</v>
      </c>
      <c r="N36" s="80"/>
      <c r="O36" s="80"/>
      <c r="P36" s="80"/>
    </row>
    <row r="37" spans="1:17" ht="44.25" customHeight="1">
      <c r="A37" s="55">
        <v>34</v>
      </c>
      <c r="B37" s="56" t="s">
        <v>155</v>
      </c>
      <c r="C37" s="57" t="s">
        <v>167</v>
      </c>
      <c r="D37" s="58" t="s">
        <v>129</v>
      </c>
      <c r="E37" s="59">
        <v>7.51</v>
      </c>
      <c r="F37" s="59">
        <v>137.49720149999999</v>
      </c>
      <c r="G37" s="80"/>
      <c r="H37" s="80"/>
      <c r="I37" s="59">
        <v>0</v>
      </c>
      <c r="J37" s="59">
        <f t="shared" si="0"/>
        <v>137.49720149999999</v>
      </c>
      <c r="K37" s="59">
        <v>27.54</v>
      </c>
      <c r="L37" s="59">
        <v>96.7</v>
      </c>
      <c r="M37" s="61" t="s">
        <v>100</v>
      </c>
      <c r="N37" s="80"/>
      <c r="O37" s="80"/>
      <c r="P37" s="80"/>
    </row>
    <row r="38" spans="1:17" ht="44.25" customHeight="1">
      <c r="A38" s="55">
        <v>35</v>
      </c>
      <c r="B38" s="56" t="s">
        <v>155</v>
      </c>
      <c r="C38" s="57" t="s">
        <v>168</v>
      </c>
      <c r="D38" s="58" t="s">
        <v>129</v>
      </c>
      <c r="E38" s="59">
        <v>17.399999999999999</v>
      </c>
      <c r="F38" s="59">
        <v>732.6</v>
      </c>
      <c r="G38" s="60"/>
      <c r="H38" s="60"/>
      <c r="I38" s="59">
        <v>546.66391143911426</v>
      </c>
      <c r="J38" s="59">
        <f t="shared" si="0"/>
        <v>185.93608856088576</v>
      </c>
      <c r="K38" s="59">
        <v>585.24</v>
      </c>
      <c r="L38" s="59">
        <v>585.24</v>
      </c>
      <c r="M38" s="61" t="s">
        <v>104</v>
      </c>
      <c r="N38" s="63"/>
      <c r="O38" s="55"/>
      <c r="P38" s="55" t="s">
        <v>185</v>
      </c>
    </row>
    <row r="39" spans="1:17" ht="44.25" customHeight="1">
      <c r="A39" s="55">
        <v>38</v>
      </c>
      <c r="B39" s="56" t="s">
        <v>174</v>
      </c>
      <c r="C39" s="57" t="s">
        <v>173</v>
      </c>
      <c r="D39" s="58" t="s">
        <v>18</v>
      </c>
      <c r="E39" s="59">
        <v>1</v>
      </c>
      <c r="F39" s="59">
        <v>208</v>
      </c>
      <c r="G39" s="60"/>
      <c r="H39" s="60"/>
      <c r="I39" s="59">
        <v>0</v>
      </c>
      <c r="J39" s="59">
        <f t="shared" si="0"/>
        <v>208</v>
      </c>
      <c r="K39" s="59">
        <v>0</v>
      </c>
      <c r="L39" s="59">
        <v>0</v>
      </c>
      <c r="M39" s="61" t="s">
        <v>104</v>
      </c>
      <c r="N39" s="55"/>
      <c r="O39" s="55"/>
      <c r="P39" s="62"/>
      <c r="Q39" s="83"/>
    </row>
    <row r="40" spans="1:17" ht="44.1" customHeight="1">
      <c r="A40" s="55">
        <v>39</v>
      </c>
      <c r="B40" s="91" t="s">
        <v>174</v>
      </c>
      <c r="C40" s="84" t="s">
        <v>175</v>
      </c>
      <c r="D40" s="85" t="s">
        <v>18</v>
      </c>
      <c r="E40" s="86">
        <v>1</v>
      </c>
      <c r="F40" s="86">
        <v>178.13</v>
      </c>
      <c r="G40" s="87"/>
      <c r="H40" s="87"/>
      <c r="I40" s="86">
        <v>0</v>
      </c>
      <c r="J40" s="59">
        <f t="shared" si="0"/>
        <v>178.13</v>
      </c>
      <c r="K40" s="86">
        <v>0</v>
      </c>
      <c r="L40" s="86">
        <v>0</v>
      </c>
      <c r="M40" s="88" t="s">
        <v>104</v>
      </c>
      <c r="N40" s="92"/>
      <c r="O40" s="92"/>
      <c r="P40" s="92" t="s">
        <v>186</v>
      </c>
      <c r="Q40" s="83"/>
    </row>
    <row r="41" spans="1:17" ht="42.9" customHeight="1">
      <c r="A41" s="55">
        <v>40</v>
      </c>
      <c r="B41" s="91" t="s">
        <v>174</v>
      </c>
      <c r="C41" s="90" t="s">
        <v>176</v>
      </c>
      <c r="D41" s="85" t="s">
        <v>18</v>
      </c>
      <c r="E41" s="86">
        <v>6.8940000000000001</v>
      </c>
      <c r="F41" s="86">
        <v>225.46</v>
      </c>
      <c r="G41" s="60"/>
      <c r="H41" s="60"/>
      <c r="I41" s="59">
        <v>75.543228755453995</v>
      </c>
      <c r="J41" s="59">
        <f t="shared" si="0"/>
        <v>149.916771244546</v>
      </c>
      <c r="K41" s="86">
        <v>0</v>
      </c>
      <c r="L41" s="86">
        <v>0</v>
      </c>
      <c r="M41" s="88" t="s">
        <v>104</v>
      </c>
      <c r="N41" s="55"/>
      <c r="O41" s="55"/>
      <c r="P41" s="55" t="s">
        <v>186</v>
      </c>
      <c r="Q41" s="80"/>
    </row>
    <row r="42" spans="1:17" ht="42.9" customHeight="1">
      <c r="A42" s="55">
        <v>41</v>
      </c>
      <c r="B42" s="91" t="s">
        <v>174</v>
      </c>
      <c r="C42" s="90" t="s">
        <v>177</v>
      </c>
      <c r="D42" s="85" t="s">
        <v>18</v>
      </c>
      <c r="E42" s="86">
        <v>1.6950000000000001</v>
      </c>
      <c r="F42" s="86">
        <v>132.86610229999999</v>
      </c>
      <c r="G42" s="60"/>
      <c r="H42" s="60"/>
      <c r="I42" s="59">
        <v>44.946865431103944</v>
      </c>
      <c r="J42" s="59">
        <f t="shared" si="0"/>
        <v>87.91923686889605</v>
      </c>
      <c r="K42" s="59">
        <v>0</v>
      </c>
      <c r="L42" s="59">
        <v>0</v>
      </c>
      <c r="M42" s="88" t="s">
        <v>104</v>
      </c>
      <c r="N42" s="62"/>
      <c r="O42" s="62"/>
      <c r="P42" s="92" t="s">
        <v>186</v>
      </c>
      <c r="Q42" s="80"/>
    </row>
    <row r="43" spans="1:17" ht="42.9" customHeight="1">
      <c r="A43" s="55">
        <v>42</v>
      </c>
      <c r="B43" s="91" t="s">
        <v>174</v>
      </c>
      <c r="C43" s="90" t="s">
        <v>178</v>
      </c>
      <c r="D43" s="85" t="s">
        <v>18</v>
      </c>
      <c r="E43" s="86">
        <v>23.815000000000001</v>
      </c>
      <c r="F43" s="86">
        <v>638.85</v>
      </c>
      <c r="G43" s="60"/>
      <c r="H43" s="60"/>
      <c r="I43" s="59">
        <v>349.15035402860138</v>
      </c>
      <c r="J43" s="59">
        <f t="shared" si="0"/>
        <v>289.69964597139864</v>
      </c>
      <c r="K43" s="59">
        <v>370.59</v>
      </c>
      <c r="L43" s="59">
        <v>370.59</v>
      </c>
      <c r="M43" s="88" t="s">
        <v>104</v>
      </c>
      <c r="N43" s="67"/>
      <c r="O43" s="67"/>
      <c r="P43" s="55" t="s">
        <v>187</v>
      </c>
      <c r="Q43" s="80"/>
    </row>
    <row r="44" spans="1:17" ht="42.9" customHeight="1">
      <c r="A44" s="55">
        <v>43</v>
      </c>
      <c r="B44" s="91" t="s">
        <v>174</v>
      </c>
      <c r="C44" s="90" t="s">
        <v>179</v>
      </c>
      <c r="D44" s="85" t="s">
        <v>18</v>
      </c>
      <c r="E44" s="86">
        <v>1</v>
      </c>
      <c r="F44" s="86">
        <v>141.3235316</v>
      </c>
      <c r="G44" s="60"/>
      <c r="H44" s="60"/>
      <c r="I44" s="59">
        <v>25.004673921160609</v>
      </c>
      <c r="J44" s="59">
        <f t="shared" si="0"/>
        <v>116.31885767883938</v>
      </c>
      <c r="K44" s="59">
        <v>0</v>
      </c>
      <c r="L44" s="59">
        <v>0</v>
      </c>
      <c r="M44" s="88" t="s">
        <v>104</v>
      </c>
      <c r="N44" s="66"/>
      <c r="O44" s="66"/>
      <c r="P44" s="92" t="s">
        <v>188</v>
      </c>
      <c r="Q44" s="80"/>
    </row>
    <row r="45" spans="1:17" ht="42.9" customHeight="1">
      <c r="A45" s="55">
        <v>44</v>
      </c>
      <c r="B45" s="91" t="s">
        <v>174</v>
      </c>
      <c r="C45" s="90" t="s">
        <v>180</v>
      </c>
      <c r="D45" s="85" t="s">
        <v>18</v>
      </c>
      <c r="E45" s="86">
        <v>1</v>
      </c>
      <c r="F45" s="86">
        <v>154.0745714</v>
      </c>
      <c r="G45" s="60"/>
      <c r="H45" s="60"/>
      <c r="I45" s="59">
        <v>27.260742593836923</v>
      </c>
      <c r="J45" s="59">
        <f t="shared" si="0"/>
        <v>126.81382880616307</v>
      </c>
      <c r="K45" s="59">
        <v>0</v>
      </c>
      <c r="L45" s="59">
        <v>0</v>
      </c>
      <c r="M45" s="88" t="s">
        <v>104</v>
      </c>
      <c r="N45" s="80"/>
      <c r="O45" s="80"/>
      <c r="P45" s="55" t="s">
        <v>188</v>
      </c>
      <c r="Q45" s="80"/>
    </row>
    <row r="46" spans="1:17" ht="42.9" customHeight="1">
      <c r="A46" s="55">
        <v>45</v>
      </c>
      <c r="B46" s="91" t="s">
        <v>174</v>
      </c>
      <c r="C46" s="90" t="s">
        <v>181</v>
      </c>
      <c r="D46" s="85" t="s">
        <v>18</v>
      </c>
      <c r="E46" s="86">
        <v>1</v>
      </c>
      <c r="F46" s="86">
        <v>143.81093200000001</v>
      </c>
      <c r="G46" s="60"/>
      <c r="H46" s="60"/>
      <c r="I46" s="59">
        <v>25.44477498012229</v>
      </c>
      <c r="J46" s="59">
        <f t="shared" si="0"/>
        <v>118.36615701987772</v>
      </c>
      <c r="K46" s="59">
        <v>0</v>
      </c>
      <c r="L46" s="59">
        <v>0</v>
      </c>
      <c r="M46" s="88" t="s">
        <v>104</v>
      </c>
      <c r="N46" s="67"/>
      <c r="O46" s="67"/>
      <c r="P46" s="55" t="s">
        <v>188</v>
      </c>
      <c r="Q46" s="80"/>
    </row>
    <row r="47" spans="1:17" ht="42.9" customHeight="1">
      <c r="A47" s="55">
        <v>46</v>
      </c>
      <c r="B47" s="91" t="s">
        <v>174</v>
      </c>
      <c r="C47" s="90" t="s">
        <v>182</v>
      </c>
      <c r="D47" s="85" t="s">
        <v>18</v>
      </c>
      <c r="E47" s="86">
        <v>0.63400000000000001</v>
      </c>
      <c r="F47" s="86">
        <v>25.706503519999998</v>
      </c>
      <c r="G47" s="80"/>
      <c r="H47" s="80"/>
      <c r="I47" s="59">
        <v>18.939703305380434</v>
      </c>
      <c r="J47" s="59">
        <f t="shared" si="0"/>
        <v>6.7668002146195647</v>
      </c>
      <c r="K47" s="59">
        <v>0</v>
      </c>
      <c r="L47" s="86">
        <v>0</v>
      </c>
      <c r="M47" s="88" t="s">
        <v>104</v>
      </c>
      <c r="N47" s="80"/>
      <c r="O47" s="80"/>
      <c r="P47" s="61" t="s">
        <v>186</v>
      </c>
      <c r="Q47" s="80"/>
    </row>
    <row r="48" spans="1:17" ht="42.9" customHeight="1">
      <c r="A48" s="92">
        <v>47</v>
      </c>
      <c r="B48" s="91" t="s">
        <v>174</v>
      </c>
      <c r="C48" s="90" t="s">
        <v>183</v>
      </c>
      <c r="D48" s="85" t="s">
        <v>18</v>
      </c>
      <c r="E48" s="86">
        <v>5.2176</v>
      </c>
      <c r="F48" s="86">
        <v>103.1260091</v>
      </c>
      <c r="G48" s="89"/>
      <c r="H48" s="89"/>
      <c r="I48" s="86">
        <v>75.979839650396883</v>
      </c>
      <c r="J48" s="86">
        <f t="shared" si="0"/>
        <v>27.146169449603121</v>
      </c>
      <c r="K48" s="86">
        <v>0</v>
      </c>
      <c r="L48" s="86">
        <v>0</v>
      </c>
      <c r="M48" s="88" t="s">
        <v>104</v>
      </c>
      <c r="N48" s="89"/>
      <c r="O48" s="89"/>
      <c r="P48" s="88" t="s">
        <v>186</v>
      </c>
      <c r="Q48" s="80"/>
    </row>
    <row r="49" spans="1:16" ht="42.9" customHeight="1">
      <c r="A49" s="19"/>
      <c r="B49" s="19"/>
      <c r="C49" s="54"/>
      <c r="D49" s="19"/>
      <c r="E49" s="19"/>
      <c r="F49" s="49">
        <f>SUM(F2:F48)</f>
        <v>8284.49948378515</v>
      </c>
      <c r="G49" s="19"/>
      <c r="H49" s="19"/>
      <c r="I49" s="49">
        <f>SUM(I2:I48)</f>
        <v>3546.4537113039432</v>
      </c>
      <c r="J49" s="49">
        <f>SUM(J2:J48)</f>
        <v>4738.0457724812049</v>
      </c>
      <c r="K49" s="49">
        <f>SUM(K2:K48)</f>
        <v>4949.4317609252494</v>
      </c>
      <c r="L49" s="49">
        <f>SUM(L2:L48)</f>
        <v>5808.964349225249</v>
      </c>
      <c r="M49" s="19"/>
      <c r="N49" s="19"/>
      <c r="O49" s="19"/>
      <c r="P49" s="82"/>
    </row>
    <row r="50" spans="1:16" ht="32.4" customHeight="1"/>
  </sheetData>
  <sortState ref="E2:P48">
    <sortCondition ref="M2:M48"/>
  </sortState>
  <pageMargins left="0.7" right="0.7" top="0.75" bottom="0.75" header="0.3" footer="0.3"/>
  <pageSetup paperSize="9" scale="43" fitToHeight="5" orientation="landscape" r:id="rId1"/>
  <rowBreaks count="1" manualBreakCount="1">
    <brk id="17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HaorCode</vt:lpstr>
      <vt:lpstr>Structure_Type</vt:lpstr>
      <vt:lpstr>Hobiganj</vt:lpstr>
      <vt:lpstr>Projection</vt:lpstr>
      <vt:lpstr>Netrokona</vt:lpstr>
      <vt:lpstr>Sunamgonj</vt:lpstr>
      <vt:lpstr>Sheet1</vt:lpstr>
      <vt:lpstr>Netrokona_Categorical_Projectio</vt:lpstr>
      <vt:lpstr>Habiganj_Categorical_Projection</vt:lpstr>
      <vt:lpstr>Sunamgonj_Categorical_Projectio</vt:lpstr>
      <vt:lpstr>Habiganj_Categorical_Projection!Print_Area</vt:lpstr>
      <vt:lpstr>HaorCode!Print_Area</vt:lpstr>
      <vt:lpstr>Hobiganj!Print_Area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2020-12-05T17:14:12Z</dcterms:modified>
</cp:coreProperties>
</file>