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8mm MS Skin plate (2)" sheetId="2" r:id="rId1"/>
    <sheet name="10mm MS Skin plate " sheetId="3" r:id="rId2"/>
    <sheet name="10mm SS Skin plat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F40" i="3"/>
  <c r="F39" i="3"/>
  <c r="F38" i="3"/>
  <c r="F37" i="3"/>
  <c r="F36" i="3"/>
  <c r="F35" i="3"/>
  <c r="F34" i="3"/>
  <c r="F33" i="3"/>
  <c r="F42" i="3" s="1"/>
  <c r="F31" i="3"/>
  <c r="F30" i="3"/>
  <c r="F29" i="3"/>
  <c r="F28" i="3"/>
  <c r="F27" i="3"/>
  <c r="F26" i="3"/>
  <c r="F25" i="3"/>
  <c r="F24" i="3"/>
  <c r="F32" i="3" s="1"/>
  <c r="F23" i="3"/>
  <c r="F22" i="3"/>
  <c r="F21" i="3"/>
  <c r="F19" i="3"/>
  <c r="F18" i="3"/>
  <c r="F17" i="3"/>
  <c r="F16" i="3"/>
  <c r="O15" i="3"/>
  <c r="N15" i="3"/>
  <c r="F15" i="3"/>
  <c r="O14" i="3"/>
  <c r="N14" i="3"/>
  <c r="F14" i="3"/>
  <c r="F13" i="3"/>
  <c r="F12" i="3"/>
  <c r="F20" i="3" s="1"/>
  <c r="F10" i="3"/>
  <c r="F9" i="3"/>
  <c r="F8" i="3"/>
  <c r="F7" i="3"/>
  <c r="F6" i="3"/>
  <c r="F5" i="3"/>
  <c r="F4" i="3"/>
  <c r="F3" i="3"/>
  <c r="F2" i="3"/>
  <c r="F11" i="3" s="1"/>
  <c r="F12" i="1"/>
  <c r="O15" i="1"/>
  <c r="N15" i="1"/>
  <c r="F19" i="1"/>
  <c r="O14" i="1"/>
  <c r="N14" i="1"/>
  <c r="F41" i="2"/>
  <c r="F40" i="2"/>
  <c r="F39" i="2"/>
  <c r="F38" i="2"/>
  <c r="F37" i="2"/>
  <c r="F36" i="2"/>
  <c r="F35" i="2"/>
  <c r="F34" i="2"/>
  <c r="F42" i="2" s="1"/>
  <c r="F33" i="2"/>
  <c r="F31" i="2"/>
  <c r="F30" i="2"/>
  <c r="F29" i="2"/>
  <c r="F28" i="2"/>
  <c r="F27" i="2"/>
  <c r="F26" i="2"/>
  <c r="F25" i="2"/>
  <c r="F24" i="2"/>
  <c r="F23" i="2"/>
  <c r="F22" i="2"/>
  <c r="F21" i="2"/>
  <c r="F32" i="2" s="1"/>
  <c r="F19" i="2"/>
  <c r="F18" i="2"/>
  <c r="F17" i="2"/>
  <c r="F16" i="2"/>
  <c r="F15" i="2"/>
  <c r="F14" i="2"/>
  <c r="F13" i="2"/>
  <c r="F12" i="2"/>
  <c r="F20" i="2" s="1"/>
  <c r="F10" i="2"/>
  <c r="F9" i="2"/>
  <c r="F8" i="2"/>
  <c r="F7" i="2"/>
  <c r="F6" i="2"/>
  <c r="F5" i="2"/>
  <c r="F4" i="2"/>
  <c r="F3" i="2"/>
  <c r="F2" i="2"/>
  <c r="F11" i="2" s="1"/>
  <c r="F42" i="1"/>
  <c r="F34" i="1"/>
  <c r="F35" i="1"/>
  <c r="F36" i="1"/>
  <c r="F37" i="1"/>
  <c r="F38" i="1"/>
  <c r="F39" i="1"/>
  <c r="F40" i="1"/>
  <c r="F41" i="1"/>
  <c r="F33" i="1"/>
  <c r="F32" i="1"/>
  <c r="F22" i="1"/>
  <c r="F23" i="1"/>
  <c r="F24" i="1"/>
  <c r="F25" i="1"/>
  <c r="F26" i="1"/>
  <c r="F27" i="1"/>
  <c r="F28" i="1"/>
  <c r="F29" i="1"/>
  <c r="F30" i="1"/>
  <c r="F31" i="1"/>
  <c r="F21" i="1"/>
  <c r="F13" i="1"/>
  <c r="F14" i="1"/>
  <c r="F15" i="1"/>
  <c r="F16" i="1"/>
  <c r="F17" i="1"/>
  <c r="F18" i="1"/>
  <c r="F11" i="1"/>
  <c r="F3" i="1"/>
  <c r="F4" i="1"/>
  <c r="F5" i="1"/>
  <c r="F6" i="1"/>
  <c r="F7" i="1"/>
  <c r="F8" i="1"/>
  <c r="F9" i="1"/>
  <c r="F10" i="1"/>
  <c r="F2" i="1"/>
  <c r="F20" i="1" l="1"/>
  <c r="F43" i="1" s="1"/>
  <c r="F44" i="1" s="1"/>
  <c r="F43" i="3"/>
  <c r="F43" i="2"/>
  <c r="F45" i="1" l="1"/>
  <c r="F44" i="3"/>
  <c r="F45" i="3"/>
  <c r="F46" i="1"/>
  <c r="F47" i="1" s="1"/>
  <c r="F44" i="2"/>
  <c r="F45" i="2" s="1"/>
  <c r="F46" i="3" l="1"/>
  <c r="F47" i="3" s="1"/>
  <c r="F48" i="1"/>
  <c r="F49" i="1" s="1"/>
  <c r="F46" i="2"/>
  <c r="F47" i="2"/>
  <c r="F48" i="3" l="1"/>
  <c r="F49" i="3" s="1"/>
  <c r="F48" i="2"/>
  <c r="F49" i="2" s="1"/>
</calcChain>
</file>

<file path=xl/sharedStrings.xml><?xml version="1.0" encoding="utf-8"?>
<sst xmlns="http://schemas.openxmlformats.org/spreadsheetml/2006/main" count="384" uniqueCount="97">
  <si>
    <t>m</t>
  </si>
  <si>
    <t>20-245</t>
  </si>
  <si>
    <t>20-265</t>
  </si>
  <si>
    <t>cum</t>
  </si>
  <si>
    <t>20-266</t>
  </si>
  <si>
    <t>20-270</t>
  </si>
  <si>
    <t>20-420</t>
  </si>
  <si>
    <t>20-445</t>
  </si>
  <si>
    <t>20-455</t>
  </si>
  <si>
    <t>KWH</t>
  </si>
  <si>
    <t>20-512</t>
  </si>
  <si>
    <t>20-590</t>
  </si>
  <si>
    <t>code no</t>
  </si>
  <si>
    <t xml:space="preserve">description </t>
  </si>
  <si>
    <t>weight</t>
  </si>
  <si>
    <t>unit</t>
  </si>
  <si>
    <t>rate</t>
  </si>
  <si>
    <t>amount</t>
  </si>
  <si>
    <t>Diesel/ Fuel</t>
  </si>
  <si>
    <t>Gas, Acetylene</t>
  </si>
  <si>
    <t>Gas, Oxygen</t>
  </si>
  <si>
    <t>Grinding disc (6mmx180mm)</t>
  </si>
  <si>
    <t>Paint : Red Oxide</t>
  </si>
  <si>
    <t>Paint : Thinner</t>
  </si>
  <si>
    <t>Power Consumption</t>
  </si>
  <si>
    <t>Rubber seal:(W=75mm, T=12mm, B=25mm)</t>
  </si>
  <si>
    <t>Emery Paper</t>
  </si>
  <si>
    <t>litre</t>
  </si>
  <si>
    <t>No</t>
  </si>
  <si>
    <t>Kg</t>
  </si>
  <si>
    <t>ltr</t>
  </si>
  <si>
    <t>Sub-Total</t>
  </si>
  <si>
    <t>40-020</t>
  </si>
  <si>
    <t>40-130</t>
  </si>
  <si>
    <t>pkt</t>
  </si>
  <si>
    <t>40-135</t>
  </si>
  <si>
    <t>40-365</t>
  </si>
  <si>
    <t>40-372</t>
  </si>
  <si>
    <t>40-373</t>
  </si>
  <si>
    <t>40-428</t>
  </si>
  <si>
    <t>40-430</t>
  </si>
  <si>
    <t>Angle, M.S</t>
  </si>
  <si>
    <t>Electrode MS, Vortic marine, 2.5mm dia</t>
  </si>
  <si>
    <t>Electrode MS, Vortic marine, 4mm dia..</t>
  </si>
  <si>
    <t>Nuts &amp; Bolts, 13mm and below</t>
  </si>
  <si>
    <t>Nuts &amp; hinge pin, hex head</t>
  </si>
  <si>
    <t>Nuts &amp; bolts, counter sink MS, 9mmx50mm</t>
  </si>
  <si>
    <t>Plate, M.S. 12mm</t>
  </si>
  <si>
    <t>Plate, M.S., 8mm</t>
  </si>
  <si>
    <t>70-060</t>
  </si>
  <si>
    <t>day</t>
  </si>
  <si>
    <t>70-065</t>
  </si>
  <si>
    <t>70-230</t>
  </si>
  <si>
    <t>70-235</t>
  </si>
  <si>
    <t>70-245</t>
  </si>
  <si>
    <t>70-272</t>
  </si>
  <si>
    <t>70-280</t>
  </si>
  <si>
    <t>70-510</t>
  </si>
  <si>
    <t>70-560</t>
  </si>
  <si>
    <t>70-955</t>
  </si>
  <si>
    <t>70-965</t>
  </si>
  <si>
    <t>Cargo Truck (without Fuel &amp; Lubricant)</t>
  </si>
  <si>
    <t>Cargo truck with Crane : 8 hrs day .....</t>
  </si>
  <si>
    <t>Electric auto gas cutter set ... ... ...</t>
  </si>
  <si>
    <t>Vertical drill machine : 8 hrs day</t>
  </si>
  <si>
    <t>Shaper machine : 8 hrs day .</t>
  </si>
  <si>
    <t>Lath machine : 8 hrs day</t>
  </si>
  <si>
    <t xml:space="preserve">Paint Brush </t>
  </si>
  <si>
    <t>Welding Machine : 8 hrs day</t>
  </si>
  <si>
    <t>Wire Brush</t>
  </si>
  <si>
    <t>Grinding machine : 8 hrs day</t>
  </si>
  <si>
    <t>Power hacksaw blade</t>
  </si>
  <si>
    <t>80-155</t>
  </si>
  <si>
    <t>80-210</t>
  </si>
  <si>
    <t>Fitter</t>
  </si>
  <si>
    <t>80-225</t>
  </si>
  <si>
    <t>Foreman</t>
  </si>
  <si>
    <t>80-370</t>
  </si>
  <si>
    <t>80-455</t>
  </si>
  <si>
    <t>80-490</t>
  </si>
  <si>
    <t>80-535</t>
  </si>
  <si>
    <t>80-540</t>
  </si>
  <si>
    <t>80-755</t>
  </si>
  <si>
    <t>Welder</t>
  </si>
  <si>
    <t>Rig man</t>
  </si>
  <si>
    <t>Labour, Skilled</t>
  </si>
  <si>
    <t>Machinisht .</t>
  </si>
  <si>
    <t>Operator, Crane</t>
  </si>
  <si>
    <t>Painter, Helper</t>
  </si>
  <si>
    <t>Painter/ Varnisher</t>
  </si>
  <si>
    <t>Total</t>
  </si>
  <si>
    <t>Sum of sub-Total</t>
  </si>
  <si>
    <t>2.5% over head</t>
  </si>
  <si>
    <t>Item Total</t>
  </si>
  <si>
    <t>Contractors Profit 10%</t>
  </si>
  <si>
    <t>Grand Total</t>
  </si>
  <si>
    <t>Vat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</si>
</sst>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color rgb="FF000000"/>
      <name val="CIDFont+F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M44" sqref="M44"/>
    </sheetView>
  </sheetViews>
  <sheetFormatPr defaultRowHeight="14.4"/>
  <cols>
    <col min="1" max="1" width="8.44140625" customWidth="1"/>
    <col min="2" max="2" width="40.33203125" customWidth="1"/>
    <col min="3" max="3" width="9.33203125" style="2" customWidth="1"/>
    <col min="4" max="5" width="8.88671875" style="2"/>
    <col min="6" max="6" width="10" bestFit="1" customWidth="1"/>
  </cols>
  <sheetData>
    <row r="1" spans="1:6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>
      <c r="A2" s="4" t="s">
        <v>1</v>
      </c>
      <c r="B2" s="4" t="s">
        <v>18</v>
      </c>
      <c r="C2" s="5">
        <v>50</v>
      </c>
      <c r="D2" s="5" t="s">
        <v>27</v>
      </c>
      <c r="E2" s="5">
        <v>65</v>
      </c>
      <c r="F2" s="5">
        <f>C2*E2</f>
        <v>3250</v>
      </c>
    </row>
    <row r="3" spans="1:6">
      <c r="A3" s="4" t="s">
        <v>2</v>
      </c>
      <c r="B3" s="4" t="s">
        <v>19</v>
      </c>
      <c r="C3" s="5">
        <v>3.5</v>
      </c>
      <c r="D3" s="5" t="s">
        <v>3</v>
      </c>
      <c r="E3" s="5">
        <v>661.18</v>
      </c>
      <c r="F3" s="5">
        <f t="shared" ref="F3:F10" si="0">C3*E3</f>
        <v>2314.1299999999997</v>
      </c>
    </row>
    <row r="4" spans="1:6">
      <c r="A4" s="4" t="s">
        <v>4</v>
      </c>
      <c r="B4" s="4" t="s">
        <v>20</v>
      </c>
      <c r="C4" s="5">
        <v>9</v>
      </c>
      <c r="D4" s="5" t="s">
        <v>3</v>
      </c>
      <c r="E4" s="5">
        <v>35.65</v>
      </c>
      <c r="F4" s="5">
        <f t="shared" si="0"/>
        <v>320.84999999999997</v>
      </c>
    </row>
    <row r="5" spans="1:6">
      <c r="A5" s="4" t="s">
        <v>5</v>
      </c>
      <c r="B5" s="4" t="s">
        <v>21</v>
      </c>
      <c r="C5" s="5">
        <v>2</v>
      </c>
      <c r="D5" s="5" t="s">
        <v>28</v>
      </c>
      <c r="E5" s="5">
        <v>120</v>
      </c>
      <c r="F5" s="5">
        <f t="shared" si="0"/>
        <v>240</v>
      </c>
    </row>
    <row r="6" spans="1:6">
      <c r="A6" s="4" t="s">
        <v>6</v>
      </c>
      <c r="B6" s="4" t="s">
        <v>22</v>
      </c>
      <c r="C6" s="5">
        <v>1.5367999999999999</v>
      </c>
      <c r="D6" s="5" t="s">
        <v>29</v>
      </c>
      <c r="E6" s="5">
        <v>230</v>
      </c>
      <c r="F6" s="5">
        <f t="shared" si="0"/>
        <v>353.464</v>
      </c>
    </row>
    <row r="7" spans="1:6">
      <c r="A7" s="4" t="s">
        <v>7</v>
      </c>
      <c r="B7" s="4" t="s">
        <v>23</v>
      </c>
      <c r="C7" s="5">
        <v>0.76839999999999997</v>
      </c>
      <c r="D7" s="5" t="s">
        <v>30</v>
      </c>
      <c r="E7" s="5">
        <v>200</v>
      </c>
      <c r="F7" s="5">
        <f t="shared" si="0"/>
        <v>153.68</v>
      </c>
    </row>
    <row r="8" spans="1:6">
      <c r="A8" s="4" t="s">
        <v>8</v>
      </c>
      <c r="B8" s="4" t="s">
        <v>24</v>
      </c>
      <c r="C8" s="5">
        <v>85</v>
      </c>
      <c r="D8" s="5" t="s">
        <v>9</v>
      </c>
      <c r="E8" s="7">
        <v>11</v>
      </c>
      <c r="F8" s="5">
        <f t="shared" si="0"/>
        <v>935</v>
      </c>
    </row>
    <row r="9" spans="1:6" ht="11.4" customHeight="1">
      <c r="A9" s="4" t="s">
        <v>10</v>
      </c>
      <c r="B9" s="4" t="s">
        <v>25</v>
      </c>
      <c r="C9" s="5">
        <v>7.6</v>
      </c>
      <c r="D9" s="5" t="s">
        <v>0</v>
      </c>
      <c r="E9" s="5">
        <v>400</v>
      </c>
      <c r="F9" s="5">
        <f t="shared" si="0"/>
        <v>3040</v>
      </c>
    </row>
    <row r="10" spans="1:6">
      <c r="A10" s="4" t="s">
        <v>11</v>
      </c>
      <c r="B10" s="4" t="s">
        <v>26</v>
      </c>
      <c r="C10" s="5">
        <v>2</v>
      </c>
      <c r="D10" s="5" t="s">
        <v>28</v>
      </c>
      <c r="E10" s="5">
        <v>25</v>
      </c>
      <c r="F10" s="5">
        <f t="shared" si="0"/>
        <v>50</v>
      </c>
    </row>
    <row r="11" spans="1:6">
      <c r="A11" s="4"/>
      <c r="B11" s="4" t="s">
        <v>31</v>
      </c>
      <c r="C11" s="5"/>
      <c r="D11" s="5"/>
      <c r="E11" s="5"/>
      <c r="F11" s="5">
        <f>SUM(F2:F10)</f>
        <v>10657.124</v>
      </c>
    </row>
    <row r="12" spans="1:6">
      <c r="A12" s="4" t="s">
        <v>32</v>
      </c>
      <c r="B12" s="4" t="s">
        <v>41</v>
      </c>
      <c r="C12" s="3">
        <v>117.5</v>
      </c>
      <c r="D12" s="5" t="s">
        <v>29</v>
      </c>
      <c r="E12" s="3">
        <v>60</v>
      </c>
      <c r="F12" s="5">
        <f>C12*E12</f>
        <v>7050</v>
      </c>
    </row>
    <row r="13" spans="1:6">
      <c r="A13" s="4" t="s">
        <v>33</v>
      </c>
      <c r="B13" s="4" t="s">
        <v>42</v>
      </c>
      <c r="C13" s="3">
        <v>0.5</v>
      </c>
      <c r="D13" s="5" t="s">
        <v>34</v>
      </c>
      <c r="E13" s="3">
        <v>700</v>
      </c>
      <c r="F13" s="5">
        <f t="shared" ref="F13:F19" si="1">C13*E13</f>
        <v>350</v>
      </c>
    </row>
    <row r="14" spans="1:6">
      <c r="A14" s="4" t="s">
        <v>35</v>
      </c>
      <c r="B14" s="4" t="s">
        <v>43</v>
      </c>
      <c r="C14" s="3">
        <v>2</v>
      </c>
      <c r="D14" s="5" t="s">
        <v>34</v>
      </c>
      <c r="E14" s="3">
        <v>950</v>
      </c>
      <c r="F14" s="5">
        <f t="shared" si="1"/>
        <v>1900</v>
      </c>
    </row>
    <row r="15" spans="1:6">
      <c r="A15" s="4" t="s">
        <v>36</v>
      </c>
      <c r="B15" s="4" t="s">
        <v>44</v>
      </c>
      <c r="C15" s="3">
        <v>2.65</v>
      </c>
      <c r="D15" s="5" t="s">
        <v>29</v>
      </c>
      <c r="E15" s="3">
        <v>180</v>
      </c>
      <c r="F15" s="5">
        <f t="shared" si="1"/>
        <v>477</v>
      </c>
    </row>
    <row r="16" spans="1:6">
      <c r="A16" s="4" t="s">
        <v>37</v>
      </c>
      <c r="B16" s="4" t="s">
        <v>45</v>
      </c>
      <c r="C16" s="3">
        <v>1</v>
      </c>
      <c r="D16" s="5" t="s">
        <v>28</v>
      </c>
      <c r="E16" s="3">
        <v>1500</v>
      </c>
      <c r="F16" s="5">
        <f t="shared" si="1"/>
        <v>1500</v>
      </c>
    </row>
    <row r="17" spans="1:6">
      <c r="A17" s="4" t="s">
        <v>38</v>
      </c>
      <c r="B17" s="4" t="s">
        <v>46</v>
      </c>
      <c r="C17" s="3">
        <v>10</v>
      </c>
      <c r="D17" s="5" t="s">
        <v>28</v>
      </c>
      <c r="E17" s="3">
        <v>12</v>
      </c>
      <c r="F17" s="5">
        <f t="shared" si="1"/>
        <v>120</v>
      </c>
    </row>
    <row r="18" spans="1:6">
      <c r="A18" s="4" t="s">
        <v>39</v>
      </c>
      <c r="B18" s="4" t="s">
        <v>47</v>
      </c>
      <c r="C18" s="3">
        <v>2.65</v>
      </c>
      <c r="D18" s="5" t="s">
        <v>29</v>
      </c>
      <c r="E18" s="5">
        <v>80</v>
      </c>
      <c r="F18" s="5">
        <f t="shared" si="1"/>
        <v>212</v>
      </c>
    </row>
    <row r="19" spans="1:6">
      <c r="A19" s="4" t="s">
        <v>40</v>
      </c>
      <c r="B19" s="4" t="s">
        <v>48</v>
      </c>
      <c r="C19" s="3">
        <v>266</v>
      </c>
      <c r="D19" s="5" t="s">
        <v>29</v>
      </c>
      <c r="E19" s="5">
        <v>80</v>
      </c>
      <c r="F19" s="5">
        <f t="shared" si="1"/>
        <v>21280</v>
      </c>
    </row>
    <row r="20" spans="1:6">
      <c r="B20" s="4" t="s">
        <v>31</v>
      </c>
      <c r="F20" s="8">
        <f>SUM(F12:F19)</f>
        <v>32889</v>
      </c>
    </row>
    <row r="21" spans="1:6">
      <c r="A21" s="4" t="s">
        <v>49</v>
      </c>
      <c r="B21" s="4" t="s">
        <v>61</v>
      </c>
      <c r="C21" s="5">
        <v>1</v>
      </c>
      <c r="D21" s="5" t="s">
        <v>50</v>
      </c>
      <c r="E21" s="5">
        <v>5500</v>
      </c>
      <c r="F21" s="5">
        <f>C21*E21</f>
        <v>5500</v>
      </c>
    </row>
    <row r="22" spans="1:6">
      <c r="A22" s="4" t="s">
        <v>51</v>
      </c>
      <c r="B22" s="4" t="s">
        <v>62</v>
      </c>
      <c r="C22" s="5">
        <v>1</v>
      </c>
      <c r="D22" s="5" t="s">
        <v>50</v>
      </c>
      <c r="E22" s="5">
        <v>7150</v>
      </c>
      <c r="F22" s="5">
        <f t="shared" ref="F22:F31" si="2">C22*E22</f>
        <v>7150</v>
      </c>
    </row>
    <row r="23" spans="1:6">
      <c r="A23" s="4" t="s">
        <v>52</v>
      </c>
      <c r="B23" s="4" t="s">
        <v>63</v>
      </c>
      <c r="C23" s="5">
        <v>4</v>
      </c>
      <c r="D23" s="5" t="s">
        <v>50</v>
      </c>
      <c r="E23" s="5">
        <v>440</v>
      </c>
      <c r="F23" s="5">
        <f t="shared" si="2"/>
        <v>1760</v>
      </c>
    </row>
    <row r="24" spans="1:6">
      <c r="A24" s="4" t="s">
        <v>53</v>
      </c>
      <c r="B24" s="4" t="s">
        <v>64</v>
      </c>
      <c r="C24" s="5">
        <v>2</v>
      </c>
      <c r="D24" s="5" t="s">
        <v>50</v>
      </c>
      <c r="E24" s="5">
        <v>2200</v>
      </c>
      <c r="F24" s="5">
        <f t="shared" si="2"/>
        <v>4400</v>
      </c>
    </row>
    <row r="25" spans="1:6">
      <c r="A25" s="4" t="s">
        <v>54</v>
      </c>
      <c r="B25" s="4" t="s">
        <v>65</v>
      </c>
      <c r="C25" s="5">
        <v>1</v>
      </c>
      <c r="D25" s="5" t="s">
        <v>50</v>
      </c>
      <c r="E25" s="5">
        <v>2420</v>
      </c>
      <c r="F25" s="5">
        <f t="shared" si="2"/>
        <v>2420</v>
      </c>
    </row>
    <row r="26" spans="1:6">
      <c r="A26" s="4" t="s">
        <v>55</v>
      </c>
      <c r="B26" s="4" t="s">
        <v>66</v>
      </c>
      <c r="C26" s="5">
        <v>2</v>
      </c>
      <c r="D26" s="5" t="s">
        <v>50</v>
      </c>
      <c r="E26" s="5">
        <v>660</v>
      </c>
      <c r="F26" s="5">
        <f t="shared" si="2"/>
        <v>1320</v>
      </c>
    </row>
    <row r="27" spans="1:6">
      <c r="A27" s="4" t="s">
        <v>56</v>
      </c>
      <c r="B27" s="4" t="s">
        <v>67</v>
      </c>
      <c r="C27" s="5">
        <v>1</v>
      </c>
      <c r="D27" s="5" t="s">
        <v>50</v>
      </c>
      <c r="E27" s="5">
        <v>38.5</v>
      </c>
      <c r="F27" s="5">
        <f t="shared" si="2"/>
        <v>38.5</v>
      </c>
    </row>
    <row r="28" spans="1:6">
      <c r="A28" s="4" t="s">
        <v>57</v>
      </c>
      <c r="B28" s="4" t="s">
        <v>68</v>
      </c>
      <c r="C28" s="5">
        <v>4</v>
      </c>
      <c r="D28" s="5" t="s">
        <v>50</v>
      </c>
      <c r="E28" s="5">
        <v>825</v>
      </c>
      <c r="F28" s="5">
        <f t="shared" si="2"/>
        <v>3300</v>
      </c>
    </row>
    <row r="29" spans="1:6">
      <c r="A29" s="4" t="s">
        <v>58</v>
      </c>
      <c r="B29" s="4" t="s">
        <v>69</v>
      </c>
      <c r="C29" s="5">
        <v>1</v>
      </c>
      <c r="D29" s="5" t="s">
        <v>50</v>
      </c>
      <c r="E29" s="5">
        <v>38.5</v>
      </c>
      <c r="F29" s="5">
        <f t="shared" si="2"/>
        <v>38.5</v>
      </c>
    </row>
    <row r="30" spans="1:6">
      <c r="A30" s="4" t="s">
        <v>59</v>
      </c>
      <c r="B30" s="4" t="s">
        <v>70</v>
      </c>
      <c r="C30" s="5">
        <v>4</v>
      </c>
      <c r="D30" s="5" t="s">
        <v>50</v>
      </c>
      <c r="E30" s="5">
        <v>660</v>
      </c>
      <c r="F30" s="5">
        <f t="shared" si="2"/>
        <v>2640</v>
      </c>
    </row>
    <row r="31" spans="1:6">
      <c r="A31" s="4" t="s">
        <v>60</v>
      </c>
      <c r="B31" s="4" t="s">
        <v>71</v>
      </c>
      <c r="C31" s="5">
        <v>1</v>
      </c>
      <c r="D31" s="5" t="s">
        <v>50</v>
      </c>
      <c r="E31" s="5">
        <v>682</v>
      </c>
      <c r="F31" s="5">
        <f t="shared" si="2"/>
        <v>682</v>
      </c>
    </row>
    <row r="32" spans="1:6">
      <c r="A32" s="1"/>
      <c r="B32" s="6" t="s">
        <v>31</v>
      </c>
      <c r="F32" s="8">
        <f>SUM(F21:F31)</f>
        <v>29249</v>
      </c>
    </row>
    <row r="33" spans="1:6">
      <c r="A33" s="4" t="s">
        <v>72</v>
      </c>
      <c r="B33" s="4" t="s">
        <v>84</v>
      </c>
      <c r="C33" s="5">
        <v>2</v>
      </c>
      <c r="D33" s="5" t="s">
        <v>50</v>
      </c>
      <c r="E33" s="5">
        <v>760</v>
      </c>
      <c r="F33" s="5">
        <f>C33*E33</f>
        <v>1520</v>
      </c>
    </row>
    <row r="34" spans="1:6">
      <c r="A34" s="4" t="s">
        <v>73</v>
      </c>
      <c r="B34" s="4" t="s">
        <v>74</v>
      </c>
      <c r="C34" s="5">
        <v>4</v>
      </c>
      <c r="D34" s="5" t="s">
        <v>50</v>
      </c>
      <c r="E34" s="5">
        <v>620</v>
      </c>
      <c r="F34" s="5">
        <f t="shared" ref="F34:F41" si="3">C34*E34</f>
        <v>2480</v>
      </c>
    </row>
    <row r="35" spans="1:6">
      <c r="A35" s="4" t="s">
        <v>75</v>
      </c>
      <c r="B35" s="4" t="s">
        <v>76</v>
      </c>
      <c r="C35" s="5">
        <v>2</v>
      </c>
      <c r="D35" s="5" t="s">
        <v>50</v>
      </c>
      <c r="E35" s="5">
        <v>760</v>
      </c>
      <c r="F35" s="5">
        <f t="shared" si="3"/>
        <v>1520</v>
      </c>
    </row>
    <row r="36" spans="1:6">
      <c r="A36" s="4" t="s">
        <v>77</v>
      </c>
      <c r="B36" s="4" t="s">
        <v>85</v>
      </c>
      <c r="C36" s="5">
        <v>12</v>
      </c>
      <c r="D36" s="5" t="s">
        <v>50</v>
      </c>
      <c r="E36" s="5">
        <v>580</v>
      </c>
      <c r="F36" s="5">
        <f t="shared" si="3"/>
        <v>6960</v>
      </c>
    </row>
    <row r="37" spans="1:6">
      <c r="A37" s="4" t="s">
        <v>78</v>
      </c>
      <c r="B37" s="4" t="s">
        <v>86</v>
      </c>
      <c r="C37" s="5">
        <v>2</v>
      </c>
      <c r="D37" s="5" t="s">
        <v>50</v>
      </c>
      <c r="E37" s="5">
        <v>620</v>
      </c>
      <c r="F37" s="5">
        <f t="shared" si="3"/>
        <v>1240</v>
      </c>
    </row>
    <row r="38" spans="1:6">
      <c r="A38" s="4" t="s">
        <v>79</v>
      </c>
      <c r="B38" s="4" t="s">
        <v>87</v>
      </c>
      <c r="C38" s="5">
        <v>1</v>
      </c>
      <c r="D38" s="5" t="s">
        <v>50</v>
      </c>
      <c r="E38" s="5">
        <v>760</v>
      </c>
      <c r="F38" s="5">
        <f t="shared" si="3"/>
        <v>760</v>
      </c>
    </row>
    <row r="39" spans="1:6">
      <c r="A39" s="4" t="s">
        <v>80</v>
      </c>
      <c r="B39" s="4" t="s">
        <v>88</v>
      </c>
      <c r="C39" s="5">
        <v>0.4</v>
      </c>
      <c r="D39" s="5" t="s">
        <v>50</v>
      </c>
      <c r="E39" s="5">
        <v>470</v>
      </c>
      <c r="F39" s="5">
        <f t="shared" si="3"/>
        <v>188</v>
      </c>
    </row>
    <row r="40" spans="1:6">
      <c r="A40" s="4" t="s">
        <v>81</v>
      </c>
      <c r="B40" s="4" t="s">
        <v>89</v>
      </c>
      <c r="C40" s="5">
        <v>0.5</v>
      </c>
      <c r="D40" s="5" t="s">
        <v>50</v>
      </c>
      <c r="E40" s="5">
        <v>620</v>
      </c>
      <c r="F40" s="5">
        <f t="shared" si="3"/>
        <v>310</v>
      </c>
    </row>
    <row r="41" spans="1:6">
      <c r="A41" s="4" t="s">
        <v>82</v>
      </c>
      <c r="B41" s="4" t="s">
        <v>83</v>
      </c>
      <c r="C41" s="5">
        <v>4</v>
      </c>
      <c r="D41" s="5" t="s">
        <v>50</v>
      </c>
      <c r="E41" s="5">
        <v>620</v>
      </c>
      <c r="F41" s="5">
        <f t="shared" si="3"/>
        <v>2480</v>
      </c>
    </row>
    <row r="42" spans="1:6">
      <c r="A42" s="4"/>
      <c r="B42" s="4" t="s">
        <v>31</v>
      </c>
      <c r="C42" s="5"/>
      <c r="D42" s="5"/>
      <c r="E42" s="5"/>
      <c r="F42" s="9">
        <f>SUM(F33:F41)</f>
        <v>17458</v>
      </c>
    </row>
    <row r="43" spans="1:6">
      <c r="A43" s="4"/>
      <c r="B43" s="10" t="s">
        <v>91</v>
      </c>
      <c r="C43" s="5"/>
      <c r="D43" s="5"/>
      <c r="E43" s="5"/>
      <c r="F43" s="11">
        <f>SUM(F11,F20,F32,F42)</f>
        <v>90253.123999999996</v>
      </c>
    </row>
    <row r="44" spans="1:6">
      <c r="A44" s="4"/>
      <c r="B44" s="10" t="s">
        <v>92</v>
      </c>
      <c r="C44" s="5"/>
      <c r="D44" s="5"/>
      <c r="E44" s="5"/>
      <c r="F44" s="4">
        <f>F43*0.025</f>
        <v>2256.3281000000002</v>
      </c>
    </row>
    <row r="45" spans="1:6">
      <c r="A45" s="4"/>
      <c r="B45" s="10" t="s">
        <v>93</v>
      </c>
      <c r="C45" s="5"/>
      <c r="D45" s="5"/>
      <c r="E45" s="5"/>
      <c r="F45" s="11">
        <f>F43+F44</f>
        <v>92509.452099999995</v>
      </c>
    </row>
    <row r="46" spans="1:6">
      <c r="A46" s="4"/>
      <c r="B46" s="10" t="s">
        <v>94</v>
      </c>
      <c r="C46" s="5"/>
      <c r="D46" s="5"/>
      <c r="E46" s="5"/>
      <c r="F46" s="4">
        <f>F45*0.1</f>
        <v>9250.9452099999999</v>
      </c>
    </row>
    <row r="47" spans="1:6">
      <c r="A47" s="4"/>
      <c r="B47" s="10" t="s">
        <v>90</v>
      </c>
      <c r="C47" s="5"/>
      <c r="D47" s="5"/>
      <c r="E47" s="5"/>
      <c r="F47" s="11">
        <f>SUM(F45:F46)</f>
        <v>101760.39731</v>
      </c>
    </row>
    <row r="48" spans="1:6">
      <c r="B48" s="10" t="s">
        <v>96</v>
      </c>
      <c r="C48" s="5"/>
      <c r="D48" s="5"/>
      <c r="E48" s="5"/>
      <c r="F48" s="4">
        <f>F47*0.075</f>
        <v>7632.0297982499997</v>
      </c>
    </row>
    <row r="49" spans="2:6">
      <c r="B49" s="10" t="s">
        <v>95</v>
      </c>
      <c r="C49" s="5"/>
      <c r="D49" s="5"/>
      <c r="E49" s="5"/>
      <c r="F49" s="12">
        <f>SUM(F47:F48)</f>
        <v>109392.42710825001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34" workbookViewId="0">
      <selection activeCell="I22" sqref="I22"/>
    </sheetView>
  </sheetViews>
  <sheetFormatPr defaultRowHeight="14.4"/>
  <cols>
    <col min="1" max="1" width="8.44140625" customWidth="1"/>
    <col min="2" max="2" width="40.33203125" customWidth="1"/>
    <col min="3" max="3" width="9.33203125" style="2" customWidth="1"/>
    <col min="4" max="5" width="8.88671875" style="2"/>
    <col min="6" max="6" width="10" bestFit="1" customWidth="1"/>
  </cols>
  <sheetData>
    <row r="1" spans="1:15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15">
      <c r="A2" s="4" t="s">
        <v>1</v>
      </c>
      <c r="B2" s="4" t="s">
        <v>18</v>
      </c>
      <c r="C2" s="5">
        <v>50</v>
      </c>
      <c r="D2" s="5" t="s">
        <v>27</v>
      </c>
      <c r="E2" s="5">
        <v>65</v>
      </c>
      <c r="F2" s="5">
        <f>C2*E2</f>
        <v>3250</v>
      </c>
    </row>
    <row r="3" spans="1:15">
      <c r="A3" s="4" t="s">
        <v>2</v>
      </c>
      <c r="B3" s="4" t="s">
        <v>19</v>
      </c>
      <c r="C3" s="5">
        <v>3.5</v>
      </c>
      <c r="D3" s="5" t="s">
        <v>3</v>
      </c>
      <c r="E3" s="5">
        <v>661.18</v>
      </c>
      <c r="F3" s="5">
        <f t="shared" ref="F3:F10" si="0">C3*E3</f>
        <v>2314.1299999999997</v>
      </c>
    </row>
    <row r="4" spans="1:15">
      <c r="A4" s="4" t="s">
        <v>4</v>
      </c>
      <c r="B4" s="4" t="s">
        <v>20</v>
      </c>
      <c r="C4" s="5">
        <v>9</v>
      </c>
      <c r="D4" s="5" t="s">
        <v>3</v>
      </c>
      <c r="E4" s="5">
        <v>35.65</v>
      </c>
      <c r="F4" s="5">
        <f t="shared" si="0"/>
        <v>320.84999999999997</v>
      </c>
    </row>
    <row r="5" spans="1:15">
      <c r="A5" s="4" t="s">
        <v>5</v>
      </c>
      <c r="B5" s="4" t="s">
        <v>21</v>
      </c>
      <c r="C5" s="5">
        <v>2</v>
      </c>
      <c r="D5" s="5" t="s">
        <v>28</v>
      </c>
      <c r="E5" s="5">
        <v>120</v>
      </c>
      <c r="F5" s="5">
        <f t="shared" si="0"/>
        <v>240</v>
      </c>
    </row>
    <row r="6" spans="1:15">
      <c r="A6" s="4" t="s">
        <v>6</v>
      </c>
      <c r="B6" s="4" t="s">
        <v>22</v>
      </c>
      <c r="C6" s="5">
        <v>1.5367999999999999</v>
      </c>
      <c r="D6" s="5" t="s">
        <v>29</v>
      </c>
      <c r="E6" s="5">
        <v>230</v>
      </c>
      <c r="F6" s="5">
        <f t="shared" si="0"/>
        <v>353.464</v>
      </c>
    </row>
    <row r="7" spans="1:15">
      <c r="A7" s="4" t="s">
        <v>7</v>
      </c>
      <c r="B7" s="4" t="s">
        <v>23</v>
      </c>
      <c r="C7" s="5">
        <v>0.76839999999999997</v>
      </c>
      <c r="D7" s="5" t="s">
        <v>30</v>
      </c>
      <c r="E7" s="5">
        <v>200</v>
      </c>
      <c r="F7" s="5">
        <f t="shared" si="0"/>
        <v>153.68</v>
      </c>
    </row>
    <row r="8" spans="1:15">
      <c r="A8" s="4" t="s">
        <v>8</v>
      </c>
      <c r="B8" s="4" t="s">
        <v>24</v>
      </c>
      <c r="C8" s="5">
        <v>85</v>
      </c>
      <c r="D8" s="5" t="s">
        <v>9</v>
      </c>
      <c r="E8" s="7">
        <v>11</v>
      </c>
      <c r="F8" s="5">
        <f t="shared" si="0"/>
        <v>935</v>
      </c>
    </row>
    <row r="9" spans="1:15" ht="11.4" customHeight="1">
      <c r="A9" s="4" t="s">
        <v>10</v>
      </c>
      <c r="B9" s="4" t="s">
        <v>25</v>
      </c>
      <c r="C9" s="5">
        <v>7.6</v>
      </c>
      <c r="D9" s="5" t="s">
        <v>0</v>
      </c>
      <c r="E9" s="5">
        <v>400</v>
      </c>
      <c r="F9" s="5">
        <f t="shared" si="0"/>
        <v>3040</v>
      </c>
    </row>
    <row r="10" spans="1:15">
      <c r="A10" s="4" t="s">
        <v>11</v>
      </c>
      <c r="B10" s="4" t="s">
        <v>26</v>
      </c>
      <c r="C10" s="5">
        <v>2</v>
      </c>
      <c r="D10" s="5" t="s">
        <v>28</v>
      </c>
      <c r="E10" s="5">
        <v>25</v>
      </c>
      <c r="F10" s="5">
        <f t="shared" si="0"/>
        <v>50</v>
      </c>
    </row>
    <row r="11" spans="1:15">
      <c r="A11" s="4"/>
      <c r="B11" s="4" t="s">
        <v>31</v>
      </c>
      <c r="C11" s="5"/>
      <c r="D11" s="5"/>
      <c r="E11" s="5"/>
      <c r="F11" s="5">
        <f>SUM(F2:F10)</f>
        <v>10657.124</v>
      </c>
    </row>
    <row r="12" spans="1:15">
      <c r="A12" s="4" t="s">
        <v>32</v>
      </c>
      <c r="B12" s="4" t="s">
        <v>41</v>
      </c>
      <c r="C12" s="3">
        <v>140.4</v>
      </c>
      <c r="D12" s="5" t="s">
        <v>29</v>
      </c>
      <c r="E12" s="3">
        <v>60</v>
      </c>
      <c r="F12" s="5">
        <f>C12*E12</f>
        <v>8424</v>
      </c>
    </row>
    <row r="13" spans="1:15">
      <c r="A13" s="4" t="s">
        <v>33</v>
      </c>
      <c r="B13" s="4" t="s">
        <v>42</v>
      </c>
      <c r="C13" s="3">
        <v>0.5</v>
      </c>
      <c r="D13" s="5" t="s">
        <v>34</v>
      </c>
      <c r="E13" s="3">
        <v>700</v>
      </c>
      <c r="F13" s="5">
        <f t="shared" ref="F13:F18" si="1">C13*E13</f>
        <v>350</v>
      </c>
    </row>
    <row r="14" spans="1:15">
      <c r="A14" s="4" t="s">
        <v>35</v>
      </c>
      <c r="B14" s="4" t="s">
        <v>43</v>
      </c>
      <c r="C14" s="3">
        <v>2</v>
      </c>
      <c r="D14" s="5" t="s">
        <v>34</v>
      </c>
      <c r="E14" s="3">
        <v>950</v>
      </c>
      <c r="F14" s="5">
        <f t="shared" si="1"/>
        <v>1900</v>
      </c>
      <c r="N14">
        <f>10/8</f>
        <v>1.25</v>
      </c>
      <c r="O14">
        <f>266*N14</f>
        <v>332.5</v>
      </c>
    </row>
    <row r="15" spans="1:15">
      <c r="A15" s="4" t="s">
        <v>36</v>
      </c>
      <c r="B15" s="4" t="s">
        <v>44</v>
      </c>
      <c r="C15" s="3">
        <v>2.65</v>
      </c>
      <c r="D15" s="5" t="s">
        <v>29</v>
      </c>
      <c r="E15" s="3">
        <v>180</v>
      </c>
      <c r="F15" s="5">
        <f t="shared" si="1"/>
        <v>477</v>
      </c>
      <c r="N15">
        <f>12/10</f>
        <v>1.2</v>
      </c>
      <c r="O15">
        <f>1.2*117</f>
        <v>140.4</v>
      </c>
    </row>
    <row r="16" spans="1:15">
      <c r="A16" s="4" t="s">
        <v>37</v>
      </c>
      <c r="B16" s="4" t="s">
        <v>45</v>
      </c>
      <c r="C16" s="3">
        <v>1</v>
      </c>
      <c r="D16" s="5" t="s">
        <v>28</v>
      </c>
      <c r="E16" s="3">
        <v>1500</v>
      </c>
      <c r="F16" s="5">
        <f t="shared" si="1"/>
        <v>1500</v>
      </c>
    </row>
    <row r="17" spans="1:6">
      <c r="A17" s="4" t="s">
        <v>38</v>
      </c>
      <c r="B17" s="4" t="s">
        <v>46</v>
      </c>
      <c r="C17" s="3">
        <v>10</v>
      </c>
      <c r="D17" s="5" t="s">
        <v>28</v>
      </c>
      <c r="E17" s="3">
        <v>12</v>
      </c>
      <c r="F17" s="5">
        <f t="shared" si="1"/>
        <v>120</v>
      </c>
    </row>
    <row r="18" spans="1:6">
      <c r="A18" s="4" t="s">
        <v>39</v>
      </c>
      <c r="B18" s="4" t="s">
        <v>47</v>
      </c>
      <c r="C18" s="3">
        <v>2.65</v>
      </c>
      <c r="D18" s="5" t="s">
        <v>29</v>
      </c>
      <c r="E18" s="5">
        <v>80</v>
      </c>
      <c r="F18" s="5">
        <f t="shared" si="1"/>
        <v>212</v>
      </c>
    </row>
    <row r="19" spans="1:6">
      <c r="A19" s="4" t="s">
        <v>40</v>
      </c>
      <c r="B19" s="4" t="s">
        <v>48</v>
      </c>
      <c r="C19" s="3">
        <v>332.5</v>
      </c>
      <c r="D19" s="5" t="s">
        <v>29</v>
      </c>
      <c r="E19" s="5">
        <v>80</v>
      </c>
      <c r="F19" s="5">
        <f>C19*E19</f>
        <v>26600</v>
      </c>
    </row>
    <row r="20" spans="1:6">
      <c r="B20" s="4" t="s">
        <v>31</v>
      </c>
      <c r="F20" s="8">
        <f>SUM(F12:F19)</f>
        <v>39583</v>
      </c>
    </row>
    <row r="21" spans="1:6">
      <c r="A21" s="4" t="s">
        <v>49</v>
      </c>
      <c r="B21" s="4" t="s">
        <v>61</v>
      </c>
      <c r="C21" s="5">
        <v>1</v>
      </c>
      <c r="D21" s="5" t="s">
        <v>50</v>
      </c>
      <c r="E21" s="5">
        <v>5500</v>
      </c>
      <c r="F21" s="5">
        <f>C21*E21</f>
        <v>5500</v>
      </c>
    </row>
    <row r="22" spans="1:6">
      <c r="A22" s="4" t="s">
        <v>51</v>
      </c>
      <c r="B22" s="4" t="s">
        <v>62</v>
      </c>
      <c r="C22" s="5">
        <v>1</v>
      </c>
      <c r="D22" s="5" t="s">
        <v>50</v>
      </c>
      <c r="E22" s="5">
        <v>7150</v>
      </c>
      <c r="F22" s="5">
        <f t="shared" ref="F22:F31" si="2">C22*E22</f>
        <v>7150</v>
      </c>
    </row>
    <row r="23" spans="1:6">
      <c r="A23" s="4" t="s">
        <v>52</v>
      </c>
      <c r="B23" s="4" t="s">
        <v>63</v>
      </c>
      <c r="C23" s="5">
        <v>4</v>
      </c>
      <c r="D23" s="5" t="s">
        <v>50</v>
      </c>
      <c r="E23" s="5">
        <v>440</v>
      </c>
      <c r="F23" s="5">
        <f t="shared" si="2"/>
        <v>1760</v>
      </c>
    </row>
    <row r="24" spans="1:6">
      <c r="A24" s="4" t="s">
        <v>53</v>
      </c>
      <c r="B24" s="4" t="s">
        <v>64</v>
      </c>
      <c r="C24" s="5">
        <v>2</v>
      </c>
      <c r="D24" s="5" t="s">
        <v>50</v>
      </c>
      <c r="E24" s="5">
        <v>2200</v>
      </c>
      <c r="F24" s="5">
        <f t="shared" si="2"/>
        <v>4400</v>
      </c>
    </row>
    <row r="25" spans="1:6">
      <c r="A25" s="4" t="s">
        <v>54</v>
      </c>
      <c r="B25" s="4" t="s">
        <v>65</v>
      </c>
      <c r="C25" s="5">
        <v>1</v>
      </c>
      <c r="D25" s="5" t="s">
        <v>50</v>
      </c>
      <c r="E25" s="5">
        <v>2420</v>
      </c>
      <c r="F25" s="5">
        <f t="shared" si="2"/>
        <v>2420</v>
      </c>
    </row>
    <row r="26" spans="1:6">
      <c r="A26" s="4" t="s">
        <v>55</v>
      </c>
      <c r="B26" s="4" t="s">
        <v>66</v>
      </c>
      <c r="C26" s="5">
        <v>2</v>
      </c>
      <c r="D26" s="5" t="s">
        <v>50</v>
      </c>
      <c r="E26" s="5">
        <v>660</v>
      </c>
      <c r="F26" s="5">
        <f t="shared" si="2"/>
        <v>1320</v>
      </c>
    </row>
    <row r="27" spans="1:6">
      <c r="A27" s="4" t="s">
        <v>56</v>
      </c>
      <c r="B27" s="4" t="s">
        <v>67</v>
      </c>
      <c r="C27" s="5">
        <v>1</v>
      </c>
      <c r="D27" s="5" t="s">
        <v>50</v>
      </c>
      <c r="E27" s="5">
        <v>38.5</v>
      </c>
      <c r="F27" s="5">
        <f t="shared" si="2"/>
        <v>38.5</v>
      </c>
    </row>
    <row r="28" spans="1:6">
      <c r="A28" s="4" t="s">
        <v>57</v>
      </c>
      <c r="B28" s="4" t="s">
        <v>68</v>
      </c>
      <c r="C28" s="5">
        <v>4</v>
      </c>
      <c r="D28" s="5" t="s">
        <v>50</v>
      </c>
      <c r="E28" s="5">
        <v>825</v>
      </c>
      <c r="F28" s="5">
        <f t="shared" si="2"/>
        <v>3300</v>
      </c>
    </row>
    <row r="29" spans="1:6">
      <c r="A29" s="4" t="s">
        <v>58</v>
      </c>
      <c r="B29" s="4" t="s">
        <v>69</v>
      </c>
      <c r="C29" s="5">
        <v>1</v>
      </c>
      <c r="D29" s="5" t="s">
        <v>50</v>
      </c>
      <c r="E29" s="5">
        <v>38.5</v>
      </c>
      <c r="F29" s="5">
        <f t="shared" si="2"/>
        <v>38.5</v>
      </c>
    </row>
    <row r="30" spans="1:6">
      <c r="A30" s="4" t="s">
        <v>59</v>
      </c>
      <c r="B30" s="4" t="s">
        <v>70</v>
      </c>
      <c r="C30" s="5">
        <v>4</v>
      </c>
      <c r="D30" s="5" t="s">
        <v>50</v>
      </c>
      <c r="E30" s="5">
        <v>660</v>
      </c>
      <c r="F30" s="5">
        <f t="shared" si="2"/>
        <v>2640</v>
      </c>
    </row>
    <row r="31" spans="1:6">
      <c r="A31" s="4" t="s">
        <v>60</v>
      </c>
      <c r="B31" s="4" t="s">
        <v>71</v>
      </c>
      <c r="C31" s="5">
        <v>1</v>
      </c>
      <c r="D31" s="5" t="s">
        <v>50</v>
      </c>
      <c r="E31" s="5">
        <v>682</v>
      </c>
      <c r="F31" s="5">
        <f t="shared" si="2"/>
        <v>682</v>
      </c>
    </row>
    <row r="32" spans="1:6">
      <c r="A32" s="1"/>
      <c r="B32" s="6" t="s">
        <v>31</v>
      </c>
      <c r="F32" s="8">
        <f>SUM(F21:F31)</f>
        <v>29249</v>
      </c>
    </row>
    <row r="33" spans="1:6">
      <c r="A33" s="4" t="s">
        <v>72</v>
      </c>
      <c r="B33" s="4" t="s">
        <v>84</v>
      </c>
      <c r="C33" s="5">
        <v>2</v>
      </c>
      <c r="D33" s="5" t="s">
        <v>50</v>
      </c>
      <c r="E33" s="5">
        <v>760</v>
      </c>
      <c r="F33" s="5">
        <f>C33*E33</f>
        <v>1520</v>
      </c>
    </row>
    <row r="34" spans="1:6">
      <c r="A34" s="4" t="s">
        <v>73</v>
      </c>
      <c r="B34" s="4" t="s">
        <v>74</v>
      </c>
      <c r="C34" s="5">
        <v>4</v>
      </c>
      <c r="D34" s="5" t="s">
        <v>50</v>
      </c>
      <c r="E34" s="5">
        <v>620</v>
      </c>
      <c r="F34" s="5">
        <f t="shared" ref="F34:F41" si="3">C34*E34</f>
        <v>2480</v>
      </c>
    </row>
    <row r="35" spans="1:6">
      <c r="A35" s="4" t="s">
        <v>75</v>
      </c>
      <c r="B35" s="4" t="s">
        <v>76</v>
      </c>
      <c r="C35" s="5">
        <v>2</v>
      </c>
      <c r="D35" s="5" t="s">
        <v>50</v>
      </c>
      <c r="E35" s="5">
        <v>760</v>
      </c>
      <c r="F35" s="5">
        <f t="shared" si="3"/>
        <v>1520</v>
      </c>
    </row>
    <row r="36" spans="1:6">
      <c r="A36" s="4" t="s">
        <v>77</v>
      </c>
      <c r="B36" s="4" t="s">
        <v>85</v>
      </c>
      <c r="C36" s="5">
        <v>12</v>
      </c>
      <c r="D36" s="5" t="s">
        <v>50</v>
      </c>
      <c r="E36" s="5">
        <v>580</v>
      </c>
      <c r="F36" s="5">
        <f t="shared" si="3"/>
        <v>6960</v>
      </c>
    </row>
    <row r="37" spans="1:6">
      <c r="A37" s="4" t="s">
        <v>78</v>
      </c>
      <c r="B37" s="4" t="s">
        <v>86</v>
      </c>
      <c r="C37" s="5">
        <v>2</v>
      </c>
      <c r="D37" s="5" t="s">
        <v>50</v>
      </c>
      <c r="E37" s="5">
        <v>620</v>
      </c>
      <c r="F37" s="5">
        <f t="shared" si="3"/>
        <v>1240</v>
      </c>
    </row>
    <row r="38" spans="1:6">
      <c r="A38" s="4" t="s">
        <v>79</v>
      </c>
      <c r="B38" s="4" t="s">
        <v>87</v>
      </c>
      <c r="C38" s="5">
        <v>1</v>
      </c>
      <c r="D38" s="5" t="s">
        <v>50</v>
      </c>
      <c r="E38" s="5">
        <v>760</v>
      </c>
      <c r="F38" s="5">
        <f t="shared" si="3"/>
        <v>760</v>
      </c>
    </row>
    <row r="39" spans="1:6">
      <c r="A39" s="4" t="s">
        <v>80</v>
      </c>
      <c r="B39" s="4" t="s">
        <v>88</v>
      </c>
      <c r="C39" s="5">
        <v>0.4</v>
      </c>
      <c r="D39" s="5" t="s">
        <v>50</v>
      </c>
      <c r="E39" s="5">
        <v>470</v>
      </c>
      <c r="F39" s="5">
        <f t="shared" si="3"/>
        <v>188</v>
      </c>
    </row>
    <row r="40" spans="1:6">
      <c r="A40" s="4" t="s">
        <v>81</v>
      </c>
      <c r="B40" s="4" t="s">
        <v>89</v>
      </c>
      <c r="C40" s="5">
        <v>0.5</v>
      </c>
      <c r="D40" s="5" t="s">
        <v>50</v>
      </c>
      <c r="E40" s="5">
        <v>620</v>
      </c>
      <c r="F40" s="5">
        <f t="shared" si="3"/>
        <v>310</v>
      </c>
    </row>
    <row r="41" spans="1:6">
      <c r="A41" s="4" t="s">
        <v>82</v>
      </c>
      <c r="B41" s="4" t="s">
        <v>83</v>
      </c>
      <c r="C41" s="5">
        <v>4</v>
      </c>
      <c r="D41" s="5" t="s">
        <v>50</v>
      </c>
      <c r="E41" s="5">
        <v>620</v>
      </c>
      <c r="F41" s="5">
        <f t="shared" si="3"/>
        <v>2480</v>
      </c>
    </row>
    <row r="42" spans="1:6">
      <c r="A42" s="4"/>
      <c r="B42" s="4" t="s">
        <v>31</v>
      </c>
      <c r="C42" s="5"/>
      <c r="D42" s="5"/>
      <c r="E42" s="5"/>
      <c r="F42" s="9">
        <f>SUM(F33:F41)</f>
        <v>17458</v>
      </c>
    </row>
    <row r="43" spans="1:6">
      <c r="A43" s="4"/>
      <c r="B43" s="10" t="s">
        <v>91</v>
      </c>
      <c r="C43" s="5"/>
      <c r="D43" s="5"/>
      <c r="E43" s="5"/>
      <c r="F43" s="11">
        <f>SUM(F11,F20,F32,F42)</f>
        <v>96947.123999999996</v>
      </c>
    </row>
    <row r="44" spans="1:6">
      <c r="A44" s="4"/>
      <c r="B44" s="10" t="s">
        <v>92</v>
      </c>
      <c r="C44" s="5"/>
      <c r="D44" s="5"/>
      <c r="E44" s="5"/>
      <c r="F44" s="4">
        <f>F43*0.025</f>
        <v>2423.6781000000001</v>
      </c>
    </row>
    <row r="45" spans="1:6">
      <c r="A45" s="4"/>
      <c r="B45" s="10" t="s">
        <v>93</v>
      </c>
      <c r="C45" s="5"/>
      <c r="D45" s="5"/>
      <c r="E45" s="5"/>
      <c r="F45" s="11">
        <f>F43+F44</f>
        <v>99370.802100000001</v>
      </c>
    </row>
    <row r="46" spans="1:6">
      <c r="A46" s="4"/>
      <c r="B46" s="10" t="s">
        <v>94</v>
      </c>
      <c r="C46" s="5"/>
      <c r="D46" s="5"/>
      <c r="E46" s="5"/>
      <c r="F46" s="4">
        <f>F45*0.1</f>
        <v>9937.0802100000001</v>
      </c>
    </row>
    <row r="47" spans="1:6">
      <c r="A47" s="4"/>
      <c r="B47" s="10" t="s">
        <v>90</v>
      </c>
      <c r="C47" s="5"/>
      <c r="D47" s="5"/>
      <c r="E47" s="5"/>
      <c r="F47" s="11">
        <f>SUM(F45:F46)</f>
        <v>109307.88231</v>
      </c>
    </row>
    <row r="48" spans="1:6">
      <c r="B48" s="10" t="s">
        <v>96</v>
      </c>
      <c r="C48" s="5"/>
      <c r="D48" s="5"/>
      <c r="E48" s="5"/>
      <c r="F48" s="4">
        <f>F47*0.075</f>
        <v>8198.091173249999</v>
      </c>
    </row>
    <row r="49" spans="2:6">
      <c r="B49" s="10" t="s">
        <v>95</v>
      </c>
      <c r="C49" s="5"/>
      <c r="D49" s="5"/>
      <c r="E49" s="5"/>
      <c r="F49" s="12">
        <f>SUM(F47:F48)</f>
        <v>117505.97348325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37" workbookViewId="0">
      <selection activeCell="G51" sqref="G50:G51"/>
    </sheetView>
  </sheetViews>
  <sheetFormatPr defaultRowHeight="14.4"/>
  <cols>
    <col min="1" max="1" width="8.44140625" customWidth="1"/>
    <col min="2" max="2" width="40.33203125" customWidth="1"/>
    <col min="3" max="3" width="9.33203125" style="2" customWidth="1"/>
    <col min="4" max="5" width="8.88671875" style="2"/>
    <col min="6" max="6" width="10" bestFit="1" customWidth="1"/>
  </cols>
  <sheetData>
    <row r="1" spans="1:1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15">
      <c r="A2" s="5" t="s">
        <v>1</v>
      </c>
      <c r="B2" s="5" t="s">
        <v>18</v>
      </c>
      <c r="C2" s="5">
        <v>50</v>
      </c>
      <c r="D2" s="5" t="s">
        <v>27</v>
      </c>
      <c r="E2" s="5">
        <v>65</v>
      </c>
      <c r="F2" s="5">
        <f>C2*E2</f>
        <v>3250</v>
      </c>
    </row>
    <row r="3" spans="1:15">
      <c r="A3" s="5" t="s">
        <v>2</v>
      </c>
      <c r="B3" s="5" t="s">
        <v>19</v>
      </c>
      <c r="C3" s="5">
        <v>3.5</v>
      </c>
      <c r="D3" s="5" t="s">
        <v>3</v>
      </c>
      <c r="E3" s="5">
        <v>661.18</v>
      </c>
      <c r="F3" s="5">
        <f t="shared" ref="F3:F10" si="0">C3*E3</f>
        <v>2314.1299999999997</v>
      </c>
    </row>
    <row r="4" spans="1:15">
      <c r="A4" s="5" t="s">
        <v>4</v>
      </c>
      <c r="B4" s="5" t="s">
        <v>20</v>
      </c>
      <c r="C4" s="5">
        <v>9</v>
      </c>
      <c r="D4" s="5" t="s">
        <v>3</v>
      </c>
      <c r="E4" s="5">
        <v>35.65</v>
      </c>
      <c r="F4" s="5">
        <f t="shared" si="0"/>
        <v>320.84999999999997</v>
      </c>
    </row>
    <row r="5" spans="1:15">
      <c r="A5" s="5" t="s">
        <v>5</v>
      </c>
      <c r="B5" s="5" t="s">
        <v>21</v>
      </c>
      <c r="C5" s="5">
        <v>2</v>
      </c>
      <c r="D5" s="5" t="s">
        <v>28</v>
      </c>
      <c r="E5" s="5">
        <v>120</v>
      </c>
      <c r="F5" s="5">
        <f t="shared" si="0"/>
        <v>240</v>
      </c>
    </row>
    <row r="6" spans="1:15">
      <c r="A6" s="5" t="s">
        <v>6</v>
      </c>
      <c r="B6" s="5" t="s">
        <v>22</v>
      </c>
      <c r="C6" s="5">
        <v>1.5367999999999999</v>
      </c>
      <c r="D6" s="5" t="s">
        <v>29</v>
      </c>
      <c r="E6" s="5">
        <v>230</v>
      </c>
      <c r="F6" s="5">
        <f t="shared" si="0"/>
        <v>353.464</v>
      </c>
    </row>
    <row r="7" spans="1:15">
      <c r="A7" s="5" t="s">
        <v>7</v>
      </c>
      <c r="B7" s="5" t="s">
        <v>23</v>
      </c>
      <c r="C7" s="5">
        <v>0.76839999999999997</v>
      </c>
      <c r="D7" s="5" t="s">
        <v>30</v>
      </c>
      <c r="E7" s="5">
        <v>200</v>
      </c>
      <c r="F7" s="5">
        <f t="shared" si="0"/>
        <v>153.68</v>
      </c>
    </row>
    <row r="8" spans="1:15">
      <c r="A8" s="5" t="s">
        <v>8</v>
      </c>
      <c r="B8" s="5" t="s">
        <v>24</v>
      </c>
      <c r="C8" s="5">
        <v>85</v>
      </c>
      <c r="D8" s="5" t="s">
        <v>9</v>
      </c>
      <c r="E8" s="7">
        <v>11</v>
      </c>
      <c r="F8" s="5">
        <f t="shared" si="0"/>
        <v>935</v>
      </c>
    </row>
    <row r="9" spans="1:15" ht="11.4" customHeight="1">
      <c r="A9" s="5" t="s">
        <v>10</v>
      </c>
      <c r="B9" s="5" t="s">
        <v>25</v>
      </c>
      <c r="C9" s="5">
        <v>7.6</v>
      </c>
      <c r="D9" s="5" t="s">
        <v>0</v>
      </c>
      <c r="E9" s="5">
        <v>400</v>
      </c>
      <c r="F9" s="5">
        <f t="shared" si="0"/>
        <v>3040</v>
      </c>
    </row>
    <row r="10" spans="1:15">
      <c r="A10" s="5" t="s">
        <v>11</v>
      </c>
      <c r="B10" s="5" t="s">
        <v>26</v>
      </c>
      <c r="C10" s="5">
        <v>2</v>
      </c>
      <c r="D10" s="5" t="s">
        <v>28</v>
      </c>
      <c r="E10" s="5">
        <v>25</v>
      </c>
      <c r="F10" s="5">
        <f t="shared" si="0"/>
        <v>50</v>
      </c>
    </row>
    <row r="11" spans="1:15">
      <c r="A11" s="5"/>
      <c r="B11" s="5" t="s">
        <v>31</v>
      </c>
      <c r="C11" s="5"/>
      <c r="D11" s="5"/>
      <c r="E11" s="5"/>
      <c r="F11" s="5">
        <f>SUM(F2:F10)</f>
        <v>10657.124</v>
      </c>
    </row>
    <row r="12" spans="1:15">
      <c r="A12" s="5" t="s">
        <v>32</v>
      </c>
      <c r="B12" s="5" t="s">
        <v>41</v>
      </c>
      <c r="C12" s="3">
        <v>140.4</v>
      </c>
      <c r="D12" s="5" t="s">
        <v>29</v>
      </c>
      <c r="E12" s="3">
        <v>280</v>
      </c>
      <c r="F12" s="5">
        <f>C12*E12</f>
        <v>39312</v>
      </c>
    </row>
    <row r="13" spans="1:15">
      <c r="A13" s="5" t="s">
        <v>33</v>
      </c>
      <c r="B13" s="5" t="s">
        <v>42</v>
      </c>
      <c r="C13" s="3">
        <v>0.5</v>
      </c>
      <c r="D13" s="5" t="s">
        <v>34</v>
      </c>
      <c r="E13" s="3">
        <v>700</v>
      </c>
      <c r="F13" s="5">
        <f t="shared" ref="F13:F19" si="1">C13*E13</f>
        <v>350</v>
      </c>
    </row>
    <row r="14" spans="1:15">
      <c r="A14" s="5" t="s">
        <v>35</v>
      </c>
      <c r="B14" s="5" t="s">
        <v>43</v>
      </c>
      <c r="C14" s="3">
        <v>2</v>
      </c>
      <c r="D14" s="5" t="s">
        <v>34</v>
      </c>
      <c r="E14" s="3">
        <v>950</v>
      </c>
      <c r="F14" s="5">
        <f t="shared" si="1"/>
        <v>1900</v>
      </c>
      <c r="N14">
        <f>10/8</f>
        <v>1.25</v>
      </c>
      <c r="O14">
        <f>266*N14</f>
        <v>332.5</v>
      </c>
    </row>
    <row r="15" spans="1:15">
      <c r="A15" s="5" t="s">
        <v>36</v>
      </c>
      <c r="B15" s="5" t="s">
        <v>44</v>
      </c>
      <c r="C15" s="3">
        <v>2.65</v>
      </c>
      <c r="D15" s="5" t="s">
        <v>29</v>
      </c>
      <c r="E15" s="3">
        <v>180</v>
      </c>
      <c r="F15" s="5">
        <f t="shared" si="1"/>
        <v>477</v>
      </c>
      <c r="N15">
        <f>12/10</f>
        <v>1.2</v>
      </c>
      <c r="O15">
        <f>1.2*117</f>
        <v>140.4</v>
      </c>
    </row>
    <row r="16" spans="1:15">
      <c r="A16" s="5" t="s">
        <v>37</v>
      </c>
      <c r="B16" s="5" t="s">
        <v>45</v>
      </c>
      <c r="C16" s="3">
        <v>1</v>
      </c>
      <c r="D16" s="5" t="s">
        <v>28</v>
      </c>
      <c r="E16" s="3">
        <v>1500</v>
      </c>
      <c r="F16" s="5">
        <f t="shared" si="1"/>
        <v>1500</v>
      </c>
    </row>
    <row r="17" spans="1:6">
      <c r="A17" s="5" t="s">
        <v>38</v>
      </c>
      <c r="B17" s="5" t="s">
        <v>46</v>
      </c>
      <c r="C17" s="3">
        <v>10</v>
      </c>
      <c r="D17" s="5" t="s">
        <v>28</v>
      </c>
      <c r="E17" s="3">
        <v>12</v>
      </c>
      <c r="F17" s="5">
        <f t="shared" si="1"/>
        <v>120</v>
      </c>
    </row>
    <row r="18" spans="1:6">
      <c r="A18" s="5" t="s">
        <v>39</v>
      </c>
      <c r="B18" s="5" t="s">
        <v>47</v>
      </c>
      <c r="C18" s="3">
        <v>2.65</v>
      </c>
      <c r="D18" s="5" t="s">
        <v>29</v>
      </c>
      <c r="E18" s="5">
        <v>80</v>
      </c>
      <c r="F18" s="5">
        <f t="shared" si="1"/>
        <v>212</v>
      </c>
    </row>
    <row r="19" spans="1:6">
      <c r="A19" s="5" t="s">
        <v>40</v>
      </c>
      <c r="B19" s="5" t="s">
        <v>48</v>
      </c>
      <c r="C19" s="3">
        <v>332.5</v>
      </c>
      <c r="D19" s="5" t="s">
        <v>29</v>
      </c>
      <c r="E19" s="5">
        <v>280</v>
      </c>
      <c r="F19" s="5">
        <f>C19*E19</f>
        <v>93100</v>
      </c>
    </row>
    <row r="20" spans="1:6">
      <c r="A20" s="2"/>
      <c r="B20" s="5" t="s">
        <v>31</v>
      </c>
      <c r="F20" s="8">
        <f>SUM(F12:F19)</f>
        <v>136971</v>
      </c>
    </row>
    <row r="21" spans="1:6">
      <c r="A21" s="5" t="s">
        <v>49</v>
      </c>
      <c r="B21" s="5" t="s">
        <v>61</v>
      </c>
      <c r="C21" s="5">
        <v>1</v>
      </c>
      <c r="D21" s="5" t="s">
        <v>50</v>
      </c>
      <c r="E21" s="5">
        <v>5500</v>
      </c>
      <c r="F21" s="5">
        <f>C21*E21</f>
        <v>5500</v>
      </c>
    </row>
    <row r="22" spans="1:6">
      <c r="A22" s="5" t="s">
        <v>51</v>
      </c>
      <c r="B22" s="5" t="s">
        <v>62</v>
      </c>
      <c r="C22" s="5">
        <v>1</v>
      </c>
      <c r="D22" s="5" t="s">
        <v>50</v>
      </c>
      <c r="E22" s="5">
        <v>7150</v>
      </c>
      <c r="F22" s="5">
        <f t="shared" ref="F22:F31" si="2">C22*E22</f>
        <v>7150</v>
      </c>
    </row>
    <row r="23" spans="1:6">
      <c r="A23" s="5" t="s">
        <v>52</v>
      </c>
      <c r="B23" s="5" t="s">
        <v>63</v>
      </c>
      <c r="C23" s="5">
        <v>4</v>
      </c>
      <c r="D23" s="5" t="s">
        <v>50</v>
      </c>
      <c r="E23" s="5">
        <v>440</v>
      </c>
      <c r="F23" s="5">
        <f t="shared" si="2"/>
        <v>1760</v>
      </c>
    </row>
    <row r="24" spans="1:6">
      <c r="A24" s="5" t="s">
        <v>53</v>
      </c>
      <c r="B24" s="5" t="s">
        <v>64</v>
      </c>
      <c r="C24" s="5">
        <v>2</v>
      </c>
      <c r="D24" s="5" t="s">
        <v>50</v>
      </c>
      <c r="E24" s="5">
        <v>2200</v>
      </c>
      <c r="F24" s="5">
        <f t="shared" si="2"/>
        <v>4400</v>
      </c>
    </row>
    <row r="25" spans="1:6">
      <c r="A25" s="5" t="s">
        <v>54</v>
      </c>
      <c r="B25" s="5" t="s">
        <v>65</v>
      </c>
      <c r="C25" s="5">
        <v>1</v>
      </c>
      <c r="D25" s="5" t="s">
        <v>50</v>
      </c>
      <c r="E25" s="5">
        <v>2420</v>
      </c>
      <c r="F25" s="5">
        <f t="shared" si="2"/>
        <v>2420</v>
      </c>
    </row>
    <row r="26" spans="1:6">
      <c r="A26" s="5" t="s">
        <v>55</v>
      </c>
      <c r="B26" s="5" t="s">
        <v>66</v>
      </c>
      <c r="C26" s="5">
        <v>2</v>
      </c>
      <c r="D26" s="5" t="s">
        <v>50</v>
      </c>
      <c r="E26" s="5">
        <v>660</v>
      </c>
      <c r="F26" s="5">
        <f t="shared" si="2"/>
        <v>1320</v>
      </c>
    </row>
    <row r="27" spans="1:6">
      <c r="A27" s="5" t="s">
        <v>56</v>
      </c>
      <c r="B27" s="5" t="s">
        <v>67</v>
      </c>
      <c r="C27" s="5">
        <v>1</v>
      </c>
      <c r="D27" s="5" t="s">
        <v>50</v>
      </c>
      <c r="E27" s="5">
        <v>38.5</v>
      </c>
      <c r="F27" s="5">
        <f t="shared" si="2"/>
        <v>38.5</v>
      </c>
    </row>
    <row r="28" spans="1:6">
      <c r="A28" s="5" t="s">
        <v>57</v>
      </c>
      <c r="B28" s="5" t="s">
        <v>68</v>
      </c>
      <c r="C28" s="5">
        <v>4</v>
      </c>
      <c r="D28" s="5" t="s">
        <v>50</v>
      </c>
      <c r="E28" s="5">
        <v>825</v>
      </c>
      <c r="F28" s="5">
        <f t="shared" si="2"/>
        <v>3300</v>
      </c>
    </row>
    <row r="29" spans="1:6">
      <c r="A29" s="5" t="s">
        <v>58</v>
      </c>
      <c r="B29" s="5" t="s">
        <v>69</v>
      </c>
      <c r="C29" s="5">
        <v>1</v>
      </c>
      <c r="D29" s="5" t="s">
        <v>50</v>
      </c>
      <c r="E29" s="5">
        <v>38.5</v>
      </c>
      <c r="F29" s="5">
        <f t="shared" si="2"/>
        <v>38.5</v>
      </c>
    </row>
    <row r="30" spans="1:6">
      <c r="A30" s="5" t="s">
        <v>59</v>
      </c>
      <c r="B30" s="5" t="s">
        <v>70</v>
      </c>
      <c r="C30" s="5">
        <v>4</v>
      </c>
      <c r="D30" s="5" t="s">
        <v>50</v>
      </c>
      <c r="E30" s="5">
        <v>660</v>
      </c>
      <c r="F30" s="5">
        <f t="shared" si="2"/>
        <v>2640</v>
      </c>
    </row>
    <row r="31" spans="1:6">
      <c r="A31" s="5" t="s">
        <v>60</v>
      </c>
      <c r="B31" s="5" t="s">
        <v>71</v>
      </c>
      <c r="C31" s="5">
        <v>1</v>
      </c>
      <c r="D31" s="5" t="s">
        <v>50</v>
      </c>
      <c r="E31" s="5">
        <v>682</v>
      </c>
      <c r="F31" s="5">
        <f t="shared" si="2"/>
        <v>682</v>
      </c>
    </row>
    <row r="32" spans="1:6">
      <c r="A32" s="15"/>
      <c r="B32" s="16" t="s">
        <v>31</v>
      </c>
      <c r="F32" s="8">
        <f>SUM(F21:F31)</f>
        <v>29249</v>
      </c>
    </row>
    <row r="33" spans="1:6">
      <c r="A33" s="5" t="s">
        <v>72</v>
      </c>
      <c r="B33" s="5" t="s">
        <v>84</v>
      </c>
      <c r="C33" s="5">
        <v>2</v>
      </c>
      <c r="D33" s="5" t="s">
        <v>50</v>
      </c>
      <c r="E33" s="5">
        <v>760</v>
      </c>
      <c r="F33" s="5">
        <f>C33*E33</f>
        <v>1520</v>
      </c>
    </row>
    <row r="34" spans="1:6">
      <c r="A34" s="5" t="s">
        <v>73</v>
      </c>
      <c r="B34" s="5" t="s">
        <v>74</v>
      </c>
      <c r="C34" s="5">
        <v>4</v>
      </c>
      <c r="D34" s="5" t="s">
        <v>50</v>
      </c>
      <c r="E34" s="5">
        <v>620</v>
      </c>
      <c r="F34" s="5">
        <f t="shared" ref="F34:F41" si="3">C34*E34</f>
        <v>2480</v>
      </c>
    </row>
    <row r="35" spans="1:6">
      <c r="A35" s="5" t="s">
        <v>75</v>
      </c>
      <c r="B35" s="5" t="s">
        <v>76</v>
      </c>
      <c r="C35" s="5">
        <v>2</v>
      </c>
      <c r="D35" s="5" t="s">
        <v>50</v>
      </c>
      <c r="E35" s="5">
        <v>760</v>
      </c>
      <c r="F35" s="5">
        <f t="shared" si="3"/>
        <v>1520</v>
      </c>
    </row>
    <row r="36" spans="1:6">
      <c r="A36" s="5" t="s">
        <v>77</v>
      </c>
      <c r="B36" s="5" t="s">
        <v>85</v>
      </c>
      <c r="C36" s="5">
        <v>12</v>
      </c>
      <c r="D36" s="5" t="s">
        <v>50</v>
      </c>
      <c r="E36" s="5">
        <v>580</v>
      </c>
      <c r="F36" s="5">
        <f t="shared" si="3"/>
        <v>6960</v>
      </c>
    </row>
    <row r="37" spans="1:6">
      <c r="A37" s="5" t="s">
        <v>78</v>
      </c>
      <c r="B37" s="5" t="s">
        <v>86</v>
      </c>
      <c r="C37" s="5">
        <v>2</v>
      </c>
      <c r="D37" s="5" t="s">
        <v>50</v>
      </c>
      <c r="E37" s="5">
        <v>620</v>
      </c>
      <c r="F37" s="5">
        <f t="shared" si="3"/>
        <v>1240</v>
      </c>
    </row>
    <row r="38" spans="1:6">
      <c r="A38" s="5" t="s">
        <v>79</v>
      </c>
      <c r="B38" s="5" t="s">
        <v>87</v>
      </c>
      <c r="C38" s="5">
        <v>1</v>
      </c>
      <c r="D38" s="5" t="s">
        <v>50</v>
      </c>
      <c r="E38" s="5">
        <v>760</v>
      </c>
      <c r="F38" s="5">
        <f t="shared" si="3"/>
        <v>760</v>
      </c>
    </row>
    <row r="39" spans="1:6">
      <c r="A39" s="5" t="s">
        <v>80</v>
      </c>
      <c r="B39" s="5" t="s">
        <v>88</v>
      </c>
      <c r="C39" s="5">
        <v>0.4</v>
      </c>
      <c r="D39" s="5" t="s">
        <v>50</v>
      </c>
      <c r="E39" s="5">
        <v>470</v>
      </c>
      <c r="F39" s="5">
        <f t="shared" si="3"/>
        <v>188</v>
      </c>
    </row>
    <row r="40" spans="1:6">
      <c r="A40" s="5" t="s">
        <v>81</v>
      </c>
      <c r="B40" s="5" t="s">
        <v>89</v>
      </c>
      <c r="C40" s="5">
        <v>0.5</v>
      </c>
      <c r="D40" s="5" t="s">
        <v>50</v>
      </c>
      <c r="E40" s="5">
        <v>620</v>
      </c>
      <c r="F40" s="5">
        <f t="shared" si="3"/>
        <v>310</v>
      </c>
    </row>
    <row r="41" spans="1:6">
      <c r="A41" s="5" t="s">
        <v>82</v>
      </c>
      <c r="B41" s="5" t="s">
        <v>83</v>
      </c>
      <c r="C41" s="5">
        <v>4</v>
      </c>
      <c r="D41" s="5" t="s">
        <v>50</v>
      </c>
      <c r="E41" s="5">
        <v>620</v>
      </c>
      <c r="F41" s="5">
        <f t="shared" si="3"/>
        <v>2480</v>
      </c>
    </row>
    <row r="42" spans="1:6">
      <c r="A42" s="5"/>
      <c r="B42" s="5" t="s">
        <v>31</v>
      </c>
      <c r="C42" s="5"/>
      <c r="D42" s="5"/>
      <c r="E42" s="5"/>
      <c r="F42" s="9">
        <f>SUM(F33:F41)</f>
        <v>17458</v>
      </c>
    </row>
    <row r="43" spans="1:6">
      <c r="A43" s="5"/>
      <c r="B43" s="3" t="s">
        <v>91</v>
      </c>
      <c r="C43" s="5"/>
      <c r="D43" s="5"/>
      <c r="E43" s="5"/>
      <c r="F43" s="13">
        <f>SUM(F11,F20,F32,F42)</f>
        <v>194335.12400000001</v>
      </c>
    </row>
    <row r="44" spans="1:6">
      <c r="A44" s="5"/>
      <c r="B44" s="3" t="s">
        <v>92</v>
      </c>
      <c r="C44" s="5"/>
      <c r="D44" s="5"/>
      <c r="E44" s="5"/>
      <c r="F44" s="5">
        <f>F43*0.025</f>
        <v>4858.3781000000008</v>
      </c>
    </row>
    <row r="45" spans="1:6">
      <c r="A45" s="5"/>
      <c r="B45" s="3" t="s">
        <v>93</v>
      </c>
      <c r="C45" s="5"/>
      <c r="D45" s="5"/>
      <c r="E45" s="5"/>
      <c r="F45" s="13">
        <f>F43+F44</f>
        <v>199193.50210000001</v>
      </c>
    </row>
    <row r="46" spans="1:6">
      <c r="A46" s="5"/>
      <c r="B46" s="3" t="s">
        <v>94</v>
      </c>
      <c r="C46" s="5"/>
      <c r="D46" s="5"/>
      <c r="E46" s="5"/>
      <c r="F46" s="5">
        <f>F45*0.1</f>
        <v>19919.350210000004</v>
      </c>
    </row>
    <row r="47" spans="1:6">
      <c r="A47" s="5"/>
      <c r="B47" s="3" t="s">
        <v>90</v>
      </c>
      <c r="C47" s="5"/>
      <c r="D47" s="5"/>
      <c r="E47" s="5"/>
      <c r="F47" s="13">
        <f>SUM(F45:F46)</f>
        <v>219112.85231000002</v>
      </c>
    </row>
    <row r="48" spans="1:6">
      <c r="A48" s="2"/>
      <c r="B48" s="3" t="s">
        <v>96</v>
      </c>
      <c r="C48" s="5"/>
      <c r="D48" s="5"/>
      <c r="E48" s="5"/>
      <c r="F48" s="5">
        <f>F47*0.075</f>
        <v>16433.463923250001</v>
      </c>
    </row>
    <row r="49" spans="1:6">
      <c r="A49" s="2"/>
      <c r="B49" s="3" t="s">
        <v>95</v>
      </c>
      <c r="C49" s="5"/>
      <c r="D49" s="5"/>
      <c r="E49" s="5"/>
      <c r="F49" s="14">
        <f>SUM(F47:F48)</f>
        <v>235546.31623325002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8mm MS Skin plate (2)</vt:lpstr>
      <vt:lpstr>10mm MS Skin plate </vt:lpstr>
      <vt:lpstr>10mm SS Skin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2020-09-08T20:08:57Z</dcterms:modified>
</cp:coreProperties>
</file>