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4"/>
  </bookViews>
  <sheets>
    <sheet name="Fund_Statements_BDT" sheetId="2" r:id="rId1"/>
    <sheet name="Fund_Statements_Yen" sheetId="5" r:id="rId2"/>
    <sheet name="Fund_Statements_BDT_Interim" sheetId="6" r:id="rId3"/>
    <sheet name="RPA Recieved" sheetId="3" r:id="rId4"/>
    <sheet name="DPA_Recieved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C18" i="6" l="1"/>
  <c r="C17" i="6"/>
  <c r="B17" i="6"/>
  <c r="C10" i="6"/>
  <c r="G12" i="6"/>
  <c r="G11" i="6"/>
  <c r="E11" i="6"/>
  <c r="F9" i="6"/>
  <c r="D13" i="3"/>
  <c r="E6" i="6"/>
  <c r="E12" i="3"/>
  <c r="C5" i="6"/>
  <c r="B5" i="6"/>
  <c r="F3" i="6"/>
  <c r="E3" i="6"/>
  <c r="B9" i="5"/>
  <c r="B12" i="3"/>
  <c r="D12" i="3"/>
  <c r="F13" i="5"/>
  <c r="F5" i="5"/>
  <c r="F15" i="5"/>
  <c r="F17" i="5" s="1"/>
  <c r="C16" i="5"/>
  <c r="H3" i="5"/>
  <c r="F6" i="3"/>
  <c r="F7" i="3" s="1"/>
  <c r="F8" i="3" s="1"/>
  <c r="F9" i="3" s="1"/>
  <c r="F10" i="3" s="1"/>
  <c r="F11" i="3" s="1"/>
  <c r="F5" i="3"/>
  <c r="D20" i="4"/>
  <c r="B20" i="4"/>
  <c r="B10" i="6" l="1"/>
  <c r="B18" i="6" s="1"/>
  <c r="F6" i="5"/>
  <c r="F12" i="5"/>
  <c r="I16" i="5"/>
  <c r="I15" i="5"/>
  <c r="I17" i="5" s="1"/>
  <c r="C5" i="5"/>
  <c r="C9" i="5" s="1"/>
  <c r="C17" i="5" s="1"/>
  <c r="B5" i="5"/>
  <c r="F8" i="5" s="1"/>
  <c r="F3" i="5"/>
  <c r="E3" i="5"/>
  <c r="F5" i="4"/>
  <c r="F6" i="4" s="1"/>
  <c r="F7" i="4" s="1"/>
  <c r="F8" i="4" s="1"/>
  <c r="F9" i="4" s="1"/>
  <c r="F10" i="4" s="1"/>
  <c r="F11" i="4" s="1"/>
  <c r="F12" i="4" l="1"/>
  <c r="F13" i="4" s="1"/>
  <c r="F14" i="4" l="1"/>
  <c r="F15" i="4" s="1"/>
  <c r="F16" i="4" s="1"/>
  <c r="F17" i="4" s="1"/>
  <c r="F18" i="4" s="1"/>
  <c r="F19" i="4" s="1"/>
  <c r="F3" i="2"/>
  <c r="E3" i="2"/>
  <c r="C5" i="2"/>
  <c r="B5" i="2"/>
</calcChain>
</file>

<file path=xl/sharedStrings.xml><?xml version="1.0" encoding="utf-8"?>
<sst xmlns="http://schemas.openxmlformats.org/spreadsheetml/2006/main" count="95" uniqueCount="36">
  <si>
    <t>RPA</t>
  </si>
  <si>
    <t>DPA</t>
  </si>
  <si>
    <t>Loan</t>
  </si>
  <si>
    <t>Opening Balance BB</t>
  </si>
  <si>
    <t>Opening  Balance JB</t>
  </si>
  <si>
    <t>Total Opening Balance</t>
  </si>
  <si>
    <t>Refund from RAC</t>
  </si>
  <si>
    <t>Interest</t>
  </si>
  <si>
    <t>Total Fund</t>
  </si>
  <si>
    <t>Transfer to the RAC</t>
  </si>
  <si>
    <t>Fund:</t>
  </si>
  <si>
    <t>Expenditure:</t>
  </si>
  <si>
    <t>Interest Deposited to Govt Account</t>
  </si>
  <si>
    <t>Account Operating Expenditure in JB</t>
  </si>
  <si>
    <t>Consultancy Expenditure</t>
  </si>
  <si>
    <t>Remitence Charge</t>
  </si>
  <si>
    <t>Total Expenditure</t>
  </si>
  <si>
    <t>Total Closing Balance</t>
  </si>
  <si>
    <t>Balance in JB</t>
  </si>
  <si>
    <t>Balance in BB</t>
  </si>
  <si>
    <t>date</t>
  </si>
  <si>
    <t>Amount(BDT)</t>
  </si>
  <si>
    <t>Balance(JPY)</t>
  </si>
  <si>
    <t>Balance(BDT)</t>
  </si>
  <si>
    <t>Amount(JPY)</t>
  </si>
  <si>
    <t>Recieved</t>
  </si>
  <si>
    <t>Payement</t>
  </si>
  <si>
    <t>Payment</t>
  </si>
  <si>
    <t>OB</t>
  </si>
  <si>
    <t>RPA Rate</t>
  </si>
  <si>
    <t>DPA Rate</t>
  </si>
  <si>
    <t>Taka</t>
  </si>
  <si>
    <t>Yen</t>
  </si>
  <si>
    <t>Bangladesh Bank RPA Statements</t>
  </si>
  <si>
    <t>Bangladesh Bank  DPA Statements</t>
  </si>
  <si>
    <t>RPA Received But Not Transferred From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</si>
</sst>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/mm/yyyy;@"/>
    <numFmt numFmtId="166" formatCode="dd/mm/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4" fontId="0" fillId="4" borderId="1" xfId="0" applyNumberFormat="1" applyFill="1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B6" sqref="B6"/>
    </sheetView>
  </sheetViews>
  <sheetFormatPr defaultRowHeight="15" x14ac:dyDescent="0.25"/>
  <cols>
    <col min="1" max="1" width="35.7109375" customWidth="1"/>
    <col min="2" max="2" width="22.140625" style="2" customWidth="1"/>
    <col min="3" max="3" width="24.42578125" style="2" customWidth="1"/>
  </cols>
  <sheetData>
    <row r="1" spans="1:6" x14ac:dyDescent="0.25">
      <c r="B1" s="2" t="s">
        <v>0</v>
      </c>
      <c r="C1" s="2" t="s">
        <v>1</v>
      </c>
    </row>
    <row r="2" spans="1:6" x14ac:dyDescent="0.25">
      <c r="A2" t="s">
        <v>10</v>
      </c>
      <c r="E2" s="2" t="s">
        <v>0</v>
      </c>
      <c r="F2" s="2" t="s">
        <v>1</v>
      </c>
    </row>
    <row r="3" spans="1:6" x14ac:dyDescent="0.25">
      <c r="A3" s="3" t="s">
        <v>3</v>
      </c>
      <c r="B3" s="4">
        <v>86840760.079999998</v>
      </c>
      <c r="C3" s="4">
        <v>6123088.0499999998</v>
      </c>
      <c r="E3" s="2">
        <f>0.7754</f>
        <v>0.77539999999999998</v>
      </c>
      <c r="F3" s="2">
        <f>0.7774</f>
        <v>0.77739999999999998</v>
      </c>
    </row>
    <row r="4" spans="1:6" x14ac:dyDescent="0.25">
      <c r="A4" s="3" t="s">
        <v>4</v>
      </c>
      <c r="B4" s="4">
        <v>108014546.93000001</v>
      </c>
      <c r="C4" s="6"/>
    </row>
    <row r="5" spans="1:6" x14ac:dyDescent="0.25">
      <c r="A5" s="3" t="s">
        <v>5</v>
      </c>
      <c r="B5" s="4">
        <f>SUM(B3:B4)</f>
        <v>194855307.00999999</v>
      </c>
      <c r="C5" s="4">
        <f>SUM(C3:C4)</f>
        <v>6123088.0499999998</v>
      </c>
    </row>
    <row r="6" spans="1:6" x14ac:dyDescent="0.25">
      <c r="A6" s="3" t="s">
        <v>2</v>
      </c>
      <c r="B6" s="6"/>
      <c r="C6" s="6"/>
    </row>
    <row r="7" spans="1:6" x14ac:dyDescent="0.25">
      <c r="A7" s="3" t="s">
        <v>6</v>
      </c>
      <c r="B7" s="6"/>
      <c r="C7" s="6"/>
    </row>
    <row r="8" spans="1:6" x14ac:dyDescent="0.25">
      <c r="A8" s="3" t="s">
        <v>7</v>
      </c>
      <c r="B8" s="6"/>
      <c r="C8" s="6"/>
    </row>
    <row r="9" spans="1:6" x14ac:dyDescent="0.25">
      <c r="A9" s="3" t="s">
        <v>8</v>
      </c>
      <c r="B9" s="6"/>
      <c r="C9" s="6"/>
    </row>
    <row r="10" spans="1:6" x14ac:dyDescent="0.25">
      <c r="A10" t="s">
        <v>11</v>
      </c>
    </row>
    <row r="11" spans="1:6" x14ac:dyDescent="0.25">
      <c r="A11" s="5" t="s">
        <v>9</v>
      </c>
      <c r="B11" s="7"/>
      <c r="C11" s="7"/>
    </row>
    <row r="12" spans="1:6" x14ac:dyDescent="0.25">
      <c r="A12" s="5" t="s">
        <v>12</v>
      </c>
      <c r="B12" s="7"/>
      <c r="C12" s="7"/>
    </row>
    <row r="13" spans="1:6" x14ac:dyDescent="0.25">
      <c r="A13" s="5" t="s">
        <v>13</v>
      </c>
      <c r="B13" s="7"/>
      <c r="C13" s="7"/>
    </row>
    <row r="14" spans="1:6" x14ac:dyDescent="0.25">
      <c r="A14" s="5" t="s">
        <v>14</v>
      </c>
      <c r="B14" s="7"/>
      <c r="C14" s="7"/>
    </row>
    <row r="15" spans="1:6" x14ac:dyDescent="0.25">
      <c r="A15" s="5" t="s">
        <v>15</v>
      </c>
      <c r="B15" s="7"/>
      <c r="C15" s="7"/>
    </row>
    <row r="16" spans="1:6" x14ac:dyDescent="0.25">
      <c r="A16" s="5" t="s">
        <v>16</v>
      </c>
      <c r="B16" s="7"/>
      <c r="C16" s="7"/>
    </row>
    <row r="17" spans="1:3" x14ac:dyDescent="0.25">
      <c r="A17" s="5" t="s">
        <v>17</v>
      </c>
      <c r="B17" s="7"/>
      <c r="C17" s="7"/>
    </row>
    <row r="18" spans="1:3" x14ac:dyDescent="0.25">
      <c r="A18" s="5" t="s">
        <v>19</v>
      </c>
      <c r="B18" s="7"/>
      <c r="C18" s="7"/>
    </row>
    <row r="19" spans="1:3" x14ac:dyDescent="0.25">
      <c r="A19" s="5" t="s">
        <v>18</v>
      </c>
      <c r="B19" s="7"/>
      <c r="C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45" zoomScaleNormal="145" workbookViewId="0">
      <selection activeCell="D3" sqref="D3"/>
    </sheetView>
  </sheetViews>
  <sheetFormatPr defaultRowHeight="15" x14ac:dyDescent="0.25"/>
  <cols>
    <col min="1" max="1" width="35.7109375" customWidth="1"/>
    <col min="2" max="2" width="22.140625" style="2" customWidth="1"/>
    <col min="3" max="3" width="24.42578125" style="2" customWidth="1"/>
    <col min="4" max="4" width="22.5703125" customWidth="1"/>
    <col min="6" max="6" width="16.5703125" customWidth="1"/>
    <col min="7" max="7" width="11.85546875" customWidth="1"/>
    <col min="8" max="8" width="16.42578125" customWidth="1"/>
    <col min="9" max="9" width="14.7109375" customWidth="1"/>
  </cols>
  <sheetData>
    <row r="1" spans="1:9" x14ac:dyDescent="0.25">
      <c r="B1" s="2" t="s">
        <v>0</v>
      </c>
      <c r="C1" s="2" t="s">
        <v>1</v>
      </c>
    </row>
    <row r="2" spans="1:9" x14ac:dyDescent="0.25">
      <c r="A2" t="s">
        <v>10</v>
      </c>
      <c r="E2" s="2" t="s">
        <v>0</v>
      </c>
      <c r="F2" s="2" t="s">
        <v>1</v>
      </c>
    </row>
    <row r="3" spans="1:9" x14ac:dyDescent="0.25">
      <c r="A3" s="3" t="s">
        <v>3</v>
      </c>
      <c r="B3" s="4">
        <v>112838813.99784897</v>
      </c>
      <c r="C3" s="4">
        <v>7876368</v>
      </c>
      <c r="D3">
        <f>C3*0.774</f>
        <v>6096308.8320000004</v>
      </c>
      <c r="E3" s="2">
        <f>0.7754</f>
        <v>0.77539999999999998</v>
      </c>
      <c r="F3" s="2">
        <f>0.7774</f>
        <v>0.77739999999999998</v>
      </c>
      <c r="G3" s="26">
        <v>7876368</v>
      </c>
      <c r="H3">
        <f>C3/G3</f>
        <v>1</v>
      </c>
    </row>
    <row r="4" spans="1:9" x14ac:dyDescent="0.25">
      <c r="A4" s="3" t="s">
        <v>4</v>
      </c>
      <c r="B4" s="4">
        <v>140351528.00215104</v>
      </c>
      <c r="C4" s="6"/>
    </row>
    <row r="5" spans="1:9" x14ac:dyDescent="0.25">
      <c r="A5" s="3" t="s">
        <v>5</v>
      </c>
      <c r="B5" s="4">
        <f>SUM(B3:B4)</f>
        <v>253190342</v>
      </c>
      <c r="C5" s="4">
        <f>SUM(C3:C4)</f>
        <v>7876368</v>
      </c>
      <c r="F5">
        <f>B3/$F$3</f>
        <v>145148976.0713262</v>
      </c>
    </row>
    <row r="6" spans="1:9" x14ac:dyDescent="0.25">
      <c r="A6" s="3" t="s">
        <v>2</v>
      </c>
      <c r="B6" s="4">
        <v>1365867325</v>
      </c>
      <c r="C6" s="4">
        <v>58165719</v>
      </c>
      <c r="F6">
        <f>B4/$F$3</f>
        <v>180539655.26389381</v>
      </c>
    </row>
    <row r="7" spans="1:9" x14ac:dyDescent="0.25">
      <c r="A7" s="3" t="s">
        <v>6</v>
      </c>
      <c r="B7" s="4">
        <v>1040000000</v>
      </c>
      <c r="C7" s="6"/>
      <c r="F7">
        <v>253190342</v>
      </c>
      <c r="G7" s="2"/>
    </row>
    <row r="8" spans="1:9" x14ac:dyDescent="0.25">
      <c r="A8" s="3" t="s">
        <v>7</v>
      </c>
      <c r="B8" s="6"/>
      <c r="C8" s="6"/>
      <c r="F8">
        <f>B5/F7</f>
        <v>1</v>
      </c>
    </row>
    <row r="9" spans="1:9" x14ac:dyDescent="0.25">
      <c r="A9" s="3" t="s">
        <v>8</v>
      </c>
      <c r="B9" s="4">
        <f>SUM(B3:B8)</f>
        <v>2912248009</v>
      </c>
      <c r="C9" s="4">
        <f>SUM(C5:C6)</f>
        <v>66042087</v>
      </c>
    </row>
    <row r="10" spans="1:9" x14ac:dyDescent="0.25">
      <c r="A10" t="s">
        <v>11</v>
      </c>
      <c r="E10" t="s">
        <v>29</v>
      </c>
      <c r="F10" s="2">
        <v>0.77739999999999998</v>
      </c>
    </row>
    <row r="11" spans="1:9" x14ac:dyDescent="0.25">
      <c r="A11" s="5" t="s">
        <v>9</v>
      </c>
      <c r="B11" s="7"/>
      <c r="C11" s="7"/>
      <c r="E11" t="s">
        <v>30</v>
      </c>
      <c r="F11" s="2">
        <v>0.76959999999999995</v>
      </c>
    </row>
    <row r="12" spans="1:9" x14ac:dyDescent="0.25">
      <c r="A12" s="5" t="s">
        <v>12</v>
      </c>
      <c r="B12" s="7"/>
      <c r="C12" s="7"/>
      <c r="F12" s="27">
        <f>B3/F11</f>
        <v>146620080.55853558</v>
      </c>
    </row>
    <row r="13" spans="1:9" x14ac:dyDescent="0.25">
      <c r="A13" s="5" t="s">
        <v>13</v>
      </c>
      <c r="B13" s="7"/>
      <c r="C13" s="7"/>
      <c r="F13" s="27">
        <f>B4/F11</f>
        <v>182369449.06724408</v>
      </c>
    </row>
    <row r="14" spans="1:9" x14ac:dyDescent="0.25">
      <c r="A14" s="5" t="s">
        <v>14</v>
      </c>
      <c r="B14" s="7"/>
      <c r="C14" s="20">
        <v>57745542</v>
      </c>
      <c r="H14" t="s">
        <v>31</v>
      </c>
      <c r="I14" t="s">
        <v>32</v>
      </c>
    </row>
    <row r="15" spans="1:9" x14ac:dyDescent="0.25">
      <c r="A15" s="5" t="s">
        <v>15</v>
      </c>
      <c r="B15" s="7"/>
      <c r="C15" s="7"/>
      <c r="F15" s="4">
        <f>SUM(H15:H16)</f>
        <v>194855307.00999999</v>
      </c>
      <c r="H15" s="8">
        <v>86840760.079999998</v>
      </c>
      <c r="I15" s="8">
        <f>H15/$F$17</f>
        <v>112838813.99784897</v>
      </c>
    </row>
    <row r="16" spans="1:9" x14ac:dyDescent="0.25">
      <c r="A16" s="5" t="s">
        <v>16</v>
      </c>
      <c r="B16" s="7"/>
      <c r="C16" s="20">
        <f>SUM(C11:C15)</f>
        <v>57745542</v>
      </c>
      <c r="F16" s="4">
        <v>253190342</v>
      </c>
      <c r="H16" s="8">
        <v>108014546.93000001</v>
      </c>
      <c r="I16" s="8">
        <f>H16/$F$17</f>
        <v>140351528.00215104</v>
      </c>
    </row>
    <row r="17" spans="1:9" x14ac:dyDescent="0.25">
      <c r="A17" s="5" t="s">
        <v>17</v>
      </c>
      <c r="B17" s="7"/>
      <c r="C17" s="20">
        <f>C9-C16</f>
        <v>8296545</v>
      </c>
      <c r="F17" s="2">
        <f>F15/F16</f>
        <v>0.76960007822889231</v>
      </c>
      <c r="I17" s="8">
        <f>I15+I16</f>
        <v>253190342</v>
      </c>
    </row>
    <row r="18" spans="1:9" x14ac:dyDescent="0.25">
      <c r="A18" s="5" t="s">
        <v>19</v>
      </c>
      <c r="B18" s="7"/>
      <c r="C18" s="7"/>
    </row>
    <row r="19" spans="1:9" x14ac:dyDescent="0.25">
      <c r="A19" s="5" t="s">
        <v>18</v>
      </c>
      <c r="B19" s="7"/>
      <c r="C1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30" zoomScaleNormal="130" workbookViewId="0">
      <selection activeCell="C5" sqref="C5"/>
    </sheetView>
  </sheetViews>
  <sheetFormatPr defaultRowHeight="15" x14ac:dyDescent="0.25"/>
  <cols>
    <col min="1" max="1" width="38.7109375" customWidth="1"/>
    <col min="2" max="2" width="22.140625" style="2" customWidth="1"/>
    <col min="3" max="3" width="24.42578125" style="2" customWidth="1"/>
    <col min="5" max="5" width="14.7109375" customWidth="1"/>
    <col min="6" max="6" width="14.140625" customWidth="1"/>
    <col min="7" max="7" width="16.28515625" customWidth="1"/>
  </cols>
  <sheetData>
    <row r="1" spans="1:7" x14ac:dyDescent="0.25">
      <c r="B1" s="2" t="s">
        <v>0</v>
      </c>
      <c r="C1" s="2" t="s">
        <v>1</v>
      </c>
    </row>
    <row r="2" spans="1:7" x14ac:dyDescent="0.25">
      <c r="A2" t="s">
        <v>10</v>
      </c>
      <c r="E2" s="2" t="s">
        <v>0</v>
      </c>
      <c r="F2" s="2" t="s">
        <v>1</v>
      </c>
    </row>
    <row r="3" spans="1:7" x14ac:dyDescent="0.25">
      <c r="A3" s="3" t="s">
        <v>3</v>
      </c>
      <c r="B3" s="4">
        <v>252094875.53999999</v>
      </c>
      <c r="C3" s="4">
        <v>7876368</v>
      </c>
      <c r="E3" s="2">
        <f>0.7754</f>
        <v>0.77539999999999998</v>
      </c>
      <c r="F3" s="2">
        <f>0.7774</f>
        <v>0.77739999999999998</v>
      </c>
    </row>
    <row r="4" spans="1:7" x14ac:dyDescent="0.25">
      <c r="A4" s="3" t="s">
        <v>4</v>
      </c>
      <c r="B4" s="4">
        <v>1095466.46</v>
      </c>
      <c r="C4" s="6"/>
    </row>
    <row r="5" spans="1:7" x14ac:dyDescent="0.25">
      <c r="A5" s="3" t="s">
        <v>5</v>
      </c>
      <c r="B5" s="4">
        <f>SUM(B3:B4)</f>
        <v>253190342</v>
      </c>
      <c r="C5" s="4">
        <f>SUM(C3:C4)</f>
        <v>7876368</v>
      </c>
      <c r="E5">
        <v>253190342</v>
      </c>
    </row>
    <row r="6" spans="1:7" x14ac:dyDescent="0.25">
      <c r="A6" s="3" t="s">
        <v>2</v>
      </c>
      <c r="B6" s="4">
        <v>1040000000</v>
      </c>
      <c r="C6" s="4">
        <v>45218029.950599998</v>
      </c>
      <c r="E6" s="9">
        <f>E5-B4</f>
        <v>252094875.53999999</v>
      </c>
    </row>
    <row r="7" spans="1:7" x14ac:dyDescent="0.25">
      <c r="A7" s="3" t="s">
        <v>35</v>
      </c>
      <c r="B7" s="4">
        <v>36449982.264200002</v>
      </c>
      <c r="C7" s="6"/>
      <c r="E7" s="9"/>
      <c r="F7">
        <v>36449982.264200002</v>
      </c>
    </row>
    <row r="8" spans="1:7" x14ac:dyDescent="0.25">
      <c r="A8" s="3" t="s">
        <v>6</v>
      </c>
      <c r="B8" s="4">
        <v>258643164.21000001</v>
      </c>
      <c r="C8" s="6"/>
    </row>
    <row r="9" spans="1:7" x14ac:dyDescent="0.25">
      <c r="A9" s="3" t="s">
        <v>7</v>
      </c>
      <c r="B9" s="4">
        <v>5110239.4800000004</v>
      </c>
      <c r="C9" s="6"/>
      <c r="E9" s="8">
        <v>47007973</v>
      </c>
      <c r="F9" s="8">
        <f>E9*E3</f>
        <v>36449982.264200002</v>
      </c>
    </row>
    <row r="10" spans="1:7" x14ac:dyDescent="0.25">
      <c r="A10" s="3" t="s">
        <v>8</v>
      </c>
      <c r="B10" s="4">
        <f>SUM(B5:B9)</f>
        <v>1593393727.9542</v>
      </c>
      <c r="C10" s="4">
        <f>SUM(C5:C9)</f>
        <v>53094397.950599998</v>
      </c>
    </row>
    <row r="11" spans="1:7" x14ac:dyDescent="0.25">
      <c r="A11" t="s">
        <v>11</v>
      </c>
      <c r="E11" s="8">
        <f>C6*0.7774</f>
        <v>35152496.483596437</v>
      </c>
      <c r="F11" s="4">
        <v>58165719</v>
      </c>
      <c r="G11" s="8">
        <f>F11*$F$3</f>
        <v>45218029.950599998</v>
      </c>
    </row>
    <row r="12" spans="1:7" x14ac:dyDescent="0.25">
      <c r="A12" s="5" t="s">
        <v>9</v>
      </c>
      <c r="B12" s="20">
        <v>1100000000</v>
      </c>
      <c r="C12" s="7"/>
      <c r="E12">
        <v>45218029.950599998</v>
      </c>
      <c r="F12" s="8">
        <v>57745542</v>
      </c>
      <c r="G12" s="8">
        <f>F12*$F$3</f>
        <v>44891384.3508</v>
      </c>
    </row>
    <row r="13" spans="1:7" x14ac:dyDescent="0.25">
      <c r="A13" s="5" t="s">
        <v>12</v>
      </c>
      <c r="B13" s="20">
        <v>4515094.93</v>
      </c>
      <c r="C13" s="7"/>
    </row>
    <row r="14" spans="1:7" x14ac:dyDescent="0.25">
      <c r="A14" s="5" t="s">
        <v>13</v>
      </c>
      <c r="B14" s="20">
        <v>792685.93</v>
      </c>
      <c r="C14" s="7"/>
    </row>
    <row r="15" spans="1:7" x14ac:dyDescent="0.25">
      <c r="A15" s="5" t="s">
        <v>14</v>
      </c>
      <c r="B15" s="7"/>
      <c r="C15" s="20">
        <v>44891384.3508</v>
      </c>
    </row>
    <row r="16" spans="1:7" x14ac:dyDescent="0.25">
      <c r="A16" s="5" t="s">
        <v>15</v>
      </c>
      <c r="B16" s="7"/>
      <c r="C16" s="7"/>
    </row>
    <row r="17" spans="1:5" x14ac:dyDescent="0.25">
      <c r="A17" s="5" t="s">
        <v>16</v>
      </c>
      <c r="B17" s="20">
        <f>SUM(B12:B16)</f>
        <v>1105307780.8600001</v>
      </c>
      <c r="C17" s="20">
        <f>SUM(C12:C16)</f>
        <v>44891384.3508</v>
      </c>
    </row>
    <row r="18" spans="1:5" x14ac:dyDescent="0.25">
      <c r="A18" s="5" t="s">
        <v>17</v>
      </c>
      <c r="B18" s="20">
        <f>B10-B17</f>
        <v>488085947.0941999</v>
      </c>
      <c r="C18" s="20">
        <f>C10-C17</f>
        <v>8203013.5997999981</v>
      </c>
    </row>
    <row r="19" spans="1:5" x14ac:dyDescent="0.25">
      <c r="A19" s="5" t="s">
        <v>19</v>
      </c>
      <c r="B19" s="20">
        <v>288544857.80419999</v>
      </c>
      <c r="C19" s="20">
        <v>8203013.5997999981</v>
      </c>
      <c r="E19" s="8"/>
    </row>
    <row r="20" spans="1:5" x14ac:dyDescent="0.25">
      <c r="A20" s="5" t="s">
        <v>18</v>
      </c>
      <c r="B20" s="20">
        <v>199541089.28999999</v>
      </c>
      <c r="C2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30" zoomScaleNormal="130" workbookViewId="0">
      <selection activeCell="H9" sqref="H9"/>
    </sheetView>
  </sheetViews>
  <sheetFormatPr defaultRowHeight="15" x14ac:dyDescent="0.25"/>
  <cols>
    <col min="1" max="1" width="19.28515625" customWidth="1"/>
    <col min="2" max="2" width="18.7109375" style="8" customWidth="1"/>
    <col min="3" max="3" width="19.5703125" customWidth="1"/>
    <col min="4" max="4" width="16.28515625" style="2" customWidth="1"/>
    <col min="5" max="6" width="17.7109375" customWidth="1"/>
    <col min="7" max="7" width="18.7109375" customWidth="1"/>
  </cols>
  <sheetData>
    <row r="1" spans="1:7" x14ac:dyDescent="0.25">
      <c r="A1" s="28" t="s">
        <v>33</v>
      </c>
      <c r="B1" s="28"/>
      <c r="C1" s="28"/>
      <c r="D1" s="28"/>
      <c r="E1" s="28"/>
      <c r="F1" s="28"/>
      <c r="G1" s="28"/>
    </row>
    <row r="2" spans="1:7" x14ac:dyDescent="0.25">
      <c r="A2" s="29" t="s">
        <v>20</v>
      </c>
      <c r="B2" s="31" t="s">
        <v>25</v>
      </c>
      <c r="C2" s="31"/>
      <c r="D2" s="32" t="s">
        <v>27</v>
      </c>
      <c r="E2" s="32"/>
      <c r="F2" s="31" t="s">
        <v>22</v>
      </c>
      <c r="G2" s="31"/>
    </row>
    <row r="3" spans="1:7" x14ac:dyDescent="0.25">
      <c r="A3" s="30"/>
      <c r="B3" s="17" t="s">
        <v>24</v>
      </c>
      <c r="C3" s="17" t="s">
        <v>21</v>
      </c>
      <c r="D3" s="18" t="s">
        <v>24</v>
      </c>
      <c r="E3" s="17" t="s">
        <v>21</v>
      </c>
      <c r="F3" s="17" t="s">
        <v>22</v>
      </c>
      <c r="G3" s="19" t="s">
        <v>23</v>
      </c>
    </row>
    <row r="4" spans="1:7" x14ac:dyDescent="0.25">
      <c r="A4" s="17" t="s">
        <v>28</v>
      </c>
      <c r="B4" s="18"/>
      <c r="C4" s="18"/>
      <c r="D4" s="17"/>
      <c r="E4" s="21"/>
      <c r="F4" s="18">
        <v>253190342</v>
      </c>
      <c r="G4" s="21"/>
    </row>
    <row r="5" spans="1:7" x14ac:dyDescent="0.25">
      <c r="A5" s="23">
        <v>43817</v>
      </c>
      <c r="B5" s="18"/>
      <c r="C5" s="18"/>
      <c r="D5" s="18">
        <v>193448543</v>
      </c>
      <c r="E5" s="18">
        <v>150000000</v>
      </c>
      <c r="F5" s="18">
        <f>F4+B5-D5</f>
        <v>59741799</v>
      </c>
      <c r="G5" s="24"/>
    </row>
    <row r="6" spans="1:7" x14ac:dyDescent="0.25">
      <c r="A6" s="23">
        <v>43843</v>
      </c>
      <c r="B6" s="18">
        <v>322067844</v>
      </c>
      <c r="C6" s="18"/>
      <c r="D6" s="18"/>
      <c r="E6" s="24"/>
      <c r="F6" s="18">
        <f t="shared" ref="F6:F11" si="0">F5+B6-D6</f>
        <v>381809643</v>
      </c>
      <c r="G6" s="24"/>
    </row>
    <row r="7" spans="1:7" x14ac:dyDescent="0.25">
      <c r="A7" s="23">
        <v>43884</v>
      </c>
      <c r="B7" s="18"/>
      <c r="C7" s="18"/>
      <c r="D7" s="18">
        <v>262743037</v>
      </c>
      <c r="E7" s="18">
        <v>200000000</v>
      </c>
      <c r="F7" s="18">
        <f t="shared" si="0"/>
        <v>119066606</v>
      </c>
      <c r="G7" s="24"/>
    </row>
    <row r="8" spans="1:7" x14ac:dyDescent="0.25">
      <c r="A8" s="23">
        <v>43901</v>
      </c>
      <c r="B8" s="18">
        <v>1043799481</v>
      </c>
      <c r="C8" s="24"/>
      <c r="D8" s="18"/>
      <c r="E8" s="24"/>
      <c r="F8" s="18">
        <f t="shared" si="0"/>
        <v>1162866087</v>
      </c>
      <c r="G8" s="24"/>
    </row>
    <row r="9" spans="1:7" x14ac:dyDescent="0.25">
      <c r="A9" s="23">
        <v>43902</v>
      </c>
      <c r="B9" s="24"/>
      <c r="C9" s="24"/>
      <c r="D9" s="18">
        <v>110782866</v>
      </c>
      <c r="E9" s="18">
        <v>90000000</v>
      </c>
      <c r="F9" s="18">
        <f t="shared" si="0"/>
        <v>1052083221</v>
      </c>
      <c r="G9" s="24"/>
    </row>
    <row r="10" spans="1:7" x14ac:dyDescent="0.25">
      <c r="A10" s="23">
        <v>43955</v>
      </c>
      <c r="B10" s="24"/>
      <c r="C10" s="24"/>
      <c r="D10" s="18">
        <v>376931775</v>
      </c>
      <c r="E10" s="18">
        <v>300000000</v>
      </c>
      <c r="F10" s="18">
        <f t="shared" si="0"/>
        <v>675151446</v>
      </c>
      <c r="G10" s="24"/>
    </row>
    <row r="11" spans="1:7" x14ac:dyDescent="0.25">
      <c r="A11" s="23">
        <v>43970</v>
      </c>
      <c r="B11" s="24"/>
      <c r="C11" s="24"/>
      <c r="D11" s="18">
        <v>374953131</v>
      </c>
      <c r="E11" s="18">
        <v>300000000</v>
      </c>
      <c r="F11" s="18">
        <f t="shared" si="0"/>
        <v>300198315</v>
      </c>
      <c r="G11" s="24"/>
    </row>
    <row r="12" spans="1:7" x14ac:dyDescent="0.25">
      <c r="A12" s="22"/>
      <c r="B12" s="8">
        <f>SUM(B4:B11)</f>
        <v>1365867325</v>
      </c>
      <c r="C12" s="8"/>
      <c r="D12" s="8">
        <f>SUM(D4:D11)</f>
        <v>1318859352</v>
      </c>
      <c r="E12" s="9">
        <f>SUM(E4:E11)</f>
        <v>1040000000</v>
      </c>
      <c r="F12" s="25"/>
      <c r="G12" s="8"/>
    </row>
    <row r="13" spans="1:7" x14ac:dyDescent="0.25">
      <c r="C13" s="8"/>
      <c r="D13" s="9">
        <f>B12-D12</f>
        <v>47007973</v>
      </c>
      <c r="E13" s="8"/>
      <c r="F13" s="25"/>
      <c r="G13" s="8"/>
    </row>
    <row r="14" spans="1:7" x14ac:dyDescent="0.25">
      <c r="C14" s="8"/>
      <c r="D14" s="9"/>
      <c r="E14" s="8"/>
      <c r="F14" s="25"/>
      <c r="G14" s="8"/>
    </row>
    <row r="15" spans="1:7" x14ac:dyDescent="0.25">
      <c r="C15" s="8"/>
      <c r="D15" s="9"/>
      <c r="E15" s="8"/>
      <c r="F15" s="25"/>
      <c r="G15" s="8"/>
    </row>
    <row r="16" spans="1:7" x14ac:dyDescent="0.25">
      <c r="C16" s="8"/>
      <c r="D16" s="9"/>
      <c r="E16" s="8"/>
      <c r="F16" s="25"/>
      <c r="G16" s="8"/>
    </row>
    <row r="17" spans="6:6" x14ac:dyDescent="0.25">
      <c r="F17" s="25"/>
    </row>
  </sheetData>
  <mergeCells count="5">
    <mergeCell ref="A1:G1"/>
    <mergeCell ref="A2:A3"/>
    <mergeCell ref="B2:C2"/>
    <mergeCell ref="D2:E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view="pageBreakPreview" zoomScale="130" zoomScaleNormal="100" zoomScaleSheetLayoutView="130" workbookViewId="0">
      <selection activeCell="F29" sqref="F29"/>
    </sheetView>
  </sheetViews>
  <sheetFormatPr defaultRowHeight="15" x14ac:dyDescent="0.25"/>
  <cols>
    <col min="1" max="1" width="15.42578125" style="11" customWidth="1"/>
    <col min="2" max="2" width="18.5703125" customWidth="1"/>
    <col min="3" max="3" width="18" customWidth="1"/>
    <col min="4" max="4" width="19" style="8" customWidth="1"/>
    <col min="5" max="5" width="20.7109375" customWidth="1"/>
    <col min="6" max="6" width="19.42578125" customWidth="1"/>
    <col min="7" max="7" width="17.5703125" customWidth="1"/>
  </cols>
  <sheetData>
    <row r="1" spans="1:7" x14ac:dyDescent="0.25">
      <c r="A1" s="28" t="s">
        <v>34</v>
      </c>
      <c r="B1" s="28"/>
      <c r="C1" s="28"/>
      <c r="D1" s="28"/>
      <c r="E1" s="28"/>
      <c r="F1" s="28"/>
      <c r="G1" s="28"/>
    </row>
    <row r="2" spans="1:7" x14ac:dyDescent="0.25">
      <c r="A2" s="33" t="s">
        <v>20</v>
      </c>
      <c r="B2" s="31" t="s">
        <v>25</v>
      </c>
      <c r="C2" s="31"/>
      <c r="D2" s="32" t="s">
        <v>26</v>
      </c>
      <c r="E2" s="32"/>
      <c r="F2" s="31" t="s">
        <v>22</v>
      </c>
      <c r="G2" s="31"/>
    </row>
    <row r="3" spans="1:7" x14ac:dyDescent="0.25">
      <c r="A3" s="34"/>
      <c r="B3" s="1" t="s">
        <v>24</v>
      </c>
      <c r="C3" s="1" t="s">
        <v>21</v>
      </c>
      <c r="D3" s="10" t="s">
        <v>24</v>
      </c>
      <c r="E3" s="1" t="s">
        <v>21</v>
      </c>
      <c r="F3" s="1" t="s">
        <v>22</v>
      </c>
      <c r="G3" s="1" t="s">
        <v>23</v>
      </c>
    </row>
    <row r="4" spans="1:7" x14ac:dyDescent="0.25">
      <c r="A4" s="12" t="s">
        <v>28</v>
      </c>
      <c r="B4" s="1"/>
      <c r="C4" s="1"/>
      <c r="D4" s="10"/>
      <c r="E4" s="1"/>
      <c r="F4" s="18">
        <v>7876368</v>
      </c>
      <c r="G4" s="1"/>
    </row>
    <row r="5" spans="1:7" x14ac:dyDescent="0.25">
      <c r="A5" s="13">
        <v>43696</v>
      </c>
      <c r="B5" s="14">
        <v>6488119</v>
      </c>
      <c r="C5" s="15"/>
      <c r="D5" s="14"/>
      <c r="E5" s="15"/>
      <c r="F5" s="14">
        <f t="shared" ref="F5:F10" si="0">F4+B5-D5</f>
        <v>14364487</v>
      </c>
      <c r="G5" s="15"/>
    </row>
    <row r="6" spans="1:7" x14ac:dyDescent="0.25">
      <c r="A6" s="13">
        <v>43711</v>
      </c>
      <c r="B6" s="14">
        <v>4660878</v>
      </c>
      <c r="C6" s="15"/>
      <c r="D6" s="16"/>
      <c r="E6" s="15"/>
      <c r="F6" s="14">
        <f t="shared" si="0"/>
        <v>19025365</v>
      </c>
      <c r="G6" s="15"/>
    </row>
    <row r="7" spans="1:7" x14ac:dyDescent="0.25">
      <c r="A7" s="13">
        <v>43738</v>
      </c>
      <c r="B7" s="14">
        <v>3846511</v>
      </c>
      <c r="C7" s="15"/>
      <c r="D7" s="16"/>
      <c r="E7" s="15"/>
      <c r="F7" s="14">
        <f t="shared" si="0"/>
        <v>22871876</v>
      </c>
      <c r="G7" s="15"/>
    </row>
    <row r="8" spans="1:7" x14ac:dyDescent="0.25">
      <c r="A8" s="13">
        <v>43748</v>
      </c>
      <c r="B8" s="14">
        <v>2821525</v>
      </c>
      <c r="C8" s="15"/>
      <c r="D8" s="16"/>
      <c r="E8" s="15"/>
      <c r="F8" s="14">
        <f t="shared" si="0"/>
        <v>25693401</v>
      </c>
      <c r="G8" s="15"/>
    </row>
    <row r="9" spans="1:7" x14ac:dyDescent="0.25">
      <c r="A9" s="13">
        <v>43760</v>
      </c>
      <c r="B9" s="14"/>
      <c r="C9" s="15"/>
      <c r="D9" s="14">
        <v>17435696</v>
      </c>
      <c r="E9" s="15"/>
      <c r="F9" s="14">
        <f t="shared" si="0"/>
        <v>8257705</v>
      </c>
      <c r="G9" s="15"/>
    </row>
    <row r="10" spans="1:7" x14ac:dyDescent="0.25">
      <c r="A10" s="13">
        <v>43760</v>
      </c>
      <c r="B10" s="14"/>
      <c r="C10" s="15"/>
      <c r="D10" s="14">
        <v>367500</v>
      </c>
      <c r="E10" s="15"/>
      <c r="F10" s="14">
        <f t="shared" si="0"/>
        <v>7890205</v>
      </c>
      <c r="G10" s="15"/>
    </row>
    <row r="11" spans="1:7" x14ac:dyDescent="0.25">
      <c r="A11" s="13">
        <v>43800</v>
      </c>
      <c r="B11" s="14"/>
      <c r="C11" s="15"/>
      <c r="D11" s="14">
        <v>183753</v>
      </c>
      <c r="E11" s="15"/>
      <c r="F11" s="14">
        <f t="shared" ref="F11:F18" si="1">F10+B11-D11</f>
        <v>7706452</v>
      </c>
      <c r="G11" s="15"/>
    </row>
    <row r="12" spans="1:7" x14ac:dyDescent="0.25">
      <c r="A12" s="13">
        <v>43839</v>
      </c>
      <c r="B12" s="14">
        <v>2738582</v>
      </c>
      <c r="C12" s="15"/>
      <c r="D12" s="14"/>
      <c r="E12" s="15"/>
      <c r="F12" s="14">
        <f t="shared" si="1"/>
        <v>10445034</v>
      </c>
      <c r="G12" s="15"/>
    </row>
    <row r="13" spans="1:7" x14ac:dyDescent="0.25">
      <c r="A13" s="13">
        <v>43850</v>
      </c>
      <c r="B13" s="14">
        <v>13087043</v>
      </c>
      <c r="C13" s="15"/>
      <c r="D13" s="14"/>
      <c r="E13" s="15"/>
      <c r="F13" s="14">
        <f t="shared" si="1"/>
        <v>23532077</v>
      </c>
      <c r="G13" s="15"/>
    </row>
    <row r="14" spans="1:7" x14ac:dyDescent="0.25">
      <c r="A14" s="13">
        <v>43873</v>
      </c>
      <c r="B14" s="14"/>
      <c r="C14" s="15"/>
      <c r="D14" s="14">
        <v>13087043</v>
      </c>
      <c r="E14" s="15"/>
      <c r="F14" s="14">
        <f t="shared" si="1"/>
        <v>10445034</v>
      </c>
      <c r="G14" s="15"/>
    </row>
    <row r="15" spans="1:7" x14ac:dyDescent="0.25">
      <c r="A15" s="13">
        <v>43873</v>
      </c>
      <c r="B15" s="14"/>
      <c r="C15" s="15"/>
      <c r="D15" s="14">
        <v>2738582</v>
      </c>
      <c r="E15" s="15"/>
      <c r="F15" s="14">
        <f t="shared" si="1"/>
        <v>7706452</v>
      </c>
      <c r="G15" s="15"/>
    </row>
    <row r="16" spans="1:7" x14ac:dyDescent="0.25">
      <c r="A16" s="13">
        <v>43964</v>
      </c>
      <c r="B16" s="14">
        <v>17428457</v>
      </c>
      <c r="C16" s="15"/>
      <c r="D16" s="14"/>
      <c r="E16" s="15"/>
      <c r="F16" s="14">
        <f t="shared" si="1"/>
        <v>25134909</v>
      </c>
      <c r="G16" s="15"/>
    </row>
    <row r="17" spans="1:7" x14ac:dyDescent="0.25">
      <c r="A17" s="13">
        <v>43982</v>
      </c>
      <c r="B17" s="14"/>
      <c r="C17" s="15"/>
      <c r="D17" s="14">
        <v>16926825</v>
      </c>
      <c r="E17" s="15"/>
      <c r="F17" s="14">
        <f t="shared" si="1"/>
        <v>8208084</v>
      </c>
      <c r="G17" s="15"/>
    </row>
    <row r="18" spans="1:7" x14ac:dyDescent="0.25">
      <c r="A18" s="13">
        <v>44003</v>
      </c>
      <c r="B18" s="14">
        <v>7094604</v>
      </c>
      <c r="C18" s="15"/>
      <c r="D18" s="14"/>
      <c r="E18" s="15"/>
      <c r="F18" s="14">
        <f t="shared" si="1"/>
        <v>15302688</v>
      </c>
      <c r="G18" s="15"/>
    </row>
    <row r="19" spans="1:7" x14ac:dyDescent="0.25">
      <c r="A19" s="13">
        <v>44007</v>
      </c>
      <c r="B19" s="14"/>
      <c r="C19" s="15"/>
      <c r="D19" s="14">
        <v>7006143</v>
      </c>
      <c r="E19" s="15"/>
      <c r="F19" s="14">
        <f>F18+B19-D19</f>
        <v>8296545</v>
      </c>
      <c r="G19" s="15"/>
    </row>
    <row r="20" spans="1:7" x14ac:dyDescent="0.25">
      <c r="B20" s="9">
        <f>SUM(B5:B19)</f>
        <v>58165719</v>
      </c>
      <c r="D20" s="9">
        <f>SUM(D5:D19)</f>
        <v>57745542</v>
      </c>
      <c r="F20" s="8"/>
    </row>
  </sheetData>
  <mergeCells count="5">
    <mergeCell ref="B2:C2"/>
    <mergeCell ref="D2:E2"/>
    <mergeCell ref="F2:G2"/>
    <mergeCell ref="A2:A3"/>
    <mergeCell ref="A1:G1"/>
  </mergeCells>
  <pageMargins left="0.7" right="0.7" top="0.75" bottom="0.75" header="0.3" footer="0.3"/>
  <pageSetup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Fund_Statements_BDT</vt:lpstr>
      <vt:lpstr>Fund_Statements_Yen</vt:lpstr>
      <vt:lpstr>Fund_Statements_BDT_Interim</vt:lpstr>
      <vt:lpstr>RPA Recieved</vt:lpstr>
      <vt:lpstr>DPA_Recieved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2020-08-29T08:57:12Z</dcterms:modified>
</cp:coreProperties>
</file>