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-105" yWindow="-105" windowWidth="19425" windowHeight="10425"/>
  </bookViews>
  <sheets>
    <sheet name="Revised_1st" sheetId="1" r:id="rId1"/>
    <sheet name="Sheet1" sheetId="2" r:id="rId2"/>
  </sheets>
  <definedNames>
    <definedName name="_xlnm.Print_Area" localSheetId="0">Revised_1st!$A$1:$AD$111</definedName>
  </definedNames>
  <calcPr calcId="162913"/>
</workbook>
</file>

<file path=xl/calcChain.xml><?xml version="1.0" encoding="utf-8"?>
<calcChain xmlns="http://schemas.openxmlformats.org/spreadsheetml/2006/main">
  <c r="S125" i="1" l="1"/>
  <c r="R125" i="1"/>
  <c r="O125" i="1"/>
  <c r="F125" i="1"/>
  <c r="S124" i="1"/>
  <c r="S123" i="1"/>
  <c r="S126" i="1" s="1"/>
  <c r="R120" i="1"/>
  <c r="I120" i="1"/>
  <c r="U116" i="1"/>
  <c r="U118" i="1" s="1"/>
  <c r="R116" i="1"/>
  <c r="P116" i="1"/>
  <c r="P118" i="1" s="1"/>
  <c r="O116" i="1"/>
  <c r="I116" i="1"/>
  <c r="I118" i="1" s="1"/>
  <c r="I121" i="1" s="1"/>
  <c r="G116" i="1"/>
  <c r="G118" i="1" s="1"/>
  <c r="F116" i="1"/>
  <c r="U114" i="1"/>
  <c r="R114" i="1"/>
  <c r="R118" i="1" s="1"/>
  <c r="R121" i="1" s="1"/>
  <c r="P114" i="1"/>
  <c r="O114" i="1"/>
  <c r="I114" i="1"/>
  <c r="G114" i="1"/>
  <c r="F114" i="1"/>
  <c r="AA108" i="1"/>
  <c r="Y108" i="1"/>
  <c r="X108" i="1"/>
  <c r="AA107" i="1"/>
  <c r="Y107" i="1"/>
  <c r="X107" i="1"/>
  <c r="G106" i="1"/>
  <c r="G109" i="1" s="1"/>
  <c r="G120" i="1" s="1"/>
  <c r="R105" i="1"/>
  <c r="P105" i="1"/>
  <c r="O105" i="1"/>
  <c r="I105" i="1"/>
  <c r="G105" i="1"/>
  <c r="F105" i="1"/>
  <c r="AM104" i="1"/>
  <c r="AL104" i="1"/>
  <c r="AH104" i="1"/>
  <c r="AB104" i="1"/>
  <c r="AA104" i="1"/>
  <c r="Y104" i="1"/>
  <c r="X104" i="1"/>
  <c r="AN103" i="1"/>
  <c r="AO103" i="1" s="1"/>
  <c r="AJ103" i="1"/>
  <c r="AB103" i="1"/>
  <c r="AA103" i="1"/>
  <c r="Y103" i="1"/>
  <c r="X103" i="1"/>
  <c r="W103" i="1"/>
  <c r="AB102" i="1"/>
  <c r="AA102" i="1"/>
  <c r="Y102" i="1"/>
  <c r="X102" i="1"/>
  <c r="W102" i="1"/>
  <c r="AB101" i="1"/>
  <c r="AA101" i="1"/>
  <c r="Y101" i="1"/>
  <c r="X101" i="1"/>
  <c r="W101" i="1"/>
  <c r="AO100" i="1"/>
  <c r="AN100" i="1"/>
  <c r="AJ100" i="1"/>
  <c r="AG100" i="1"/>
  <c r="AB100" i="1"/>
  <c r="AA100" i="1"/>
  <c r="Y100" i="1"/>
  <c r="X100" i="1"/>
  <c r="AG99" i="1"/>
  <c r="AB99" i="1"/>
  <c r="AA99" i="1"/>
  <c r="AA116" i="1" s="1"/>
  <c r="Y99" i="1"/>
  <c r="Y116" i="1" s="1"/>
  <c r="X99" i="1"/>
  <c r="X116" i="1" s="1"/>
  <c r="AG98" i="1"/>
  <c r="AB98" i="1"/>
  <c r="AA98" i="1"/>
  <c r="Y98" i="1"/>
  <c r="X98" i="1"/>
  <c r="AN97" i="1"/>
  <c r="AO97" i="1" s="1"/>
  <c r="AJ97" i="1"/>
  <c r="AG97" i="1"/>
  <c r="AB97" i="1"/>
  <c r="AA97" i="1"/>
  <c r="Y97" i="1"/>
  <c r="X97" i="1"/>
  <c r="AN96" i="1"/>
  <c r="AO96" i="1" s="1"/>
  <c r="AJ96" i="1"/>
  <c r="AG96" i="1"/>
  <c r="AB96" i="1"/>
  <c r="AA96" i="1"/>
  <c r="Y96" i="1"/>
  <c r="X96" i="1"/>
  <c r="AO95" i="1"/>
  <c r="AN95" i="1"/>
  <c r="AJ95" i="1"/>
  <c r="AG95" i="1"/>
  <c r="AG94" i="1"/>
  <c r="AB94" i="1"/>
  <c r="AA94" i="1"/>
  <c r="Y94" i="1"/>
  <c r="X94" i="1"/>
  <c r="AN93" i="1"/>
  <c r="AJ93" i="1"/>
  <c r="AO93" i="1" s="1"/>
  <c r="AG93" i="1"/>
  <c r="AB93" i="1"/>
  <c r="AA93" i="1"/>
  <c r="Y93" i="1"/>
  <c r="X93" i="1"/>
  <c r="AO92" i="1"/>
  <c r="AN92" i="1"/>
  <c r="AJ92" i="1"/>
  <c r="AG92" i="1"/>
  <c r="AB92" i="1"/>
  <c r="AA92" i="1"/>
  <c r="Y92" i="1"/>
  <c r="X92" i="1"/>
  <c r="X114" i="1" s="1"/>
  <c r="AN91" i="1"/>
  <c r="AO91" i="1" s="1"/>
  <c r="AJ91" i="1"/>
  <c r="AG91" i="1"/>
  <c r="AB90" i="1"/>
  <c r="AA90" i="1"/>
  <c r="Y90" i="1"/>
  <c r="X90" i="1"/>
  <c r="W90" i="1"/>
  <c r="AN89" i="1"/>
  <c r="AO89" i="1" s="1"/>
  <c r="AJ89" i="1"/>
  <c r="AG89" i="1"/>
  <c r="AN87" i="1"/>
  <c r="AN104" i="1" s="1"/>
  <c r="AI87" i="1"/>
  <c r="AJ87" i="1" s="1"/>
  <c r="AH87" i="1"/>
  <c r="AB87" i="1"/>
  <c r="AA87" i="1"/>
  <c r="Y87" i="1"/>
  <c r="X87" i="1"/>
  <c r="W87" i="1"/>
  <c r="AB85" i="1"/>
  <c r="AA85" i="1"/>
  <c r="Y85" i="1"/>
  <c r="X85" i="1"/>
  <c r="W85" i="1"/>
  <c r="AB84" i="1"/>
  <c r="AA84" i="1"/>
  <c r="Y84" i="1"/>
  <c r="X84" i="1"/>
  <c r="AB83" i="1"/>
  <c r="AA83" i="1"/>
  <c r="Y83" i="1"/>
  <c r="X83" i="1"/>
  <c r="W83" i="1"/>
  <c r="AB82" i="1"/>
  <c r="AA82" i="1"/>
  <c r="Y82" i="1"/>
  <c r="X82" i="1"/>
  <c r="W82" i="1"/>
  <c r="AB81" i="1"/>
  <c r="AA81" i="1"/>
  <c r="Y81" i="1"/>
  <c r="X81" i="1"/>
  <c r="W81" i="1"/>
  <c r="AB80" i="1"/>
  <c r="AA80" i="1"/>
  <c r="Y80" i="1"/>
  <c r="X80" i="1"/>
  <c r="W80" i="1"/>
  <c r="AB78" i="1"/>
  <c r="AA78" i="1"/>
  <c r="Y78" i="1"/>
  <c r="X78" i="1"/>
  <c r="AB77" i="1"/>
  <c r="AA77" i="1"/>
  <c r="Y77" i="1"/>
  <c r="X77" i="1"/>
  <c r="W77" i="1"/>
  <c r="AB76" i="1"/>
  <c r="AA76" i="1"/>
  <c r="Y76" i="1"/>
  <c r="X76" i="1"/>
  <c r="W76" i="1"/>
  <c r="AB74" i="1"/>
  <c r="AA74" i="1"/>
  <c r="Y74" i="1"/>
  <c r="X74" i="1"/>
  <c r="W74" i="1"/>
  <c r="AB73" i="1"/>
  <c r="AA73" i="1"/>
  <c r="Y73" i="1"/>
  <c r="X73" i="1"/>
  <c r="X105" i="1" s="1"/>
  <c r="W73" i="1"/>
  <c r="AB71" i="1"/>
  <c r="AB105" i="1" s="1"/>
  <c r="AA71" i="1"/>
  <c r="Y71" i="1"/>
  <c r="X71" i="1"/>
  <c r="W71" i="1"/>
  <c r="AB69" i="1"/>
  <c r="AA69" i="1"/>
  <c r="Y69" i="1"/>
  <c r="X69" i="1"/>
  <c r="W69" i="1"/>
  <c r="AB68" i="1"/>
  <c r="AA68" i="1"/>
  <c r="Y68" i="1"/>
  <c r="Y105" i="1" s="1"/>
  <c r="X68" i="1"/>
  <c r="W68" i="1"/>
  <c r="S57" i="1"/>
  <c r="S106" i="1" s="1"/>
  <c r="S109" i="1" s="1"/>
  <c r="R57" i="1"/>
  <c r="R106" i="1" s="1"/>
  <c r="R109" i="1" s="1"/>
  <c r="P57" i="1"/>
  <c r="P106" i="1" s="1"/>
  <c r="P109" i="1" s="1"/>
  <c r="O57" i="1"/>
  <c r="O106" i="1" s="1"/>
  <c r="O109" i="1" s="1"/>
  <c r="J57" i="1"/>
  <c r="J106" i="1" s="1"/>
  <c r="J109" i="1" s="1"/>
  <c r="I57" i="1"/>
  <c r="I106" i="1" s="1"/>
  <c r="I109" i="1" s="1"/>
  <c r="G57" i="1"/>
  <c r="F57" i="1"/>
  <c r="F106" i="1" s="1"/>
  <c r="F109" i="1" s="1"/>
  <c r="AB56" i="1"/>
  <c r="AA56" i="1"/>
  <c r="Y56" i="1"/>
  <c r="X56" i="1"/>
  <c r="AB55" i="1"/>
  <c r="AA55" i="1"/>
  <c r="Y55" i="1"/>
  <c r="X55" i="1"/>
  <c r="AB54" i="1"/>
  <c r="AA54" i="1"/>
  <c r="AA114" i="1" s="1"/>
  <c r="Y54" i="1"/>
  <c r="Y114" i="1" s="1"/>
  <c r="X54" i="1"/>
  <c r="AB52" i="1"/>
  <c r="AA52" i="1"/>
  <c r="Y52" i="1"/>
  <c r="X52" i="1"/>
  <c r="AB51" i="1"/>
  <c r="AA51" i="1"/>
  <c r="Y51" i="1"/>
  <c r="X51" i="1"/>
  <c r="AB50" i="1"/>
  <c r="AA50" i="1"/>
  <c r="Y50" i="1"/>
  <c r="X50" i="1"/>
  <c r="AB49" i="1"/>
  <c r="AA49" i="1"/>
  <c r="Y49" i="1"/>
  <c r="X49" i="1"/>
  <c r="AB48" i="1"/>
  <c r="AA48" i="1"/>
  <c r="Y48" i="1"/>
  <c r="X48" i="1"/>
  <c r="AB47" i="1"/>
  <c r="AA47" i="1"/>
  <c r="Y47" i="1"/>
  <c r="X47" i="1"/>
  <c r="AB46" i="1"/>
  <c r="AA46" i="1"/>
  <c r="Y46" i="1"/>
  <c r="X46" i="1"/>
  <c r="AB44" i="1"/>
  <c r="AA44" i="1"/>
  <c r="Y44" i="1"/>
  <c r="X44" i="1"/>
  <c r="AB43" i="1"/>
  <c r="AA43" i="1"/>
  <c r="Y43" i="1"/>
  <c r="X43" i="1"/>
  <c r="AB42" i="1"/>
  <c r="AA42" i="1"/>
  <c r="Y42" i="1"/>
  <c r="X42" i="1"/>
  <c r="AB41" i="1"/>
  <c r="AA41" i="1"/>
  <c r="Y41" i="1"/>
  <c r="X41" i="1"/>
  <c r="AB40" i="1"/>
  <c r="AA40" i="1"/>
  <c r="Y40" i="1"/>
  <c r="X40" i="1"/>
  <c r="AB39" i="1"/>
  <c r="AA39" i="1"/>
  <c r="Y39" i="1"/>
  <c r="X39" i="1"/>
  <c r="AB38" i="1"/>
  <c r="AA38" i="1"/>
  <c r="Y38" i="1"/>
  <c r="X38" i="1"/>
  <c r="AB37" i="1"/>
  <c r="AA37" i="1"/>
  <c r="Y37" i="1"/>
  <c r="X37" i="1"/>
  <c r="AB36" i="1"/>
  <c r="AA36" i="1"/>
  <c r="Y36" i="1"/>
  <c r="X36" i="1"/>
  <c r="AB35" i="1"/>
  <c r="AA35" i="1"/>
  <c r="Y35" i="1"/>
  <c r="X35" i="1"/>
  <c r="AB34" i="1"/>
  <c r="AA34" i="1"/>
  <c r="Y34" i="1"/>
  <c r="X34" i="1"/>
  <c r="AB33" i="1"/>
  <c r="AA33" i="1"/>
  <c r="Y33" i="1"/>
  <c r="X33" i="1"/>
  <c r="AA32" i="1"/>
  <c r="Y32" i="1"/>
  <c r="X32" i="1"/>
  <c r="AB31" i="1"/>
  <c r="AB30" i="1"/>
  <c r="AA30" i="1"/>
  <c r="Y30" i="1"/>
  <c r="X30" i="1"/>
  <c r="AB29" i="1"/>
  <c r="AA29" i="1"/>
  <c r="Y29" i="1"/>
  <c r="X29" i="1"/>
  <c r="AB28" i="1"/>
  <c r="AA28" i="1"/>
  <c r="Y28" i="1"/>
  <c r="X28" i="1"/>
  <c r="AB27" i="1"/>
  <c r="AA27" i="1"/>
  <c r="Y27" i="1"/>
  <c r="X27" i="1"/>
  <c r="AB26" i="1"/>
  <c r="AA26" i="1"/>
  <c r="Y26" i="1"/>
  <c r="X26" i="1"/>
  <c r="AB25" i="1"/>
  <c r="AA25" i="1"/>
  <c r="Y25" i="1"/>
  <c r="X25" i="1"/>
  <c r="AB24" i="1"/>
  <c r="AA24" i="1"/>
  <c r="Y24" i="1"/>
  <c r="X24" i="1"/>
  <c r="AB23" i="1"/>
  <c r="AA23" i="1"/>
  <c r="Y23" i="1"/>
  <c r="X23" i="1"/>
  <c r="AB22" i="1"/>
  <c r="AA22" i="1"/>
  <c r="Y22" i="1"/>
  <c r="X22" i="1"/>
  <c r="AB21" i="1"/>
  <c r="AA21" i="1"/>
  <c r="Y21" i="1"/>
  <c r="X21" i="1"/>
  <c r="AB20" i="1"/>
  <c r="AA20" i="1"/>
  <c r="Y20" i="1"/>
  <c r="X20" i="1"/>
  <c r="AB19" i="1"/>
  <c r="AA19" i="1"/>
  <c r="Y19" i="1"/>
  <c r="X19" i="1"/>
  <c r="AB18" i="1"/>
  <c r="AA18" i="1"/>
  <c r="Y18" i="1"/>
  <c r="X18" i="1"/>
  <c r="AB17" i="1"/>
  <c r="AA17" i="1"/>
  <c r="Y17" i="1"/>
  <c r="X17" i="1"/>
  <c r="AB16" i="1"/>
  <c r="AA16" i="1"/>
  <c r="Y16" i="1"/>
  <c r="X16" i="1"/>
  <c r="AB14" i="1"/>
  <c r="AA14" i="1"/>
  <c r="Y14" i="1"/>
  <c r="X14" i="1"/>
  <c r="AB13" i="1"/>
  <c r="AA13" i="1"/>
  <c r="AA57" i="1" s="1"/>
  <c r="Y13" i="1"/>
  <c r="X13" i="1"/>
  <c r="X57" i="1" s="1"/>
  <c r="X106" i="1" s="1"/>
  <c r="X109" i="1" s="1"/>
  <c r="AB12" i="1"/>
  <c r="AB57" i="1" s="1"/>
  <c r="AB106" i="1" s="1"/>
  <c r="AB109" i="1" s="1"/>
  <c r="AA12" i="1"/>
  <c r="Y12" i="1"/>
  <c r="Y57" i="1" s="1"/>
  <c r="X12" i="1"/>
  <c r="AJ104" i="1" l="1"/>
  <c r="AO87" i="1"/>
  <c r="AO104" i="1" s="1"/>
  <c r="Y106" i="1"/>
  <c r="Y109" i="1" s="1"/>
  <c r="AI104" i="1"/>
  <c r="AA105" i="1"/>
  <c r="AA106" i="1" s="1"/>
  <c r="AA109" i="1" s="1"/>
</calcChain>
</file>

<file path=xl/sharedStrings.xml><?xml version="1.0" encoding="utf-8"?>
<sst xmlns="http://schemas.openxmlformats.org/spreadsheetml/2006/main" count="287" uniqueCount="129">
  <si>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</si>
  <si>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</si>
  <si>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</si>
  <si>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</si>
  <si>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</si>
  <si>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</si>
  <si>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</si>
  <si>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</si>
  <si>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</si>
  <si>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</si>
  <si>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</si>
  <si>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</si>
  <si>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</si>
  <si>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</si>
  <si>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</si>
  <si>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</si>
  <si>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</si>
  <si>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</si>
  <si>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</si>
  <si>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</si>
  <si>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</si>
  <si>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</si>
  <si>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</si>
  <si>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</si>
  <si>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</si>
  <si>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</si>
  <si>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</si>
  <si>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</si>
  <si>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</si>
  <si>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</si>
  <si>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</si>
  <si>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</si>
  <si>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</si>
  <si>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</si>
  <si>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</si>
  <si>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</si>
  <si>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</si>
  <si>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</si>
  <si>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</si>
  <si>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</si>
  <si>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</si>
  <si>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</si>
  <si>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</si>
  <si>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</si>
  <si>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</si>
  <si>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</si>
  <si>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</si>
  <si>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</si>
  <si>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
                      National - 324 M/M (Detail in Appendix-E of original approved DPP)</t>
  </si>
  <si>
    <t>MM</t>
  </si>
  <si>
    <t>71+234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</si>
  <si>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</si>
  <si>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</si>
  <si>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</si>
  <si>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</si>
  <si>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</si>
  <si>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</si>
  <si>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</si>
  <si>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</si>
  <si>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</si>
  <si>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</si>
  <si>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</si>
  <si>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</si>
  <si>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</si>
  <si>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</si>
  <si>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</si>
  <si>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</si>
  <si>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</si>
  <si>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</si>
  <si>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</si>
  <si>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</si>
  <si>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</si>
  <si>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</si>
  <si>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</si>
  <si>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</si>
  <si>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</si>
  <si>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- 35 Nos. (PMO 2 Nos.,Kishoreganj 11 Nos., Netrokona 6 Nos., Sunamganj 6 Nos., Habiganj 6 Nos.&amp; Brahmanbaria 4 Nos).</t>
  </si>
  <si>
    <t>Water Transport :</t>
  </si>
  <si>
    <t>Speed Boat with Engine and all accessories (75 hp &amp; 6 Nos.)</t>
  </si>
  <si>
    <t>Mechinary &amp; Other Equipment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</si>
  <si>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</si>
  <si>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</si>
  <si>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</si>
  <si>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</si>
  <si>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</si>
  <si>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L.S</t>
  </si>
  <si>
    <t>Computers &amp; Accessories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</si>
  <si>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</si>
  <si>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</si>
  <si>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</si>
  <si>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</si>
  <si>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</si>
  <si>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</si>
  <si>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</si>
  <si>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</si>
  <si>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</si>
  <si>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</si>
  <si>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( 408 hectare)</t>
  </si>
  <si>
    <t>ha</t>
  </si>
  <si>
    <t>Construction and Works:</t>
  </si>
  <si>
    <t>Irrigation Infrastructures :</t>
  </si>
  <si>
    <t>Construction of Irrigation Inlet (New Haors)</t>
  </si>
  <si>
    <t xml:space="preserve"> Re-installation/Construction of Regulator/Causeway (Rehabilitation Sub-Projects)</t>
  </si>
  <si>
    <t>7(2+5)</t>
  </si>
  <si>
    <t xml:space="preserve"> Installation/Construction of New Regulators/Causeway/Bridge/Box Drainage Outlet) (New Haors)</t>
  </si>
  <si>
    <t>137(57+35+14)</t>
  </si>
  <si>
    <t>Km</t>
  </si>
  <si>
    <t xml:space="preserve"> Rehabilitation of Regulator (New Haors)</t>
  </si>
  <si>
    <t>Embankment Slope Protection Work</t>
  </si>
  <si>
    <t>Thershing Floor Construction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</si>
  <si>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</si>
  <si>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</si>
  <si>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</si>
  <si>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</si>
  <si>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</si>
  <si>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</si>
  <si>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</si>
  <si>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</si>
  <si>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</si>
  <si>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</si>
  <si>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</si>
  <si>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</si>
  <si>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</si>
  <si>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</si>
  <si>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Re-excavation of Khal/River (New Haors) (Earth Volume: 68.97 Lakh cum)</t>
  </si>
  <si>
    <t xml:space="preserve"> Re-excavation of Khal/River (Rehabilitation Sub-Projects) (Earth Volume: 28.01 Lakh cum)</t>
  </si>
  <si>
    <t xml:space="preserve"> Rehabilitation of Full Embankment (Resection/construction) (Rehabilitation Sub-Projects) (Earth Volume: 9.16 lakh cum)</t>
  </si>
  <si>
    <t xml:space="preserve"> Rehabilitation of Submergible Embankment  (Resection/construction)  (Rehabilitation Sub-Projects) (Earth Volume: 7.43 lakh cum)</t>
  </si>
  <si>
    <t>Construction of Submersible Embankment (New Haors) (Earth Volume: 25.68 lakh 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</si>
</sst>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_);_(* \(#,##0.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8.5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264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2" xfId="1" applyNumberFormat="1" applyFont="1" applyBorder="1" applyAlignment="1" applyProtection="1">
      <alignment horizontal="center"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4" fontId="12" fillId="0" borderId="10" xfId="1" applyNumberFormat="1" applyFont="1" applyBorder="1" applyAlignment="1" applyProtection="1">
      <alignment vertical="center"/>
      <protection locked="0"/>
    </xf>
    <xf numFmtId="4" fontId="12" fillId="0" borderId="11" xfId="1" applyNumberFormat="1" applyFont="1" applyBorder="1" applyAlignment="1" applyProtection="1">
      <alignment vertical="center"/>
      <protection locked="0"/>
    </xf>
    <xf numFmtId="4" fontId="12" fillId="0" borderId="12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12" xfId="1" applyNumberFormat="1" applyFont="1" applyBorder="1" applyAlignment="1" applyProtection="1">
      <alignment horizontal="center"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4" fontId="10" fillId="0" borderId="14" xfId="1" applyNumberFormat="1" applyFont="1" applyBorder="1" applyAlignment="1" applyProtection="1">
      <alignment horizontal="right" vertical="center"/>
      <protection locked="0"/>
    </xf>
    <xf numFmtId="4" fontId="10" fillId="0" borderId="1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vertical="top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2" fillId="0" borderId="16" xfId="1" applyFont="1" applyBorder="1" applyAlignment="1" applyProtection="1">
      <alignment vertical="top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2" fillId="0" borderId="11" xfId="1" applyFont="1" applyBorder="1" applyAlignment="1" applyProtection="1">
      <alignment vertical="top"/>
      <protection locked="0"/>
    </xf>
    <xf numFmtId="0" fontId="12" fillId="0" borderId="16" xfId="1" applyFont="1" applyBorder="1" applyAlignment="1" applyProtection="1">
      <alignment vertical="top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6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1" xfId="1" applyBorder="1" applyAlignment="1" applyProtection="1">
      <alignment vertical="center"/>
      <protection locked="0"/>
    </xf>
    <xf numFmtId="3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" fillId="0" borderId="0" xfId="1" applyNumberFormat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14" fillId="0" borderId="10" xfId="1" applyFont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10" xfId="1" applyNumberFormat="1" applyFont="1" applyBorder="1" applyAlignment="1" applyProtection="1">
      <alignment horizontal="right" vertical="center"/>
      <protection locked="0"/>
    </xf>
    <xf numFmtId="4" fontId="12" fillId="0" borderId="9" xfId="1" applyNumberFormat="1" applyFont="1" applyBorder="1" applyAlignment="1" applyProtection="1">
      <alignment horizontal="right" vertical="center"/>
      <protection locked="0"/>
    </xf>
    <xf numFmtId="0" fontId="2" fillId="0" borderId="10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2" fillId="0" borderId="10" xfId="1" applyFont="1" applyBorder="1" applyAlignment="1" applyProtection="1">
      <alignment horizontal="center" vertical="center"/>
      <protection locked="0"/>
    </xf>
    <xf numFmtId="0" fontId="1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center"/>
      <protection locked="0"/>
    </xf>
    <xf numFmtId="4" fontId="12" fillId="0" borderId="13" xfId="1" applyNumberFormat="1" applyFont="1" applyBorder="1" applyAlignment="1" applyProtection="1">
      <alignment horizontal="right" vertical="center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5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5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2" fontId="18" fillId="0" borderId="1" xfId="1" applyNumberFormat="1" applyFont="1" applyBorder="1" applyAlignment="1">
      <alignment horizontal="center"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8" fillId="0" borderId="0" xfId="0" applyFont="1"/>
    <xf numFmtId="4" fontId="12" fillId="0" borderId="1" xfId="1" applyNumberFormat="1" applyFont="1" applyBorder="1" applyAlignment="1" applyProtection="1">
      <alignment horizontal="left" vertical="top" wrapText="1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6" xfId="1" applyFont="1" applyBorder="1"/>
    <xf numFmtId="0" fontId="12" fillId="0" borderId="3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2" fontId="12" fillId="0" borderId="5" xfId="1" applyNumberFormat="1" applyFont="1" applyBorder="1" applyAlignment="1" applyProtection="1">
      <alignment horizontal="center" vertical="top" wrapText="1"/>
      <protection locked="0"/>
    </xf>
    <xf numFmtId="2" fontId="12" fillId="0" borderId="1" xfId="1" applyNumberFormat="1" applyFont="1" applyBorder="1" applyAlignment="1" applyProtection="1">
      <alignment horizontal="center" vertical="top" wrapText="1"/>
      <protection locked="0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horizontal="center" vertical="top" wrapText="1"/>
      <protection locked="0"/>
    </xf>
    <xf numFmtId="0" fontId="12" fillId="0" borderId="5" xfId="1" applyFont="1" applyBorder="1" applyAlignment="1" applyProtection="1">
      <alignment horizontal="center" vertical="top" wrapText="1"/>
      <protection locked="0"/>
    </xf>
    <xf numFmtId="43" fontId="12" fillId="0" borderId="1" xfId="2" applyNumberFormat="1" applyFont="1" applyBorder="1" applyAlignment="1" applyProtection="1">
      <alignment horizontal="left" vertical="top" wrapText="1"/>
      <protection locked="0"/>
    </xf>
    <xf numFmtId="164" fontId="12" fillId="0" borderId="1" xfId="2" applyNumberFormat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3" fillId="0" borderId="1" xfId="1" applyFont="1" applyBorder="1" applyAlignment="1">
      <alignment horizontal="center" vertical="top" wrapText="1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4" fontId="10" fillId="0" borderId="1" xfId="1" applyNumberFormat="1" applyFont="1" applyBorder="1" applyAlignment="1" applyProtection="1">
      <alignment vertical="center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0" fillId="0" borderId="2" xfId="0" applyBorder="1"/>
    <xf numFmtId="0" fontId="0" fillId="0" borderId="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right" vertical="center" wrapText="1"/>
      <protection locked="0"/>
    </xf>
    <xf numFmtId="0" fontId="10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2" fontId="10" fillId="0" borderId="1" xfId="1" applyNumberFormat="1" applyFont="1" applyBorder="1" applyAlignment="1">
      <alignment horizontal="center" vertical="top" wrapText="1"/>
    </xf>
    <xf numFmtId="0" fontId="10" fillId="0" borderId="1" xfId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>
      <alignment horizontal="center" vertical="top" wrapText="1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22" xfId="1" applyFont="1" applyBorder="1" applyAlignment="1">
      <alignment horizontal="center" vertical="top" wrapText="1"/>
    </xf>
    <xf numFmtId="0" fontId="0" fillId="0" borderId="23" xfId="0" applyBorder="1"/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12" fillId="0" borderId="1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0" fontId="0" fillId="0" borderId="9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10" fillId="0" borderId="3" xfId="1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top" wrapText="1"/>
    </xf>
    <xf numFmtId="0" fontId="16" fillId="0" borderId="0" xfId="1" applyFont="1" applyAlignment="1">
      <alignment horizontal="left" vertical="top" wrapText="1"/>
    </xf>
    <xf numFmtId="0" fontId="10" fillId="0" borderId="4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4" fontId="10" fillId="0" borderId="1" xfId="1" applyNumberFormat="1" applyFont="1" applyBorder="1" applyAlignment="1" applyProtection="1">
      <alignment vertical="center"/>
      <protection locked="0"/>
    </xf>
  </cellXfs>
  <cellStyles count="5">
    <cellStyle name="Comma 2" xfId="2"/>
    <cellStyle name="Normal" xfId="0" builtinId="0"/>
    <cellStyle name="Normal 2" xfId="1"/>
    <cellStyle name="Normal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8"/>
  <sheetViews>
    <sheetView tabSelected="1" view="pageBreakPreview" topLeftCell="A89" zoomScaleNormal="85" zoomScaleSheetLayoutView="100" workbookViewId="0">
      <selection activeCell="C100" sqref="C100"/>
    </sheetView>
  </sheetViews>
  <sheetFormatPr defaultColWidth="9.140625" defaultRowHeight="12.75" x14ac:dyDescent="0.25"/>
  <cols>
    <col min="1" max="1" width="7.7109375" style="200" customWidth="1"/>
    <col min="2" max="2" width="12.85546875" style="200" customWidth="1"/>
    <col min="3" max="3" width="82.28515625" style="200" customWidth="1"/>
    <col min="4" max="4" width="5.85546875" style="200" customWidth="1"/>
    <col min="5" max="5" width="9" style="200" customWidth="1"/>
    <col min="6" max="6" width="12.140625" style="200" customWidth="1"/>
    <col min="7" max="7" width="12.7109375" style="201" customWidth="1"/>
    <col min="8" max="8" width="6.85546875" style="200" customWidth="1"/>
    <col min="9" max="9" width="12" style="200" customWidth="1"/>
    <col min="10" max="10" width="10.140625" style="200" customWidth="1"/>
    <col min="11" max="11" width="4.7109375" style="200" customWidth="1"/>
    <col min="12" max="12" width="4.85546875" style="200" customWidth="1"/>
    <col min="13" max="13" width="5.7109375" style="209" customWidth="1"/>
    <col min="14" max="14" width="9.85546875" style="209" customWidth="1"/>
    <col min="15" max="15" width="12.85546875" style="209" customWidth="1"/>
    <col min="16" max="16" width="12.140625" style="201" customWidth="1"/>
    <col min="17" max="17" width="6.85546875" style="200" customWidth="1"/>
    <col min="18" max="18" width="12.5703125" style="200" customWidth="1"/>
    <col min="19" max="19" width="9.28515625" style="200" customWidth="1"/>
    <col min="20" max="20" width="4" style="200" customWidth="1"/>
    <col min="21" max="21" width="3.85546875" style="209" customWidth="1"/>
    <col min="22" max="22" width="6.140625" style="209" customWidth="1"/>
    <col min="23" max="23" width="8.28515625" style="201" customWidth="1"/>
    <col min="24" max="24" width="10.5703125" style="200" customWidth="1"/>
    <col min="25" max="25" width="10" style="200" customWidth="1"/>
    <col min="26" max="26" width="9" style="200" customWidth="1"/>
    <col min="27" max="27" width="10.5703125" style="209" customWidth="1"/>
    <col min="28" max="28" width="9.140625" style="200" customWidth="1"/>
    <col min="29" max="30" width="4.42578125" style="200" customWidth="1"/>
    <col min="31" max="31" width="12.85546875" style="200" customWidth="1"/>
    <col min="32" max="32" width="11.5703125" style="200" customWidth="1"/>
    <col min="33" max="34" width="9.140625" style="200" customWidth="1"/>
    <col min="35" max="35" width="12.28515625" style="200" customWidth="1"/>
    <col min="36" max="36" width="10.140625" style="200" customWidth="1"/>
    <col min="37" max="37" width="11.5703125" style="200" customWidth="1"/>
    <col min="38" max="63" width="9.140625" style="200" customWidth="1"/>
    <col min="64" max="16384" width="9.140625" style="200"/>
  </cols>
  <sheetData>
    <row r="1" spans="1:30" ht="29.25" customHeight="1" x14ac:dyDescent="0.25">
      <c r="S1" s="250"/>
      <c r="T1" s="217"/>
      <c r="U1" s="251"/>
      <c r="Z1" s="250"/>
      <c r="AA1" s="251"/>
    </row>
    <row r="2" spans="1:30" ht="22.5" customHeight="1" x14ac:dyDescent="0.25">
      <c r="A2" s="256" t="s">
        <v>0</v>
      </c>
      <c r="B2" s="217"/>
      <c r="C2" s="217"/>
      <c r="D2" s="217"/>
      <c r="E2" s="217"/>
      <c r="F2" s="217"/>
      <c r="G2" s="218"/>
      <c r="H2" s="217"/>
      <c r="I2" s="217"/>
      <c r="J2" s="217"/>
      <c r="K2" s="217"/>
      <c r="L2" s="217"/>
      <c r="M2" s="251"/>
      <c r="N2" s="251"/>
      <c r="O2" s="251"/>
      <c r="P2" s="218"/>
      <c r="Q2" s="217"/>
      <c r="R2" s="217"/>
      <c r="S2" s="217"/>
      <c r="T2" s="217"/>
      <c r="U2" s="251"/>
      <c r="V2" s="251"/>
      <c r="W2" s="218"/>
      <c r="X2" s="252"/>
      <c r="Y2" s="217"/>
      <c r="AB2" s="210"/>
      <c r="AC2" s="210" t="s">
        <v>1</v>
      </c>
    </row>
    <row r="3" spans="1:30" ht="9" customHeight="1" x14ac:dyDescent="0.25">
      <c r="A3" s="253"/>
      <c r="B3" s="217"/>
      <c r="C3" s="217"/>
      <c r="D3" s="217"/>
      <c r="E3" s="217"/>
      <c r="F3" s="217"/>
      <c r="G3" s="218"/>
      <c r="H3" s="217"/>
      <c r="I3" s="217"/>
      <c r="J3" s="217"/>
      <c r="K3" s="217"/>
      <c r="L3" s="217"/>
      <c r="M3" s="211"/>
      <c r="N3" s="211"/>
      <c r="O3" s="211"/>
      <c r="P3" s="200"/>
      <c r="U3" s="200"/>
      <c r="V3" s="211"/>
      <c r="W3" s="200"/>
      <c r="AA3" s="200"/>
    </row>
    <row r="4" spans="1:30" s="108" customFormat="1" ht="16.5" customHeight="1" x14ac:dyDescent="0.25">
      <c r="A4" s="255" t="s">
        <v>2</v>
      </c>
      <c r="B4" s="255" t="s">
        <v>3</v>
      </c>
      <c r="C4" s="221" t="s">
        <v>4</v>
      </c>
      <c r="D4" s="257" t="s">
        <v>5</v>
      </c>
      <c r="E4" s="214"/>
      <c r="F4" s="214"/>
      <c r="G4" s="214"/>
      <c r="H4" s="214"/>
      <c r="I4" s="214"/>
      <c r="J4" s="214"/>
      <c r="K4" s="214"/>
      <c r="L4" s="238"/>
      <c r="M4" s="237" t="s">
        <v>6</v>
      </c>
      <c r="N4" s="214"/>
      <c r="O4" s="214"/>
      <c r="P4" s="214"/>
      <c r="Q4" s="214"/>
      <c r="R4" s="214"/>
      <c r="S4" s="214"/>
      <c r="T4" s="214"/>
      <c r="U4" s="238"/>
      <c r="V4" s="254" t="s">
        <v>7</v>
      </c>
      <c r="W4" s="214"/>
      <c r="X4" s="214"/>
      <c r="Y4" s="214"/>
      <c r="Z4" s="214"/>
      <c r="AA4" s="214"/>
      <c r="AB4" s="214"/>
      <c r="AC4" s="214"/>
      <c r="AD4" s="215"/>
    </row>
    <row r="5" spans="1:30" s="108" customFormat="1" ht="15" customHeight="1" x14ac:dyDescent="0.25">
      <c r="A5" s="222"/>
      <c r="B5" s="222"/>
      <c r="C5" s="222"/>
      <c r="D5" s="226" t="s">
        <v>8</v>
      </c>
      <c r="E5" s="226" t="s">
        <v>9</v>
      </c>
      <c r="F5" s="226" t="s">
        <v>10</v>
      </c>
      <c r="G5" s="214"/>
      <c r="H5" s="214"/>
      <c r="I5" s="214"/>
      <c r="J5" s="214"/>
      <c r="K5" s="214"/>
      <c r="L5" s="215"/>
      <c r="M5" s="230" t="s">
        <v>8</v>
      </c>
      <c r="N5" s="226" t="s">
        <v>9</v>
      </c>
      <c r="O5" s="226" t="s">
        <v>10</v>
      </c>
      <c r="P5" s="214"/>
      <c r="Q5" s="214"/>
      <c r="R5" s="214"/>
      <c r="S5" s="214"/>
      <c r="T5" s="214"/>
      <c r="U5" s="215"/>
      <c r="V5" s="230" t="s">
        <v>8</v>
      </c>
      <c r="W5" s="226" t="s">
        <v>9</v>
      </c>
      <c r="X5" s="226" t="s">
        <v>10</v>
      </c>
      <c r="Y5" s="214"/>
      <c r="Z5" s="214"/>
      <c r="AA5" s="214"/>
      <c r="AB5" s="214"/>
      <c r="AC5" s="214"/>
      <c r="AD5" s="215"/>
    </row>
    <row r="6" spans="1:30" s="108" customFormat="1" ht="15" customHeight="1" x14ac:dyDescent="0.25">
      <c r="A6" s="222"/>
      <c r="B6" s="222"/>
      <c r="C6" s="222"/>
      <c r="D6" s="222"/>
      <c r="E6" s="222"/>
      <c r="F6" s="221" t="s">
        <v>11</v>
      </c>
      <c r="G6" s="224" t="s">
        <v>12</v>
      </c>
      <c r="H6" s="239" t="s">
        <v>13</v>
      </c>
      <c r="I6" s="240"/>
      <c r="J6" s="241"/>
      <c r="K6" s="242" t="s">
        <v>14</v>
      </c>
      <c r="L6" s="260" t="s">
        <v>15</v>
      </c>
      <c r="M6" s="231"/>
      <c r="N6" s="222"/>
      <c r="O6" s="221" t="s">
        <v>11</v>
      </c>
      <c r="P6" s="224" t="s">
        <v>12</v>
      </c>
      <c r="Q6" s="239" t="s">
        <v>13</v>
      </c>
      <c r="R6" s="240"/>
      <c r="S6" s="241"/>
      <c r="T6" s="242" t="s">
        <v>14</v>
      </c>
      <c r="U6" s="258" t="s">
        <v>15</v>
      </c>
      <c r="V6" s="231"/>
      <c r="W6" s="222"/>
      <c r="X6" s="221" t="s">
        <v>11</v>
      </c>
      <c r="Y6" s="224" t="s">
        <v>12</v>
      </c>
      <c r="Z6" s="239" t="s">
        <v>13</v>
      </c>
      <c r="AA6" s="240"/>
      <c r="AB6" s="241"/>
      <c r="AC6" s="242" t="s">
        <v>14</v>
      </c>
      <c r="AD6" s="242" t="s">
        <v>15</v>
      </c>
    </row>
    <row r="7" spans="1:30" s="108" customFormat="1" ht="15.75" customHeight="1" x14ac:dyDescent="0.25">
      <c r="A7" s="222"/>
      <c r="B7" s="222"/>
      <c r="C7" s="222"/>
      <c r="D7" s="222"/>
      <c r="E7" s="222"/>
      <c r="F7" s="222"/>
      <c r="G7" s="222"/>
      <c r="H7" s="221" t="s">
        <v>16</v>
      </c>
      <c r="I7" s="215"/>
      <c r="J7" s="221" t="s">
        <v>17</v>
      </c>
      <c r="K7" s="222"/>
      <c r="L7" s="261"/>
      <c r="M7" s="231"/>
      <c r="N7" s="222"/>
      <c r="O7" s="222"/>
      <c r="P7" s="222"/>
      <c r="Q7" s="221" t="s">
        <v>16</v>
      </c>
      <c r="R7" s="215"/>
      <c r="S7" s="221" t="s">
        <v>17</v>
      </c>
      <c r="T7" s="222"/>
      <c r="U7" s="259"/>
      <c r="V7" s="231"/>
      <c r="W7" s="222"/>
      <c r="X7" s="222"/>
      <c r="Y7" s="222"/>
      <c r="Z7" s="221" t="s">
        <v>16</v>
      </c>
      <c r="AA7" s="215"/>
      <c r="AB7" s="221" t="s">
        <v>17</v>
      </c>
      <c r="AC7" s="222"/>
      <c r="AD7" s="222"/>
    </row>
    <row r="8" spans="1:30" s="108" customFormat="1" ht="39" customHeight="1" x14ac:dyDescent="0.25">
      <c r="A8" s="223"/>
      <c r="B8" s="223"/>
      <c r="C8" s="223"/>
      <c r="D8" s="223"/>
      <c r="E8" s="223"/>
      <c r="F8" s="223"/>
      <c r="G8" s="223"/>
      <c r="H8" s="202" t="s">
        <v>18</v>
      </c>
      <c r="I8" s="202" t="s">
        <v>19</v>
      </c>
      <c r="J8" s="223"/>
      <c r="K8" s="223"/>
      <c r="L8" s="262"/>
      <c r="M8" s="232"/>
      <c r="N8" s="223"/>
      <c r="O8" s="223"/>
      <c r="P8" s="223"/>
      <c r="Q8" s="202" t="s">
        <v>18</v>
      </c>
      <c r="R8" s="202" t="s">
        <v>19</v>
      </c>
      <c r="S8" s="223"/>
      <c r="T8" s="223"/>
      <c r="U8" s="247"/>
      <c r="V8" s="232"/>
      <c r="W8" s="223"/>
      <c r="X8" s="223"/>
      <c r="Y8" s="223"/>
      <c r="Z8" s="202" t="s">
        <v>18</v>
      </c>
      <c r="AA8" s="202" t="s">
        <v>19</v>
      </c>
      <c r="AB8" s="223"/>
      <c r="AC8" s="223"/>
      <c r="AD8" s="223"/>
    </row>
    <row r="9" spans="1:30" s="122" customFormat="1" ht="16.5" customHeight="1" x14ac:dyDescent="0.25">
      <c r="A9" s="123">
        <v>1</v>
      </c>
      <c r="B9" s="123">
        <v>2</v>
      </c>
      <c r="C9" s="123">
        <v>3</v>
      </c>
      <c r="D9" s="123">
        <v>4</v>
      </c>
      <c r="E9" s="123">
        <v>5</v>
      </c>
      <c r="F9" s="126">
        <v>6</v>
      </c>
      <c r="G9" s="126">
        <v>7</v>
      </c>
      <c r="H9" s="126">
        <v>8</v>
      </c>
      <c r="I9" s="123">
        <v>9</v>
      </c>
      <c r="J9" s="123">
        <v>10</v>
      </c>
      <c r="K9" s="123">
        <v>11</v>
      </c>
      <c r="L9" s="125">
        <v>12</v>
      </c>
      <c r="M9" s="124">
        <v>13</v>
      </c>
      <c r="N9" s="123">
        <v>14</v>
      </c>
      <c r="O9" s="123">
        <v>15</v>
      </c>
      <c r="P9" s="123">
        <v>16</v>
      </c>
      <c r="Q9" s="123">
        <v>17</v>
      </c>
      <c r="R9" s="123">
        <v>18</v>
      </c>
      <c r="S9" s="123">
        <v>19</v>
      </c>
      <c r="T9" s="123">
        <v>20</v>
      </c>
      <c r="U9" s="125">
        <v>21</v>
      </c>
      <c r="V9" s="124">
        <v>22</v>
      </c>
      <c r="W9" s="123">
        <v>23</v>
      </c>
      <c r="X9" s="123">
        <v>24</v>
      </c>
      <c r="Y9" s="123">
        <v>25</v>
      </c>
      <c r="Z9" s="123">
        <v>26</v>
      </c>
      <c r="AA9" s="123">
        <v>27</v>
      </c>
      <c r="AB9" s="123">
        <v>28</v>
      </c>
      <c r="AC9" s="123">
        <v>29</v>
      </c>
      <c r="AD9" s="123">
        <v>30</v>
      </c>
    </row>
    <row r="10" spans="1:30" s="101" customFormat="1" ht="20.100000000000001" customHeight="1" x14ac:dyDescent="0.25">
      <c r="A10" s="43" t="s">
        <v>20</v>
      </c>
      <c r="B10" s="42"/>
      <c r="C10" s="42"/>
      <c r="D10" s="12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159"/>
      <c r="AC10" s="159"/>
      <c r="AD10" s="158"/>
    </row>
    <row r="11" spans="1:30" s="101" customFormat="1" ht="18.95" customHeight="1" x14ac:dyDescent="0.25">
      <c r="A11" s="233"/>
      <c r="B11" s="235" t="s">
        <v>21</v>
      </c>
      <c r="C11" s="214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74"/>
      <c r="W11" s="174"/>
      <c r="X11" s="174"/>
      <c r="Y11" s="174"/>
      <c r="Z11" s="174"/>
      <c r="AA11" s="174"/>
      <c r="AB11" s="159"/>
      <c r="AC11" s="159"/>
      <c r="AD11" s="158"/>
    </row>
    <row r="12" spans="1:30" s="101" customFormat="1" ht="18.95" customHeight="1" x14ac:dyDescent="0.25">
      <c r="A12" s="222"/>
      <c r="B12" s="156">
        <v>311302</v>
      </c>
      <c r="C12" s="155" t="s">
        <v>22</v>
      </c>
      <c r="D12" s="157"/>
      <c r="E12" s="204"/>
      <c r="F12" s="175">
        <v>10</v>
      </c>
      <c r="G12" s="103">
        <v>10</v>
      </c>
      <c r="H12" s="103"/>
      <c r="I12" s="103">
        <v>0</v>
      </c>
      <c r="J12" s="103">
        <v>0</v>
      </c>
      <c r="K12" s="106"/>
      <c r="L12" s="106"/>
      <c r="M12" s="176"/>
      <c r="N12" s="147"/>
      <c r="O12" s="45">
        <v>5</v>
      </c>
      <c r="P12" s="103">
        <v>5</v>
      </c>
      <c r="Q12" s="103"/>
      <c r="R12" s="103">
        <v>0</v>
      </c>
      <c r="S12" s="103">
        <v>0</v>
      </c>
      <c r="T12" s="106"/>
      <c r="U12" s="105"/>
      <c r="V12" s="153"/>
      <c r="W12" s="177"/>
      <c r="X12" s="103">
        <f t="shared" ref="X12:Y14" si="0">O12-F12</f>
        <v>-5</v>
      </c>
      <c r="Y12" s="103">
        <f t="shared" si="0"/>
        <v>-5</v>
      </c>
      <c r="Z12" s="103"/>
      <c r="AA12" s="103">
        <f t="shared" ref="AA12:AB14" si="1">R12-I12</f>
        <v>0</v>
      </c>
      <c r="AB12" s="103">
        <f t="shared" si="1"/>
        <v>0</v>
      </c>
      <c r="AC12" s="102"/>
      <c r="AD12" s="102"/>
    </row>
    <row r="13" spans="1:30" s="101" customFormat="1" ht="18.95" customHeight="1" x14ac:dyDescent="0.25">
      <c r="A13" s="222"/>
      <c r="B13" s="156">
        <v>3111327</v>
      </c>
      <c r="C13" s="155" t="s">
        <v>23</v>
      </c>
      <c r="D13" s="157"/>
      <c r="E13" s="204"/>
      <c r="F13" s="175">
        <v>10</v>
      </c>
      <c r="G13" s="103">
        <v>10</v>
      </c>
      <c r="H13" s="103"/>
      <c r="I13" s="103">
        <v>0</v>
      </c>
      <c r="J13" s="103">
        <v>0</v>
      </c>
      <c r="K13" s="106"/>
      <c r="L13" s="106"/>
      <c r="M13" s="176"/>
      <c r="N13" s="147"/>
      <c r="O13" s="45">
        <v>10</v>
      </c>
      <c r="P13" s="103">
        <v>10</v>
      </c>
      <c r="Q13" s="103"/>
      <c r="R13" s="103">
        <v>0</v>
      </c>
      <c r="S13" s="103">
        <v>0</v>
      </c>
      <c r="T13" s="106"/>
      <c r="U13" s="105"/>
      <c r="V13" s="153"/>
      <c r="W13" s="177"/>
      <c r="X13" s="103">
        <f t="shared" si="0"/>
        <v>0</v>
      </c>
      <c r="Y13" s="103">
        <f t="shared" si="0"/>
        <v>0</v>
      </c>
      <c r="Z13" s="103"/>
      <c r="AA13" s="103">
        <f t="shared" si="1"/>
        <v>0</v>
      </c>
      <c r="AB13" s="103">
        <f t="shared" si="1"/>
        <v>0</v>
      </c>
      <c r="AC13" s="102"/>
      <c r="AD13" s="102"/>
    </row>
    <row r="14" spans="1:30" s="101" customFormat="1" ht="18.95" customHeight="1" x14ac:dyDescent="0.25">
      <c r="A14" s="223"/>
      <c r="B14" s="156">
        <v>3111338</v>
      </c>
      <c r="C14" s="155" t="s">
        <v>24</v>
      </c>
      <c r="D14" s="157"/>
      <c r="E14" s="204"/>
      <c r="F14" s="175">
        <v>140</v>
      </c>
      <c r="G14" s="103">
        <v>140</v>
      </c>
      <c r="H14" s="103"/>
      <c r="I14" s="103">
        <v>0</v>
      </c>
      <c r="J14" s="103">
        <v>0</v>
      </c>
      <c r="K14" s="106"/>
      <c r="L14" s="106"/>
      <c r="M14" s="176"/>
      <c r="N14" s="147"/>
      <c r="O14" s="45">
        <v>140</v>
      </c>
      <c r="P14" s="103">
        <v>140</v>
      </c>
      <c r="Q14" s="103"/>
      <c r="R14" s="103">
        <v>0</v>
      </c>
      <c r="S14" s="103">
        <v>0</v>
      </c>
      <c r="T14" s="106"/>
      <c r="U14" s="105"/>
      <c r="V14" s="153"/>
      <c r="W14" s="177"/>
      <c r="X14" s="103">
        <f t="shared" si="0"/>
        <v>0</v>
      </c>
      <c r="Y14" s="103">
        <f t="shared" si="0"/>
        <v>0</v>
      </c>
      <c r="Z14" s="103"/>
      <c r="AA14" s="103">
        <f t="shared" si="1"/>
        <v>0</v>
      </c>
      <c r="AB14" s="103">
        <f t="shared" si="1"/>
        <v>0</v>
      </c>
      <c r="AC14" s="102"/>
      <c r="AD14" s="102"/>
    </row>
    <row r="15" spans="1:30" s="101" customFormat="1" ht="18.95" customHeight="1" x14ac:dyDescent="0.25">
      <c r="A15" s="233"/>
      <c r="B15" s="235" t="s">
        <v>25</v>
      </c>
      <c r="C15" s="214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1"/>
      <c r="Q15" s="160"/>
      <c r="R15" s="160"/>
      <c r="S15" s="160"/>
      <c r="T15" s="160"/>
      <c r="U15" s="160"/>
      <c r="V15" s="178"/>
      <c r="W15" s="178"/>
      <c r="X15" s="179"/>
      <c r="Y15" s="179"/>
      <c r="Z15" s="179"/>
      <c r="AA15" s="179"/>
      <c r="AB15" s="179"/>
      <c r="AC15" s="159"/>
      <c r="AD15" s="158"/>
    </row>
    <row r="16" spans="1:30" s="101" customFormat="1" ht="18.95" customHeight="1" x14ac:dyDescent="0.25">
      <c r="A16" s="222"/>
      <c r="B16" s="203">
        <v>3241101</v>
      </c>
      <c r="C16" s="173" t="s">
        <v>26</v>
      </c>
      <c r="D16" s="138"/>
      <c r="E16" s="204"/>
      <c r="F16" s="103">
        <v>100</v>
      </c>
      <c r="G16" s="169">
        <v>100</v>
      </c>
      <c r="H16" s="171"/>
      <c r="I16" s="171">
        <v>0</v>
      </c>
      <c r="J16" s="171">
        <v>0</v>
      </c>
      <c r="K16" s="172"/>
      <c r="L16" s="172"/>
      <c r="M16" s="176"/>
      <c r="N16" s="147"/>
      <c r="O16" s="45">
        <v>120</v>
      </c>
      <c r="P16" s="169">
        <v>120</v>
      </c>
      <c r="Q16" s="171"/>
      <c r="R16" s="171">
        <v>0</v>
      </c>
      <c r="S16" s="171">
        <v>0</v>
      </c>
      <c r="T16" s="169"/>
      <c r="U16" s="105"/>
      <c r="V16" s="153"/>
      <c r="W16" s="177"/>
      <c r="X16" s="103">
        <f t="shared" ref="X16:X30" si="2">O16-F16</f>
        <v>20</v>
      </c>
      <c r="Y16" s="103">
        <f t="shared" ref="Y16:Y30" si="3">P16-G16</f>
        <v>20</v>
      </c>
      <c r="Z16" s="103"/>
      <c r="AA16" s="103">
        <f t="shared" ref="AA16:AA30" si="4">R16-I16</f>
        <v>0</v>
      </c>
      <c r="AB16" s="103">
        <f t="shared" ref="AB16:AB30" si="5">S16-J16</f>
        <v>0</v>
      </c>
      <c r="AC16" s="102"/>
      <c r="AD16" s="102"/>
    </row>
    <row r="17" spans="1:30" s="101" customFormat="1" ht="17.25" customHeight="1" x14ac:dyDescent="0.25">
      <c r="A17" s="222"/>
      <c r="B17" s="204">
        <v>3211129</v>
      </c>
      <c r="C17" s="115" t="s">
        <v>27</v>
      </c>
      <c r="D17" s="152"/>
      <c r="E17" s="204"/>
      <c r="F17" s="103">
        <v>245</v>
      </c>
      <c r="G17" s="169">
        <v>245</v>
      </c>
      <c r="H17" s="171"/>
      <c r="I17" s="171">
        <v>0</v>
      </c>
      <c r="J17" s="171">
        <v>0</v>
      </c>
      <c r="K17" s="172"/>
      <c r="L17" s="172"/>
      <c r="M17" s="176"/>
      <c r="N17" s="147"/>
      <c r="O17" s="45">
        <v>245</v>
      </c>
      <c r="P17" s="169">
        <v>245</v>
      </c>
      <c r="Q17" s="171"/>
      <c r="R17" s="171">
        <v>0</v>
      </c>
      <c r="S17" s="171">
        <v>0</v>
      </c>
      <c r="T17" s="172"/>
      <c r="U17" s="105"/>
      <c r="V17" s="153"/>
      <c r="W17" s="177"/>
      <c r="X17" s="103">
        <f t="shared" si="2"/>
        <v>0</v>
      </c>
      <c r="Y17" s="103">
        <f t="shared" si="3"/>
        <v>0</v>
      </c>
      <c r="Z17" s="103"/>
      <c r="AA17" s="103">
        <f t="shared" si="4"/>
        <v>0</v>
      </c>
      <c r="AB17" s="103">
        <f t="shared" si="5"/>
        <v>0</v>
      </c>
      <c r="AC17" s="102"/>
      <c r="AD17" s="102"/>
    </row>
    <row r="18" spans="1:30" s="101" customFormat="1" ht="32.25" customHeight="1" x14ac:dyDescent="0.25">
      <c r="A18" s="222"/>
      <c r="B18" s="204">
        <v>3821103</v>
      </c>
      <c r="C18" s="115" t="s">
        <v>28</v>
      </c>
      <c r="D18" s="152"/>
      <c r="E18" s="204"/>
      <c r="F18" s="103">
        <v>2596.27</v>
      </c>
      <c r="G18" s="169">
        <v>2596.27</v>
      </c>
      <c r="H18" s="171"/>
      <c r="I18" s="171">
        <v>0</v>
      </c>
      <c r="J18" s="171">
        <v>0</v>
      </c>
      <c r="K18" s="172"/>
      <c r="L18" s="172"/>
      <c r="M18" s="176"/>
      <c r="N18" s="147"/>
      <c r="O18" s="45">
        <v>2596.27</v>
      </c>
      <c r="P18" s="169">
        <v>2596.27</v>
      </c>
      <c r="Q18" s="171"/>
      <c r="R18" s="171">
        <v>0</v>
      </c>
      <c r="S18" s="171">
        <v>0</v>
      </c>
      <c r="T18" s="172"/>
      <c r="U18" s="105"/>
      <c r="V18" s="153"/>
      <c r="W18" s="177"/>
      <c r="X18" s="103">
        <f t="shared" si="2"/>
        <v>0</v>
      </c>
      <c r="Y18" s="103">
        <f t="shared" si="3"/>
        <v>0</v>
      </c>
      <c r="Z18" s="103"/>
      <c r="AA18" s="103">
        <f t="shared" si="4"/>
        <v>0</v>
      </c>
      <c r="AB18" s="103">
        <f t="shared" si="5"/>
        <v>0</v>
      </c>
      <c r="AC18" s="102"/>
      <c r="AD18" s="102"/>
    </row>
    <row r="19" spans="1:30" s="101" customFormat="1" ht="18.95" customHeight="1" x14ac:dyDescent="0.25">
      <c r="A19" s="222"/>
      <c r="B19" s="204">
        <v>3211119</v>
      </c>
      <c r="C19" s="115" t="s">
        <v>29</v>
      </c>
      <c r="D19" s="152"/>
      <c r="E19" s="204"/>
      <c r="F19" s="103">
        <v>25</v>
      </c>
      <c r="G19" s="169">
        <v>25</v>
      </c>
      <c r="H19" s="171"/>
      <c r="I19" s="171">
        <v>0</v>
      </c>
      <c r="J19" s="171">
        <v>0</v>
      </c>
      <c r="K19" s="172"/>
      <c r="L19" s="172"/>
      <c r="M19" s="176"/>
      <c r="N19" s="147"/>
      <c r="O19" s="45">
        <v>5</v>
      </c>
      <c r="P19" s="169">
        <v>5</v>
      </c>
      <c r="Q19" s="171"/>
      <c r="R19" s="171">
        <v>0</v>
      </c>
      <c r="S19" s="171">
        <v>0</v>
      </c>
      <c r="T19" s="172"/>
      <c r="U19" s="105"/>
      <c r="V19" s="153"/>
      <c r="W19" s="177"/>
      <c r="X19" s="103">
        <f t="shared" si="2"/>
        <v>-20</v>
      </c>
      <c r="Y19" s="103">
        <f t="shared" si="3"/>
        <v>-20</v>
      </c>
      <c r="Z19" s="103"/>
      <c r="AA19" s="103">
        <f t="shared" si="4"/>
        <v>0</v>
      </c>
      <c r="AB19" s="103">
        <f t="shared" si="5"/>
        <v>0</v>
      </c>
      <c r="AC19" s="102"/>
      <c r="AD19" s="102"/>
    </row>
    <row r="20" spans="1:30" s="101" customFormat="1" ht="18.95" customHeight="1" x14ac:dyDescent="0.25">
      <c r="A20" s="222"/>
      <c r="B20" s="204">
        <v>32111120</v>
      </c>
      <c r="C20" s="85" t="s">
        <v>30</v>
      </c>
      <c r="D20" s="84"/>
      <c r="E20" s="204"/>
      <c r="F20" s="103">
        <v>25</v>
      </c>
      <c r="G20" s="169">
        <v>25</v>
      </c>
      <c r="H20" s="171"/>
      <c r="I20" s="171">
        <v>0</v>
      </c>
      <c r="J20" s="171">
        <v>0</v>
      </c>
      <c r="K20" s="172"/>
      <c r="L20" s="172"/>
      <c r="M20" s="176"/>
      <c r="N20" s="147"/>
      <c r="O20" s="45">
        <v>5</v>
      </c>
      <c r="P20" s="169">
        <v>5</v>
      </c>
      <c r="Q20" s="171"/>
      <c r="R20" s="171">
        <v>0</v>
      </c>
      <c r="S20" s="171">
        <v>0</v>
      </c>
      <c r="T20" s="172"/>
      <c r="U20" s="105"/>
      <c r="V20" s="153"/>
      <c r="W20" s="177"/>
      <c r="X20" s="103">
        <f t="shared" si="2"/>
        <v>-20</v>
      </c>
      <c r="Y20" s="103">
        <f t="shared" si="3"/>
        <v>-20</v>
      </c>
      <c r="Z20" s="103"/>
      <c r="AA20" s="103">
        <f t="shared" si="4"/>
        <v>0</v>
      </c>
      <c r="AB20" s="103">
        <f t="shared" si="5"/>
        <v>0</v>
      </c>
      <c r="AC20" s="102"/>
      <c r="AD20" s="102"/>
    </row>
    <row r="21" spans="1:30" s="101" customFormat="1" ht="18.95" customHeight="1" x14ac:dyDescent="0.25">
      <c r="A21" s="222"/>
      <c r="B21" s="204">
        <v>3211117</v>
      </c>
      <c r="C21" s="85" t="s">
        <v>31</v>
      </c>
      <c r="D21" s="84"/>
      <c r="E21" s="204"/>
      <c r="F21" s="103">
        <v>25</v>
      </c>
      <c r="G21" s="169">
        <v>25</v>
      </c>
      <c r="H21" s="169"/>
      <c r="I21" s="169">
        <v>0</v>
      </c>
      <c r="J21" s="169">
        <v>0</v>
      </c>
      <c r="K21" s="170"/>
      <c r="L21" s="170"/>
      <c r="M21" s="176"/>
      <c r="N21" s="147"/>
      <c r="O21" s="45">
        <v>5</v>
      </c>
      <c r="P21" s="169">
        <v>5</v>
      </c>
      <c r="Q21" s="169"/>
      <c r="R21" s="169">
        <v>0</v>
      </c>
      <c r="S21" s="169">
        <v>0</v>
      </c>
      <c r="T21" s="170"/>
      <c r="U21" s="105"/>
      <c r="V21" s="153"/>
      <c r="W21" s="177"/>
      <c r="X21" s="103">
        <f t="shared" si="2"/>
        <v>-20</v>
      </c>
      <c r="Y21" s="103">
        <f t="shared" si="3"/>
        <v>-20</v>
      </c>
      <c r="Z21" s="103"/>
      <c r="AA21" s="103">
        <f t="shared" si="4"/>
        <v>0</v>
      </c>
      <c r="AB21" s="103">
        <f t="shared" si="5"/>
        <v>0</v>
      </c>
      <c r="AC21" s="102"/>
      <c r="AD21" s="102"/>
    </row>
    <row r="22" spans="1:30" s="101" customFormat="1" ht="18.95" customHeight="1" x14ac:dyDescent="0.25">
      <c r="A22" s="222"/>
      <c r="B22" s="204">
        <v>3221104</v>
      </c>
      <c r="C22" s="85" t="s">
        <v>32</v>
      </c>
      <c r="D22" s="84"/>
      <c r="E22" s="204"/>
      <c r="F22" s="103">
        <v>15</v>
      </c>
      <c r="G22" s="169">
        <v>15</v>
      </c>
      <c r="H22" s="169"/>
      <c r="I22" s="169">
        <v>0</v>
      </c>
      <c r="J22" s="169">
        <v>0</v>
      </c>
      <c r="K22" s="170"/>
      <c r="L22" s="170"/>
      <c r="M22" s="176"/>
      <c r="N22" s="147"/>
      <c r="O22" s="45">
        <v>20</v>
      </c>
      <c r="P22" s="169">
        <v>20</v>
      </c>
      <c r="Q22" s="169"/>
      <c r="R22" s="169">
        <v>0</v>
      </c>
      <c r="S22" s="169">
        <v>0</v>
      </c>
      <c r="T22" s="170"/>
      <c r="U22" s="105"/>
      <c r="V22" s="153"/>
      <c r="W22" s="177"/>
      <c r="X22" s="103">
        <f t="shared" si="2"/>
        <v>5</v>
      </c>
      <c r="Y22" s="103">
        <f t="shared" si="3"/>
        <v>5</v>
      </c>
      <c r="Z22" s="103"/>
      <c r="AA22" s="103">
        <f t="shared" si="4"/>
        <v>0</v>
      </c>
      <c r="AB22" s="103">
        <f t="shared" si="5"/>
        <v>0</v>
      </c>
      <c r="AC22" s="102"/>
      <c r="AD22" s="102"/>
    </row>
    <row r="23" spans="1:30" s="101" customFormat="1" ht="18.95" customHeight="1" x14ac:dyDescent="0.25">
      <c r="A23" s="222"/>
      <c r="B23" s="204">
        <v>3211115</v>
      </c>
      <c r="C23" s="85" t="s">
        <v>33</v>
      </c>
      <c r="D23" s="84"/>
      <c r="E23" s="204"/>
      <c r="F23" s="103">
        <v>10</v>
      </c>
      <c r="G23" s="169">
        <v>10</v>
      </c>
      <c r="H23" s="169"/>
      <c r="I23" s="169">
        <v>0</v>
      </c>
      <c r="J23" s="169">
        <v>0</v>
      </c>
      <c r="K23" s="170"/>
      <c r="L23" s="170"/>
      <c r="M23" s="176"/>
      <c r="N23" s="147"/>
      <c r="O23" s="45">
        <v>5</v>
      </c>
      <c r="P23" s="169">
        <v>5</v>
      </c>
      <c r="Q23" s="169"/>
      <c r="R23" s="169">
        <v>0</v>
      </c>
      <c r="S23" s="169">
        <v>0</v>
      </c>
      <c r="T23" s="170"/>
      <c r="U23" s="105"/>
      <c r="V23" s="153"/>
      <c r="W23" s="177"/>
      <c r="X23" s="103">
        <f t="shared" si="2"/>
        <v>-5</v>
      </c>
      <c r="Y23" s="103">
        <f t="shared" si="3"/>
        <v>-5</v>
      </c>
      <c r="Z23" s="103"/>
      <c r="AA23" s="103">
        <f t="shared" si="4"/>
        <v>0</v>
      </c>
      <c r="AB23" s="103">
        <f t="shared" si="5"/>
        <v>0</v>
      </c>
      <c r="AC23" s="102"/>
      <c r="AD23" s="102"/>
    </row>
    <row r="24" spans="1:30" s="101" customFormat="1" ht="18.95" customHeight="1" x14ac:dyDescent="0.25">
      <c r="A24" s="222"/>
      <c r="B24" s="204">
        <v>3211113</v>
      </c>
      <c r="C24" s="85" t="s">
        <v>34</v>
      </c>
      <c r="D24" s="84"/>
      <c r="E24" s="204"/>
      <c r="F24" s="103">
        <v>15</v>
      </c>
      <c r="G24" s="169">
        <v>15</v>
      </c>
      <c r="H24" s="169"/>
      <c r="I24" s="169">
        <v>0</v>
      </c>
      <c r="J24" s="169">
        <v>0</v>
      </c>
      <c r="K24" s="170"/>
      <c r="L24" s="170"/>
      <c r="M24" s="176"/>
      <c r="N24" s="147"/>
      <c r="O24" s="45">
        <v>20</v>
      </c>
      <c r="P24" s="169">
        <v>20</v>
      </c>
      <c r="Q24" s="169"/>
      <c r="R24" s="169">
        <v>0</v>
      </c>
      <c r="S24" s="169">
        <v>0</v>
      </c>
      <c r="T24" s="170"/>
      <c r="U24" s="105"/>
      <c r="V24" s="153"/>
      <c r="W24" s="177"/>
      <c r="X24" s="103">
        <f t="shared" si="2"/>
        <v>5</v>
      </c>
      <c r="Y24" s="103">
        <f t="shared" si="3"/>
        <v>5</v>
      </c>
      <c r="Z24" s="103"/>
      <c r="AA24" s="103">
        <f t="shared" si="4"/>
        <v>0</v>
      </c>
      <c r="AB24" s="103">
        <f t="shared" si="5"/>
        <v>0</v>
      </c>
      <c r="AC24" s="102"/>
      <c r="AD24" s="102"/>
    </row>
    <row r="25" spans="1:30" s="101" customFormat="1" ht="18.95" customHeight="1" x14ac:dyDescent="0.25">
      <c r="A25" s="222"/>
      <c r="B25" s="156">
        <v>3243102</v>
      </c>
      <c r="C25" s="155" t="s">
        <v>35</v>
      </c>
      <c r="D25" s="157"/>
      <c r="E25" s="204"/>
      <c r="F25" s="166">
        <v>200</v>
      </c>
      <c r="G25" s="166">
        <v>200</v>
      </c>
      <c r="H25" s="166"/>
      <c r="I25" s="166">
        <v>0</v>
      </c>
      <c r="J25" s="166">
        <v>0</v>
      </c>
      <c r="K25" s="168"/>
      <c r="L25" s="168"/>
      <c r="M25" s="176"/>
      <c r="N25" s="147"/>
      <c r="O25" s="45">
        <v>100</v>
      </c>
      <c r="P25" s="166">
        <v>100</v>
      </c>
      <c r="Q25" s="166"/>
      <c r="R25" s="166">
        <v>0</v>
      </c>
      <c r="S25" s="166">
        <v>0</v>
      </c>
      <c r="T25" s="168"/>
      <c r="U25" s="164"/>
      <c r="V25" s="163"/>
      <c r="W25" s="177"/>
      <c r="X25" s="103">
        <f t="shared" si="2"/>
        <v>-100</v>
      </c>
      <c r="Y25" s="103">
        <f t="shared" si="3"/>
        <v>-100</v>
      </c>
      <c r="Z25" s="103"/>
      <c r="AA25" s="103">
        <f t="shared" si="4"/>
        <v>0</v>
      </c>
      <c r="AB25" s="103">
        <f t="shared" si="5"/>
        <v>0</v>
      </c>
      <c r="AC25" s="102"/>
      <c r="AD25" s="102"/>
    </row>
    <row r="26" spans="1:30" s="101" customFormat="1" ht="18.95" customHeight="1" x14ac:dyDescent="0.25">
      <c r="A26" s="222"/>
      <c r="B26" s="156">
        <v>3243101</v>
      </c>
      <c r="C26" s="155" t="s">
        <v>36</v>
      </c>
      <c r="D26" s="157"/>
      <c r="E26" s="204"/>
      <c r="F26" s="166">
        <v>150</v>
      </c>
      <c r="G26" s="166">
        <v>150</v>
      </c>
      <c r="H26" s="166"/>
      <c r="I26" s="166">
        <v>0</v>
      </c>
      <c r="J26" s="166">
        <v>0</v>
      </c>
      <c r="K26" s="168"/>
      <c r="L26" s="168"/>
      <c r="M26" s="176"/>
      <c r="N26" s="147"/>
      <c r="O26" s="45">
        <v>200</v>
      </c>
      <c r="P26" s="166">
        <v>200</v>
      </c>
      <c r="Q26" s="166"/>
      <c r="R26" s="166">
        <v>0</v>
      </c>
      <c r="S26" s="166">
        <v>0</v>
      </c>
      <c r="T26" s="168"/>
      <c r="U26" s="164"/>
      <c r="V26" s="163"/>
      <c r="W26" s="177"/>
      <c r="X26" s="103">
        <f t="shared" si="2"/>
        <v>50</v>
      </c>
      <c r="Y26" s="103">
        <f t="shared" si="3"/>
        <v>50</v>
      </c>
      <c r="Z26" s="103"/>
      <c r="AA26" s="103">
        <f t="shared" si="4"/>
        <v>0</v>
      </c>
      <c r="AB26" s="103">
        <f t="shared" si="5"/>
        <v>0</v>
      </c>
      <c r="AC26" s="102"/>
      <c r="AD26" s="102"/>
    </row>
    <row r="27" spans="1:30" s="101" customFormat="1" ht="18.95" customHeight="1" x14ac:dyDescent="0.25">
      <c r="A27" s="222"/>
      <c r="B27" s="156">
        <v>3221108</v>
      </c>
      <c r="C27" s="155" t="s">
        <v>37</v>
      </c>
      <c r="D27" s="157"/>
      <c r="E27" s="204"/>
      <c r="F27" s="166">
        <v>3</v>
      </c>
      <c r="G27" s="166">
        <v>3</v>
      </c>
      <c r="H27" s="165"/>
      <c r="I27" s="165">
        <v>0</v>
      </c>
      <c r="J27" s="165">
        <v>0</v>
      </c>
      <c r="K27" s="167"/>
      <c r="L27" s="167"/>
      <c r="M27" s="176"/>
      <c r="N27" s="147"/>
      <c r="O27" s="45">
        <v>3</v>
      </c>
      <c r="P27" s="166">
        <v>3</v>
      </c>
      <c r="Q27" s="165"/>
      <c r="R27" s="165">
        <v>0</v>
      </c>
      <c r="S27" s="165">
        <v>0</v>
      </c>
      <c r="T27" s="167"/>
      <c r="U27" s="164"/>
      <c r="V27" s="163"/>
      <c r="W27" s="177"/>
      <c r="X27" s="103">
        <f t="shared" si="2"/>
        <v>0</v>
      </c>
      <c r="Y27" s="103">
        <f t="shared" si="3"/>
        <v>0</v>
      </c>
      <c r="Z27" s="103"/>
      <c r="AA27" s="103">
        <f t="shared" si="4"/>
        <v>0</v>
      </c>
      <c r="AB27" s="103">
        <f t="shared" si="5"/>
        <v>0</v>
      </c>
      <c r="AC27" s="102"/>
      <c r="AD27" s="102"/>
    </row>
    <row r="28" spans="1:30" s="101" customFormat="1" ht="18.95" customHeight="1" x14ac:dyDescent="0.25">
      <c r="A28" s="222"/>
      <c r="B28" s="156">
        <v>3255102</v>
      </c>
      <c r="C28" s="155" t="s">
        <v>38</v>
      </c>
      <c r="D28" s="157"/>
      <c r="E28" s="204"/>
      <c r="F28" s="103">
        <v>35</v>
      </c>
      <c r="G28" s="103">
        <v>35</v>
      </c>
      <c r="H28" s="103"/>
      <c r="I28" s="103">
        <v>0</v>
      </c>
      <c r="J28" s="103">
        <v>0</v>
      </c>
      <c r="K28" s="106"/>
      <c r="L28" s="106"/>
      <c r="M28" s="176"/>
      <c r="N28" s="147"/>
      <c r="O28" s="45">
        <v>50</v>
      </c>
      <c r="P28" s="103">
        <v>50</v>
      </c>
      <c r="Q28" s="103"/>
      <c r="R28" s="103">
        <v>0</v>
      </c>
      <c r="S28" s="103">
        <v>0</v>
      </c>
      <c r="T28" s="106"/>
      <c r="U28" s="105"/>
      <c r="V28" s="153"/>
      <c r="W28" s="177"/>
      <c r="X28" s="103">
        <f t="shared" si="2"/>
        <v>15</v>
      </c>
      <c r="Y28" s="103">
        <f t="shared" si="3"/>
        <v>15</v>
      </c>
      <c r="Z28" s="103"/>
      <c r="AA28" s="103">
        <f t="shared" si="4"/>
        <v>0</v>
      </c>
      <c r="AB28" s="103">
        <f t="shared" si="5"/>
        <v>0</v>
      </c>
      <c r="AC28" s="102"/>
      <c r="AD28" s="102"/>
    </row>
    <row r="29" spans="1:30" s="101" customFormat="1" ht="18.95" customHeight="1" x14ac:dyDescent="0.25">
      <c r="A29" s="222"/>
      <c r="B29" s="156">
        <v>3255104</v>
      </c>
      <c r="C29" s="155" t="s">
        <v>39</v>
      </c>
      <c r="D29" s="157"/>
      <c r="E29" s="204"/>
      <c r="F29" s="103">
        <v>150</v>
      </c>
      <c r="G29" s="103">
        <v>150</v>
      </c>
      <c r="H29" s="103"/>
      <c r="I29" s="103">
        <v>0</v>
      </c>
      <c r="J29" s="103">
        <v>0</v>
      </c>
      <c r="K29" s="106"/>
      <c r="L29" s="106"/>
      <c r="M29" s="176"/>
      <c r="N29" s="147"/>
      <c r="O29" s="45">
        <v>120</v>
      </c>
      <c r="P29" s="103">
        <v>120</v>
      </c>
      <c r="Q29" s="103"/>
      <c r="R29" s="103">
        <v>0</v>
      </c>
      <c r="S29" s="103">
        <v>0</v>
      </c>
      <c r="T29" s="106"/>
      <c r="U29" s="105"/>
      <c r="V29" s="153"/>
      <c r="W29" s="177"/>
      <c r="X29" s="103">
        <f t="shared" si="2"/>
        <v>-30</v>
      </c>
      <c r="Y29" s="103">
        <f t="shared" si="3"/>
        <v>-30</v>
      </c>
      <c r="Z29" s="103"/>
      <c r="AA29" s="103">
        <f t="shared" si="4"/>
        <v>0</v>
      </c>
      <c r="AB29" s="103">
        <f t="shared" si="5"/>
        <v>0</v>
      </c>
      <c r="AC29" s="102"/>
      <c r="AD29" s="102"/>
    </row>
    <row r="30" spans="1:30" s="101" customFormat="1" ht="18.95" customHeight="1" x14ac:dyDescent="0.25">
      <c r="A30" s="222"/>
      <c r="B30" s="156">
        <v>3211127</v>
      </c>
      <c r="C30" s="155" t="s">
        <v>40</v>
      </c>
      <c r="D30" s="157"/>
      <c r="E30" s="204"/>
      <c r="F30" s="103">
        <v>2</v>
      </c>
      <c r="G30" s="103">
        <v>2</v>
      </c>
      <c r="H30" s="103"/>
      <c r="I30" s="103">
        <v>0</v>
      </c>
      <c r="J30" s="103">
        <v>0</v>
      </c>
      <c r="K30" s="106"/>
      <c r="L30" s="106"/>
      <c r="M30" s="176"/>
      <c r="N30" s="147"/>
      <c r="O30" s="45">
        <v>2</v>
      </c>
      <c r="P30" s="103">
        <v>2</v>
      </c>
      <c r="Q30" s="103"/>
      <c r="R30" s="103">
        <v>0</v>
      </c>
      <c r="S30" s="103">
        <v>0</v>
      </c>
      <c r="T30" s="106"/>
      <c r="U30" s="105"/>
      <c r="V30" s="153"/>
      <c r="W30" s="177"/>
      <c r="X30" s="103">
        <f t="shared" si="2"/>
        <v>0</v>
      </c>
      <c r="Y30" s="103">
        <f t="shared" si="3"/>
        <v>0</v>
      </c>
      <c r="Z30" s="103"/>
      <c r="AA30" s="103">
        <f t="shared" si="4"/>
        <v>0</v>
      </c>
      <c r="AB30" s="103">
        <f t="shared" si="5"/>
        <v>0</v>
      </c>
      <c r="AC30" s="102"/>
      <c r="AD30" s="102"/>
    </row>
    <row r="31" spans="1:30" s="101" customFormat="1" ht="18.95" customHeight="1" x14ac:dyDescent="0.25">
      <c r="A31" s="222"/>
      <c r="B31" s="206">
        <v>3231201</v>
      </c>
      <c r="C31" s="162" t="s">
        <v>41</v>
      </c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0"/>
      <c r="R31" s="160"/>
      <c r="S31" s="160"/>
      <c r="T31" s="160"/>
      <c r="U31" s="160"/>
      <c r="V31" s="160"/>
      <c r="W31" s="160"/>
      <c r="X31" s="103"/>
      <c r="Y31" s="103"/>
      <c r="Z31" s="103"/>
      <c r="AA31" s="103"/>
      <c r="AB31" s="103">
        <f>S31-J31</f>
        <v>0</v>
      </c>
      <c r="AC31" s="159"/>
      <c r="AD31" s="158"/>
    </row>
    <row r="32" spans="1:30" s="101" customFormat="1" ht="20.25" customHeight="1" x14ac:dyDescent="0.25">
      <c r="A32" s="222"/>
      <c r="B32" s="90"/>
      <c r="C32" s="155" t="s">
        <v>42</v>
      </c>
      <c r="D32" s="157"/>
      <c r="E32" s="204"/>
      <c r="F32" s="103">
        <v>238.54</v>
      </c>
      <c r="G32" s="103">
        <v>0</v>
      </c>
      <c r="H32" s="103"/>
      <c r="I32" s="103">
        <v>238.54</v>
      </c>
      <c r="J32" s="103">
        <v>0</v>
      </c>
      <c r="K32" s="106"/>
      <c r="L32" s="106"/>
      <c r="M32" s="176"/>
      <c r="N32" s="45"/>
      <c r="O32" s="45">
        <v>238.54</v>
      </c>
      <c r="P32" s="180">
        <v>238.54</v>
      </c>
      <c r="Q32" s="103"/>
      <c r="R32" s="103">
        <v>0</v>
      </c>
      <c r="S32" s="103">
        <v>0</v>
      </c>
      <c r="T32" s="106"/>
      <c r="U32" s="105"/>
      <c r="V32" s="153"/>
      <c r="W32" s="177"/>
      <c r="X32" s="103">
        <f t="shared" ref="X32:X44" si="6">O32-F32</f>
        <v>0</v>
      </c>
      <c r="Y32" s="103">
        <f t="shared" ref="Y32:Y44" si="7">P32-G32</f>
        <v>238.54</v>
      </c>
      <c r="Z32" s="103"/>
      <c r="AA32" s="103">
        <f t="shared" ref="AA32:AA44" si="8">R32-I32</f>
        <v>-238.54</v>
      </c>
      <c r="AB32" s="177"/>
      <c r="AC32" s="102"/>
      <c r="AD32" s="102"/>
    </row>
    <row r="33" spans="1:30" s="101" customFormat="1" ht="24.75" customHeight="1" x14ac:dyDescent="0.25">
      <c r="A33" s="222"/>
      <c r="B33" s="90"/>
      <c r="C33" s="157" t="s">
        <v>43</v>
      </c>
      <c r="D33" s="154"/>
      <c r="E33" s="154"/>
      <c r="F33" s="103">
        <v>398.41</v>
      </c>
      <c r="G33" s="103">
        <v>47.81</v>
      </c>
      <c r="H33" s="150"/>
      <c r="I33" s="150">
        <v>350.6</v>
      </c>
      <c r="J33" s="150">
        <v>0</v>
      </c>
      <c r="K33" s="151"/>
      <c r="L33" s="151"/>
      <c r="M33" s="153"/>
      <c r="N33" s="104"/>
      <c r="O33" s="45">
        <v>536.58000000000004</v>
      </c>
      <c r="P33" s="103">
        <v>64.39</v>
      </c>
      <c r="Q33" s="150"/>
      <c r="R33" s="150">
        <v>472.19</v>
      </c>
      <c r="S33" s="150">
        <v>0</v>
      </c>
      <c r="T33" s="151"/>
      <c r="U33" s="105"/>
      <c r="V33" s="153"/>
      <c r="W33" s="177"/>
      <c r="X33" s="103">
        <f t="shared" si="6"/>
        <v>138.17000000000002</v>
      </c>
      <c r="Y33" s="103">
        <f t="shared" si="7"/>
        <v>16.579999999999998</v>
      </c>
      <c r="Z33" s="103"/>
      <c r="AA33" s="103">
        <f t="shared" si="8"/>
        <v>121.58999999999997</v>
      </c>
      <c r="AB33" s="103">
        <f t="shared" ref="AB33:AB44" si="9">S33-J33</f>
        <v>0</v>
      </c>
      <c r="AC33" s="102"/>
      <c r="AD33" s="102"/>
    </row>
    <row r="34" spans="1:30" s="101" customFormat="1" ht="39.75" customHeight="1" x14ac:dyDescent="0.25">
      <c r="A34" s="222"/>
      <c r="B34" s="90"/>
      <c r="C34" s="152" t="s">
        <v>44</v>
      </c>
      <c r="D34" s="152"/>
      <c r="E34" s="152"/>
      <c r="F34" s="79">
        <v>2533.34</v>
      </c>
      <c r="G34" s="79">
        <v>304</v>
      </c>
      <c r="H34" s="79"/>
      <c r="I34" s="79">
        <v>2229.34</v>
      </c>
      <c r="J34" s="79">
        <v>0</v>
      </c>
      <c r="K34" s="82"/>
      <c r="L34" s="82"/>
      <c r="M34" s="78"/>
      <c r="N34" s="83"/>
      <c r="O34" s="45">
        <v>3139.8</v>
      </c>
      <c r="P34" s="79">
        <v>375.07</v>
      </c>
      <c r="Q34" s="79"/>
      <c r="R34" s="79">
        <v>2764.73</v>
      </c>
      <c r="S34" s="79">
        <v>0</v>
      </c>
      <c r="T34" s="82"/>
      <c r="U34" s="81"/>
      <c r="V34" s="78"/>
      <c r="W34" s="177"/>
      <c r="X34" s="103">
        <f t="shared" si="6"/>
        <v>606.46</v>
      </c>
      <c r="Y34" s="103">
        <f t="shared" si="7"/>
        <v>71.069999999999993</v>
      </c>
      <c r="Z34" s="103"/>
      <c r="AA34" s="103">
        <f t="shared" si="8"/>
        <v>535.38999999999987</v>
      </c>
      <c r="AB34" s="103">
        <f t="shared" si="9"/>
        <v>0</v>
      </c>
      <c r="AC34" s="102"/>
      <c r="AD34" s="102"/>
    </row>
    <row r="35" spans="1:30" s="101" customFormat="1" ht="39" customHeight="1" x14ac:dyDescent="0.25">
      <c r="A35" s="222"/>
      <c r="B35" s="86"/>
      <c r="C35" s="152" t="s">
        <v>45</v>
      </c>
      <c r="D35" s="152"/>
      <c r="E35" s="152"/>
      <c r="F35" s="79">
        <v>1321.68</v>
      </c>
      <c r="G35" s="79">
        <v>158.6</v>
      </c>
      <c r="H35" s="79"/>
      <c r="I35" s="79">
        <v>1163.08</v>
      </c>
      <c r="J35" s="79">
        <v>0</v>
      </c>
      <c r="K35" s="82"/>
      <c r="L35" s="82"/>
      <c r="M35" s="78"/>
      <c r="N35" s="83"/>
      <c r="O35" s="45">
        <v>1321.68</v>
      </c>
      <c r="P35" s="79">
        <v>158.6</v>
      </c>
      <c r="Q35" s="79"/>
      <c r="R35" s="79">
        <v>1163.08</v>
      </c>
      <c r="S35" s="79">
        <v>0</v>
      </c>
      <c r="T35" s="82"/>
      <c r="U35" s="81"/>
      <c r="V35" s="78"/>
      <c r="W35" s="177"/>
      <c r="X35" s="103">
        <f t="shared" si="6"/>
        <v>0</v>
      </c>
      <c r="Y35" s="103">
        <f t="shared" si="7"/>
        <v>0</v>
      </c>
      <c r="Z35" s="103"/>
      <c r="AA35" s="103">
        <f t="shared" si="8"/>
        <v>0</v>
      </c>
      <c r="AB35" s="103">
        <f t="shared" si="9"/>
        <v>0</v>
      </c>
      <c r="AC35" s="102"/>
      <c r="AD35" s="102"/>
    </row>
    <row r="36" spans="1:30" s="101" customFormat="1" ht="20.25" customHeight="1" x14ac:dyDescent="0.25">
      <c r="A36" s="222"/>
      <c r="B36" s="156">
        <v>3211109</v>
      </c>
      <c r="C36" s="155" t="s">
        <v>46</v>
      </c>
      <c r="D36" s="154"/>
      <c r="E36" s="154"/>
      <c r="F36" s="79">
        <v>15</v>
      </c>
      <c r="G36" s="103">
        <v>15</v>
      </c>
      <c r="H36" s="150"/>
      <c r="I36" s="150">
        <v>0</v>
      </c>
      <c r="J36" s="150">
        <v>0</v>
      </c>
      <c r="K36" s="151"/>
      <c r="L36" s="151"/>
      <c r="M36" s="78"/>
      <c r="N36" s="45"/>
      <c r="O36" s="45">
        <v>22</v>
      </c>
      <c r="P36" s="103">
        <v>22</v>
      </c>
      <c r="Q36" s="150"/>
      <c r="R36" s="150">
        <v>0</v>
      </c>
      <c r="S36" s="150">
        <v>0</v>
      </c>
      <c r="T36" s="151"/>
      <c r="U36" s="81"/>
      <c r="V36" s="78"/>
      <c r="W36" s="177"/>
      <c r="X36" s="103">
        <f t="shared" si="6"/>
        <v>7</v>
      </c>
      <c r="Y36" s="103">
        <f t="shared" si="7"/>
        <v>7</v>
      </c>
      <c r="Z36" s="103"/>
      <c r="AA36" s="103">
        <f t="shared" si="8"/>
        <v>0</v>
      </c>
      <c r="AB36" s="103">
        <f t="shared" si="9"/>
        <v>0</v>
      </c>
      <c r="AC36" s="102"/>
      <c r="AD36" s="102"/>
    </row>
    <row r="37" spans="1:30" s="101" customFormat="1" ht="20.100000000000001" customHeight="1" x14ac:dyDescent="0.25">
      <c r="A37" s="222"/>
      <c r="B37" s="156">
        <v>3256103</v>
      </c>
      <c r="C37" s="155" t="s">
        <v>47</v>
      </c>
      <c r="D37" s="154"/>
      <c r="E37" s="154"/>
      <c r="F37" s="79">
        <v>25</v>
      </c>
      <c r="G37" s="103">
        <v>25</v>
      </c>
      <c r="H37" s="150"/>
      <c r="I37" s="150">
        <v>0</v>
      </c>
      <c r="J37" s="150">
        <v>0</v>
      </c>
      <c r="K37" s="151"/>
      <c r="L37" s="151"/>
      <c r="M37" s="78"/>
      <c r="N37" s="45"/>
      <c r="O37" s="45">
        <v>15</v>
      </c>
      <c r="P37" s="103">
        <v>15</v>
      </c>
      <c r="Q37" s="150"/>
      <c r="R37" s="150">
        <v>0</v>
      </c>
      <c r="S37" s="150">
        <v>0</v>
      </c>
      <c r="T37" s="151"/>
      <c r="U37" s="81"/>
      <c r="V37" s="78"/>
      <c r="W37" s="177"/>
      <c r="X37" s="103">
        <f t="shared" si="6"/>
        <v>-10</v>
      </c>
      <c r="Y37" s="103">
        <f t="shared" si="7"/>
        <v>-10</v>
      </c>
      <c r="Z37" s="103"/>
      <c r="AA37" s="103">
        <f t="shared" si="8"/>
        <v>0</v>
      </c>
      <c r="AB37" s="103">
        <f t="shared" si="9"/>
        <v>0</v>
      </c>
      <c r="AC37" s="102"/>
      <c r="AD37" s="102"/>
    </row>
    <row r="38" spans="1:30" s="101" customFormat="1" ht="33" customHeight="1" x14ac:dyDescent="0.25">
      <c r="A38" s="222"/>
      <c r="B38" s="204">
        <v>3257101</v>
      </c>
      <c r="C38" s="155" t="s">
        <v>48</v>
      </c>
      <c r="D38" s="154" t="s">
        <v>49</v>
      </c>
      <c r="E38" s="154" t="s">
        <v>50</v>
      </c>
      <c r="F38" s="103">
        <v>7901.4</v>
      </c>
      <c r="G38" s="103">
        <v>0</v>
      </c>
      <c r="H38" s="150"/>
      <c r="I38" s="150">
        <v>0</v>
      </c>
      <c r="J38" s="150">
        <v>7901.4</v>
      </c>
      <c r="K38" s="151"/>
      <c r="L38" s="151"/>
      <c r="M38" s="176" t="s">
        <v>49</v>
      </c>
      <c r="N38" s="181" t="s">
        <v>50</v>
      </c>
      <c r="O38" s="45">
        <v>7901.4</v>
      </c>
      <c r="P38" s="103">
        <v>0</v>
      </c>
      <c r="Q38" s="150"/>
      <c r="R38" s="150">
        <v>0</v>
      </c>
      <c r="S38" s="150">
        <v>7901.4</v>
      </c>
      <c r="T38" s="151"/>
      <c r="U38" s="105"/>
      <c r="V38" s="153" t="s">
        <v>49</v>
      </c>
      <c r="W38" s="177"/>
      <c r="X38" s="103">
        <f t="shared" si="6"/>
        <v>0</v>
      </c>
      <c r="Y38" s="103">
        <f t="shared" si="7"/>
        <v>0</v>
      </c>
      <c r="Z38" s="103"/>
      <c r="AA38" s="103">
        <f t="shared" si="8"/>
        <v>0</v>
      </c>
      <c r="AB38" s="103">
        <f t="shared" si="9"/>
        <v>0</v>
      </c>
      <c r="AC38" s="102"/>
      <c r="AD38" s="102"/>
    </row>
    <row r="39" spans="1:30" s="101" customFormat="1" ht="19.5" customHeight="1" x14ac:dyDescent="0.25">
      <c r="A39" s="222"/>
      <c r="B39" s="234">
        <v>3111332</v>
      </c>
      <c r="C39" s="115" t="s">
        <v>51</v>
      </c>
      <c r="D39" s="152"/>
      <c r="E39" s="204"/>
      <c r="F39" s="103">
        <v>25</v>
      </c>
      <c r="G39" s="103">
        <v>25</v>
      </c>
      <c r="H39" s="150"/>
      <c r="I39" s="150">
        <v>0</v>
      </c>
      <c r="J39" s="150">
        <v>0</v>
      </c>
      <c r="K39" s="151"/>
      <c r="L39" s="151"/>
      <c r="M39" s="176"/>
      <c r="N39" s="147"/>
      <c r="O39" s="45">
        <v>30</v>
      </c>
      <c r="P39" s="103">
        <v>30</v>
      </c>
      <c r="Q39" s="150"/>
      <c r="R39" s="150">
        <v>0</v>
      </c>
      <c r="S39" s="150">
        <v>0</v>
      </c>
      <c r="T39" s="151"/>
      <c r="U39" s="105"/>
      <c r="V39" s="153"/>
      <c r="W39" s="177"/>
      <c r="X39" s="103">
        <f t="shared" si="6"/>
        <v>5</v>
      </c>
      <c r="Y39" s="103">
        <f t="shared" si="7"/>
        <v>5</v>
      </c>
      <c r="Z39" s="103"/>
      <c r="AA39" s="103">
        <f t="shared" si="8"/>
        <v>0</v>
      </c>
      <c r="AB39" s="103">
        <f t="shared" si="9"/>
        <v>0</v>
      </c>
      <c r="AC39" s="102"/>
      <c r="AD39" s="102"/>
    </row>
    <row r="40" spans="1:30" s="101" customFormat="1" ht="18" customHeight="1" x14ac:dyDescent="0.25">
      <c r="A40" s="222"/>
      <c r="B40" s="222"/>
      <c r="C40" s="115" t="s">
        <v>52</v>
      </c>
      <c r="D40" s="152"/>
      <c r="E40" s="204"/>
      <c r="F40" s="103">
        <v>10</v>
      </c>
      <c r="G40" s="103">
        <v>10</v>
      </c>
      <c r="H40" s="150"/>
      <c r="I40" s="150">
        <v>0</v>
      </c>
      <c r="J40" s="150">
        <v>0</v>
      </c>
      <c r="K40" s="151"/>
      <c r="L40" s="151"/>
      <c r="M40" s="176"/>
      <c r="N40" s="147"/>
      <c r="O40" s="45">
        <v>10</v>
      </c>
      <c r="P40" s="103">
        <v>10</v>
      </c>
      <c r="Q40" s="150"/>
      <c r="R40" s="150">
        <v>0</v>
      </c>
      <c r="S40" s="150">
        <v>0</v>
      </c>
      <c r="T40" s="151"/>
      <c r="U40" s="105"/>
      <c r="V40" s="153"/>
      <c r="W40" s="177"/>
      <c r="X40" s="103">
        <f t="shared" si="6"/>
        <v>0</v>
      </c>
      <c r="Y40" s="103">
        <f t="shared" si="7"/>
        <v>0</v>
      </c>
      <c r="Z40" s="103"/>
      <c r="AA40" s="103">
        <f t="shared" si="8"/>
        <v>0</v>
      </c>
      <c r="AB40" s="103">
        <f t="shared" si="9"/>
        <v>0</v>
      </c>
      <c r="AC40" s="102"/>
      <c r="AD40" s="102"/>
    </row>
    <row r="41" spans="1:30" s="101" customFormat="1" ht="19.5" customHeight="1" x14ac:dyDescent="0.25">
      <c r="A41" s="222"/>
      <c r="B41" s="223"/>
      <c r="C41" s="115" t="s">
        <v>53</v>
      </c>
      <c r="D41" s="152"/>
      <c r="E41" s="204"/>
      <c r="F41" s="103">
        <v>10</v>
      </c>
      <c r="G41" s="103">
        <v>10</v>
      </c>
      <c r="H41" s="150"/>
      <c r="I41" s="150">
        <v>0</v>
      </c>
      <c r="J41" s="150">
        <v>0</v>
      </c>
      <c r="K41" s="151"/>
      <c r="L41" s="151"/>
      <c r="M41" s="176"/>
      <c r="N41" s="147"/>
      <c r="O41" s="45">
        <v>10</v>
      </c>
      <c r="P41" s="103">
        <v>10</v>
      </c>
      <c r="Q41" s="150"/>
      <c r="R41" s="150">
        <v>0</v>
      </c>
      <c r="S41" s="150">
        <v>0</v>
      </c>
      <c r="T41" s="151"/>
      <c r="U41" s="105"/>
      <c r="V41" s="153"/>
      <c r="W41" s="177"/>
      <c r="X41" s="103">
        <f t="shared" si="6"/>
        <v>0</v>
      </c>
      <c r="Y41" s="103">
        <f t="shared" si="7"/>
        <v>0</v>
      </c>
      <c r="Z41" s="103"/>
      <c r="AA41" s="103">
        <f t="shared" si="8"/>
        <v>0</v>
      </c>
      <c r="AB41" s="103">
        <f t="shared" si="9"/>
        <v>0</v>
      </c>
      <c r="AC41" s="102"/>
      <c r="AD41" s="102"/>
    </row>
    <row r="42" spans="1:30" s="101" customFormat="1" ht="17.25" customHeight="1" x14ac:dyDescent="0.25">
      <c r="A42" s="222"/>
      <c r="B42" s="204">
        <v>3257104</v>
      </c>
      <c r="C42" s="115" t="s">
        <v>54</v>
      </c>
      <c r="D42" s="152"/>
      <c r="E42" s="204"/>
      <c r="F42" s="103">
        <v>162</v>
      </c>
      <c r="G42" s="103">
        <v>162</v>
      </c>
      <c r="H42" s="150"/>
      <c r="I42" s="150">
        <v>0</v>
      </c>
      <c r="J42" s="150">
        <v>0</v>
      </c>
      <c r="K42" s="151"/>
      <c r="L42" s="151"/>
      <c r="M42" s="176"/>
      <c r="N42" s="147"/>
      <c r="O42" s="45">
        <v>200</v>
      </c>
      <c r="P42" s="103">
        <v>200</v>
      </c>
      <c r="Q42" s="150"/>
      <c r="R42" s="150">
        <v>0</v>
      </c>
      <c r="S42" s="150">
        <v>0</v>
      </c>
      <c r="T42" s="151"/>
      <c r="U42" s="105"/>
      <c r="V42" s="153"/>
      <c r="W42" s="177"/>
      <c r="X42" s="103">
        <f t="shared" si="6"/>
        <v>38</v>
      </c>
      <c r="Y42" s="103">
        <f t="shared" si="7"/>
        <v>38</v>
      </c>
      <c r="Z42" s="103"/>
      <c r="AA42" s="103">
        <f t="shared" si="8"/>
        <v>0</v>
      </c>
      <c r="AB42" s="103">
        <f t="shared" si="9"/>
        <v>0</v>
      </c>
      <c r="AC42" s="102"/>
      <c r="AD42" s="102"/>
    </row>
    <row r="43" spans="1:30" s="108" customFormat="1" ht="20.100000000000001" customHeight="1" x14ac:dyDescent="0.25">
      <c r="A43" s="222"/>
      <c r="B43" s="204">
        <v>3255101</v>
      </c>
      <c r="C43" s="113" t="s">
        <v>55</v>
      </c>
      <c r="D43" s="112"/>
      <c r="E43" s="204"/>
      <c r="F43" s="103">
        <v>50</v>
      </c>
      <c r="G43" s="79">
        <v>50</v>
      </c>
      <c r="H43" s="148"/>
      <c r="I43" s="148">
        <v>0</v>
      </c>
      <c r="J43" s="148">
        <v>0</v>
      </c>
      <c r="K43" s="149"/>
      <c r="L43" s="149"/>
      <c r="M43" s="182"/>
      <c r="N43" s="147"/>
      <c r="O43" s="45">
        <v>60</v>
      </c>
      <c r="P43" s="79">
        <v>60</v>
      </c>
      <c r="Q43" s="148"/>
      <c r="R43" s="148">
        <v>0</v>
      </c>
      <c r="S43" s="148">
        <v>0</v>
      </c>
      <c r="T43" s="149"/>
      <c r="U43" s="105"/>
      <c r="V43" s="153"/>
      <c r="W43" s="77"/>
      <c r="X43" s="103">
        <f t="shared" si="6"/>
        <v>10</v>
      </c>
      <c r="Y43" s="103">
        <f t="shared" si="7"/>
        <v>10</v>
      </c>
      <c r="Z43" s="103"/>
      <c r="AA43" s="103">
        <f t="shared" si="8"/>
        <v>0</v>
      </c>
      <c r="AB43" s="103">
        <f t="shared" si="9"/>
        <v>0</v>
      </c>
      <c r="AC43" s="109"/>
      <c r="AD43" s="109"/>
    </row>
    <row r="44" spans="1:30" s="108" customFormat="1" ht="20.100000000000001" customHeight="1" x14ac:dyDescent="0.25">
      <c r="A44" s="223"/>
      <c r="B44" s="139">
        <v>3256101</v>
      </c>
      <c r="C44" s="113" t="s">
        <v>56</v>
      </c>
      <c r="D44" s="112"/>
      <c r="E44" s="204"/>
      <c r="F44" s="79">
        <v>1700</v>
      </c>
      <c r="G44" s="79">
        <v>1700</v>
      </c>
      <c r="H44" s="79"/>
      <c r="I44" s="79">
        <v>0</v>
      </c>
      <c r="J44" s="79">
        <v>0</v>
      </c>
      <c r="K44" s="82"/>
      <c r="L44" s="82"/>
      <c r="M44" s="182"/>
      <c r="N44" s="147"/>
      <c r="O44" s="45">
        <v>1800</v>
      </c>
      <c r="P44" s="79">
        <v>1800</v>
      </c>
      <c r="Q44" s="79"/>
      <c r="R44" s="79">
        <v>0</v>
      </c>
      <c r="S44" s="79">
        <v>0</v>
      </c>
      <c r="T44" s="82"/>
      <c r="U44" s="81"/>
      <c r="V44" s="78"/>
      <c r="W44" s="77"/>
      <c r="X44" s="103">
        <f t="shared" si="6"/>
        <v>100</v>
      </c>
      <c r="Y44" s="103">
        <f t="shared" si="7"/>
        <v>100</v>
      </c>
      <c r="Z44" s="103"/>
      <c r="AA44" s="103">
        <f t="shared" si="8"/>
        <v>0</v>
      </c>
      <c r="AB44" s="103">
        <f t="shared" si="9"/>
        <v>0</v>
      </c>
      <c r="AC44" s="109"/>
      <c r="AD44" s="109"/>
    </row>
    <row r="45" spans="1:30" s="108" customFormat="1" ht="20.100000000000001" customHeight="1" x14ac:dyDescent="0.25">
      <c r="A45" s="146"/>
      <c r="B45" s="249" t="s">
        <v>57</v>
      </c>
      <c r="C45" s="214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183"/>
      <c r="W45" s="183"/>
      <c r="X45" s="183"/>
      <c r="Y45" s="183"/>
      <c r="Z45" s="183"/>
      <c r="AA45" s="183"/>
      <c r="AB45" s="184"/>
      <c r="AC45" s="94"/>
      <c r="AD45" s="93"/>
    </row>
    <row r="46" spans="1:30" s="108" customFormat="1" ht="20.100000000000001" customHeight="1" x14ac:dyDescent="0.25">
      <c r="A46" s="91"/>
      <c r="B46" s="144">
        <v>3258101</v>
      </c>
      <c r="C46" s="145" t="s">
        <v>58</v>
      </c>
      <c r="D46" s="143"/>
      <c r="E46" s="51"/>
      <c r="F46" s="79">
        <v>100</v>
      </c>
      <c r="G46" s="79">
        <v>100</v>
      </c>
      <c r="H46" s="136"/>
      <c r="I46" s="136">
        <v>0</v>
      </c>
      <c r="J46" s="136">
        <v>0</v>
      </c>
      <c r="K46" s="137"/>
      <c r="L46" s="137"/>
      <c r="M46" s="182"/>
      <c r="N46" s="114"/>
      <c r="O46" s="45">
        <v>125</v>
      </c>
      <c r="P46" s="136">
        <v>125</v>
      </c>
      <c r="Q46" s="136"/>
      <c r="R46" s="136">
        <v>0</v>
      </c>
      <c r="S46" s="136">
        <v>0</v>
      </c>
      <c r="T46" s="137"/>
      <c r="U46" s="81"/>
      <c r="V46" s="78"/>
      <c r="W46" s="77"/>
      <c r="X46" s="103">
        <f t="shared" ref="X46:Y52" si="10">O46-F46</f>
        <v>25</v>
      </c>
      <c r="Y46" s="103">
        <f t="shared" si="10"/>
        <v>25</v>
      </c>
      <c r="Z46" s="103"/>
      <c r="AA46" s="103">
        <f t="shared" ref="AA46:AB52" si="11">R46-I46</f>
        <v>0</v>
      </c>
      <c r="AB46" s="103">
        <f t="shared" si="11"/>
        <v>0</v>
      </c>
      <c r="AC46" s="109"/>
      <c r="AD46" s="109"/>
    </row>
    <row r="47" spans="1:30" s="108" customFormat="1" ht="20.100000000000001" customHeight="1" x14ac:dyDescent="0.25">
      <c r="A47" s="91"/>
      <c r="B47" s="144">
        <v>3258102</v>
      </c>
      <c r="C47" s="113" t="s">
        <v>59</v>
      </c>
      <c r="D47" s="143"/>
      <c r="E47" s="51"/>
      <c r="F47" s="79">
        <v>15</v>
      </c>
      <c r="G47" s="79">
        <v>15</v>
      </c>
      <c r="H47" s="136"/>
      <c r="I47" s="136">
        <v>0</v>
      </c>
      <c r="J47" s="136">
        <v>0</v>
      </c>
      <c r="K47" s="137"/>
      <c r="L47" s="137"/>
      <c r="M47" s="182"/>
      <c r="N47" s="114"/>
      <c r="O47" s="45">
        <v>10</v>
      </c>
      <c r="P47" s="79">
        <v>10</v>
      </c>
      <c r="Q47" s="136"/>
      <c r="R47" s="136">
        <v>0</v>
      </c>
      <c r="S47" s="136">
        <v>0</v>
      </c>
      <c r="T47" s="137"/>
      <c r="U47" s="81"/>
      <c r="V47" s="78"/>
      <c r="W47" s="77"/>
      <c r="X47" s="103">
        <f t="shared" si="10"/>
        <v>-5</v>
      </c>
      <c r="Y47" s="103">
        <f t="shared" si="10"/>
        <v>-5</v>
      </c>
      <c r="Z47" s="103"/>
      <c r="AA47" s="103">
        <f t="shared" si="11"/>
        <v>0</v>
      </c>
      <c r="AB47" s="103">
        <f t="shared" si="11"/>
        <v>0</v>
      </c>
      <c r="AC47" s="109"/>
      <c r="AD47" s="109"/>
    </row>
    <row r="48" spans="1:30" s="108" customFormat="1" ht="20.100000000000001" customHeight="1" x14ac:dyDescent="0.25">
      <c r="A48" s="91"/>
      <c r="B48" s="144">
        <v>3258103</v>
      </c>
      <c r="C48" s="113" t="s">
        <v>60</v>
      </c>
      <c r="D48" s="143"/>
      <c r="E48" s="51"/>
      <c r="F48" s="79">
        <v>25</v>
      </c>
      <c r="G48" s="79">
        <v>25</v>
      </c>
      <c r="H48" s="79"/>
      <c r="I48" s="79">
        <v>0</v>
      </c>
      <c r="J48" s="79">
        <v>0</v>
      </c>
      <c r="K48" s="82"/>
      <c r="L48" s="82"/>
      <c r="M48" s="182"/>
      <c r="N48" s="114"/>
      <c r="O48" s="45">
        <v>15</v>
      </c>
      <c r="P48" s="79">
        <v>15</v>
      </c>
      <c r="Q48" s="79"/>
      <c r="R48" s="79">
        <v>0</v>
      </c>
      <c r="S48" s="79">
        <v>0</v>
      </c>
      <c r="T48" s="82"/>
      <c r="U48" s="81"/>
      <c r="V48" s="78"/>
      <c r="W48" s="77"/>
      <c r="X48" s="103">
        <f t="shared" si="10"/>
        <v>-10</v>
      </c>
      <c r="Y48" s="103">
        <f t="shared" si="10"/>
        <v>-10</v>
      </c>
      <c r="Z48" s="103"/>
      <c r="AA48" s="103">
        <f t="shared" si="11"/>
        <v>0</v>
      </c>
      <c r="AB48" s="103">
        <f t="shared" si="11"/>
        <v>0</v>
      </c>
      <c r="AC48" s="109"/>
      <c r="AD48" s="109"/>
    </row>
    <row r="49" spans="1:32" s="108" customFormat="1" ht="20.100000000000001" customHeight="1" x14ac:dyDescent="0.25">
      <c r="A49" s="91"/>
      <c r="B49" s="144">
        <v>3258105</v>
      </c>
      <c r="C49" s="113" t="s">
        <v>61</v>
      </c>
      <c r="D49" s="143"/>
      <c r="E49" s="51"/>
      <c r="F49" s="79">
        <v>25</v>
      </c>
      <c r="G49" s="79">
        <v>25</v>
      </c>
      <c r="H49" s="136"/>
      <c r="I49" s="136">
        <v>0</v>
      </c>
      <c r="J49" s="136">
        <v>0</v>
      </c>
      <c r="K49" s="137"/>
      <c r="L49" s="137"/>
      <c r="M49" s="182"/>
      <c r="N49" s="114"/>
      <c r="O49" s="45">
        <v>10</v>
      </c>
      <c r="P49" s="79">
        <v>10</v>
      </c>
      <c r="Q49" s="136"/>
      <c r="R49" s="136">
        <v>0</v>
      </c>
      <c r="S49" s="136">
        <v>0</v>
      </c>
      <c r="T49" s="137"/>
      <c r="U49" s="81"/>
      <c r="V49" s="78"/>
      <c r="W49" s="77"/>
      <c r="X49" s="103">
        <f t="shared" si="10"/>
        <v>-15</v>
      </c>
      <c r="Y49" s="103">
        <f t="shared" si="10"/>
        <v>-15</v>
      </c>
      <c r="Z49" s="103"/>
      <c r="AA49" s="103">
        <f t="shared" si="11"/>
        <v>0</v>
      </c>
      <c r="AB49" s="103">
        <f t="shared" si="11"/>
        <v>0</v>
      </c>
      <c r="AC49" s="109"/>
      <c r="AD49" s="109"/>
    </row>
    <row r="50" spans="1:32" s="108" customFormat="1" ht="20.100000000000001" customHeight="1" x14ac:dyDescent="0.25">
      <c r="A50" s="91"/>
      <c r="B50" s="144">
        <v>3258107</v>
      </c>
      <c r="C50" s="113" t="s">
        <v>62</v>
      </c>
      <c r="D50" s="143"/>
      <c r="E50" s="51"/>
      <c r="F50" s="79">
        <v>20</v>
      </c>
      <c r="G50" s="79">
        <v>20</v>
      </c>
      <c r="H50" s="136"/>
      <c r="I50" s="136">
        <v>0</v>
      </c>
      <c r="J50" s="136">
        <v>0</v>
      </c>
      <c r="K50" s="137"/>
      <c r="L50" s="137"/>
      <c r="M50" s="182"/>
      <c r="N50" s="114"/>
      <c r="O50" s="45">
        <v>25</v>
      </c>
      <c r="P50" s="79">
        <v>25</v>
      </c>
      <c r="Q50" s="136"/>
      <c r="R50" s="136">
        <v>0</v>
      </c>
      <c r="S50" s="136">
        <v>0</v>
      </c>
      <c r="T50" s="137"/>
      <c r="U50" s="81"/>
      <c r="V50" s="78"/>
      <c r="W50" s="77"/>
      <c r="X50" s="103">
        <f t="shared" si="10"/>
        <v>5</v>
      </c>
      <c r="Y50" s="103">
        <f t="shared" si="10"/>
        <v>5</v>
      </c>
      <c r="Z50" s="103"/>
      <c r="AA50" s="103">
        <f t="shared" si="11"/>
        <v>0</v>
      </c>
      <c r="AB50" s="103">
        <f t="shared" si="11"/>
        <v>0</v>
      </c>
      <c r="AC50" s="109"/>
      <c r="AD50" s="109"/>
    </row>
    <row r="51" spans="1:32" s="108" customFormat="1" ht="20.100000000000001" customHeight="1" x14ac:dyDescent="0.25">
      <c r="A51" s="91"/>
      <c r="B51" s="144">
        <v>3258106</v>
      </c>
      <c r="C51" s="113" t="s">
        <v>63</v>
      </c>
      <c r="D51" s="143"/>
      <c r="E51" s="51"/>
      <c r="F51" s="79">
        <v>20</v>
      </c>
      <c r="G51" s="79">
        <v>20</v>
      </c>
      <c r="H51" s="136"/>
      <c r="I51" s="136">
        <v>0</v>
      </c>
      <c r="J51" s="136">
        <v>0</v>
      </c>
      <c r="K51" s="137"/>
      <c r="L51" s="137"/>
      <c r="M51" s="182"/>
      <c r="N51" s="114"/>
      <c r="O51" s="45">
        <v>40</v>
      </c>
      <c r="P51" s="79">
        <v>40</v>
      </c>
      <c r="Q51" s="136"/>
      <c r="R51" s="136">
        <v>0</v>
      </c>
      <c r="S51" s="136">
        <v>0</v>
      </c>
      <c r="T51" s="137"/>
      <c r="U51" s="81"/>
      <c r="V51" s="78"/>
      <c r="W51" s="77"/>
      <c r="X51" s="103">
        <f t="shared" si="10"/>
        <v>20</v>
      </c>
      <c r="Y51" s="103">
        <f t="shared" si="10"/>
        <v>20</v>
      </c>
      <c r="Z51" s="103"/>
      <c r="AA51" s="103">
        <f t="shared" si="11"/>
        <v>0</v>
      </c>
      <c r="AB51" s="103">
        <f t="shared" si="11"/>
        <v>0</v>
      </c>
      <c r="AC51" s="109"/>
      <c r="AD51" s="109"/>
    </row>
    <row r="52" spans="1:32" s="108" customFormat="1" ht="20.100000000000001" customHeight="1" x14ac:dyDescent="0.25">
      <c r="A52" s="91"/>
      <c r="B52" s="144">
        <v>3258129</v>
      </c>
      <c r="C52" s="113" t="s">
        <v>64</v>
      </c>
      <c r="D52" s="143"/>
      <c r="E52" s="51"/>
      <c r="F52" s="79">
        <v>25</v>
      </c>
      <c r="G52" s="79">
        <v>25</v>
      </c>
      <c r="H52" s="136"/>
      <c r="I52" s="136">
        <v>0</v>
      </c>
      <c r="J52" s="136">
        <v>0</v>
      </c>
      <c r="K52" s="137"/>
      <c r="L52" s="137"/>
      <c r="M52" s="182"/>
      <c r="N52" s="114"/>
      <c r="O52" s="45">
        <v>20</v>
      </c>
      <c r="P52" s="79">
        <v>20</v>
      </c>
      <c r="Q52" s="136"/>
      <c r="R52" s="136">
        <v>0</v>
      </c>
      <c r="S52" s="136">
        <v>0</v>
      </c>
      <c r="T52" s="137"/>
      <c r="U52" s="81"/>
      <c r="V52" s="78"/>
      <c r="W52" s="77"/>
      <c r="X52" s="103">
        <f t="shared" si="10"/>
        <v>-5</v>
      </c>
      <c r="Y52" s="103">
        <f t="shared" si="10"/>
        <v>-5</v>
      </c>
      <c r="Z52" s="103"/>
      <c r="AA52" s="103">
        <f t="shared" si="11"/>
        <v>0</v>
      </c>
      <c r="AB52" s="103">
        <f t="shared" si="11"/>
        <v>0</v>
      </c>
      <c r="AC52" s="109"/>
      <c r="AD52" s="109"/>
    </row>
    <row r="53" spans="1:32" s="108" customFormat="1" ht="20.100000000000001" customHeight="1" x14ac:dyDescent="0.25">
      <c r="A53" s="91"/>
      <c r="B53" s="243">
        <v>3258114</v>
      </c>
      <c r="C53" s="142" t="s">
        <v>65</v>
      </c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83"/>
      <c r="W53" s="183"/>
      <c r="X53" s="183"/>
      <c r="Y53" s="183"/>
      <c r="Z53" s="183"/>
      <c r="AA53" s="185"/>
      <c r="AB53" s="77"/>
      <c r="AC53" s="109"/>
      <c r="AD53" s="109"/>
    </row>
    <row r="54" spans="1:32" s="108" customFormat="1" ht="20.100000000000001" customHeight="1" x14ac:dyDescent="0.25">
      <c r="A54" s="91"/>
      <c r="B54" s="222"/>
      <c r="C54" s="85" t="s">
        <v>66</v>
      </c>
      <c r="D54" s="84"/>
      <c r="E54" s="204"/>
      <c r="F54" s="79">
        <v>362.5</v>
      </c>
      <c r="G54" s="79">
        <v>43.5</v>
      </c>
      <c r="H54" s="79"/>
      <c r="I54" s="79">
        <v>319</v>
      </c>
      <c r="J54" s="79">
        <v>0</v>
      </c>
      <c r="K54" s="82"/>
      <c r="L54" s="81"/>
      <c r="M54" s="186"/>
      <c r="N54" s="204"/>
      <c r="O54" s="45">
        <v>362.5</v>
      </c>
      <c r="P54" s="79">
        <v>43.5</v>
      </c>
      <c r="Q54" s="79"/>
      <c r="R54" s="79">
        <v>319</v>
      </c>
      <c r="S54" s="79">
        <v>0</v>
      </c>
      <c r="T54" s="82"/>
      <c r="U54" s="81"/>
      <c r="V54" s="78"/>
      <c r="W54" s="77"/>
      <c r="X54" s="103">
        <f t="shared" ref="X54:Y56" si="12">O54-F54</f>
        <v>0</v>
      </c>
      <c r="Y54" s="103">
        <f t="shared" si="12"/>
        <v>0</v>
      </c>
      <c r="Z54" s="103"/>
      <c r="AA54" s="103">
        <f t="shared" ref="AA54:AB56" si="13">R54-I54</f>
        <v>0</v>
      </c>
      <c r="AB54" s="103">
        <f t="shared" si="13"/>
        <v>0</v>
      </c>
      <c r="AC54" s="109"/>
      <c r="AD54" s="109"/>
    </row>
    <row r="55" spans="1:32" s="108" customFormat="1" ht="20.100000000000001" customHeight="1" x14ac:dyDescent="0.25">
      <c r="A55" s="91"/>
      <c r="B55" s="139">
        <v>3258128</v>
      </c>
      <c r="C55" s="113" t="s">
        <v>67</v>
      </c>
      <c r="D55" s="84"/>
      <c r="E55" s="204"/>
      <c r="F55" s="79">
        <v>10</v>
      </c>
      <c r="G55" s="79">
        <v>10</v>
      </c>
      <c r="H55" s="136"/>
      <c r="I55" s="136">
        <v>0</v>
      </c>
      <c r="J55" s="136">
        <v>0</v>
      </c>
      <c r="K55" s="137"/>
      <c r="L55" s="140"/>
      <c r="M55" s="186"/>
      <c r="N55" s="204"/>
      <c r="O55" s="45">
        <v>5</v>
      </c>
      <c r="P55" s="79">
        <v>5</v>
      </c>
      <c r="Q55" s="136"/>
      <c r="R55" s="136">
        <v>0</v>
      </c>
      <c r="S55" s="136">
        <v>0</v>
      </c>
      <c r="T55" s="137"/>
      <c r="U55" s="81"/>
      <c r="V55" s="44"/>
      <c r="W55" s="77"/>
      <c r="X55" s="103">
        <f t="shared" si="12"/>
        <v>-5</v>
      </c>
      <c r="Y55" s="103">
        <f t="shared" si="12"/>
        <v>-5</v>
      </c>
      <c r="Z55" s="103"/>
      <c r="AA55" s="103">
        <f t="shared" si="13"/>
        <v>0</v>
      </c>
      <c r="AB55" s="103">
        <f t="shared" si="13"/>
        <v>0</v>
      </c>
      <c r="AC55" s="109"/>
      <c r="AD55" s="109"/>
    </row>
    <row r="56" spans="1:32" s="108" customFormat="1" ht="20.100000000000001" customHeight="1" x14ac:dyDescent="0.25">
      <c r="A56" s="91"/>
      <c r="B56" s="139">
        <v>3258107</v>
      </c>
      <c r="C56" s="85" t="s">
        <v>68</v>
      </c>
      <c r="D56" s="138"/>
      <c r="E56" s="51"/>
      <c r="F56" s="79">
        <v>25</v>
      </c>
      <c r="G56" s="79">
        <v>25</v>
      </c>
      <c r="H56" s="136"/>
      <c r="I56" s="136">
        <v>0</v>
      </c>
      <c r="J56" s="136">
        <v>0</v>
      </c>
      <c r="K56" s="137"/>
      <c r="L56" s="137"/>
      <c r="M56" s="182"/>
      <c r="N56" s="114"/>
      <c r="O56" s="45">
        <v>40</v>
      </c>
      <c r="P56" s="79">
        <v>40</v>
      </c>
      <c r="Q56" s="136"/>
      <c r="R56" s="136">
        <v>0</v>
      </c>
      <c r="S56" s="136">
        <v>0</v>
      </c>
      <c r="T56" s="137"/>
      <c r="U56" s="81"/>
      <c r="V56" s="44"/>
      <c r="W56" s="77"/>
      <c r="X56" s="103">
        <f t="shared" si="12"/>
        <v>15</v>
      </c>
      <c r="Y56" s="103">
        <f t="shared" si="12"/>
        <v>15</v>
      </c>
      <c r="Z56" s="103"/>
      <c r="AA56" s="103">
        <f t="shared" si="13"/>
        <v>0</v>
      </c>
      <c r="AB56" s="103">
        <f t="shared" si="13"/>
        <v>0</v>
      </c>
      <c r="AC56" s="109"/>
      <c r="AD56" s="109"/>
    </row>
    <row r="57" spans="1:32" s="108" customFormat="1" ht="20.100000000000001" customHeight="1" x14ac:dyDescent="0.25">
      <c r="A57" s="244" t="s">
        <v>69</v>
      </c>
      <c r="B57" s="245"/>
      <c r="C57" s="246"/>
      <c r="D57" s="135"/>
      <c r="E57" s="135"/>
      <c r="F57" s="236">
        <f>SUM(F12:F56)</f>
        <v>18774.14</v>
      </c>
      <c r="G57" s="236">
        <f>SUM(G12:G56)</f>
        <v>6572.18</v>
      </c>
      <c r="H57" s="133"/>
      <c r="I57" s="236">
        <f>SUM(I12:I56)</f>
        <v>4300.5599999999995</v>
      </c>
      <c r="J57" s="236">
        <f>SUM(J12:J56)</f>
        <v>7901.4</v>
      </c>
      <c r="K57" s="134"/>
      <c r="L57" s="134" t="s">
        <v>70</v>
      </c>
      <c r="M57" s="248"/>
      <c r="N57" s="236"/>
      <c r="O57" s="263">
        <f>SUM(O12:O56)</f>
        <v>19588.77</v>
      </c>
      <c r="P57" s="263">
        <f>SUM(P12:P56)</f>
        <v>6968.37</v>
      </c>
      <c r="Q57" s="236"/>
      <c r="R57" s="236">
        <f>SUM(R12:R56)</f>
        <v>4719</v>
      </c>
      <c r="S57" s="236">
        <f>SUM(S12:S56)</f>
        <v>7901.4</v>
      </c>
      <c r="T57" s="134"/>
      <c r="U57" s="132"/>
      <c r="V57" s="131"/>
      <c r="W57" s="198"/>
      <c r="X57" s="236">
        <f>SUM(X12:X56)</f>
        <v>814.63000000000011</v>
      </c>
      <c r="Y57" s="236">
        <f>SUM(Y12:Y56)</f>
        <v>396.19</v>
      </c>
      <c r="Z57" s="133"/>
      <c r="AA57" s="236">
        <f>SUM(AA12:AA56)</f>
        <v>418.43999999999983</v>
      </c>
      <c r="AB57" s="236">
        <f>SUM(AB12:AB56)</f>
        <v>0</v>
      </c>
      <c r="AC57" s="130"/>
      <c r="AD57" s="130"/>
      <c r="AF57" s="10"/>
    </row>
    <row r="58" spans="1:32" s="108" customFormat="1" ht="6" customHeight="1" x14ac:dyDescent="0.25">
      <c r="A58" s="247"/>
      <c r="B58" s="240"/>
      <c r="C58" s="241"/>
      <c r="D58" s="129"/>
      <c r="E58" s="129"/>
      <c r="F58" s="223"/>
      <c r="G58" s="223"/>
      <c r="H58" s="55"/>
      <c r="I58" s="223"/>
      <c r="J58" s="223"/>
      <c r="K58" s="128"/>
      <c r="L58" s="128"/>
      <c r="M58" s="232"/>
      <c r="N58" s="223"/>
      <c r="O58" s="223"/>
      <c r="P58" s="223"/>
      <c r="Q58" s="223"/>
      <c r="R58" s="223"/>
      <c r="S58" s="223"/>
      <c r="T58" s="128"/>
      <c r="U58" s="54"/>
      <c r="V58" s="57"/>
      <c r="W58" s="197"/>
      <c r="X58" s="223"/>
      <c r="Y58" s="223"/>
      <c r="Z58" s="55"/>
      <c r="AA58" s="223"/>
      <c r="AB58" s="223"/>
      <c r="AC58" s="127"/>
      <c r="AD58" s="127"/>
    </row>
    <row r="59" spans="1:32" s="108" customFormat="1" ht="16.5" customHeight="1" x14ac:dyDescent="0.25">
      <c r="A59" s="255" t="s">
        <v>2</v>
      </c>
      <c r="B59" s="255" t="s">
        <v>3</v>
      </c>
      <c r="C59" s="221" t="s">
        <v>4</v>
      </c>
      <c r="D59" s="257" t="s">
        <v>5</v>
      </c>
      <c r="E59" s="214"/>
      <c r="F59" s="214"/>
      <c r="G59" s="214"/>
      <c r="H59" s="214"/>
      <c r="I59" s="214"/>
      <c r="J59" s="214"/>
      <c r="K59" s="214"/>
      <c r="L59" s="238"/>
      <c r="M59" s="237" t="s">
        <v>6</v>
      </c>
      <c r="N59" s="214"/>
      <c r="O59" s="214"/>
      <c r="P59" s="214"/>
      <c r="Q59" s="214"/>
      <c r="R59" s="214"/>
      <c r="S59" s="214"/>
      <c r="T59" s="214"/>
      <c r="U59" s="238"/>
      <c r="V59" s="254" t="s">
        <v>7</v>
      </c>
      <c r="W59" s="214"/>
      <c r="X59" s="214"/>
      <c r="Y59" s="214"/>
      <c r="Z59" s="214"/>
      <c r="AA59" s="214"/>
      <c r="AB59" s="214"/>
      <c r="AC59" s="214"/>
      <c r="AD59" s="215"/>
    </row>
    <row r="60" spans="1:32" s="108" customFormat="1" ht="15" customHeight="1" x14ac:dyDescent="0.25">
      <c r="A60" s="222"/>
      <c r="B60" s="222"/>
      <c r="C60" s="222"/>
      <c r="D60" s="226" t="s">
        <v>8</v>
      </c>
      <c r="E60" s="226" t="s">
        <v>9</v>
      </c>
      <c r="F60" s="226" t="s">
        <v>10</v>
      </c>
      <c r="G60" s="214"/>
      <c r="H60" s="214"/>
      <c r="I60" s="214"/>
      <c r="J60" s="214"/>
      <c r="K60" s="214"/>
      <c r="L60" s="215"/>
      <c r="M60" s="230" t="s">
        <v>8</v>
      </c>
      <c r="N60" s="226" t="s">
        <v>9</v>
      </c>
      <c r="O60" s="226" t="s">
        <v>10</v>
      </c>
      <c r="P60" s="214"/>
      <c r="Q60" s="214"/>
      <c r="R60" s="214"/>
      <c r="S60" s="214"/>
      <c r="T60" s="214"/>
      <c r="U60" s="215"/>
      <c r="V60" s="230" t="s">
        <v>8</v>
      </c>
      <c r="W60" s="226" t="s">
        <v>9</v>
      </c>
      <c r="X60" s="226" t="s">
        <v>10</v>
      </c>
      <c r="Y60" s="214"/>
      <c r="Z60" s="214"/>
      <c r="AA60" s="214"/>
      <c r="AB60" s="214"/>
      <c r="AC60" s="214"/>
      <c r="AD60" s="215"/>
    </row>
    <row r="61" spans="1:32" s="108" customFormat="1" ht="15" customHeight="1" x14ac:dyDescent="0.25">
      <c r="A61" s="222"/>
      <c r="B61" s="222"/>
      <c r="C61" s="222"/>
      <c r="D61" s="222"/>
      <c r="E61" s="222"/>
      <c r="F61" s="221" t="s">
        <v>11</v>
      </c>
      <c r="G61" s="224" t="s">
        <v>12</v>
      </c>
      <c r="H61" s="239" t="s">
        <v>13</v>
      </c>
      <c r="I61" s="240"/>
      <c r="J61" s="241"/>
      <c r="K61" s="242" t="s">
        <v>14</v>
      </c>
      <c r="L61" s="260" t="s">
        <v>15</v>
      </c>
      <c r="M61" s="231"/>
      <c r="N61" s="222"/>
      <c r="O61" s="221" t="s">
        <v>11</v>
      </c>
      <c r="P61" s="224" t="s">
        <v>12</v>
      </c>
      <c r="Q61" s="239" t="s">
        <v>13</v>
      </c>
      <c r="R61" s="240"/>
      <c r="S61" s="241"/>
      <c r="T61" s="242" t="s">
        <v>14</v>
      </c>
      <c r="U61" s="258" t="s">
        <v>15</v>
      </c>
      <c r="V61" s="231"/>
      <c r="W61" s="222"/>
      <c r="X61" s="221" t="s">
        <v>11</v>
      </c>
      <c r="Y61" s="224" t="s">
        <v>12</v>
      </c>
      <c r="Z61" s="239" t="s">
        <v>13</v>
      </c>
      <c r="AA61" s="240"/>
      <c r="AB61" s="241"/>
      <c r="AC61" s="242" t="s">
        <v>14</v>
      </c>
      <c r="AD61" s="242" t="s">
        <v>15</v>
      </c>
    </row>
    <row r="62" spans="1:32" s="108" customFormat="1" ht="15.75" customHeight="1" x14ac:dyDescent="0.25">
      <c r="A62" s="222"/>
      <c r="B62" s="222"/>
      <c r="C62" s="222"/>
      <c r="D62" s="222"/>
      <c r="E62" s="222"/>
      <c r="F62" s="222"/>
      <c r="G62" s="222"/>
      <c r="H62" s="221" t="s">
        <v>16</v>
      </c>
      <c r="I62" s="215"/>
      <c r="J62" s="221" t="s">
        <v>17</v>
      </c>
      <c r="K62" s="222"/>
      <c r="L62" s="261"/>
      <c r="M62" s="231"/>
      <c r="N62" s="222"/>
      <c r="O62" s="222"/>
      <c r="P62" s="222"/>
      <c r="Q62" s="221" t="s">
        <v>16</v>
      </c>
      <c r="R62" s="215"/>
      <c r="S62" s="221" t="s">
        <v>17</v>
      </c>
      <c r="T62" s="222"/>
      <c r="U62" s="259"/>
      <c r="V62" s="231"/>
      <c r="W62" s="222"/>
      <c r="X62" s="222"/>
      <c r="Y62" s="222"/>
      <c r="Z62" s="221" t="s">
        <v>16</v>
      </c>
      <c r="AA62" s="215"/>
      <c r="AB62" s="221" t="s">
        <v>17</v>
      </c>
      <c r="AC62" s="222"/>
      <c r="AD62" s="222"/>
    </row>
    <row r="63" spans="1:32" s="108" customFormat="1" ht="39" customHeight="1" x14ac:dyDescent="0.25">
      <c r="A63" s="223"/>
      <c r="B63" s="223"/>
      <c r="C63" s="223"/>
      <c r="D63" s="223"/>
      <c r="E63" s="223"/>
      <c r="F63" s="223"/>
      <c r="G63" s="223"/>
      <c r="H63" s="202" t="s">
        <v>18</v>
      </c>
      <c r="I63" s="202" t="s">
        <v>19</v>
      </c>
      <c r="J63" s="223"/>
      <c r="K63" s="223"/>
      <c r="L63" s="262"/>
      <c r="M63" s="232"/>
      <c r="N63" s="223"/>
      <c r="O63" s="223"/>
      <c r="P63" s="223"/>
      <c r="Q63" s="202" t="s">
        <v>18</v>
      </c>
      <c r="R63" s="202" t="s">
        <v>19</v>
      </c>
      <c r="S63" s="223"/>
      <c r="T63" s="223"/>
      <c r="U63" s="247"/>
      <c r="V63" s="232"/>
      <c r="W63" s="223"/>
      <c r="X63" s="223"/>
      <c r="Y63" s="223"/>
      <c r="Z63" s="202" t="s">
        <v>18</v>
      </c>
      <c r="AA63" s="202" t="s">
        <v>19</v>
      </c>
      <c r="AB63" s="223"/>
      <c r="AC63" s="223"/>
      <c r="AD63" s="223"/>
    </row>
    <row r="64" spans="1:32" s="122" customFormat="1" ht="16.5" customHeight="1" x14ac:dyDescent="0.25">
      <c r="A64" s="123">
        <v>1</v>
      </c>
      <c r="B64" s="123">
        <v>2</v>
      </c>
      <c r="C64" s="123">
        <v>3</v>
      </c>
      <c r="D64" s="123">
        <v>4</v>
      </c>
      <c r="E64" s="123">
        <v>5</v>
      </c>
      <c r="F64" s="126">
        <v>6</v>
      </c>
      <c r="G64" s="126">
        <v>7</v>
      </c>
      <c r="H64" s="126">
        <v>8</v>
      </c>
      <c r="I64" s="123">
        <v>9</v>
      </c>
      <c r="J64" s="123">
        <v>10</v>
      </c>
      <c r="K64" s="123">
        <v>11</v>
      </c>
      <c r="L64" s="125">
        <v>12</v>
      </c>
      <c r="M64" s="124">
        <v>13</v>
      </c>
      <c r="N64" s="123">
        <v>14</v>
      </c>
      <c r="O64" s="123">
        <v>15</v>
      </c>
      <c r="P64" s="123">
        <v>16</v>
      </c>
      <c r="Q64" s="123">
        <v>17</v>
      </c>
      <c r="R64" s="123">
        <v>18</v>
      </c>
      <c r="S64" s="123">
        <v>19</v>
      </c>
      <c r="T64" s="123">
        <v>20</v>
      </c>
      <c r="U64" s="123">
        <v>21</v>
      </c>
      <c r="V64" s="123">
        <v>22</v>
      </c>
      <c r="W64" s="123">
        <v>23</v>
      </c>
      <c r="X64" s="123">
        <v>24</v>
      </c>
      <c r="Y64" s="123">
        <v>25</v>
      </c>
      <c r="Z64" s="123">
        <v>26</v>
      </c>
      <c r="AA64" s="123">
        <v>27</v>
      </c>
      <c r="AB64" s="123">
        <v>28</v>
      </c>
      <c r="AC64" s="123">
        <v>29</v>
      </c>
      <c r="AD64" s="123">
        <v>30</v>
      </c>
    </row>
    <row r="65" spans="1:31" s="108" customFormat="1" ht="20.100000000000001" customHeight="1" x14ac:dyDescent="0.25">
      <c r="A65" s="43" t="s">
        <v>71</v>
      </c>
      <c r="B65" s="42"/>
      <c r="C65" s="42"/>
      <c r="D65" s="12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94"/>
      <c r="AC65" s="94"/>
      <c r="AD65" s="93"/>
    </row>
    <row r="66" spans="1:31" s="108" customFormat="1" ht="20.100000000000001" customHeight="1" x14ac:dyDescent="0.25">
      <c r="A66" s="91"/>
      <c r="B66" s="225" t="s">
        <v>72</v>
      </c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5"/>
      <c r="AB66" s="94"/>
      <c r="AC66" s="94"/>
      <c r="AD66" s="93"/>
    </row>
    <row r="67" spans="1:31" s="108" customFormat="1" ht="20.100000000000001" customHeight="1" x14ac:dyDescent="0.25">
      <c r="A67" s="91"/>
      <c r="B67" s="90">
        <v>4112101</v>
      </c>
      <c r="C67" s="219" t="s">
        <v>73</v>
      </c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5"/>
      <c r="AB67" s="94"/>
      <c r="AC67" s="94"/>
      <c r="AD67" s="93"/>
    </row>
    <row r="68" spans="1:31" s="101" customFormat="1" ht="53.25" customHeight="1" x14ac:dyDescent="0.25">
      <c r="A68" s="91"/>
      <c r="B68" s="90"/>
      <c r="C68" s="120" t="s">
        <v>74</v>
      </c>
      <c r="D68" s="187" t="s">
        <v>75</v>
      </c>
      <c r="E68" s="203">
        <v>10</v>
      </c>
      <c r="F68" s="103">
        <v>702.5</v>
      </c>
      <c r="G68" s="103">
        <v>702.5</v>
      </c>
      <c r="H68" s="118"/>
      <c r="I68" s="118">
        <v>0</v>
      </c>
      <c r="J68" s="118">
        <v>0</v>
      </c>
      <c r="K68" s="119"/>
      <c r="L68" s="105"/>
      <c r="M68" s="187" t="s">
        <v>75</v>
      </c>
      <c r="N68" s="204">
        <v>10</v>
      </c>
      <c r="O68" s="45">
        <v>702.5</v>
      </c>
      <c r="P68" s="118">
        <v>702.5</v>
      </c>
      <c r="Q68" s="118"/>
      <c r="R68" s="118">
        <v>0</v>
      </c>
      <c r="S68" s="118">
        <v>0</v>
      </c>
      <c r="T68" s="119"/>
      <c r="U68" s="105"/>
      <c r="V68" s="153" t="s">
        <v>75</v>
      </c>
      <c r="W68" s="177">
        <f t="shared" ref="W68:Y69" si="14">N68-E68</f>
        <v>0</v>
      </c>
      <c r="X68" s="103">
        <f t="shared" si="14"/>
        <v>0</v>
      </c>
      <c r="Y68" s="103">
        <f t="shared" si="14"/>
        <v>0</v>
      </c>
      <c r="Z68" s="103"/>
      <c r="AA68" s="103">
        <f>R68-I68</f>
        <v>0</v>
      </c>
      <c r="AB68" s="103">
        <f>S68-J68</f>
        <v>0</v>
      </c>
      <c r="AC68" s="102"/>
      <c r="AD68" s="102"/>
    </row>
    <row r="69" spans="1:31" s="101" customFormat="1" ht="34.5" customHeight="1" x14ac:dyDescent="0.25">
      <c r="A69" s="91"/>
      <c r="B69" s="86"/>
      <c r="C69" s="115" t="s">
        <v>76</v>
      </c>
      <c r="D69" s="187" t="s">
        <v>75</v>
      </c>
      <c r="E69" s="203">
        <v>35</v>
      </c>
      <c r="F69" s="103">
        <v>68.25</v>
      </c>
      <c r="G69" s="103">
        <v>68.25</v>
      </c>
      <c r="H69" s="103"/>
      <c r="I69" s="103">
        <v>0</v>
      </c>
      <c r="J69" s="103">
        <v>0</v>
      </c>
      <c r="K69" s="106"/>
      <c r="L69" s="105"/>
      <c r="M69" s="187" t="s">
        <v>75</v>
      </c>
      <c r="N69" s="204">
        <v>45</v>
      </c>
      <c r="O69" s="45">
        <v>68.25</v>
      </c>
      <c r="P69" s="103">
        <v>68.25</v>
      </c>
      <c r="Q69" s="103"/>
      <c r="R69" s="103">
        <v>0</v>
      </c>
      <c r="S69" s="103">
        <v>0</v>
      </c>
      <c r="T69" s="106"/>
      <c r="U69" s="105"/>
      <c r="V69" s="153" t="s">
        <v>75</v>
      </c>
      <c r="W69" s="177">
        <f t="shared" si="14"/>
        <v>10</v>
      </c>
      <c r="X69" s="103">
        <f t="shared" si="14"/>
        <v>0</v>
      </c>
      <c r="Y69" s="103">
        <f t="shared" si="14"/>
        <v>0</v>
      </c>
      <c r="Z69" s="103"/>
      <c r="AA69" s="103">
        <f>R69-I69</f>
        <v>0</v>
      </c>
      <c r="AB69" s="103">
        <f>S69-J69</f>
        <v>0</v>
      </c>
      <c r="AC69" s="102"/>
      <c r="AD69" s="102"/>
      <c r="AE69" s="117"/>
    </row>
    <row r="70" spans="1:31" s="108" customFormat="1" ht="20.100000000000001" customHeight="1" x14ac:dyDescent="0.25">
      <c r="A70" s="91"/>
      <c r="B70" s="227">
        <v>4112102</v>
      </c>
      <c r="C70" s="228" t="s">
        <v>77</v>
      </c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5"/>
      <c r="AB70" s="94"/>
      <c r="AC70" s="94"/>
      <c r="AD70" s="93"/>
    </row>
    <row r="71" spans="1:31" s="108" customFormat="1" ht="20.100000000000001" customHeight="1" x14ac:dyDescent="0.25">
      <c r="A71" s="91"/>
      <c r="B71" s="223"/>
      <c r="C71" s="85" t="s">
        <v>78</v>
      </c>
      <c r="D71" s="187" t="s">
        <v>75</v>
      </c>
      <c r="E71" s="203">
        <v>6</v>
      </c>
      <c r="F71" s="79">
        <v>100</v>
      </c>
      <c r="G71" s="79">
        <v>100</v>
      </c>
      <c r="H71" s="79"/>
      <c r="I71" s="79">
        <v>0</v>
      </c>
      <c r="J71" s="79">
        <v>0</v>
      </c>
      <c r="K71" s="82"/>
      <c r="L71" s="81"/>
      <c r="M71" s="187" t="s">
        <v>75</v>
      </c>
      <c r="N71" s="204">
        <v>6</v>
      </c>
      <c r="O71" s="45">
        <v>100</v>
      </c>
      <c r="P71" s="79">
        <v>100</v>
      </c>
      <c r="Q71" s="79"/>
      <c r="R71" s="79">
        <v>0</v>
      </c>
      <c r="S71" s="79">
        <v>0</v>
      </c>
      <c r="T71" s="82"/>
      <c r="U71" s="81"/>
      <c r="V71" s="78" t="s">
        <v>75</v>
      </c>
      <c r="W71" s="177">
        <f>N71-E71</f>
        <v>0</v>
      </c>
      <c r="X71" s="103">
        <f>O71-F71</f>
        <v>0</v>
      </c>
      <c r="Y71" s="103">
        <f>P71-G71</f>
        <v>0</v>
      </c>
      <c r="Z71" s="103"/>
      <c r="AA71" s="103">
        <f>R71-I71</f>
        <v>0</v>
      </c>
      <c r="AB71" s="103">
        <f>S71-J71</f>
        <v>0</v>
      </c>
      <c r="AC71" s="109"/>
      <c r="AD71" s="109"/>
    </row>
    <row r="72" spans="1:31" s="108" customFormat="1" ht="20.100000000000001" customHeight="1" x14ac:dyDescent="0.25">
      <c r="A72" s="91"/>
      <c r="B72" s="100">
        <v>4112316</v>
      </c>
      <c r="C72" s="228" t="s">
        <v>79</v>
      </c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5"/>
      <c r="AB72" s="109"/>
      <c r="AC72" s="109"/>
      <c r="AD72" s="109"/>
    </row>
    <row r="73" spans="1:31" s="101" customFormat="1" ht="35.25" customHeight="1" x14ac:dyDescent="0.25">
      <c r="A73" s="91"/>
      <c r="B73" s="98"/>
      <c r="C73" s="115" t="s">
        <v>80</v>
      </c>
      <c r="D73" s="187" t="s">
        <v>75</v>
      </c>
      <c r="E73" s="203">
        <v>7</v>
      </c>
      <c r="F73" s="103">
        <v>8.9700000000000006</v>
      </c>
      <c r="G73" s="103">
        <v>8.9700000000000006</v>
      </c>
      <c r="H73" s="103"/>
      <c r="I73" s="103">
        <v>0</v>
      </c>
      <c r="J73" s="103">
        <v>0</v>
      </c>
      <c r="K73" s="106"/>
      <c r="L73" s="105"/>
      <c r="M73" s="187" t="s">
        <v>75</v>
      </c>
      <c r="N73" s="204">
        <v>7</v>
      </c>
      <c r="O73" s="45">
        <v>8.9700000000000006</v>
      </c>
      <c r="P73" s="103">
        <v>8.9700000000000006</v>
      </c>
      <c r="Q73" s="103"/>
      <c r="R73" s="103">
        <v>0</v>
      </c>
      <c r="S73" s="103">
        <v>0</v>
      </c>
      <c r="T73" s="106"/>
      <c r="U73" s="105"/>
      <c r="V73" s="153" t="s">
        <v>75</v>
      </c>
      <c r="W73" s="177">
        <f t="shared" ref="W73:Y74" si="15">N73-E73</f>
        <v>0</v>
      </c>
      <c r="X73" s="103">
        <f t="shared" si="15"/>
        <v>0</v>
      </c>
      <c r="Y73" s="103">
        <f t="shared" si="15"/>
        <v>0</v>
      </c>
      <c r="Z73" s="103"/>
      <c r="AA73" s="103">
        <f>R73-I73</f>
        <v>0</v>
      </c>
      <c r="AB73" s="103">
        <f>S73-J73</f>
        <v>0</v>
      </c>
      <c r="AC73" s="102"/>
      <c r="AD73" s="102"/>
    </row>
    <row r="74" spans="1:31" s="101" customFormat="1" ht="36" customHeight="1" x14ac:dyDescent="0.25">
      <c r="A74" s="91"/>
      <c r="B74" s="116"/>
      <c r="C74" s="115" t="s">
        <v>81</v>
      </c>
      <c r="D74" s="187" t="s">
        <v>75</v>
      </c>
      <c r="E74" s="203">
        <v>7</v>
      </c>
      <c r="F74" s="103">
        <v>5</v>
      </c>
      <c r="G74" s="103">
        <v>5</v>
      </c>
      <c r="H74" s="103"/>
      <c r="I74" s="103">
        <v>0</v>
      </c>
      <c r="J74" s="103">
        <v>0</v>
      </c>
      <c r="K74" s="106"/>
      <c r="L74" s="105"/>
      <c r="M74" s="187" t="s">
        <v>75</v>
      </c>
      <c r="N74" s="204">
        <v>7</v>
      </c>
      <c r="O74" s="45">
        <v>5</v>
      </c>
      <c r="P74" s="103">
        <v>5</v>
      </c>
      <c r="Q74" s="103"/>
      <c r="R74" s="103">
        <v>0</v>
      </c>
      <c r="S74" s="103">
        <v>0</v>
      </c>
      <c r="T74" s="106"/>
      <c r="U74" s="105"/>
      <c r="V74" s="153" t="s">
        <v>75</v>
      </c>
      <c r="W74" s="177">
        <f t="shared" si="15"/>
        <v>0</v>
      </c>
      <c r="X74" s="103">
        <f t="shared" si="15"/>
        <v>0</v>
      </c>
      <c r="Y74" s="103">
        <f t="shared" si="15"/>
        <v>0</v>
      </c>
      <c r="Z74" s="103"/>
      <c r="AA74" s="103">
        <f>R74-I74</f>
        <v>0</v>
      </c>
      <c r="AB74" s="103">
        <f>S74-J74</f>
        <v>0</v>
      </c>
      <c r="AC74" s="102"/>
      <c r="AD74" s="102"/>
    </row>
    <row r="75" spans="1:31" s="108" customFormat="1" ht="20.100000000000001" customHeight="1" x14ac:dyDescent="0.25">
      <c r="A75" s="91"/>
      <c r="B75" s="100">
        <v>4112304</v>
      </c>
      <c r="C75" s="229" t="s">
        <v>64</v>
      </c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5"/>
      <c r="AB75" s="94"/>
      <c r="AC75" s="94"/>
      <c r="AD75" s="93"/>
    </row>
    <row r="76" spans="1:31" s="101" customFormat="1" ht="35.25" customHeight="1" x14ac:dyDescent="0.25">
      <c r="A76" s="91"/>
      <c r="B76" s="98"/>
      <c r="C76" s="115" t="s">
        <v>82</v>
      </c>
      <c r="D76" s="187" t="s">
        <v>75</v>
      </c>
      <c r="E76" s="203">
        <v>17</v>
      </c>
      <c r="F76" s="103">
        <v>20.5</v>
      </c>
      <c r="G76" s="103">
        <v>20.5</v>
      </c>
      <c r="H76" s="103"/>
      <c r="I76" s="103">
        <v>0</v>
      </c>
      <c r="J76" s="103">
        <v>0</v>
      </c>
      <c r="K76" s="106"/>
      <c r="L76" s="105"/>
      <c r="M76" s="187" t="s">
        <v>75</v>
      </c>
      <c r="N76" s="204">
        <v>17</v>
      </c>
      <c r="O76" s="45">
        <v>20.5</v>
      </c>
      <c r="P76" s="103">
        <v>20.5</v>
      </c>
      <c r="Q76" s="103"/>
      <c r="R76" s="103">
        <v>0</v>
      </c>
      <c r="S76" s="103">
        <v>0</v>
      </c>
      <c r="T76" s="106"/>
      <c r="U76" s="105"/>
      <c r="V76" s="153" t="s">
        <v>75</v>
      </c>
      <c r="W76" s="177">
        <f t="shared" ref="W76:Y77" si="16">N76-E76</f>
        <v>0</v>
      </c>
      <c r="X76" s="103">
        <f t="shared" si="16"/>
        <v>0</v>
      </c>
      <c r="Y76" s="103">
        <f t="shared" si="16"/>
        <v>0</v>
      </c>
      <c r="Z76" s="103"/>
      <c r="AA76" s="103">
        <f t="shared" ref="AA76:AB78" si="17">R76-I76</f>
        <v>0</v>
      </c>
      <c r="AB76" s="103">
        <f t="shared" si="17"/>
        <v>0</v>
      </c>
      <c r="AC76" s="102"/>
      <c r="AD76" s="102"/>
    </row>
    <row r="77" spans="1:31" s="101" customFormat="1" ht="35.25" customHeight="1" x14ac:dyDescent="0.25">
      <c r="A77" s="91"/>
      <c r="B77" s="98"/>
      <c r="C77" s="115" t="s">
        <v>83</v>
      </c>
      <c r="D77" s="187" t="s">
        <v>75</v>
      </c>
      <c r="E77" s="203">
        <v>6</v>
      </c>
      <c r="F77" s="103">
        <v>6</v>
      </c>
      <c r="G77" s="103">
        <v>6</v>
      </c>
      <c r="H77" s="103"/>
      <c r="I77" s="103">
        <v>0</v>
      </c>
      <c r="J77" s="103">
        <v>0</v>
      </c>
      <c r="K77" s="106"/>
      <c r="L77" s="105"/>
      <c r="M77" s="187" t="s">
        <v>75</v>
      </c>
      <c r="N77" s="204">
        <v>6</v>
      </c>
      <c r="O77" s="45">
        <v>6</v>
      </c>
      <c r="P77" s="103">
        <v>6</v>
      </c>
      <c r="Q77" s="103"/>
      <c r="R77" s="103">
        <v>0</v>
      </c>
      <c r="S77" s="103">
        <v>0</v>
      </c>
      <c r="T77" s="106"/>
      <c r="U77" s="105"/>
      <c r="V77" s="153" t="s">
        <v>75</v>
      </c>
      <c r="W77" s="177">
        <f t="shared" si="16"/>
        <v>0</v>
      </c>
      <c r="X77" s="103">
        <f t="shared" si="16"/>
        <v>0</v>
      </c>
      <c r="Y77" s="103">
        <f t="shared" si="16"/>
        <v>0</v>
      </c>
      <c r="Z77" s="103"/>
      <c r="AA77" s="103">
        <f t="shared" si="17"/>
        <v>0</v>
      </c>
      <c r="AB77" s="103">
        <f t="shared" si="17"/>
        <v>0</v>
      </c>
      <c r="AC77" s="102"/>
      <c r="AD77" s="102"/>
    </row>
    <row r="78" spans="1:31" s="101" customFormat="1" ht="18" customHeight="1" x14ac:dyDescent="0.25">
      <c r="A78" s="91"/>
      <c r="B78" s="116"/>
      <c r="C78" s="115" t="s">
        <v>84</v>
      </c>
      <c r="D78" s="187"/>
      <c r="E78" s="203" t="s">
        <v>85</v>
      </c>
      <c r="F78" s="103">
        <v>50</v>
      </c>
      <c r="G78" s="103">
        <v>50</v>
      </c>
      <c r="H78" s="103"/>
      <c r="I78" s="103">
        <v>0</v>
      </c>
      <c r="J78" s="103">
        <v>0</v>
      </c>
      <c r="K78" s="106"/>
      <c r="L78" s="105"/>
      <c r="M78" s="187"/>
      <c r="N78" s="204" t="s">
        <v>85</v>
      </c>
      <c r="O78" s="45">
        <v>50</v>
      </c>
      <c r="P78" s="103">
        <v>50</v>
      </c>
      <c r="Q78" s="103"/>
      <c r="R78" s="103">
        <v>0</v>
      </c>
      <c r="S78" s="103">
        <v>0</v>
      </c>
      <c r="T78" s="106"/>
      <c r="U78" s="105"/>
      <c r="V78" s="153"/>
      <c r="W78" s="177"/>
      <c r="X78" s="103">
        <f>O78-F78</f>
        <v>0</v>
      </c>
      <c r="Y78" s="103">
        <f>P78-G78</f>
        <v>0</v>
      </c>
      <c r="Z78" s="103"/>
      <c r="AA78" s="103">
        <f t="shared" si="17"/>
        <v>0</v>
      </c>
      <c r="AB78" s="103">
        <f t="shared" si="17"/>
        <v>0</v>
      </c>
      <c r="AC78" s="102"/>
      <c r="AD78" s="102"/>
    </row>
    <row r="79" spans="1:31" s="108" customFormat="1" ht="20.100000000000001" customHeight="1" x14ac:dyDescent="0.25">
      <c r="A79" s="91"/>
      <c r="B79" s="100">
        <v>4112202</v>
      </c>
      <c r="C79" s="219" t="s">
        <v>86</v>
      </c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5"/>
      <c r="AB79" s="94"/>
      <c r="AC79" s="94"/>
      <c r="AD79" s="93"/>
    </row>
    <row r="80" spans="1:31" s="101" customFormat="1" ht="67.5" customHeight="1" x14ac:dyDescent="0.25">
      <c r="A80" s="91"/>
      <c r="B80" s="98"/>
      <c r="C80" s="115" t="s">
        <v>87</v>
      </c>
      <c r="D80" s="187" t="s">
        <v>75</v>
      </c>
      <c r="E80" s="203">
        <v>30</v>
      </c>
      <c r="F80" s="103">
        <v>19.5</v>
      </c>
      <c r="G80" s="103">
        <v>19.5</v>
      </c>
      <c r="H80" s="103"/>
      <c r="I80" s="103">
        <v>0</v>
      </c>
      <c r="J80" s="103">
        <v>0</v>
      </c>
      <c r="K80" s="106"/>
      <c r="L80" s="105"/>
      <c r="M80" s="187" t="s">
        <v>75</v>
      </c>
      <c r="N80" s="204">
        <v>30</v>
      </c>
      <c r="O80" s="45">
        <v>19.5</v>
      </c>
      <c r="P80" s="103">
        <v>19.5</v>
      </c>
      <c r="Q80" s="103"/>
      <c r="R80" s="103">
        <v>0</v>
      </c>
      <c r="S80" s="103">
        <v>0</v>
      </c>
      <c r="T80" s="106"/>
      <c r="U80" s="105"/>
      <c r="V80" s="153" t="s">
        <v>75</v>
      </c>
      <c r="W80" s="177">
        <f t="shared" ref="W80:Y83" si="18">N80-E80</f>
        <v>0</v>
      </c>
      <c r="X80" s="103">
        <f t="shared" si="18"/>
        <v>0</v>
      </c>
      <c r="Y80" s="103">
        <f t="shared" si="18"/>
        <v>0</v>
      </c>
      <c r="Z80" s="103"/>
      <c r="AA80" s="103">
        <f t="shared" ref="AA80:AB85" si="19">R80-I80</f>
        <v>0</v>
      </c>
      <c r="AB80" s="103">
        <f t="shared" si="19"/>
        <v>0</v>
      </c>
      <c r="AC80" s="102"/>
      <c r="AD80" s="102"/>
    </row>
    <row r="81" spans="1:42" s="101" customFormat="1" ht="36" customHeight="1" x14ac:dyDescent="0.25">
      <c r="A81" s="91"/>
      <c r="B81" s="98"/>
      <c r="C81" s="115" t="s">
        <v>88</v>
      </c>
      <c r="D81" s="187" t="s">
        <v>75</v>
      </c>
      <c r="E81" s="203">
        <v>11</v>
      </c>
      <c r="F81" s="103">
        <v>13.75</v>
      </c>
      <c r="G81" s="103">
        <v>13.75</v>
      </c>
      <c r="H81" s="103"/>
      <c r="I81" s="103">
        <v>0</v>
      </c>
      <c r="J81" s="103">
        <v>0</v>
      </c>
      <c r="K81" s="106"/>
      <c r="L81" s="105"/>
      <c r="M81" s="187" t="s">
        <v>75</v>
      </c>
      <c r="N81" s="204">
        <v>11</v>
      </c>
      <c r="O81" s="45">
        <v>13.75</v>
      </c>
      <c r="P81" s="103">
        <v>13.75</v>
      </c>
      <c r="Q81" s="103"/>
      <c r="R81" s="103">
        <v>0</v>
      </c>
      <c r="S81" s="103">
        <v>0</v>
      </c>
      <c r="T81" s="106"/>
      <c r="U81" s="105"/>
      <c r="V81" s="153" t="s">
        <v>75</v>
      </c>
      <c r="W81" s="177">
        <f t="shared" si="18"/>
        <v>0</v>
      </c>
      <c r="X81" s="103">
        <f t="shared" si="18"/>
        <v>0</v>
      </c>
      <c r="Y81" s="103">
        <f t="shared" si="18"/>
        <v>0</v>
      </c>
      <c r="Z81" s="103"/>
      <c r="AA81" s="103">
        <f t="shared" si="19"/>
        <v>0</v>
      </c>
      <c r="AB81" s="103">
        <f t="shared" si="19"/>
        <v>0</v>
      </c>
      <c r="AC81" s="102"/>
      <c r="AD81" s="102"/>
    </row>
    <row r="82" spans="1:42" s="108" customFormat="1" ht="20.100000000000001" customHeight="1" x14ac:dyDescent="0.25">
      <c r="A82" s="91"/>
      <c r="B82" s="98"/>
      <c r="C82" s="115" t="s">
        <v>89</v>
      </c>
      <c r="D82" s="187" t="s">
        <v>75</v>
      </c>
      <c r="E82" s="203">
        <v>2</v>
      </c>
      <c r="F82" s="79">
        <v>1.5</v>
      </c>
      <c r="G82" s="79">
        <v>1.5</v>
      </c>
      <c r="H82" s="79"/>
      <c r="I82" s="79">
        <v>0</v>
      </c>
      <c r="J82" s="79">
        <v>0</v>
      </c>
      <c r="K82" s="82"/>
      <c r="L82" s="81"/>
      <c r="M82" s="187" t="s">
        <v>75</v>
      </c>
      <c r="N82" s="204">
        <v>2</v>
      </c>
      <c r="O82" s="45">
        <v>1.5</v>
      </c>
      <c r="P82" s="79">
        <v>1.5</v>
      </c>
      <c r="Q82" s="79"/>
      <c r="R82" s="79">
        <v>0</v>
      </c>
      <c r="S82" s="79">
        <v>0</v>
      </c>
      <c r="T82" s="82"/>
      <c r="U82" s="81"/>
      <c r="V82" s="78" t="s">
        <v>75</v>
      </c>
      <c r="W82" s="177">
        <f t="shared" si="18"/>
        <v>0</v>
      </c>
      <c r="X82" s="103">
        <f t="shared" si="18"/>
        <v>0</v>
      </c>
      <c r="Y82" s="103">
        <f t="shared" si="18"/>
        <v>0</v>
      </c>
      <c r="Z82" s="103"/>
      <c r="AA82" s="103">
        <f t="shared" si="19"/>
        <v>0</v>
      </c>
      <c r="AB82" s="103">
        <f t="shared" si="19"/>
        <v>0</v>
      </c>
      <c r="AC82" s="109"/>
      <c r="AD82" s="109"/>
    </row>
    <row r="83" spans="1:42" s="101" customFormat="1" ht="34.5" customHeight="1" x14ac:dyDescent="0.25">
      <c r="A83" s="91"/>
      <c r="B83" s="116"/>
      <c r="C83" s="115" t="s">
        <v>90</v>
      </c>
      <c r="D83" s="187" t="s">
        <v>75</v>
      </c>
      <c r="E83" s="203">
        <v>11</v>
      </c>
      <c r="F83" s="103">
        <v>5.25</v>
      </c>
      <c r="G83" s="103">
        <v>5.25</v>
      </c>
      <c r="H83" s="103"/>
      <c r="I83" s="103">
        <v>0</v>
      </c>
      <c r="J83" s="103">
        <v>0</v>
      </c>
      <c r="K83" s="106"/>
      <c r="L83" s="105"/>
      <c r="M83" s="187" t="s">
        <v>75</v>
      </c>
      <c r="N83" s="204">
        <v>11</v>
      </c>
      <c r="O83" s="45">
        <v>5.25</v>
      </c>
      <c r="P83" s="103">
        <v>5.25</v>
      </c>
      <c r="Q83" s="103"/>
      <c r="R83" s="103">
        <v>0</v>
      </c>
      <c r="S83" s="103">
        <v>0</v>
      </c>
      <c r="T83" s="106"/>
      <c r="U83" s="105"/>
      <c r="V83" s="153" t="s">
        <v>75</v>
      </c>
      <c r="W83" s="177">
        <f t="shared" si="18"/>
        <v>0</v>
      </c>
      <c r="X83" s="103">
        <f t="shared" si="18"/>
        <v>0</v>
      </c>
      <c r="Y83" s="103">
        <f t="shared" si="18"/>
        <v>0</v>
      </c>
      <c r="Z83" s="103"/>
      <c r="AA83" s="103">
        <f t="shared" si="19"/>
        <v>0</v>
      </c>
      <c r="AB83" s="103">
        <f t="shared" si="19"/>
        <v>0</v>
      </c>
      <c r="AC83" s="102"/>
      <c r="AD83" s="102"/>
    </row>
    <row r="84" spans="1:42" s="108" customFormat="1" ht="20.100000000000001" customHeight="1" x14ac:dyDescent="0.25">
      <c r="A84" s="91"/>
      <c r="B84" s="100">
        <v>4112314</v>
      </c>
      <c r="C84" s="113" t="s">
        <v>59</v>
      </c>
      <c r="D84" s="113"/>
      <c r="E84" s="111" t="s">
        <v>91</v>
      </c>
      <c r="F84" s="79">
        <v>50</v>
      </c>
      <c r="G84" s="79">
        <v>50</v>
      </c>
      <c r="H84" s="79"/>
      <c r="I84" s="79">
        <v>0</v>
      </c>
      <c r="J84" s="79">
        <v>0</v>
      </c>
      <c r="K84" s="82"/>
      <c r="L84" s="81"/>
      <c r="M84" s="182"/>
      <c r="N84" s="114" t="s">
        <v>91</v>
      </c>
      <c r="O84" s="45">
        <v>50</v>
      </c>
      <c r="P84" s="79">
        <v>50</v>
      </c>
      <c r="Q84" s="79"/>
      <c r="R84" s="79">
        <v>0</v>
      </c>
      <c r="S84" s="79">
        <v>0</v>
      </c>
      <c r="T84" s="82"/>
      <c r="U84" s="81"/>
      <c r="V84" s="78"/>
      <c r="W84" s="77"/>
      <c r="X84" s="103">
        <f>O84-F84</f>
        <v>0</v>
      </c>
      <c r="Y84" s="103">
        <f>P84-G84</f>
        <v>0</v>
      </c>
      <c r="Z84" s="103"/>
      <c r="AA84" s="103">
        <f t="shared" si="19"/>
        <v>0</v>
      </c>
      <c r="AB84" s="103">
        <f t="shared" si="19"/>
        <v>0</v>
      </c>
      <c r="AC84" s="109"/>
      <c r="AD84" s="109"/>
    </row>
    <row r="85" spans="1:42" s="108" customFormat="1" ht="20.100000000000001" customHeight="1" x14ac:dyDescent="0.25">
      <c r="A85" s="87"/>
      <c r="B85" s="100">
        <v>4112303</v>
      </c>
      <c r="C85" s="113" t="s">
        <v>92</v>
      </c>
      <c r="D85" s="113" t="s">
        <v>75</v>
      </c>
      <c r="E85" s="111">
        <v>15</v>
      </c>
      <c r="F85" s="79">
        <v>15</v>
      </c>
      <c r="G85" s="79">
        <v>15</v>
      </c>
      <c r="H85" s="79"/>
      <c r="I85" s="79">
        <v>0</v>
      </c>
      <c r="J85" s="79">
        <v>0</v>
      </c>
      <c r="K85" s="82"/>
      <c r="L85" s="81"/>
      <c r="M85" s="187" t="s">
        <v>75</v>
      </c>
      <c r="N85" s="110">
        <v>15</v>
      </c>
      <c r="O85" s="45">
        <v>15</v>
      </c>
      <c r="P85" s="79">
        <v>15</v>
      </c>
      <c r="Q85" s="79"/>
      <c r="R85" s="79">
        <v>0</v>
      </c>
      <c r="S85" s="79">
        <v>0</v>
      </c>
      <c r="T85" s="82"/>
      <c r="U85" s="81"/>
      <c r="V85" s="78" t="s">
        <v>75</v>
      </c>
      <c r="W85" s="177">
        <f>N85-E85</f>
        <v>0</v>
      </c>
      <c r="X85" s="103">
        <f>O85-F85</f>
        <v>0</v>
      </c>
      <c r="Y85" s="103">
        <f>P85-G85</f>
        <v>0</v>
      </c>
      <c r="Z85" s="103"/>
      <c r="AA85" s="103">
        <f t="shared" si="19"/>
        <v>0</v>
      </c>
      <c r="AB85" s="103">
        <f t="shared" si="19"/>
        <v>0</v>
      </c>
      <c r="AC85" s="109"/>
      <c r="AD85" s="109"/>
      <c r="AH85" s="109"/>
      <c r="AI85" s="109" t="s">
        <v>93</v>
      </c>
      <c r="AJ85" s="109"/>
      <c r="AK85" s="109"/>
      <c r="AL85" s="109"/>
      <c r="AM85" s="109" t="s">
        <v>94</v>
      </c>
      <c r="AN85" s="109"/>
      <c r="AO85" s="108" t="s">
        <v>95</v>
      </c>
    </row>
    <row r="86" spans="1:42" s="108" customFormat="1" ht="23.25" customHeight="1" x14ac:dyDescent="0.25">
      <c r="A86" s="233"/>
      <c r="B86" s="100"/>
      <c r="C86" s="219" t="s">
        <v>96</v>
      </c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5"/>
      <c r="AB86" s="94"/>
      <c r="AC86" s="94"/>
      <c r="AD86" s="93"/>
      <c r="AG86" s="101"/>
      <c r="AH86" s="102"/>
      <c r="AI86" s="102"/>
      <c r="AJ86" s="102"/>
      <c r="AK86" s="102"/>
      <c r="AL86" s="102"/>
      <c r="AM86" s="102"/>
      <c r="AN86" s="102"/>
      <c r="AO86" s="101"/>
      <c r="AP86" s="101"/>
    </row>
    <row r="87" spans="1:42" s="101" customFormat="1" ht="20.100000000000001" customHeight="1" x14ac:dyDescent="0.25">
      <c r="A87" s="223"/>
      <c r="B87" s="100">
        <v>4141101</v>
      </c>
      <c r="C87" s="85" t="s">
        <v>97</v>
      </c>
      <c r="D87" s="85" t="s">
        <v>98</v>
      </c>
      <c r="E87" s="204">
        <v>470</v>
      </c>
      <c r="F87" s="103">
        <v>24000</v>
      </c>
      <c r="G87" s="103">
        <v>24000</v>
      </c>
      <c r="H87" s="103"/>
      <c r="I87" s="103">
        <v>0</v>
      </c>
      <c r="J87" s="103">
        <v>0</v>
      </c>
      <c r="K87" s="106"/>
      <c r="L87" s="105"/>
      <c r="M87" s="176" t="s">
        <v>98</v>
      </c>
      <c r="N87" s="104">
        <v>470</v>
      </c>
      <c r="O87" s="45">
        <v>24000</v>
      </c>
      <c r="P87" s="103">
        <v>24000</v>
      </c>
      <c r="Q87" s="103"/>
      <c r="R87" s="103">
        <v>0</v>
      </c>
      <c r="S87" s="103">
        <v>0</v>
      </c>
      <c r="T87" s="106"/>
      <c r="U87" s="105"/>
      <c r="V87" s="153" t="s">
        <v>98</v>
      </c>
      <c r="W87" s="177">
        <f>N87-E87</f>
        <v>0</v>
      </c>
      <c r="X87" s="103">
        <f>O87-F87</f>
        <v>0</v>
      </c>
      <c r="Y87" s="103">
        <f>P87-G87</f>
        <v>0</v>
      </c>
      <c r="Z87" s="103"/>
      <c r="AA87" s="103">
        <f>R87-I87</f>
        <v>0</v>
      </c>
      <c r="AB87" s="103">
        <f>S87-J87</f>
        <v>0</v>
      </c>
      <c r="AC87" s="102"/>
      <c r="AD87" s="102"/>
      <c r="AG87" s="108"/>
      <c r="AH87" s="88" t="e">
        <f>#REF!</f>
        <v>#REF!</v>
      </c>
      <c r="AI87" s="88" t="e">
        <f>#REF!</f>
        <v>#REF!</v>
      </c>
      <c r="AJ87" s="88" t="e">
        <f>AI87+AH87</f>
        <v>#REF!</v>
      </c>
      <c r="AK87" s="109"/>
      <c r="AL87" s="109">
        <v>50</v>
      </c>
      <c r="AM87" s="79">
        <v>371</v>
      </c>
      <c r="AN87" s="88">
        <f>AM87+AL87</f>
        <v>421</v>
      </c>
      <c r="AO87" s="10" t="e">
        <f>AN87-AJ87</f>
        <v>#REF!</v>
      </c>
      <c r="AP87" s="108"/>
    </row>
    <row r="88" spans="1:42" s="108" customFormat="1" ht="20.100000000000001" customHeight="1" x14ac:dyDescent="0.25">
      <c r="A88" s="107"/>
      <c r="B88" s="207"/>
      <c r="C88" s="219" t="s">
        <v>99</v>
      </c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5"/>
      <c r="AB88" s="94"/>
      <c r="AC88" s="94"/>
      <c r="AD88" s="93"/>
      <c r="AH88" s="109"/>
      <c r="AI88" s="109"/>
      <c r="AJ88" s="109"/>
      <c r="AK88" s="109"/>
      <c r="AL88" s="109"/>
      <c r="AM88" s="109"/>
      <c r="AN88" s="109"/>
    </row>
    <row r="89" spans="1:42" s="108" customFormat="1" ht="15" customHeight="1" x14ac:dyDescent="0.25">
      <c r="A89" s="91"/>
      <c r="B89" s="100">
        <v>4111306</v>
      </c>
      <c r="C89" s="96" t="s">
        <v>100</v>
      </c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9"/>
      <c r="W89" s="99"/>
      <c r="X89" s="99"/>
      <c r="Y89" s="99"/>
      <c r="Z89" s="99"/>
      <c r="AA89" s="99"/>
      <c r="AB89" s="94"/>
      <c r="AC89" s="94"/>
      <c r="AD89" s="93"/>
      <c r="AG89" s="92" t="e">
        <f>P90/U90</f>
        <v>#DIV/0!</v>
      </c>
      <c r="AH89" s="79">
        <v>46.5</v>
      </c>
      <c r="AI89" s="79">
        <v>895.5</v>
      </c>
      <c r="AJ89" s="88">
        <f>AI89+AH89</f>
        <v>942</v>
      </c>
      <c r="AK89" s="109"/>
      <c r="AL89" s="109">
        <v>161</v>
      </c>
      <c r="AM89" s="89">
        <v>1182</v>
      </c>
      <c r="AN89" s="88">
        <f>AM89+AL89</f>
        <v>1343</v>
      </c>
      <c r="AO89" s="10">
        <f>AN89-AJ89</f>
        <v>401</v>
      </c>
    </row>
    <row r="90" spans="1:42" s="108" customFormat="1" ht="18.75" customHeight="1" x14ac:dyDescent="0.25">
      <c r="A90" s="91"/>
      <c r="B90" s="98"/>
      <c r="C90" s="85" t="s">
        <v>101</v>
      </c>
      <c r="D90" s="187" t="s">
        <v>75</v>
      </c>
      <c r="E90" s="85">
        <v>131</v>
      </c>
      <c r="F90" s="79">
        <v>1261</v>
      </c>
      <c r="G90" s="79">
        <v>151.32</v>
      </c>
      <c r="H90" s="79"/>
      <c r="I90" s="79">
        <v>1109.68</v>
      </c>
      <c r="J90" s="79">
        <v>0</v>
      </c>
      <c r="K90" s="82"/>
      <c r="L90" s="81"/>
      <c r="M90" s="187" t="s">
        <v>75</v>
      </c>
      <c r="N90" s="204">
        <v>130</v>
      </c>
      <c r="O90" s="80">
        <v>1243.55</v>
      </c>
      <c r="P90" s="89">
        <v>174.09700000000001</v>
      </c>
      <c r="Q90" s="79"/>
      <c r="R90" s="89">
        <v>1069.453</v>
      </c>
      <c r="S90" s="79">
        <v>0</v>
      </c>
      <c r="T90" s="82"/>
      <c r="U90" s="81"/>
      <c r="V90" s="78" t="s">
        <v>75</v>
      </c>
      <c r="W90" s="177">
        <f>N90-E90</f>
        <v>-1</v>
      </c>
      <c r="X90" s="103">
        <f>O90-F90</f>
        <v>-17.450000000000045</v>
      </c>
      <c r="Y90" s="103">
        <f>P90-G90</f>
        <v>22.777000000000015</v>
      </c>
      <c r="Z90" s="103"/>
      <c r="AA90" s="103">
        <f>R90-I90</f>
        <v>-40.227000000000089</v>
      </c>
      <c r="AB90" s="103">
        <f>S90-J90</f>
        <v>0</v>
      </c>
      <c r="AC90" s="109"/>
      <c r="AD90" s="109"/>
      <c r="AH90" s="109"/>
      <c r="AI90" s="109"/>
      <c r="AJ90" s="109"/>
      <c r="AK90" s="109"/>
      <c r="AL90" s="109"/>
      <c r="AM90" s="109"/>
      <c r="AN90" s="109"/>
    </row>
    <row r="91" spans="1:42" s="108" customFormat="1" ht="15" customHeight="1" x14ac:dyDescent="0.25">
      <c r="A91" s="91"/>
      <c r="B91" s="100">
        <v>4111307</v>
      </c>
      <c r="C91" s="96" t="s">
        <v>65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188"/>
      <c r="W91" s="188"/>
      <c r="X91" s="188"/>
      <c r="Y91" s="188"/>
      <c r="Z91" s="188"/>
      <c r="AA91" s="188"/>
      <c r="AB91" s="184"/>
      <c r="AC91" s="94"/>
      <c r="AD91" s="93"/>
      <c r="AG91" s="92" t="e">
        <f>P92/U92</f>
        <v>#DIV/0!</v>
      </c>
      <c r="AH91" s="79">
        <v>46.5</v>
      </c>
      <c r="AI91" s="79">
        <v>895.5</v>
      </c>
      <c r="AJ91" s="88">
        <f>AI91+AH91</f>
        <v>942</v>
      </c>
      <c r="AK91" s="109"/>
      <c r="AL91" s="109">
        <v>161</v>
      </c>
      <c r="AM91" s="89">
        <v>1182</v>
      </c>
      <c r="AN91" s="88">
        <f>AM91+AL91</f>
        <v>1343</v>
      </c>
      <c r="AO91" s="10">
        <f>AN91-AJ91</f>
        <v>401</v>
      </c>
    </row>
    <row r="92" spans="1:42" s="108" customFormat="1" ht="24" customHeight="1" x14ac:dyDescent="0.25">
      <c r="A92" s="91"/>
      <c r="B92" s="98"/>
      <c r="C92" s="85" t="s">
        <v>102</v>
      </c>
      <c r="D92" s="187" t="s">
        <v>75</v>
      </c>
      <c r="E92" s="204" t="s">
        <v>103</v>
      </c>
      <c r="F92" s="79">
        <v>1515</v>
      </c>
      <c r="G92" s="79">
        <v>181.8</v>
      </c>
      <c r="H92" s="79"/>
      <c r="I92" s="79">
        <v>1333.2</v>
      </c>
      <c r="J92" s="79">
        <v>0</v>
      </c>
      <c r="K92" s="82"/>
      <c r="L92" s="81"/>
      <c r="M92" s="187" t="s">
        <v>75</v>
      </c>
      <c r="N92" s="204">
        <v>3</v>
      </c>
      <c r="O92" s="45">
        <v>461.62</v>
      </c>
      <c r="P92" s="89">
        <v>64.626800000000003</v>
      </c>
      <c r="Q92" s="79"/>
      <c r="R92" s="89">
        <v>396.9932</v>
      </c>
      <c r="S92" s="79">
        <v>0</v>
      </c>
      <c r="T92" s="82"/>
      <c r="U92" s="81"/>
      <c r="V92" s="78" t="s">
        <v>75</v>
      </c>
      <c r="W92" s="77">
        <v>-5</v>
      </c>
      <c r="X92" s="103">
        <f t="shared" ref="X92:Y94" si="20">O92-F92</f>
        <v>-1053.3800000000001</v>
      </c>
      <c r="Y92" s="103">
        <f t="shared" si="20"/>
        <v>-117.17320000000001</v>
      </c>
      <c r="Z92" s="103"/>
      <c r="AA92" s="103">
        <f t="shared" ref="AA92:AB94" si="21">R92-I92</f>
        <v>-936.20680000000004</v>
      </c>
      <c r="AB92" s="103">
        <f t="shared" si="21"/>
        <v>0</v>
      </c>
      <c r="AC92" s="109"/>
      <c r="AD92" s="109"/>
      <c r="AG92" s="92" t="e">
        <f>P93/U93</f>
        <v>#DIV/0!</v>
      </c>
      <c r="AH92" s="79">
        <v>978.5</v>
      </c>
      <c r="AI92" s="79">
        <v>18871.5</v>
      </c>
      <c r="AJ92" s="88">
        <f>AI92+AH92</f>
        <v>19850</v>
      </c>
      <c r="AK92" s="109"/>
      <c r="AL92" s="109">
        <v>3398</v>
      </c>
      <c r="AM92" s="89">
        <v>24917</v>
      </c>
      <c r="AN92" s="88">
        <f>AM92+AL92</f>
        <v>28315</v>
      </c>
      <c r="AO92" s="10">
        <f>AN92-AJ92</f>
        <v>8465</v>
      </c>
    </row>
    <row r="93" spans="1:42" s="108" customFormat="1" ht="32.25" customHeight="1" x14ac:dyDescent="0.25">
      <c r="A93" s="91"/>
      <c r="B93" s="98"/>
      <c r="C93" s="85" t="s">
        <v>104</v>
      </c>
      <c r="D93" s="187" t="s">
        <v>75</v>
      </c>
      <c r="E93" s="204" t="s">
        <v>105</v>
      </c>
      <c r="F93" s="79">
        <v>20311</v>
      </c>
      <c r="G93" s="79">
        <v>2437.3200000000002</v>
      </c>
      <c r="H93" s="79"/>
      <c r="I93" s="79">
        <v>17873.68</v>
      </c>
      <c r="J93" s="79">
        <v>0</v>
      </c>
      <c r="K93" s="82"/>
      <c r="L93" s="81"/>
      <c r="M93" s="187" t="s">
        <v>75</v>
      </c>
      <c r="N93" s="204">
        <v>120</v>
      </c>
      <c r="O93" s="80">
        <v>19083.95</v>
      </c>
      <c r="P93" s="89">
        <v>2671.7530000000002</v>
      </c>
      <c r="Q93" s="79"/>
      <c r="R93" s="89">
        <v>16412.197</v>
      </c>
      <c r="S93" s="79">
        <v>0</v>
      </c>
      <c r="T93" s="82"/>
      <c r="U93" s="81"/>
      <c r="V93" s="78" t="s">
        <v>75</v>
      </c>
      <c r="W93" s="77">
        <v>-15</v>
      </c>
      <c r="X93" s="103">
        <f t="shared" si="20"/>
        <v>-1227.0499999999993</v>
      </c>
      <c r="Y93" s="103">
        <f t="shared" si="20"/>
        <v>234.43299999999999</v>
      </c>
      <c r="Z93" s="103"/>
      <c r="AA93" s="103">
        <f t="shared" si="21"/>
        <v>-1461.4830000000002</v>
      </c>
      <c r="AB93" s="103">
        <f t="shared" si="21"/>
        <v>0</v>
      </c>
      <c r="AC93" s="109"/>
      <c r="AD93" s="109"/>
      <c r="AG93" s="92" t="e">
        <f>P94/U94</f>
        <v>#DIV/0!</v>
      </c>
      <c r="AH93" s="79">
        <v>131</v>
      </c>
      <c r="AI93" s="79">
        <v>2528</v>
      </c>
      <c r="AJ93" s="88">
        <f>AI93+AH93</f>
        <v>2659</v>
      </c>
      <c r="AK93" s="109"/>
      <c r="AL93" s="109">
        <v>455</v>
      </c>
      <c r="AM93" s="89">
        <v>3337</v>
      </c>
      <c r="AN93" s="88">
        <f>AM93+AL93</f>
        <v>3792</v>
      </c>
      <c r="AO93" s="10">
        <f>AN93-AJ93</f>
        <v>1133</v>
      </c>
    </row>
    <row r="94" spans="1:42" s="108" customFormat="1" ht="19.5" customHeight="1" x14ac:dyDescent="0.25">
      <c r="A94" s="91"/>
      <c r="B94" s="98"/>
      <c r="C94" s="85" t="s">
        <v>124</v>
      </c>
      <c r="D94" s="85" t="s">
        <v>106</v>
      </c>
      <c r="E94" s="189">
        <v>318</v>
      </c>
      <c r="F94" s="79">
        <v>9729</v>
      </c>
      <c r="G94" s="79">
        <v>1167.48</v>
      </c>
      <c r="H94" s="79"/>
      <c r="I94" s="79">
        <v>8561.52</v>
      </c>
      <c r="J94" s="79">
        <v>0</v>
      </c>
      <c r="K94" s="82"/>
      <c r="L94" s="81"/>
      <c r="M94" s="182" t="s">
        <v>106</v>
      </c>
      <c r="N94" s="190">
        <v>342.60500000000002</v>
      </c>
      <c r="O94" s="80">
        <v>9948.16</v>
      </c>
      <c r="P94" s="89">
        <v>1392.7424000000001</v>
      </c>
      <c r="Q94" s="79"/>
      <c r="R94" s="89">
        <v>8555.4176000000007</v>
      </c>
      <c r="S94" s="79">
        <v>0</v>
      </c>
      <c r="T94" s="82"/>
      <c r="U94" s="81"/>
      <c r="V94" s="78" t="s">
        <v>106</v>
      </c>
      <c r="W94" s="77">
        <v>24.105000000000022</v>
      </c>
      <c r="X94" s="103">
        <f t="shared" si="20"/>
        <v>219.15999999999985</v>
      </c>
      <c r="Y94" s="103">
        <f t="shared" si="20"/>
        <v>225.26240000000007</v>
      </c>
      <c r="Z94" s="103"/>
      <c r="AA94" s="103">
        <f t="shared" si="21"/>
        <v>-6.1023999999997613</v>
      </c>
      <c r="AB94" s="103">
        <f t="shared" si="21"/>
        <v>0</v>
      </c>
      <c r="AC94" s="109"/>
      <c r="AD94" s="109"/>
      <c r="AG94" s="92" t="e">
        <f>#REF!/#REF!</f>
        <v>#REF!</v>
      </c>
      <c r="AH94" s="79"/>
      <c r="AI94" s="79"/>
      <c r="AJ94" s="88"/>
      <c r="AK94" s="109"/>
      <c r="AL94" s="109"/>
      <c r="AM94" s="89"/>
      <c r="AN94" s="88"/>
      <c r="AO94" s="10"/>
    </row>
    <row r="95" spans="1:42" s="108" customFormat="1" ht="15" customHeight="1" x14ac:dyDescent="0.25">
      <c r="A95" s="91"/>
      <c r="B95" s="97">
        <v>4111201</v>
      </c>
      <c r="C95" s="96" t="s">
        <v>15</v>
      </c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191"/>
      <c r="W95" s="192"/>
      <c r="X95" s="192"/>
      <c r="Y95" s="192"/>
      <c r="Z95" s="192"/>
      <c r="AA95" s="103"/>
      <c r="AB95" s="184"/>
      <c r="AC95" s="94"/>
      <c r="AD95" s="93"/>
      <c r="AG95" s="92" t="e">
        <f>P96/U96</f>
        <v>#DIV/0!</v>
      </c>
      <c r="AH95" s="79">
        <v>18</v>
      </c>
      <c r="AI95" s="79">
        <v>360</v>
      </c>
      <c r="AJ95" s="88">
        <f>AI95+AH95</f>
        <v>378</v>
      </c>
      <c r="AK95" s="109"/>
      <c r="AL95" s="109">
        <v>65</v>
      </c>
      <c r="AM95" s="89">
        <v>475.36</v>
      </c>
      <c r="AN95" s="88">
        <f>AM95+AL95</f>
        <v>540.36</v>
      </c>
      <c r="AO95" s="10">
        <f>AN95-AJ95</f>
        <v>162.36000000000001</v>
      </c>
    </row>
    <row r="96" spans="1:42" s="108" customFormat="1" ht="33.75" customHeight="1" x14ac:dyDescent="0.25">
      <c r="A96" s="91"/>
      <c r="B96" s="90"/>
      <c r="C96" s="85" t="s">
        <v>125</v>
      </c>
      <c r="D96" s="85" t="s">
        <v>106</v>
      </c>
      <c r="E96" s="189">
        <v>143</v>
      </c>
      <c r="F96" s="79">
        <v>2515</v>
      </c>
      <c r="G96" s="79">
        <v>301.8</v>
      </c>
      <c r="H96" s="83"/>
      <c r="I96" s="79">
        <v>2213.1999999999998</v>
      </c>
      <c r="J96" s="79">
        <v>0</v>
      </c>
      <c r="K96" s="82"/>
      <c r="L96" s="81"/>
      <c r="M96" s="182" t="s">
        <v>106</v>
      </c>
      <c r="N96" s="193">
        <v>108.96899999999999</v>
      </c>
      <c r="O96" s="80">
        <v>3168.23</v>
      </c>
      <c r="P96" s="89">
        <v>443.55220000000008</v>
      </c>
      <c r="Q96" s="79"/>
      <c r="R96" s="89">
        <v>2724.6777999999999</v>
      </c>
      <c r="S96" s="79">
        <v>0</v>
      </c>
      <c r="T96" s="82"/>
      <c r="U96" s="81"/>
      <c r="V96" s="78" t="s">
        <v>106</v>
      </c>
      <c r="W96" s="103">
        <v>-33.729999999999997</v>
      </c>
      <c r="X96" s="103">
        <f t="shared" ref="X96:X104" si="22">O96-F96</f>
        <v>653.23</v>
      </c>
      <c r="Y96" s="103">
        <f t="shared" ref="Y96:Y104" si="23">P96-G96</f>
        <v>141.75220000000007</v>
      </c>
      <c r="Z96" s="103"/>
      <c r="AA96" s="103">
        <f t="shared" ref="AA96:AA104" si="24">R96-I96</f>
        <v>511.47780000000012</v>
      </c>
      <c r="AB96" s="103">
        <f t="shared" ref="AB96:AB104" si="25">S96-J96</f>
        <v>0</v>
      </c>
      <c r="AC96" s="109"/>
      <c r="AD96" s="109"/>
      <c r="AG96" s="92" t="e">
        <f>P97/U97</f>
        <v>#DIV/0!</v>
      </c>
      <c r="AH96" s="79">
        <v>3</v>
      </c>
      <c r="AI96" s="79">
        <v>60</v>
      </c>
      <c r="AJ96" s="88">
        <f>AI96+AH96</f>
        <v>63</v>
      </c>
      <c r="AK96" s="109"/>
      <c r="AL96" s="109">
        <v>11</v>
      </c>
      <c r="AM96" s="89">
        <v>80</v>
      </c>
      <c r="AN96" s="88">
        <f>AM96+AL96</f>
        <v>91</v>
      </c>
      <c r="AO96" s="10">
        <f>AN96-AJ96</f>
        <v>28</v>
      </c>
    </row>
    <row r="97" spans="1:42" s="108" customFormat="1" ht="34.5" customHeight="1" x14ac:dyDescent="0.25">
      <c r="A97" s="91"/>
      <c r="B97" s="90"/>
      <c r="C97" s="85" t="s">
        <v>126</v>
      </c>
      <c r="D97" s="85" t="s">
        <v>106</v>
      </c>
      <c r="E97" s="194">
        <v>84.31</v>
      </c>
      <c r="F97" s="79">
        <v>2550</v>
      </c>
      <c r="G97" s="79">
        <v>306</v>
      </c>
      <c r="H97" s="83"/>
      <c r="I97" s="79">
        <v>2244</v>
      </c>
      <c r="J97" s="79">
        <v>0</v>
      </c>
      <c r="K97" s="82"/>
      <c r="L97" s="81"/>
      <c r="M97" s="182" t="s">
        <v>106</v>
      </c>
      <c r="N97" s="193">
        <v>67.11</v>
      </c>
      <c r="O97" s="80">
        <v>1752.01</v>
      </c>
      <c r="P97" s="89">
        <v>245.28139999999999</v>
      </c>
      <c r="Q97" s="79"/>
      <c r="R97" s="89">
        <v>1506.7285999999999</v>
      </c>
      <c r="S97" s="79">
        <v>0</v>
      </c>
      <c r="T97" s="82"/>
      <c r="U97" s="81"/>
      <c r="V97" s="78" t="s">
        <v>106</v>
      </c>
      <c r="W97" s="103">
        <v>-15.2</v>
      </c>
      <c r="X97" s="103">
        <f t="shared" si="22"/>
        <v>-797.99</v>
      </c>
      <c r="Y97" s="103">
        <f t="shared" si="23"/>
        <v>-60.718600000000009</v>
      </c>
      <c r="Z97" s="103"/>
      <c r="AA97" s="103">
        <f t="shared" si="24"/>
        <v>-737.27140000000009</v>
      </c>
      <c r="AB97" s="103">
        <f t="shared" si="25"/>
        <v>0</v>
      </c>
      <c r="AC97" s="109"/>
      <c r="AD97" s="109"/>
      <c r="AG97" s="92" t="e">
        <f>P98/U98</f>
        <v>#DIV/0!</v>
      </c>
      <c r="AH97" s="79">
        <v>8.25</v>
      </c>
      <c r="AI97" s="79">
        <v>170.25</v>
      </c>
      <c r="AJ97" s="88">
        <f>AI97+AH97</f>
        <v>178.5</v>
      </c>
      <c r="AK97" s="109"/>
      <c r="AL97" s="109">
        <v>31</v>
      </c>
      <c r="AM97" s="89">
        <v>225</v>
      </c>
      <c r="AN97" s="88">
        <f>AM97+AL97</f>
        <v>256</v>
      </c>
      <c r="AO97" s="10">
        <f>AN97-AJ97</f>
        <v>77.5</v>
      </c>
    </row>
    <row r="98" spans="1:42" s="108" customFormat="1" ht="33" customHeight="1" x14ac:dyDescent="0.25">
      <c r="A98" s="91"/>
      <c r="B98" s="90"/>
      <c r="C98" s="85" t="s">
        <v>127</v>
      </c>
      <c r="D98" s="85" t="s">
        <v>106</v>
      </c>
      <c r="E98" s="194">
        <v>87.03</v>
      </c>
      <c r="F98" s="79">
        <v>1785</v>
      </c>
      <c r="G98" s="79">
        <v>214.2</v>
      </c>
      <c r="H98" s="83"/>
      <c r="I98" s="79">
        <v>1570.8</v>
      </c>
      <c r="J98" s="79">
        <v>0</v>
      </c>
      <c r="K98" s="82"/>
      <c r="L98" s="81"/>
      <c r="M98" s="182" t="s">
        <v>106</v>
      </c>
      <c r="N98" s="195">
        <v>58.272000000000013</v>
      </c>
      <c r="O98" s="80">
        <v>1508.76</v>
      </c>
      <c r="P98" s="89">
        <v>211.22640000000001</v>
      </c>
      <c r="Q98" s="79"/>
      <c r="R98" s="89">
        <v>1297.5336</v>
      </c>
      <c r="S98" s="79">
        <v>0</v>
      </c>
      <c r="T98" s="82"/>
      <c r="U98" s="81"/>
      <c r="V98" s="78" t="s">
        <v>106</v>
      </c>
      <c r="W98" s="103">
        <v>-28.757999999999988</v>
      </c>
      <c r="X98" s="103">
        <f t="shared" si="22"/>
        <v>-276.24</v>
      </c>
      <c r="Y98" s="103">
        <f t="shared" si="23"/>
        <v>-2.9735999999999763</v>
      </c>
      <c r="Z98" s="103"/>
      <c r="AA98" s="103">
        <f t="shared" si="24"/>
        <v>-273.26639999999998</v>
      </c>
      <c r="AB98" s="103">
        <f t="shared" si="25"/>
        <v>0</v>
      </c>
      <c r="AC98" s="109"/>
      <c r="AD98" s="109"/>
      <c r="AG98" s="92" t="e">
        <f>P99/U99</f>
        <v>#DIV/0!</v>
      </c>
      <c r="AH98" s="79"/>
      <c r="AI98" s="79"/>
      <c r="AJ98" s="88"/>
      <c r="AK98" s="109"/>
      <c r="AL98" s="109"/>
      <c r="AM98" s="89"/>
      <c r="AN98" s="88"/>
      <c r="AO98" s="10"/>
    </row>
    <row r="99" spans="1:42" s="108" customFormat="1" ht="20.25" customHeight="1" x14ac:dyDescent="0.25">
      <c r="A99" s="91"/>
      <c r="B99" s="90"/>
      <c r="C99" s="85" t="s">
        <v>128</v>
      </c>
      <c r="D99" s="85" t="s">
        <v>106</v>
      </c>
      <c r="E99" s="194">
        <v>263.24</v>
      </c>
      <c r="F99" s="79">
        <v>11952.5</v>
      </c>
      <c r="G99" s="79">
        <v>1434.3</v>
      </c>
      <c r="H99" s="83"/>
      <c r="I99" s="79">
        <v>10518.2</v>
      </c>
      <c r="J99" s="79">
        <v>0</v>
      </c>
      <c r="K99" s="82"/>
      <c r="L99" s="81"/>
      <c r="M99" s="182" t="s">
        <v>106</v>
      </c>
      <c r="N99" s="196">
        <v>240.47200000000001</v>
      </c>
      <c r="O99" s="80">
        <v>10777.83</v>
      </c>
      <c r="P99" s="89">
        <v>1508.8961999999999</v>
      </c>
      <c r="Q99" s="79"/>
      <c r="R99" s="89">
        <v>9268.9337999999989</v>
      </c>
      <c r="S99" s="79">
        <v>0</v>
      </c>
      <c r="T99" s="82"/>
      <c r="U99" s="81"/>
      <c r="V99" s="78" t="s">
        <v>106</v>
      </c>
      <c r="W99" s="103">
        <v>-22.768000000000001</v>
      </c>
      <c r="X99" s="103">
        <f t="shared" si="22"/>
        <v>-1174.67</v>
      </c>
      <c r="Y99" s="103">
        <f t="shared" si="23"/>
        <v>74.596199999999953</v>
      </c>
      <c r="Z99" s="103"/>
      <c r="AA99" s="103">
        <f t="shared" si="24"/>
        <v>-1249.2662000000018</v>
      </c>
      <c r="AB99" s="103">
        <f t="shared" si="25"/>
        <v>0</v>
      </c>
      <c r="AC99" s="109"/>
      <c r="AD99" s="109"/>
      <c r="AG99" s="92" t="e">
        <f>#REF!/#REF!</f>
        <v>#REF!</v>
      </c>
      <c r="AH99" s="79"/>
      <c r="AI99" s="79"/>
      <c r="AJ99" s="88"/>
      <c r="AK99" s="109"/>
      <c r="AL99" s="109"/>
      <c r="AM99" s="89"/>
      <c r="AN99" s="88"/>
      <c r="AO99" s="10"/>
    </row>
    <row r="100" spans="1:42" s="108" customFormat="1" ht="18" customHeight="1" x14ac:dyDescent="0.25">
      <c r="A100" s="91"/>
      <c r="B100" s="90"/>
      <c r="C100" s="85" t="s">
        <v>107</v>
      </c>
      <c r="D100" s="187" t="s">
        <v>75</v>
      </c>
      <c r="E100" s="194">
        <v>8</v>
      </c>
      <c r="F100" s="79">
        <v>166</v>
      </c>
      <c r="G100" s="79">
        <v>19.920000000000002</v>
      </c>
      <c r="H100" s="83"/>
      <c r="I100" s="79">
        <v>146.08000000000001</v>
      </c>
      <c r="J100" s="79">
        <v>0</v>
      </c>
      <c r="K100" s="82"/>
      <c r="L100" s="81"/>
      <c r="M100" s="187" t="s">
        <v>75</v>
      </c>
      <c r="N100" s="204">
        <v>7</v>
      </c>
      <c r="O100" s="80">
        <v>154.12</v>
      </c>
      <c r="P100" s="89">
        <v>21.576799999999999</v>
      </c>
      <c r="Q100" s="79"/>
      <c r="R100" s="89">
        <v>132.54320000000001</v>
      </c>
      <c r="S100" s="79">
        <v>0</v>
      </c>
      <c r="T100" s="82"/>
      <c r="U100" s="81"/>
      <c r="V100" s="78" t="s">
        <v>75</v>
      </c>
      <c r="W100" s="103">
        <v>-1</v>
      </c>
      <c r="X100" s="103">
        <f t="shared" si="22"/>
        <v>-11.879999999999995</v>
      </c>
      <c r="Y100" s="103">
        <f t="shared" si="23"/>
        <v>1.6567999999999969</v>
      </c>
      <c r="Z100" s="103"/>
      <c r="AA100" s="103">
        <f t="shared" si="24"/>
        <v>-13.536799999999999</v>
      </c>
      <c r="AB100" s="103">
        <f t="shared" si="25"/>
        <v>0</v>
      </c>
      <c r="AC100" s="109"/>
      <c r="AD100" s="109"/>
      <c r="AG100" s="92" t="e">
        <f>#REF!/#REF!</f>
        <v>#REF!</v>
      </c>
      <c r="AH100" s="79">
        <v>8.25</v>
      </c>
      <c r="AI100" s="79">
        <v>170.25</v>
      </c>
      <c r="AJ100" s="88">
        <f>AI100+AH100</f>
        <v>178.5</v>
      </c>
      <c r="AK100" s="109"/>
      <c r="AL100" s="109">
        <v>31</v>
      </c>
      <c r="AM100" s="89">
        <v>225</v>
      </c>
      <c r="AN100" s="88">
        <f>AM100+AL100</f>
        <v>256</v>
      </c>
      <c r="AO100" s="10">
        <f>AN100-AJ100</f>
        <v>77.5</v>
      </c>
    </row>
    <row r="101" spans="1:42" s="108" customFormat="1" ht="18" customHeight="1" x14ac:dyDescent="0.25">
      <c r="A101" s="91"/>
      <c r="B101" s="90"/>
      <c r="C101" s="85" t="s">
        <v>108</v>
      </c>
      <c r="D101" s="187" t="s">
        <v>106</v>
      </c>
      <c r="E101" s="194">
        <v>0</v>
      </c>
      <c r="F101" s="79">
        <v>0</v>
      </c>
      <c r="G101" s="79">
        <v>0</v>
      </c>
      <c r="H101" s="83"/>
      <c r="I101" s="79">
        <v>0</v>
      </c>
      <c r="J101" s="79">
        <v>0</v>
      </c>
      <c r="K101" s="82"/>
      <c r="L101" s="81"/>
      <c r="M101" s="187" t="s">
        <v>106</v>
      </c>
      <c r="N101" s="204">
        <v>13.625</v>
      </c>
      <c r="O101" s="80">
        <v>5222.4299999999994</v>
      </c>
      <c r="P101" s="89">
        <v>731.14020000000005</v>
      </c>
      <c r="Q101" s="79"/>
      <c r="R101" s="89">
        <v>4491.2897999999996</v>
      </c>
      <c r="S101" s="79">
        <v>0</v>
      </c>
      <c r="T101" s="82"/>
      <c r="U101" s="81"/>
      <c r="V101" s="78" t="s">
        <v>106</v>
      </c>
      <c r="W101" s="177">
        <f>N101-E101</f>
        <v>13.625</v>
      </c>
      <c r="X101" s="103">
        <f t="shared" si="22"/>
        <v>5222.4299999999994</v>
      </c>
      <c r="Y101" s="103">
        <f t="shared" si="23"/>
        <v>731.14020000000005</v>
      </c>
      <c r="Z101" s="103"/>
      <c r="AA101" s="103">
        <f t="shared" si="24"/>
        <v>4491.2897999999996</v>
      </c>
      <c r="AB101" s="103">
        <f t="shared" si="25"/>
        <v>0</v>
      </c>
      <c r="AC101" s="109"/>
      <c r="AD101" s="109"/>
      <c r="AG101" s="92"/>
      <c r="AH101" s="79"/>
      <c r="AI101" s="79"/>
      <c r="AJ101" s="88"/>
      <c r="AK101" s="109"/>
      <c r="AL101" s="109"/>
      <c r="AM101" s="89"/>
      <c r="AN101" s="88"/>
      <c r="AO101" s="10"/>
    </row>
    <row r="102" spans="1:42" s="108" customFormat="1" ht="18" customHeight="1" x14ac:dyDescent="0.25">
      <c r="A102" s="91"/>
      <c r="B102" s="90"/>
      <c r="C102" s="85" t="s">
        <v>109</v>
      </c>
      <c r="D102" s="187" t="s">
        <v>75</v>
      </c>
      <c r="E102" s="194">
        <v>0</v>
      </c>
      <c r="F102" s="79">
        <v>0</v>
      </c>
      <c r="G102" s="79">
        <v>0</v>
      </c>
      <c r="H102" s="83"/>
      <c r="I102" s="79">
        <v>0</v>
      </c>
      <c r="J102" s="79">
        <v>0</v>
      </c>
      <c r="K102" s="82"/>
      <c r="L102" s="81"/>
      <c r="M102" s="187" t="s">
        <v>75</v>
      </c>
      <c r="N102" s="204">
        <v>20</v>
      </c>
      <c r="O102" s="80">
        <v>900</v>
      </c>
      <c r="P102" s="89">
        <v>126</v>
      </c>
      <c r="Q102" s="79"/>
      <c r="R102" s="89">
        <v>774</v>
      </c>
      <c r="S102" s="79">
        <v>0</v>
      </c>
      <c r="T102" s="82"/>
      <c r="U102" s="81"/>
      <c r="V102" s="78" t="s">
        <v>75</v>
      </c>
      <c r="W102" s="177">
        <f>N102-E102</f>
        <v>20</v>
      </c>
      <c r="X102" s="103">
        <f t="shared" si="22"/>
        <v>900</v>
      </c>
      <c r="Y102" s="103">
        <f t="shared" si="23"/>
        <v>126</v>
      </c>
      <c r="Z102" s="103"/>
      <c r="AA102" s="103">
        <f t="shared" si="24"/>
        <v>774</v>
      </c>
      <c r="AB102" s="103">
        <f t="shared" si="25"/>
        <v>0</v>
      </c>
      <c r="AC102" s="109"/>
      <c r="AD102" s="109"/>
      <c r="AG102" s="92"/>
      <c r="AH102" s="79"/>
      <c r="AI102" s="79"/>
      <c r="AJ102" s="88"/>
      <c r="AK102" s="109"/>
      <c r="AL102" s="109"/>
      <c r="AM102" s="89"/>
      <c r="AN102" s="88"/>
      <c r="AO102" s="10"/>
    </row>
    <row r="103" spans="1:42" s="108" customFormat="1" ht="18" customHeight="1" x14ac:dyDescent="0.25">
      <c r="A103" s="91"/>
      <c r="B103" s="90"/>
      <c r="C103" s="85" t="s">
        <v>110</v>
      </c>
      <c r="D103" s="187" t="s">
        <v>75</v>
      </c>
      <c r="E103" s="194">
        <v>60</v>
      </c>
      <c r="F103" s="79">
        <v>1380</v>
      </c>
      <c r="G103" s="79">
        <v>165.6</v>
      </c>
      <c r="H103" s="83"/>
      <c r="I103" s="79">
        <v>1214.4000000000001</v>
      </c>
      <c r="J103" s="79">
        <v>0</v>
      </c>
      <c r="K103" s="82"/>
      <c r="L103" s="81"/>
      <c r="M103" s="187" t="s">
        <v>75</v>
      </c>
      <c r="N103" s="204">
        <v>60</v>
      </c>
      <c r="O103" s="80">
        <v>2100</v>
      </c>
      <c r="P103" s="89">
        <v>294</v>
      </c>
      <c r="Q103" s="79"/>
      <c r="R103" s="89">
        <v>1806</v>
      </c>
      <c r="S103" s="79">
        <v>0</v>
      </c>
      <c r="T103" s="82"/>
      <c r="U103" s="81"/>
      <c r="V103" s="78" t="s">
        <v>75</v>
      </c>
      <c r="W103" s="177">
        <f>N103-E103</f>
        <v>0</v>
      </c>
      <c r="X103" s="103">
        <f t="shared" si="22"/>
        <v>720</v>
      </c>
      <c r="Y103" s="103">
        <f t="shared" si="23"/>
        <v>128.4</v>
      </c>
      <c r="Z103" s="103"/>
      <c r="AA103" s="103">
        <f t="shared" si="24"/>
        <v>591.59999999999991</v>
      </c>
      <c r="AB103" s="103">
        <f t="shared" si="25"/>
        <v>0</v>
      </c>
      <c r="AC103" s="109"/>
      <c r="AD103" s="109"/>
      <c r="AH103" s="79">
        <v>726.6</v>
      </c>
      <c r="AI103" s="79">
        <v>14031.95</v>
      </c>
      <c r="AJ103" s="88">
        <f>AI103+AH103</f>
        <v>14758.550000000001</v>
      </c>
      <c r="AK103" s="109"/>
      <c r="AL103" s="109">
        <v>2526</v>
      </c>
      <c r="AM103" s="89">
        <v>18527</v>
      </c>
      <c r="AN103" s="88">
        <f>AM103+AL103</f>
        <v>21053</v>
      </c>
      <c r="AO103" s="10">
        <f>AN103-AJ103</f>
        <v>6294.4499999999989</v>
      </c>
    </row>
    <row r="104" spans="1:42" s="108" customFormat="1" ht="20.100000000000001" customHeight="1" x14ac:dyDescent="0.25">
      <c r="A104" s="87"/>
      <c r="B104" s="86"/>
      <c r="C104" s="85" t="s">
        <v>111</v>
      </c>
      <c r="D104" s="85" t="s">
        <v>75</v>
      </c>
      <c r="E104" s="51" t="s">
        <v>85</v>
      </c>
      <c r="F104" s="79">
        <v>200</v>
      </c>
      <c r="G104" s="79">
        <v>200</v>
      </c>
      <c r="H104" s="83"/>
      <c r="I104" s="79">
        <v>0</v>
      </c>
      <c r="J104" s="79">
        <v>0</v>
      </c>
      <c r="K104" s="82"/>
      <c r="L104" s="81"/>
      <c r="M104" s="182" t="s">
        <v>75</v>
      </c>
      <c r="N104" s="204" t="s">
        <v>85</v>
      </c>
      <c r="O104" s="80">
        <v>200</v>
      </c>
      <c r="P104" s="89">
        <v>200</v>
      </c>
      <c r="Q104" s="79"/>
      <c r="R104" s="89">
        <v>0</v>
      </c>
      <c r="S104" s="79">
        <v>0</v>
      </c>
      <c r="T104" s="82"/>
      <c r="U104" s="81"/>
      <c r="V104" s="78" t="s">
        <v>75</v>
      </c>
      <c r="W104" s="103"/>
      <c r="X104" s="103">
        <f t="shared" si="22"/>
        <v>0</v>
      </c>
      <c r="Y104" s="103">
        <f t="shared" si="23"/>
        <v>0</v>
      </c>
      <c r="Z104" s="103"/>
      <c r="AA104" s="103">
        <f t="shared" si="24"/>
        <v>0</v>
      </c>
      <c r="AB104" s="103">
        <f t="shared" si="25"/>
        <v>0</v>
      </c>
      <c r="AC104" s="109"/>
      <c r="AD104" s="109"/>
      <c r="AG104" s="66"/>
      <c r="AH104" s="50" t="e">
        <f>SUM(AH87:AH103)</f>
        <v>#REF!</v>
      </c>
      <c r="AI104" s="50" t="e">
        <f>SUM(AI87:AI103)</f>
        <v>#REF!</v>
      </c>
      <c r="AJ104" s="50" t="e">
        <f>SUM(AJ87:AJ103)</f>
        <v>#REF!</v>
      </c>
      <c r="AK104" s="77"/>
      <c r="AL104" s="50">
        <f>SUM(AL87:AL103)</f>
        <v>6889</v>
      </c>
      <c r="AM104" s="50">
        <f>SUM(AM87:AM103)</f>
        <v>50521.36</v>
      </c>
      <c r="AN104" s="50">
        <f>SUM(AN87:AN103)</f>
        <v>57410.36</v>
      </c>
      <c r="AO104" s="50" t="e">
        <f>SUM(AO87:AO103)</f>
        <v>#REF!</v>
      </c>
      <c r="AP104" s="66"/>
    </row>
    <row r="105" spans="1:42" s="66" customFormat="1" ht="20.100000000000001" customHeight="1" x14ac:dyDescent="0.25">
      <c r="A105" s="213" t="s">
        <v>112</v>
      </c>
      <c r="B105" s="214"/>
      <c r="C105" s="215"/>
      <c r="D105" s="76"/>
      <c r="E105" s="75"/>
      <c r="F105" s="74">
        <f>SUM(F68:F104)</f>
        <v>78430.720000000001</v>
      </c>
      <c r="G105" s="74">
        <f>SUM(G68:G104)</f>
        <v>31645.959999999995</v>
      </c>
      <c r="H105" s="73"/>
      <c r="I105" s="68">
        <f>SUM(I68:I104)</f>
        <v>46784.76</v>
      </c>
      <c r="J105" s="68"/>
      <c r="K105" s="72"/>
      <c r="L105" s="72"/>
      <c r="M105" s="71"/>
      <c r="N105" s="70"/>
      <c r="O105" s="74">
        <f>SUM(O68:O104)</f>
        <v>81586.87999999999</v>
      </c>
      <c r="P105" s="74">
        <f>SUM(P68:P104)</f>
        <v>33151.112399999998</v>
      </c>
      <c r="Q105" s="68"/>
      <c r="R105" s="68">
        <f>SUM(R68:R104)</f>
        <v>48435.767599999992</v>
      </c>
      <c r="S105" s="68"/>
      <c r="T105" s="72"/>
      <c r="U105" s="69"/>
      <c r="V105" s="71"/>
      <c r="W105" s="68"/>
      <c r="X105" s="68">
        <f>SUM(X68:X104)</f>
        <v>3156.16</v>
      </c>
      <c r="Y105" s="68">
        <f>SUM(Y68:Y104)</f>
        <v>1505.1524000000002</v>
      </c>
      <c r="Z105" s="68"/>
      <c r="AA105" s="68">
        <f>SUM(AA68:AA104)</f>
        <v>1651.0075999999976</v>
      </c>
      <c r="AB105" s="68">
        <f>SUM(AB68:AB104)</f>
        <v>0</v>
      </c>
      <c r="AC105" s="67"/>
      <c r="AD105" s="67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:42" s="35" customFormat="1" ht="15.75" customHeight="1" x14ac:dyDescent="0.25">
      <c r="A106" s="213" t="s">
        <v>113</v>
      </c>
      <c r="B106" s="214"/>
      <c r="C106" s="215"/>
      <c r="D106" s="60"/>
      <c r="E106" s="65"/>
      <c r="F106" s="212">
        <f>SUM(F57+F105)</f>
        <v>97204.86</v>
      </c>
      <c r="G106" s="212">
        <f>SUM(G57+G105)</f>
        <v>38218.14</v>
      </c>
      <c r="H106" s="212"/>
      <c r="I106" s="212">
        <f>SUM(I57+I105)</f>
        <v>51085.32</v>
      </c>
      <c r="J106" s="212">
        <f>SUM(J57+J105)</f>
        <v>7901.4</v>
      </c>
      <c r="K106" s="62"/>
      <c r="L106" s="64"/>
      <c r="M106" s="63"/>
      <c r="N106" s="39"/>
      <c r="O106" s="212">
        <f>SUM(O57+O105)</f>
        <v>101175.65</v>
      </c>
      <c r="P106" s="212">
        <f>SUM(P57+P105)</f>
        <v>40119.482400000001</v>
      </c>
      <c r="Q106" s="212"/>
      <c r="R106" s="212">
        <f>SUM(R57+R105)</f>
        <v>53154.767599999992</v>
      </c>
      <c r="S106" s="212">
        <f>SUM(S57+S105)</f>
        <v>7901.4</v>
      </c>
      <c r="T106" s="62"/>
      <c r="U106" s="61"/>
      <c r="V106" s="63"/>
      <c r="W106" s="212"/>
      <c r="X106" s="212">
        <f>SUM(X57+X105)</f>
        <v>3970.79</v>
      </c>
      <c r="Y106" s="212">
        <f>SUM(Y57+Y105)</f>
        <v>1901.3424000000002</v>
      </c>
      <c r="Z106" s="212"/>
      <c r="AA106" s="212">
        <f>SUM(AA57+AA105)</f>
        <v>2069.4475999999977</v>
      </c>
      <c r="AB106" s="212">
        <f>SUM(AB57+AB105)</f>
        <v>0</v>
      </c>
      <c r="AC106" s="36"/>
      <c r="AD106" s="36"/>
    </row>
    <row r="107" spans="1:42" s="35" customFormat="1" ht="16.5" customHeight="1" x14ac:dyDescent="0.25">
      <c r="A107" s="220" t="s">
        <v>114</v>
      </c>
      <c r="B107" s="214"/>
      <c r="C107" s="215"/>
      <c r="D107" s="60"/>
      <c r="E107" s="51"/>
      <c r="F107" s="79">
        <v>258</v>
      </c>
      <c r="G107" s="50">
        <v>100</v>
      </c>
      <c r="H107" s="212"/>
      <c r="I107" s="47">
        <v>158</v>
      </c>
      <c r="J107" s="212">
        <v>0</v>
      </c>
      <c r="K107" s="59"/>
      <c r="L107" s="58"/>
      <c r="M107" s="57"/>
      <c r="N107" s="56"/>
      <c r="O107" s="45">
        <v>258</v>
      </c>
      <c r="P107" s="50">
        <v>100</v>
      </c>
      <c r="Q107" s="55"/>
      <c r="R107" s="47">
        <v>158</v>
      </c>
      <c r="S107" s="55">
        <v>0</v>
      </c>
      <c r="T107" s="59"/>
      <c r="U107" s="54"/>
      <c r="V107" s="57"/>
      <c r="W107" s="55"/>
      <c r="X107" s="103">
        <f>O107-F107</f>
        <v>0</v>
      </c>
      <c r="Y107" s="103">
        <f>P107-G107</f>
        <v>0</v>
      </c>
      <c r="Z107" s="79"/>
      <c r="AA107" s="103">
        <f>R107-I107</f>
        <v>0</v>
      </c>
      <c r="AB107" s="197"/>
      <c r="AC107" s="53"/>
      <c r="AD107" s="53"/>
    </row>
    <row r="108" spans="1:42" s="108" customFormat="1" ht="20.100000000000001" customHeight="1" x14ac:dyDescent="0.25">
      <c r="A108" s="220" t="s">
        <v>115</v>
      </c>
      <c r="B108" s="214"/>
      <c r="C108" s="215"/>
      <c r="D108" s="52"/>
      <c r="E108" s="51"/>
      <c r="F108" s="79">
        <v>402.14</v>
      </c>
      <c r="G108" s="50">
        <v>100.76</v>
      </c>
      <c r="H108" s="49"/>
      <c r="I108" s="48">
        <v>301.38</v>
      </c>
      <c r="J108" s="47">
        <v>0</v>
      </c>
      <c r="K108" s="46"/>
      <c r="L108" s="46"/>
      <c r="M108" s="78"/>
      <c r="N108" s="83"/>
      <c r="O108" s="45">
        <v>402.14</v>
      </c>
      <c r="P108" s="50">
        <v>100.76</v>
      </c>
      <c r="Q108" s="47"/>
      <c r="R108" s="47">
        <v>301.38</v>
      </c>
      <c r="S108" s="47">
        <v>0</v>
      </c>
      <c r="T108" s="46"/>
      <c r="U108" s="140"/>
      <c r="V108" s="44"/>
      <c r="W108" s="103"/>
      <c r="X108" s="103">
        <f>O108-F108</f>
        <v>0</v>
      </c>
      <c r="Y108" s="103">
        <f>P108-G108</f>
        <v>0</v>
      </c>
      <c r="Z108" s="79"/>
      <c r="AA108" s="103">
        <f>R108-I108</f>
        <v>0</v>
      </c>
      <c r="AB108" s="77"/>
      <c r="AC108" s="109"/>
      <c r="AD108" s="109"/>
    </row>
    <row r="109" spans="1:42" s="35" customFormat="1" ht="20.25" customHeight="1" x14ac:dyDescent="0.25">
      <c r="A109" s="43" t="s">
        <v>70</v>
      </c>
      <c r="B109" s="42"/>
      <c r="C109" s="41" t="s">
        <v>116</v>
      </c>
      <c r="D109" s="40"/>
      <c r="E109" s="40"/>
      <c r="F109" s="205">
        <f>SUM(F106:F108)</f>
        <v>97865</v>
      </c>
      <c r="G109" s="205">
        <f>SUM(G106:G108)</f>
        <v>38418.9</v>
      </c>
      <c r="H109" s="70"/>
      <c r="I109" s="205">
        <f>SUM(I106:I108)</f>
        <v>51544.7</v>
      </c>
      <c r="J109" s="205">
        <f>SUM(J106:J108)</f>
        <v>7901.4</v>
      </c>
      <c r="K109" s="62"/>
      <c r="L109" s="62"/>
      <c r="M109" s="208"/>
      <c r="N109" s="39"/>
      <c r="O109" s="39">
        <f>O106+O107+O108</f>
        <v>101835.79</v>
      </c>
      <c r="P109" s="212">
        <f>SUM(P106:P108)</f>
        <v>40320.242400000003</v>
      </c>
      <c r="Q109" s="74"/>
      <c r="R109" s="212">
        <f>SUM(R106:R108)</f>
        <v>53614.147599999989</v>
      </c>
      <c r="S109" s="212">
        <f>SUM(S106:S108)</f>
        <v>7901.4</v>
      </c>
      <c r="T109" s="38"/>
      <c r="U109" s="64"/>
      <c r="V109" s="208"/>
      <c r="W109" s="205"/>
      <c r="X109" s="205">
        <f>SUM(X106:X108)</f>
        <v>3970.79</v>
      </c>
      <c r="Y109" s="37">
        <f>SUM(Y106:Y108)</f>
        <v>1901.3424000000002</v>
      </c>
      <c r="Z109" s="205"/>
      <c r="AA109" s="212">
        <f>SUM(AA106:AA108)</f>
        <v>2069.4475999999977</v>
      </c>
      <c r="AB109" s="212">
        <f>SUM(AB106:AB108)</f>
        <v>0</v>
      </c>
      <c r="AC109" s="36"/>
      <c r="AD109" s="36"/>
    </row>
    <row r="110" spans="1:42" s="33" customFormat="1" ht="13.5" customHeight="1" x14ac:dyDescent="0.25">
      <c r="A110" s="33" t="s">
        <v>117</v>
      </c>
      <c r="B110" s="34"/>
      <c r="D110" s="32"/>
      <c r="E110" s="32"/>
      <c r="F110" s="32"/>
      <c r="G110" s="31"/>
      <c r="H110" s="34"/>
      <c r="I110" s="31"/>
      <c r="J110" s="34"/>
      <c r="K110" s="34"/>
      <c r="L110" s="34"/>
      <c r="M110" s="30"/>
      <c r="N110" s="30"/>
      <c r="O110" s="30"/>
      <c r="P110" s="31"/>
      <c r="Q110" s="34"/>
      <c r="R110" s="31"/>
      <c r="S110" s="34"/>
      <c r="T110" s="34"/>
      <c r="U110" s="30"/>
      <c r="V110" s="30"/>
      <c r="W110" s="31"/>
      <c r="X110" s="34"/>
      <c r="Y110" s="31"/>
      <c r="Z110" s="34"/>
      <c r="AA110" s="30"/>
    </row>
    <row r="111" spans="1:42" ht="12.75" customHeight="1" x14ac:dyDescent="0.2">
      <c r="A111" s="17"/>
      <c r="B111" s="17"/>
      <c r="C111" s="17"/>
      <c r="D111" s="16"/>
      <c r="E111" s="16"/>
      <c r="F111" s="16"/>
      <c r="G111" s="25"/>
      <c r="H111" s="25"/>
      <c r="I111" s="28"/>
      <c r="J111" s="27"/>
      <c r="K111" s="27"/>
      <c r="L111" s="27"/>
      <c r="M111" s="29"/>
      <c r="N111" s="29"/>
      <c r="O111" s="29"/>
      <c r="P111" s="25"/>
      <c r="Q111" s="25"/>
      <c r="R111" s="28"/>
      <c r="S111" s="27"/>
      <c r="T111" s="27"/>
      <c r="U111" s="29"/>
      <c r="V111" s="29"/>
      <c r="W111" s="25"/>
      <c r="X111" s="25"/>
      <c r="Y111" s="28"/>
      <c r="Z111" s="27"/>
      <c r="AA111" s="29"/>
    </row>
    <row r="112" spans="1:42" ht="5.25" customHeight="1" x14ac:dyDescent="0.2">
      <c r="A112" s="25"/>
      <c r="B112" s="25"/>
      <c r="C112" s="17"/>
      <c r="D112" s="16"/>
      <c r="E112" s="16"/>
      <c r="F112" s="16"/>
      <c r="G112" s="25"/>
      <c r="H112" s="25"/>
      <c r="I112" s="25"/>
      <c r="J112" s="25"/>
      <c r="K112" s="25"/>
      <c r="L112" s="25"/>
      <c r="M112" s="26"/>
      <c r="N112" s="26"/>
      <c r="O112" s="26"/>
      <c r="P112" s="25"/>
      <c r="Q112" s="25"/>
      <c r="R112" s="25"/>
      <c r="S112" s="25"/>
      <c r="T112" s="25"/>
      <c r="U112" s="26"/>
      <c r="V112" s="26"/>
      <c r="W112" s="25"/>
      <c r="X112" s="25"/>
      <c r="Y112" s="25"/>
      <c r="Z112" s="25"/>
      <c r="AA112" s="26"/>
    </row>
    <row r="113" spans="1:27" ht="15.75" customHeight="1" x14ac:dyDescent="0.25">
      <c r="A113" s="216"/>
      <c r="B113" s="217"/>
      <c r="C113" s="217"/>
      <c r="D113" s="217"/>
      <c r="E113" s="217"/>
      <c r="F113" s="217"/>
      <c r="G113" s="218"/>
      <c r="H113" s="217"/>
      <c r="I113" s="217"/>
      <c r="J113" s="217"/>
      <c r="K113" s="217"/>
      <c r="L113" s="217"/>
      <c r="M113" s="199"/>
      <c r="N113" s="199"/>
      <c r="O113" s="199"/>
      <c r="P113" s="24"/>
      <c r="U113" s="200"/>
      <c r="V113" s="199"/>
      <c r="W113" s="24"/>
      <c r="AA113" s="200"/>
    </row>
    <row r="114" spans="1:27" ht="21" customHeight="1" x14ac:dyDescent="0.25">
      <c r="A114" s="17"/>
      <c r="B114" s="17"/>
      <c r="C114" s="17"/>
      <c r="D114" s="16"/>
      <c r="E114" s="16" t="s">
        <v>118</v>
      </c>
      <c r="F114" s="4">
        <f>SUM(F90:F103)+F54</f>
        <v>53527</v>
      </c>
      <c r="G114" s="4">
        <f>SUM(G90:G103)+G54</f>
        <v>6423.2400000000007</v>
      </c>
      <c r="H114" s="18"/>
      <c r="I114" s="4">
        <f>SUM(I90:I103)+I54</f>
        <v>47103.76</v>
      </c>
      <c r="M114" s="11"/>
      <c r="N114" s="11"/>
      <c r="O114" s="4">
        <f>SUM(O90:O103)+O54</f>
        <v>56683.160000000011</v>
      </c>
      <c r="P114" s="4">
        <f>SUM(P90:P103)+P54</f>
        <v>7928.3924000000006</v>
      </c>
      <c r="Q114" s="18"/>
      <c r="R114" s="4">
        <f>SUM(R90:R103)+R54</f>
        <v>48754.767599999992</v>
      </c>
      <c r="U114" s="22">
        <f>SUM(U108:U108)</f>
        <v>0</v>
      </c>
      <c r="V114" s="11"/>
      <c r="W114" s="18"/>
      <c r="X114" s="4">
        <f>SUM(X90:X103)+X54</f>
        <v>3156.16</v>
      </c>
      <c r="Y114" s="4">
        <f>SUM(Y90:Y103)+Y54</f>
        <v>1505.1524000000002</v>
      </c>
      <c r="Z114" s="18"/>
      <c r="AA114" s="4">
        <f>SUM(AA90:AA103)+AA54</f>
        <v>1651.0075999999976</v>
      </c>
    </row>
    <row r="115" spans="1:27" ht="15" customHeight="1" x14ac:dyDescent="0.25">
      <c r="A115" s="23"/>
      <c r="B115" s="23"/>
      <c r="C115" s="17"/>
      <c r="D115" s="16"/>
      <c r="E115" s="16"/>
      <c r="F115" s="16"/>
      <c r="G115" s="22"/>
      <c r="H115" s="18"/>
      <c r="I115" s="22"/>
      <c r="M115" s="22"/>
      <c r="N115" s="22"/>
      <c r="O115" s="22"/>
      <c r="P115" s="22"/>
      <c r="Q115" s="18"/>
      <c r="R115" s="22"/>
      <c r="V115" s="22"/>
      <c r="W115" s="22"/>
      <c r="X115" s="18"/>
      <c r="Y115" s="22"/>
      <c r="Z115" s="18"/>
      <c r="AA115" s="22"/>
    </row>
    <row r="116" spans="1:27" ht="15" customHeight="1" x14ac:dyDescent="0.25">
      <c r="A116" s="8"/>
      <c r="B116" s="8"/>
      <c r="C116" s="21"/>
      <c r="D116" s="20"/>
      <c r="E116" s="20" t="s">
        <v>119</v>
      </c>
      <c r="F116" s="19">
        <f>F99+F98+F97+F96+F94+F93+F92+F54+F90+F100+F103+F104</f>
        <v>53727</v>
      </c>
      <c r="G116" s="19">
        <f>G99+G98+G97+G96+G94+G93+G92+G54+G90+G100+G103+G104</f>
        <v>6623.2400000000007</v>
      </c>
      <c r="H116" s="18"/>
      <c r="I116" s="19">
        <f>I99+I98+I97+I96+I94+I93+I92+I54+I90+I100+I103+I104</f>
        <v>47103.76</v>
      </c>
      <c r="J116" s="18"/>
      <c r="K116" s="18"/>
      <c r="L116" s="18"/>
      <c r="M116" s="9"/>
      <c r="N116" s="20" t="s">
        <v>119</v>
      </c>
      <c r="O116" s="19">
        <f>O99+O98+O97+O96+O94+O93+O92+O54+O90+O100+O103+O104</f>
        <v>50760.73000000001</v>
      </c>
      <c r="P116" s="19">
        <f>P99+P98+P97+P96+P94+P93+P92+P54+P90+P100+P103+P104</f>
        <v>7271.2521999999999</v>
      </c>
      <c r="Q116" s="18"/>
      <c r="R116" s="19">
        <f>R99+R98+R97+R96+R94+R93+R92+R54+R90+R100+R103+R104</f>
        <v>43489.477800000001</v>
      </c>
      <c r="S116" s="18"/>
      <c r="T116" s="18"/>
      <c r="U116" s="22">
        <f>U99+U98+U97+U96+U94+U93+U92+U54</f>
        <v>0</v>
      </c>
      <c r="V116" s="9"/>
      <c r="W116" s="20" t="s">
        <v>119</v>
      </c>
      <c r="X116" s="19">
        <f>X99+X98+X97+X96+X94+X93+X92+X54+X90+X100+X103+X104</f>
        <v>-2966.2699999999995</v>
      </c>
      <c r="Y116" s="19">
        <f>Y99+Y98+Y97+Y96+Y94+Y93+Y92+Y54+Y90+Y100+Y103+Y104</f>
        <v>648.01220000000001</v>
      </c>
      <c r="Z116" s="18"/>
      <c r="AA116" s="19">
        <f>AA99+AA98+AA97+AA96+AA94+AA93+AA92+AA54+AA90+AA100+AA103+AA104</f>
        <v>-3614.2822000000019</v>
      </c>
    </row>
    <row r="117" spans="1:27" ht="15" customHeight="1" x14ac:dyDescent="0.25">
      <c r="A117" s="8"/>
      <c r="B117" s="8"/>
      <c r="C117" s="17" t="s">
        <v>70</v>
      </c>
      <c r="D117" s="16"/>
      <c r="E117" s="16"/>
      <c r="F117" s="1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5" customHeight="1" x14ac:dyDescent="0.25">
      <c r="A118" s="8"/>
      <c r="B118" s="8"/>
      <c r="C118" s="17"/>
      <c r="D118" s="16"/>
      <c r="E118" s="16" t="s">
        <v>120</v>
      </c>
      <c r="F118" s="16"/>
      <c r="G118" s="22">
        <f>G116+G114</f>
        <v>13046.480000000001</v>
      </c>
      <c r="H118" s="18"/>
      <c r="I118" s="22">
        <f>I116+I114</f>
        <v>94207.52</v>
      </c>
      <c r="J118" s="18"/>
      <c r="K118" s="18"/>
      <c r="L118" s="18"/>
      <c r="M118" s="9"/>
      <c r="N118" s="9"/>
      <c r="O118" s="9"/>
      <c r="P118" s="22">
        <f>P116+P114</f>
        <v>15199.6446</v>
      </c>
      <c r="Q118" s="18"/>
      <c r="R118" s="22">
        <f>R116+R114</f>
        <v>92244.245399999985</v>
      </c>
      <c r="S118" s="18"/>
      <c r="T118" s="18"/>
      <c r="U118" s="22">
        <f>U116+U123</f>
        <v>0</v>
      </c>
      <c r="V118" s="9"/>
      <c r="W118" s="18"/>
      <c r="X118" s="18"/>
      <c r="Y118" s="18"/>
      <c r="Z118" s="18"/>
      <c r="AA118" s="9"/>
    </row>
    <row r="119" spans="1:27" ht="15" customHeight="1" x14ac:dyDescent="0.25">
      <c r="A119" s="108"/>
      <c r="B119" s="108"/>
      <c r="C119" s="108"/>
      <c r="G119" s="11"/>
      <c r="H119" s="108"/>
      <c r="I119" s="108"/>
      <c r="J119" s="108"/>
      <c r="K119" s="108"/>
      <c r="L119" s="108"/>
      <c r="M119" s="9"/>
      <c r="N119" s="9"/>
      <c r="O119" s="9"/>
      <c r="P119" s="11"/>
      <c r="Q119" s="108"/>
      <c r="R119" s="9"/>
      <c r="S119" s="108"/>
      <c r="T119" s="108"/>
      <c r="U119" s="9"/>
      <c r="V119" s="9"/>
      <c r="W119" s="11"/>
      <c r="X119" s="108"/>
      <c r="Y119" s="108"/>
      <c r="Z119" s="108"/>
      <c r="AA119" s="9"/>
    </row>
    <row r="120" spans="1:27" ht="15" customHeight="1" x14ac:dyDescent="0.25">
      <c r="A120" s="108"/>
      <c r="B120" s="108"/>
      <c r="C120" s="15"/>
      <c r="D120" s="14"/>
      <c r="E120" s="14" t="s">
        <v>121</v>
      </c>
      <c r="F120" s="14"/>
      <c r="G120" s="13">
        <f>G109-G118</f>
        <v>25372.42</v>
      </c>
      <c r="H120" s="108"/>
      <c r="I120" s="12">
        <f>I32+I33+I34+I35</f>
        <v>3981.56</v>
      </c>
      <c r="J120" s="108"/>
      <c r="K120" s="108"/>
      <c r="L120" s="108"/>
      <c r="M120" s="9"/>
      <c r="N120" s="9"/>
      <c r="O120" s="9"/>
      <c r="P120" s="11"/>
      <c r="Q120" s="108"/>
      <c r="R120" s="12">
        <f>R32+R33+R34+R35</f>
        <v>4400</v>
      </c>
      <c r="S120" s="108"/>
      <c r="T120" s="108"/>
      <c r="U120" s="9"/>
      <c r="V120" s="9"/>
      <c r="W120" s="11"/>
      <c r="X120" s="108"/>
      <c r="Y120" s="108"/>
      <c r="Z120" s="108"/>
      <c r="AA120" s="9"/>
    </row>
    <row r="121" spans="1:27" ht="15" customHeight="1" x14ac:dyDescent="0.25">
      <c r="A121" s="108"/>
      <c r="B121" s="108"/>
      <c r="C121" s="108"/>
      <c r="G121" s="11"/>
      <c r="H121" s="108"/>
      <c r="I121" s="10">
        <f>I120+I118</f>
        <v>98189.08</v>
      </c>
      <c r="J121" s="108"/>
      <c r="K121" s="108"/>
      <c r="L121" s="108"/>
      <c r="M121" s="9"/>
      <c r="N121" s="9"/>
      <c r="O121" s="9"/>
      <c r="P121" s="11"/>
      <c r="Q121" s="108"/>
      <c r="R121" s="10">
        <f>R120+R118</f>
        <v>96644.245399999985</v>
      </c>
      <c r="S121" s="108"/>
      <c r="T121" s="108"/>
      <c r="U121" s="9"/>
      <c r="V121" s="9"/>
      <c r="W121" s="11"/>
      <c r="X121" s="108"/>
      <c r="Y121" s="108"/>
      <c r="Z121" s="108"/>
      <c r="AA121" s="9"/>
    </row>
    <row r="122" spans="1:27" x14ac:dyDescent="0.25">
      <c r="R122" s="209"/>
    </row>
    <row r="123" spans="1:27" ht="15" customHeight="1" x14ac:dyDescent="0.2">
      <c r="J123" s="8" t="s">
        <v>122</v>
      </c>
      <c r="K123" s="8"/>
      <c r="L123" s="8"/>
      <c r="R123" s="8" t="s">
        <v>122</v>
      </c>
      <c r="S123" s="11">
        <f>U54+U92+U96+U97+U98</f>
        <v>0</v>
      </c>
      <c r="T123" s="11"/>
    </row>
    <row r="124" spans="1:27" ht="14.25" customHeight="1" x14ac:dyDescent="0.2">
      <c r="J124" s="8" t="s">
        <v>123</v>
      </c>
      <c r="K124" s="8"/>
      <c r="L124" s="8"/>
      <c r="R124" s="8" t="s">
        <v>123</v>
      </c>
      <c r="S124" s="7" t="e">
        <f>U93+U94+#REF!+U99+#REF!+#REF!+U100+#REF!</f>
        <v>#REF!</v>
      </c>
      <c r="T124" s="7"/>
    </row>
    <row r="125" spans="1:27" ht="15" customHeight="1" x14ac:dyDescent="0.25">
      <c r="F125" s="6">
        <f>F33+F34+F35</f>
        <v>4253.43</v>
      </c>
      <c r="O125" s="6">
        <f>O33+O34+O35</f>
        <v>4998.0600000000004</v>
      </c>
      <c r="R125" s="6">
        <f>R33+R34+R35</f>
        <v>4400</v>
      </c>
      <c r="S125" s="12">
        <f>U103</f>
        <v>0</v>
      </c>
      <c r="T125" s="12"/>
    </row>
    <row r="126" spans="1:27" x14ac:dyDescent="0.25">
      <c r="R126" s="209"/>
      <c r="S126" s="5" t="e">
        <f>SUM(S123:S125)</f>
        <v>#REF!</v>
      </c>
      <c r="T126" s="5"/>
    </row>
    <row r="127" spans="1:27" x14ac:dyDescent="0.25">
      <c r="R127" s="209"/>
    </row>
    <row r="128" spans="1:27" x14ac:dyDescent="0.25">
      <c r="G128" s="4"/>
      <c r="P128" s="4"/>
      <c r="R128" s="209"/>
      <c r="W128" s="4"/>
    </row>
    <row r="129" spans="1:27" s="3" customFormat="1" x14ac:dyDescent="0.25">
      <c r="A129" s="200"/>
      <c r="B129" s="200"/>
      <c r="G129" s="4"/>
      <c r="M129" s="2"/>
      <c r="N129" s="2"/>
      <c r="O129" s="2"/>
      <c r="P129" s="4"/>
      <c r="R129" s="2"/>
      <c r="U129" s="2"/>
      <c r="V129" s="2"/>
      <c r="W129" s="4"/>
      <c r="AA129" s="2"/>
    </row>
    <row r="130" spans="1:27" s="3" customFormat="1" x14ac:dyDescent="0.25">
      <c r="G130" s="4"/>
      <c r="M130" s="2"/>
      <c r="N130" s="2"/>
      <c r="O130" s="2"/>
      <c r="P130" s="4"/>
      <c r="U130" s="2"/>
      <c r="V130" s="2"/>
      <c r="W130" s="4"/>
      <c r="AA130" s="2"/>
    </row>
    <row r="131" spans="1:27" s="3" customFormat="1" x14ac:dyDescent="0.25">
      <c r="G131" s="201"/>
      <c r="M131" s="2"/>
      <c r="N131" s="2"/>
      <c r="O131" s="2"/>
      <c r="P131" s="201"/>
      <c r="U131" s="2"/>
      <c r="V131" s="2"/>
      <c r="W131" s="201"/>
      <c r="AA131" s="2"/>
    </row>
    <row r="132" spans="1:27" x14ac:dyDescent="0.25">
      <c r="A132" s="3"/>
      <c r="B132" s="3"/>
    </row>
    <row r="160" spans="9:27" x14ac:dyDescent="0.25">
      <c r="I160" s="201"/>
      <c r="J160" s="201"/>
      <c r="K160" s="201"/>
      <c r="L160" s="201"/>
      <c r="M160" s="1"/>
      <c r="N160" s="1"/>
      <c r="O160" s="1"/>
      <c r="R160" s="201"/>
      <c r="S160" s="201"/>
      <c r="T160" s="201"/>
      <c r="U160" s="1"/>
      <c r="V160" s="1"/>
      <c r="Y160" s="201"/>
      <c r="Z160" s="201"/>
      <c r="AA160" s="1"/>
    </row>
    <row r="161" spans="9:27" x14ac:dyDescent="0.25">
      <c r="I161" s="201"/>
      <c r="J161" s="201"/>
      <c r="K161" s="201"/>
      <c r="L161" s="201"/>
      <c r="M161" s="1"/>
      <c r="N161" s="1"/>
      <c r="O161" s="1"/>
      <c r="R161" s="201"/>
      <c r="S161" s="201"/>
      <c r="T161" s="201"/>
      <c r="U161" s="1"/>
      <c r="V161" s="1"/>
      <c r="Y161" s="201"/>
      <c r="Z161" s="201"/>
      <c r="AA161" s="1"/>
    </row>
    <row r="162" spans="9:27" x14ac:dyDescent="0.25">
      <c r="I162" s="201"/>
      <c r="J162" s="201"/>
      <c r="K162" s="201"/>
      <c r="L162" s="201"/>
      <c r="M162" s="1"/>
      <c r="N162" s="1"/>
      <c r="O162" s="1"/>
      <c r="R162" s="201"/>
      <c r="S162" s="201"/>
      <c r="T162" s="201"/>
      <c r="U162" s="1"/>
      <c r="V162" s="1"/>
      <c r="Y162" s="201"/>
      <c r="Z162" s="201"/>
      <c r="AA162" s="1"/>
    </row>
    <row r="163" spans="9:27" x14ac:dyDescent="0.25">
      <c r="I163" s="201"/>
      <c r="J163" s="201"/>
      <c r="K163" s="201"/>
      <c r="L163" s="201"/>
      <c r="M163" s="1"/>
      <c r="N163" s="1"/>
      <c r="O163" s="1"/>
      <c r="R163" s="201"/>
      <c r="S163" s="201"/>
      <c r="T163" s="201"/>
      <c r="U163" s="1"/>
      <c r="V163" s="1"/>
      <c r="Y163" s="201"/>
      <c r="Z163" s="201"/>
      <c r="AA163" s="1"/>
    </row>
    <row r="164" spans="9:27" x14ac:dyDescent="0.25">
      <c r="I164" s="201"/>
      <c r="J164" s="201"/>
      <c r="K164" s="201"/>
      <c r="L164" s="201"/>
      <c r="M164" s="1"/>
      <c r="N164" s="1"/>
      <c r="O164" s="1"/>
      <c r="R164" s="201"/>
      <c r="S164" s="201"/>
      <c r="T164" s="201"/>
      <c r="U164" s="1"/>
      <c r="V164" s="1"/>
      <c r="Y164" s="201"/>
      <c r="Z164" s="201"/>
      <c r="AA164" s="1"/>
    </row>
    <row r="165" spans="9:27" x14ac:dyDescent="0.25">
      <c r="I165" s="201"/>
      <c r="J165" s="201"/>
      <c r="K165" s="201"/>
      <c r="L165" s="201"/>
      <c r="M165" s="1"/>
      <c r="N165" s="1"/>
      <c r="O165" s="1"/>
      <c r="R165" s="201"/>
      <c r="S165" s="201"/>
      <c r="T165" s="201"/>
      <c r="U165" s="1"/>
      <c r="V165" s="1"/>
      <c r="Y165" s="201"/>
      <c r="Z165" s="201"/>
      <c r="AA165" s="1"/>
    </row>
    <row r="166" spans="9:27" x14ac:dyDescent="0.25">
      <c r="I166" s="201"/>
      <c r="J166" s="201"/>
      <c r="K166" s="201"/>
      <c r="L166" s="201"/>
      <c r="M166" s="1"/>
      <c r="N166" s="1"/>
      <c r="O166" s="1"/>
      <c r="R166" s="201"/>
      <c r="S166" s="201"/>
      <c r="T166" s="201"/>
      <c r="U166" s="1"/>
      <c r="V166" s="1"/>
      <c r="Y166" s="201"/>
      <c r="Z166" s="201"/>
      <c r="AA166" s="1"/>
    </row>
    <row r="167" spans="9:27" x14ac:dyDescent="0.25">
      <c r="I167" s="201"/>
      <c r="J167" s="201"/>
      <c r="K167" s="201"/>
      <c r="L167" s="201"/>
      <c r="M167" s="1"/>
      <c r="N167" s="1"/>
      <c r="O167" s="1"/>
      <c r="R167" s="201"/>
      <c r="S167" s="201"/>
      <c r="T167" s="201"/>
      <c r="U167" s="1"/>
      <c r="V167" s="1"/>
      <c r="Y167" s="201"/>
      <c r="Z167" s="201"/>
      <c r="AA167" s="1"/>
    </row>
    <row r="168" spans="9:27" x14ac:dyDescent="0.25">
      <c r="I168" s="201"/>
      <c r="J168" s="201"/>
      <c r="K168" s="201"/>
      <c r="L168" s="201"/>
      <c r="M168" s="1"/>
      <c r="N168" s="1"/>
      <c r="O168" s="1"/>
      <c r="R168" s="201"/>
      <c r="S168" s="201"/>
      <c r="T168" s="201"/>
      <c r="U168" s="1"/>
      <c r="V168" s="1"/>
      <c r="Y168" s="201"/>
      <c r="Z168" s="201"/>
      <c r="AA168" s="1"/>
    </row>
    <row r="169" spans="9:27" x14ac:dyDescent="0.25">
      <c r="I169" s="201"/>
      <c r="J169" s="201"/>
      <c r="K169" s="201"/>
      <c r="L169" s="201"/>
      <c r="M169" s="1"/>
      <c r="N169" s="1"/>
      <c r="O169" s="1"/>
      <c r="R169" s="201"/>
      <c r="S169" s="201"/>
      <c r="T169" s="201"/>
      <c r="U169" s="1"/>
      <c r="V169" s="1"/>
      <c r="Y169" s="201"/>
      <c r="Z169" s="201"/>
      <c r="AA169" s="1"/>
    </row>
    <row r="170" spans="9:27" x14ac:dyDescent="0.25">
      <c r="I170" s="201"/>
      <c r="J170" s="201"/>
      <c r="K170" s="201"/>
      <c r="L170" s="201"/>
      <c r="M170" s="1"/>
      <c r="N170" s="1"/>
      <c r="O170" s="1"/>
      <c r="R170" s="201"/>
      <c r="S170" s="201"/>
      <c r="T170" s="201"/>
      <c r="U170" s="1"/>
      <c r="V170" s="1"/>
      <c r="Y170" s="201"/>
      <c r="Z170" s="201"/>
      <c r="AA170" s="1"/>
    </row>
    <row r="171" spans="9:27" x14ac:dyDescent="0.25">
      <c r="I171" s="201"/>
      <c r="J171" s="201"/>
      <c r="K171" s="201"/>
      <c r="L171" s="201"/>
      <c r="M171" s="1"/>
      <c r="N171" s="1"/>
      <c r="O171" s="1"/>
      <c r="R171" s="201"/>
      <c r="S171" s="201"/>
      <c r="T171" s="201"/>
      <c r="U171" s="1"/>
      <c r="V171" s="1"/>
      <c r="Y171" s="201"/>
      <c r="Z171" s="201"/>
      <c r="AA171" s="1"/>
    </row>
    <row r="172" spans="9:27" x14ac:dyDescent="0.25">
      <c r="I172" s="201"/>
      <c r="J172" s="201"/>
      <c r="K172" s="201"/>
      <c r="L172" s="201"/>
      <c r="M172" s="1"/>
      <c r="N172" s="1"/>
      <c r="O172" s="1"/>
      <c r="R172" s="201"/>
      <c r="S172" s="201"/>
      <c r="T172" s="201"/>
      <c r="U172" s="1"/>
      <c r="V172" s="1"/>
      <c r="Y172" s="201"/>
      <c r="Z172" s="201"/>
      <c r="AA172" s="1"/>
    </row>
    <row r="173" spans="9:27" x14ac:dyDescent="0.25">
      <c r="I173" s="201"/>
      <c r="J173" s="201"/>
      <c r="K173" s="201"/>
      <c r="L173" s="201"/>
      <c r="M173" s="1"/>
      <c r="N173" s="1"/>
      <c r="O173" s="1"/>
      <c r="R173" s="201"/>
      <c r="S173" s="201"/>
      <c r="T173" s="201"/>
      <c r="U173" s="1"/>
      <c r="V173" s="1"/>
      <c r="Y173" s="201"/>
      <c r="Z173" s="201"/>
      <c r="AA173" s="1"/>
    </row>
    <row r="174" spans="9:27" x14ac:dyDescent="0.25">
      <c r="I174" s="201"/>
      <c r="J174" s="201"/>
      <c r="K174" s="201"/>
      <c r="L174" s="201"/>
      <c r="M174" s="1"/>
      <c r="N174" s="1"/>
      <c r="O174" s="1"/>
      <c r="R174" s="201"/>
      <c r="S174" s="201"/>
      <c r="T174" s="201"/>
      <c r="U174" s="1"/>
      <c r="V174" s="1"/>
      <c r="Y174" s="201"/>
      <c r="Z174" s="201"/>
      <c r="AA174" s="1"/>
    </row>
    <row r="175" spans="9:27" x14ac:dyDescent="0.25">
      <c r="I175" s="201"/>
      <c r="J175" s="201"/>
      <c r="K175" s="201"/>
      <c r="L175" s="201"/>
      <c r="M175" s="1"/>
      <c r="N175" s="1"/>
      <c r="O175" s="1"/>
      <c r="R175" s="201"/>
      <c r="S175" s="201"/>
      <c r="T175" s="201"/>
      <c r="U175" s="1"/>
      <c r="V175" s="1"/>
      <c r="Y175" s="201"/>
      <c r="Z175" s="201"/>
      <c r="AA175" s="1"/>
    </row>
    <row r="176" spans="9:27" x14ac:dyDescent="0.25">
      <c r="I176" s="201"/>
      <c r="J176" s="201"/>
      <c r="K176" s="201"/>
      <c r="L176" s="201"/>
      <c r="M176" s="1"/>
      <c r="N176" s="1"/>
      <c r="O176" s="1"/>
      <c r="R176" s="201"/>
      <c r="S176" s="201"/>
      <c r="T176" s="201"/>
      <c r="U176" s="1"/>
      <c r="V176" s="1"/>
      <c r="Y176" s="201"/>
      <c r="Z176" s="201"/>
      <c r="AA176" s="1"/>
    </row>
    <row r="177" spans="9:27" x14ac:dyDescent="0.25">
      <c r="I177" s="201"/>
      <c r="J177" s="201"/>
      <c r="K177" s="201"/>
      <c r="L177" s="201"/>
      <c r="M177" s="1"/>
      <c r="N177" s="1"/>
      <c r="O177" s="1"/>
      <c r="R177" s="201"/>
      <c r="S177" s="201"/>
      <c r="T177" s="201"/>
      <c r="U177" s="1"/>
      <c r="V177" s="1"/>
      <c r="Y177" s="201"/>
      <c r="Z177" s="201"/>
      <c r="AA177" s="1"/>
    </row>
    <row r="178" spans="9:27" x14ac:dyDescent="0.25">
      <c r="I178" s="201"/>
      <c r="J178" s="201"/>
      <c r="K178" s="201"/>
      <c r="L178" s="201"/>
      <c r="M178" s="1"/>
      <c r="N178" s="1"/>
      <c r="O178" s="1"/>
      <c r="R178" s="201"/>
      <c r="S178" s="201"/>
      <c r="T178" s="201"/>
      <c r="U178" s="1"/>
      <c r="V178" s="1"/>
      <c r="Y178" s="201"/>
      <c r="Z178" s="201"/>
      <c r="AA178" s="1"/>
    </row>
  </sheetData>
  <mergeCells count="115">
    <mergeCell ref="X57:X58"/>
    <mergeCell ref="Y57:Y58"/>
    <mergeCell ref="AA57:AA58"/>
    <mergeCell ref="AB57:AB58"/>
    <mergeCell ref="Z62:AA62"/>
    <mergeCell ref="AB62:AB63"/>
    <mergeCell ref="L61:L63"/>
    <mergeCell ref="O61:O63"/>
    <mergeCell ref="Z61:AB61"/>
    <mergeCell ref="P61:P63"/>
    <mergeCell ref="Q62:R62"/>
    <mergeCell ref="S62:S63"/>
    <mergeCell ref="O57:O58"/>
    <mergeCell ref="Q57:Q58"/>
    <mergeCell ref="P57:P58"/>
    <mergeCell ref="AC61:AC63"/>
    <mergeCell ref="AD61:AD63"/>
    <mergeCell ref="Q61:S61"/>
    <mergeCell ref="A59:A63"/>
    <mergeCell ref="B59:B63"/>
    <mergeCell ref="C59:C63"/>
    <mergeCell ref="D59:L59"/>
    <mergeCell ref="V59:AD59"/>
    <mergeCell ref="D60:D63"/>
    <mergeCell ref="H62:I62"/>
    <mergeCell ref="F61:F63"/>
    <mergeCell ref="N60:N63"/>
    <mergeCell ref="U61:U63"/>
    <mergeCell ref="F60:L60"/>
    <mergeCell ref="X60:AD60"/>
    <mergeCell ref="M60:M63"/>
    <mergeCell ref="H7:I7"/>
    <mergeCell ref="D4:L4"/>
    <mergeCell ref="Z6:AB6"/>
    <mergeCell ref="P6:P8"/>
    <mergeCell ref="T6:T8"/>
    <mergeCell ref="AC6:AC8"/>
    <mergeCell ref="U6:U8"/>
    <mergeCell ref="Z7:AA7"/>
    <mergeCell ref="AB7:AB8"/>
    <mergeCell ref="F6:F8"/>
    <mergeCell ref="E5:E8"/>
    <mergeCell ref="O6:O8"/>
    <mergeCell ref="G6:G8"/>
    <mergeCell ref="Y6:Y8"/>
    <mergeCell ref="L6:L8"/>
    <mergeCell ref="H6:J6"/>
    <mergeCell ref="F5:L5"/>
    <mergeCell ref="B45:C45"/>
    <mergeCell ref="R57:R58"/>
    <mergeCell ref="S57:S58"/>
    <mergeCell ref="Z1:AA1"/>
    <mergeCell ref="X2:Y2"/>
    <mergeCell ref="A3:L3"/>
    <mergeCell ref="Q6:S6"/>
    <mergeCell ref="V5:V8"/>
    <mergeCell ref="V4:AD4"/>
    <mergeCell ref="X5:AD5"/>
    <mergeCell ref="X6:X8"/>
    <mergeCell ref="W5:W8"/>
    <mergeCell ref="A4:A8"/>
    <mergeCell ref="C4:C8"/>
    <mergeCell ref="B4:B8"/>
    <mergeCell ref="S1:U1"/>
    <mergeCell ref="M4:U4"/>
    <mergeCell ref="AD6:AD8"/>
    <mergeCell ref="A2:W2"/>
    <mergeCell ref="D5:D8"/>
    <mergeCell ref="N5:N8"/>
    <mergeCell ref="O5:U5"/>
    <mergeCell ref="J7:J8"/>
    <mergeCell ref="K6:K8"/>
    <mergeCell ref="A15:A44"/>
    <mergeCell ref="B39:B41"/>
    <mergeCell ref="Q7:R7"/>
    <mergeCell ref="S7:S8"/>
    <mergeCell ref="M5:M8"/>
    <mergeCell ref="B11:C11"/>
    <mergeCell ref="B15:C15"/>
    <mergeCell ref="E60:E63"/>
    <mergeCell ref="J62:J63"/>
    <mergeCell ref="G57:G58"/>
    <mergeCell ref="M59:U59"/>
    <mergeCell ref="G61:G63"/>
    <mergeCell ref="H61:J61"/>
    <mergeCell ref="O60:U60"/>
    <mergeCell ref="N57:N58"/>
    <mergeCell ref="T61:T63"/>
    <mergeCell ref="K61:K63"/>
    <mergeCell ref="A11:A14"/>
    <mergeCell ref="B53:B54"/>
    <mergeCell ref="I57:I58"/>
    <mergeCell ref="J57:J58"/>
    <mergeCell ref="F57:F58"/>
    <mergeCell ref="A57:C58"/>
    <mergeCell ref="M57:M58"/>
    <mergeCell ref="A106:C106"/>
    <mergeCell ref="A113:L113"/>
    <mergeCell ref="A105:C105"/>
    <mergeCell ref="C88:AA88"/>
    <mergeCell ref="A108:C108"/>
    <mergeCell ref="X61:X63"/>
    <mergeCell ref="Y61:Y63"/>
    <mergeCell ref="A107:C107"/>
    <mergeCell ref="B66:AA66"/>
    <mergeCell ref="W60:W63"/>
    <mergeCell ref="C67:AA67"/>
    <mergeCell ref="B70:B71"/>
    <mergeCell ref="C72:AA72"/>
    <mergeCell ref="C75:AA75"/>
    <mergeCell ref="C79:AA79"/>
    <mergeCell ref="V60:V63"/>
    <mergeCell ref="A86:A87"/>
    <mergeCell ref="C86:AA86"/>
    <mergeCell ref="C70:AA70"/>
  </mergeCells>
  <pageMargins left="0.41" right="0.16" top="0.51" bottom="0.2" header="0.3" footer="0.17"/>
  <pageSetup paperSize="9" scale="42" firstPageNumber="4" orientation="landscape" useFirstPageNumber="1" r:id="rId1"/>
  <headerFooter>
    <oddFooter>&amp;C&amp;20 P - &amp;P</oddFooter>
  </headerFooter>
  <rowBreaks count="2" manualBreakCount="2">
    <brk id="58" max="16383" man="1"/>
    <brk id="1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Revised_1st</vt:lpstr>
      <vt:lpstr>Sheet1</vt:lpstr>
      <vt:lpstr>Revised_1st!Print_Area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2019-11-16T09:10:10Z</cp:lastPrinted>
  <dcterms:created xsi:type="dcterms:W3CDTF">2015-06-05T18:17:20Z</dcterms:created>
  <dcterms:modified xsi:type="dcterms:W3CDTF">2019-11-17T07:15:37Z</dcterms:modified>
</cp:coreProperties>
</file>