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5" windowWidth="19425" xWindow="-105" yWindow="-105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localSheetId="2" name="_GoBack">Sheet3!$I$37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18">
    <font>
      <name val="Calibri"/>
      <family val="2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b val="1"/>
      <color theme="1"/>
      <sz val="12"/>
      <u val="single"/>
    </font>
    <font>
      <name val="Times New Roman"/>
      <family val="1"/>
      <color theme="1"/>
      <sz val="12"/>
    </font>
    <font>
      <name val="Times New Roman"/>
      <family val="1"/>
      <b val="1"/>
      <color theme="1"/>
      <sz val="10"/>
    </font>
    <font>
      <name val="Times New Roman"/>
      <family val="1"/>
      <color theme="1"/>
      <sz val="10"/>
    </font>
    <font>
      <name val="Times New Roman"/>
      <family val="1"/>
      <color theme="1"/>
      <sz val="9"/>
    </font>
    <font>
      <name val="Times New Roman"/>
      <family val="1"/>
      <color theme="1"/>
      <sz val="9.5"/>
    </font>
    <font>
      <name val="Calibri"/>
      <family val="2"/>
      <color theme="1"/>
      <sz val="10"/>
      <scheme val="minor"/>
    </font>
    <font>
      <name val="Times New Roman"/>
      <family val="1"/>
      <b val="1"/>
      <color theme="1"/>
      <sz val="9"/>
    </font>
    <font>
      <name val="Times New Roman"/>
      <family val="1"/>
      <color theme="1"/>
      <sz val="3"/>
    </font>
    <font>
      <name val="Times New Roman"/>
      <family val="1"/>
      <color theme="1"/>
      <sz val="8"/>
    </font>
    <font>
      <name val="Calibri"/>
      <family val="2"/>
      <color theme="1"/>
      <sz val="9"/>
      <scheme val="minor"/>
    </font>
    <font>
      <name val="Times New Roman"/>
      <family val="1"/>
      <b val="1"/>
      <color rgb="FF000000"/>
      <sz val="9"/>
    </font>
    <font>
      <name val="Times New Roman"/>
      <family val="1"/>
      <sz val="9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borderId="0" fillId="0" fontId="0" numFmtId="0"/>
  </cellStyleXfs>
  <cellXfs count="91">
    <xf borderId="0" fillId="0" fontId="0" numFmtId="0" pivotButton="0" quotePrefix="0" xfId="0"/>
    <xf applyAlignment="1" borderId="0" fillId="0" fontId="5" numFmtId="0" pivotButton="0" quotePrefix="0" xfId="0">
      <alignment horizontal="left"/>
    </xf>
    <xf borderId="0" fillId="0" fontId="6" numFmtId="0" pivotButton="0" quotePrefix="0" xfId="0"/>
    <xf applyAlignment="1" borderId="0" fillId="0" fontId="0" numFmtId="0" pivotButton="0" quotePrefix="0" xfId="0">
      <alignment wrapText="1"/>
    </xf>
    <xf applyAlignment="1" borderId="0" fillId="0" fontId="1" numFmtId="0" pivotButton="0" quotePrefix="0" xfId="0">
      <alignment horizontal="justify"/>
    </xf>
    <xf applyAlignment="1" borderId="0" fillId="0" fontId="7" numFmtId="0" pivotButton="0" quotePrefix="0" xfId="0">
      <alignment horizontal="justify"/>
    </xf>
    <xf borderId="0" fillId="0" fontId="10" numFmtId="0" pivotButton="0" quotePrefix="0" xfId="0"/>
    <xf applyAlignment="1" borderId="1" fillId="0" fontId="9" numFmtId="2" pivotButton="0" quotePrefix="0" xfId="0">
      <alignment horizontal="center" vertical="top" wrapText="1"/>
    </xf>
    <xf applyAlignment="1" borderId="1" fillId="0" fontId="6" numFmtId="0" pivotButton="0" quotePrefix="0" xfId="0">
      <alignment horizontal="justify" vertical="top" wrapText="1"/>
    </xf>
    <xf borderId="0" fillId="0" fontId="12" numFmtId="0" pivotButton="0" quotePrefix="0" xfId="0"/>
    <xf applyAlignment="1" borderId="0" fillId="0" fontId="8" numFmtId="0" pivotButton="0" quotePrefix="0" xfId="0">
      <alignment horizontal="right"/>
    </xf>
    <xf applyAlignment="1" borderId="0" fillId="0" fontId="13" numFmtId="0" pivotButton="0" quotePrefix="0" xfId="0">
      <alignment horizontal="center" vertical="top" wrapText="1"/>
    </xf>
    <xf applyAlignment="1" borderId="0" fillId="0" fontId="8" numFmtId="0" pivotButton="0" quotePrefix="0" xfId="0">
      <alignment horizontal="left" indent="8"/>
    </xf>
    <xf applyAlignment="1" borderId="0" fillId="0" fontId="8" numFmtId="0" pivotButton="0" quotePrefix="0" xfId="0">
      <alignment horizontal="left" indent="2"/>
    </xf>
    <xf applyAlignment="1" borderId="0" fillId="0" fontId="8" numFmtId="0" pivotButton="0" quotePrefix="0" xfId="0">
      <alignment horizontal="left" indent="5"/>
    </xf>
    <xf applyAlignment="1" borderId="0" fillId="0" fontId="8" numFmtId="17" pivotButton="0" quotePrefix="0" xfId="0">
      <alignment horizontal="center"/>
    </xf>
    <xf applyAlignment="1" borderId="0" fillId="0" fontId="8" numFmtId="10" pivotButton="0" quotePrefix="0" xfId="0">
      <alignment horizontal="center"/>
    </xf>
    <xf applyAlignment="1" borderId="0" fillId="0" fontId="8" numFmtId="0" pivotButton="0" quotePrefix="0" xfId="0">
      <alignment horizontal="center" vertical="top" wrapText="1"/>
    </xf>
    <xf applyAlignment="1" borderId="0" fillId="0" fontId="8" numFmtId="164" pivotButton="0" quotePrefix="0" xfId="0">
      <alignment horizontal="left"/>
    </xf>
    <xf applyAlignment="1" borderId="0" fillId="0" fontId="8" numFmtId="2" pivotButton="0" quotePrefix="0" xfId="0">
      <alignment horizontal="center" vertical="top" wrapText="1"/>
    </xf>
    <xf applyAlignment="1" borderId="0" fillId="0" fontId="8" numFmtId="10" pivotButton="0" quotePrefix="0" xfId="0">
      <alignment horizontal="center" vertical="top" wrapText="1"/>
    </xf>
    <xf borderId="0" fillId="0" fontId="7" numFmtId="0" pivotButton="0" quotePrefix="0" xfId="0"/>
    <xf applyAlignment="1" borderId="0" fillId="0" fontId="11" numFmtId="0" pivotButton="0" quotePrefix="0" xfId="0">
      <alignment vertical="top" wrapText="1"/>
    </xf>
    <xf applyAlignment="1" borderId="0" fillId="0" fontId="11" numFmtId="0" pivotButton="0" quotePrefix="0" xfId="0">
      <alignment horizontal="center" vertical="top" wrapText="1"/>
    </xf>
    <xf applyAlignment="1" borderId="0" fillId="0" fontId="11" numFmtId="10" pivotButton="0" quotePrefix="0" xfId="0">
      <alignment horizontal="center" vertical="top" wrapText="1"/>
    </xf>
    <xf borderId="0" fillId="0" fontId="14" numFmtId="0" pivotButton="0" quotePrefix="0" xfId="0"/>
    <xf applyAlignment="1" borderId="0" fillId="0" fontId="11" numFmtId="2" pivotButton="0" quotePrefix="0" xfId="0">
      <alignment horizontal="center" vertical="top" wrapText="1"/>
    </xf>
    <xf applyAlignment="1" borderId="0" fillId="0" fontId="15" numFmtId="2" pivotButton="0" quotePrefix="0" xfId="0">
      <alignment vertical="top" wrapText="1"/>
    </xf>
    <xf borderId="0" fillId="0" fontId="8" numFmtId="0" pivotButton="0" quotePrefix="0" xfId="0"/>
    <xf applyAlignment="1" borderId="1" fillId="0" fontId="8" numFmtId="0" pivotButton="0" quotePrefix="0" xfId="0">
      <alignment vertical="top" wrapText="1"/>
    </xf>
    <xf applyAlignment="1" borderId="1" fillId="0" fontId="8" numFmtId="2" pivotButton="0" quotePrefix="0" xfId="0">
      <alignment horizontal="center" vertical="top" wrapText="1"/>
    </xf>
    <xf applyAlignment="1" borderId="1" fillId="0" fontId="8" numFmtId="10" pivotButton="0" quotePrefix="0" xfId="0">
      <alignment horizontal="center" vertical="top" wrapText="1"/>
    </xf>
    <xf applyAlignment="1" borderId="1" fillId="0" fontId="11" numFmtId="0" pivotButton="0" quotePrefix="0" xfId="0">
      <alignment vertical="top" wrapText="1"/>
    </xf>
    <xf applyAlignment="1" borderId="1" fillId="0" fontId="11" numFmtId="2" pivotButton="0" quotePrefix="0" xfId="0">
      <alignment horizontal="center" vertical="top" wrapText="1"/>
    </xf>
    <xf applyAlignment="1" borderId="1" fillId="0" fontId="11" numFmtId="0" pivotButton="0" quotePrefix="0" xfId="0">
      <alignment horizontal="center" vertical="top" wrapText="1"/>
    </xf>
    <xf applyAlignment="1" borderId="1" fillId="0" fontId="11" numFmtId="10" pivotButton="0" quotePrefix="0" xfId="0">
      <alignment horizontal="center" vertical="top" wrapText="1"/>
    </xf>
    <xf borderId="0" fillId="0" fontId="1" numFmtId="0" pivotButton="0" quotePrefix="0" xfId="0"/>
    <xf applyAlignment="1" borderId="1" fillId="0" fontId="15" numFmtId="2" pivotButton="0" quotePrefix="0" xfId="0">
      <alignment horizontal="center" vertical="top" wrapText="1"/>
    </xf>
    <xf borderId="0" fillId="0" fontId="0" numFmtId="2" pivotButton="0" quotePrefix="0" xfId="0"/>
    <xf applyAlignment="1" borderId="1" fillId="0" fontId="7" numFmtId="10" pivotButton="0" quotePrefix="0" xfId="0">
      <alignment horizontal="center" vertical="top" wrapText="1"/>
    </xf>
    <xf borderId="0" fillId="0" fontId="0" numFmtId="10" pivotButton="0" quotePrefix="0" xfId="0"/>
    <xf borderId="0" fillId="0" fontId="2" numFmtId="0" pivotButton="0" quotePrefix="0" xfId="0"/>
    <xf borderId="0" fillId="0" fontId="17" numFmtId="0" pivotButton="0" quotePrefix="0" xfId="0"/>
    <xf applyAlignment="1" borderId="1" fillId="0" fontId="16" numFmtId="2" pivotButton="0" quotePrefix="0" xfId="0">
      <alignment horizontal="center" vertical="top" wrapText="1"/>
    </xf>
    <xf applyAlignment="1" borderId="1" fillId="0" fontId="15" numFmtId="2" pivotButton="0" quotePrefix="0" xfId="0">
      <alignment horizontal="center" wrapText="1"/>
    </xf>
    <xf applyAlignment="1" borderId="1" fillId="0" fontId="7" numFmtId="0" pivotButton="0" quotePrefix="0" xfId="0">
      <alignment vertical="top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top" wrapText="1"/>
    </xf>
    <xf applyAlignment="1" borderId="1" fillId="0" fontId="7" numFmtId="0" pivotButton="0" quotePrefix="0" xfId="0">
      <alignment horizontal="center" vertical="top" wrapText="1"/>
    </xf>
    <xf applyAlignment="1" borderId="1" fillId="0" fontId="6" numFmtId="0" pivotButton="0" quotePrefix="0" xfId="0">
      <alignment vertical="top" wrapText="1"/>
    </xf>
    <xf applyAlignment="1" borderId="0" fillId="0" fontId="1" numFmtId="0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0" fillId="0" fontId="8" numFmtId="10" pivotButton="0" quotePrefix="0" xfId="0">
      <alignment horizontal="center" vertical="center"/>
    </xf>
    <xf applyAlignment="1" borderId="0" fillId="0" fontId="8" numFmtId="0" pivotButton="0" quotePrefix="0" xfId="0">
      <alignment horizontal="left"/>
    </xf>
    <xf applyAlignment="1" borderId="0" fillId="0" fontId="8" numFmtId="0" pivotButton="0" quotePrefix="0" xfId="0">
      <alignment horizontal="center" vertical="center"/>
    </xf>
    <xf applyAlignment="1" borderId="0" fillId="0" fontId="8" numFmtId="2" pivotButton="0" quotePrefix="0" xfId="0">
      <alignment horizontal="center" vertical="center"/>
    </xf>
    <xf applyAlignment="1" borderId="1" fillId="0" fontId="8" numFmtId="0" pivotButton="0" quotePrefix="0" xfId="0">
      <alignment horizontal="center" vertical="top" wrapText="1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1" fillId="0" fontId="7" numFmtId="0" pivotButton="0" quotePrefix="0" xfId="0">
      <alignment horizontal="center" vertical="top" wrapText="1"/>
    </xf>
    <xf borderId="10" fillId="0" fontId="0" numFmtId="0" pivotButton="0" quotePrefix="0" xfId="0"/>
    <xf applyAlignment="1" borderId="1" fillId="0" fontId="7" numFmtId="0" pivotButton="0" quotePrefix="0" xfId="0">
      <alignment vertical="top" wrapText="1"/>
    </xf>
    <xf borderId="8" fillId="0" fontId="0" numFmtId="0" pivotButton="0" quotePrefix="0" xfId="0"/>
    <xf borderId="9" fillId="0" fontId="0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2" numFmtId="0" pivotButton="0" quotePrefix="0" xfId="0">
      <alignment horizontal="center" vertical="top" wrapText="1"/>
    </xf>
    <xf applyAlignment="1" borderId="0" fillId="0" fontId="6" numFmtId="0" pivotButton="0" quotePrefix="0" xfId="0">
      <alignment horizontal="center"/>
    </xf>
    <xf applyAlignment="1" borderId="11" fillId="0" fontId="7" numFmtId="0" pivotButton="0" quotePrefix="0" xfId="0">
      <alignment vertical="top" wrapText="1"/>
    </xf>
    <xf borderId="2" fillId="0" fontId="0" numFmtId="0" pivotButton="0" quotePrefix="0" xfId="0"/>
    <xf borderId="3" fillId="0" fontId="0" numFmtId="0" pivotButton="0" quotePrefix="0" xfId="0"/>
    <xf applyAlignment="1" borderId="1" fillId="0" fontId="8" numFmtId="0" pivotButton="0" quotePrefix="0" xfId="0">
      <alignment horizontal="center" vertical="top" wrapText="1"/>
    </xf>
    <xf applyAlignment="1" borderId="1" fillId="0" fontId="6" numFmtId="0" pivotButton="0" quotePrefix="0" xfId="0">
      <alignment vertical="top" wrapText="1"/>
    </xf>
    <xf applyAlignment="1" borderId="12" fillId="0" fontId="7" numFmtId="0" pivotButton="0" quotePrefix="0" xfId="0">
      <alignment vertical="top" wrapText="1"/>
    </xf>
    <xf borderId="4" fillId="0" fontId="0" numFmtId="0" pivotButton="0" quotePrefix="0" xfId="0"/>
    <xf applyAlignment="1" borderId="10" fillId="0" fontId="7" numFmtId="0" pivotButton="0" quotePrefix="0" xfId="0">
      <alignment vertical="top" wrapText="1"/>
    </xf>
    <xf borderId="6" fillId="0" fontId="0" numFmtId="0" pivotButton="0" quotePrefix="0" xfId="0"/>
    <xf borderId="7" fillId="0" fontId="0" numFmtId="0" pivotButton="0" quotePrefix="0" xfId="0"/>
    <xf applyAlignment="1" borderId="6" fillId="0" fontId="10" numFmtId="0" pivotButton="0" quotePrefix="0" xfId="0">
      <alignment horizontal="center"/>
    </xf>
    <xf borderId="5" fillId="0" fontId="0" numFmtId="0" pivotButton="0" quotePrefix="0" xfId="0"/>
    <xf applyAlignment="1" borderId="0" fillId="0" fontId="8" numFmtId="0" pivotButton="0" quotePrefix="0" xfId="0">
      <alignment horizontal="center" vertical="center"/>
    </xf>
    <xf applyAlignment="1" borderId="0" fillId="0" fontId="8" numFmtId="2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0" fontId="8" numFmtId="1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top" wrapText="1"/>
    </xf>
    <xf applyAlignment="1" borderId="0" fillId="0" fontId="6" numFmtId="0" pivotButton="0" quotePrefix="0" xfId="0">
      <alignment horizontal="center" wrapText="1"/>
    </xf>
    <xf applyAlignment="1" borderId="0" fillId="0" fontId="6" numFmtId="0" pivotButton="0" quotePrefix="0" xfId="0">
      <alignment horizontal="center" vertical="center" wrapText="1"/>
    </xf>
    <xf applyAlignment="1" borderId="0" fillId="0" fontId="6" numFmtId="0" pivotButton="0" quotePrefix="0" xfId="0">
      <alignment horizontal="left" vertical="top"/>
    </xf>
    <xf applyAlignment="1" borderId="0" fillId="0" fontId="8" numFmtId="0" pivotButton="0" quotePrefix="0" xfId="0">
      <alignment horizontal="left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4"/>
  <sheetViews>
    <sheetView tabSelected="1" topLeftCell="A7" workbookViewId="0" zoomScale="160" zoomScaleNormal="160">
      <selection activeCell="B8" sqref="B8:H8"/>
    </sheetView>
  </sheetViews>
  <sheetFormatPr baseColWidth="8" defaultRowHeight="15"/>
  <cols>
    <col customWidth="1" max="1" min="1" style="58" width="3"/>
    <col customWidth="1" max="2" min="2" style="58" width="19.42578125"/>
    <col customWidth="1" max="5" min="5" style="58" width="10.42578125"/>
    <col customWidth="1" max="9" min="9" style="58" width="8.85546875"/>
  </cols>
  <sheetData>
    <row customHeight="1" ht="15.6" r="1" s="58">
      <c r="A1" s="65" t="inlineStr">
        <is>
          <t>Government of the People’s Republic of Bangladesh</t>
        </is>
      </c>
    </row>
    <row customHeight="1" ht="15.6" r="2" s="58">
      <c r="A2" s="65" t="inlineStr">
        <is>
          <t>Ministry of Planning</t>
        </is>
      </c>
    </row>
    <row customHeight="1" ht="15.6" r="3" s="58">
      <c r="A3" s="66" t="inlineStr">
        <is>
          <t>Implementation Monitoring and Evaluation Division</t>
        </is>
      </c>
    </row>
    <row customHeight="1" ht="15.6" r="4" s="58">
      <c r="A4" s="1" t="n"/>
    </row>
    <row customHeight="1" ht="32.25" r="5" s="58">
      <c r="B5" s="67" t="inlineStr">
        <is>
          <t>Monthly Implementation Progress Review meeting of 
ADP included Project of the year 2019-2020</t>
        </is>
      </c>
      <c r="G5" s="68" t="inlineStr">
        <is>
          <t>IMED 05/2003 (Revised)</t>
        </is>
      </c>
    </row>
    <row r="6">
      <c r="G6" s="57" t="inlineStr">
        <is>
          <t>Monthly Progress Report</t>
        </is>
      </c>
    </row>
    <row r="8">
      <c r="B8" s="59" t="inlineStr">
        <is>
          <t>Reporting Period: Feb/2020</t>
        </is>
      </c>
    </row>
    <row r="10">
      <c r="B10" s="21" t="inlineStr">
        <is>
          <t>Name of the Ministry/Division/Organization</t>
        </is>
      </c>
      <c r="E10" s="21" t="inlineStr">
        <is>
          <t xml:space="preserve">: Ministry of Water Resources / </t>
        </is>
      </c>
    </row>
    <row r="11">
      <c r="E11" s="2" t="inlineStr">
        <is>
          <t xml:space="preserve">  Bangladesh Water Development Board (BWDB)</t>
        </is>
      </c>
    </row>
    <row r="13">
      <c r="F13" s="6" t="n"/>
      <c r="G13" s="79" t="inlineStr">
        <is>
          <t>(In Lakh Taka)</t>
        </is>
      </c>
      <c r="H13" s="77" t="n"/>
      <c r="I13" s="77" t="n"/>
    </row>
    <row customHeight="1" ht="39" r="14" s="58">
      <c r="B14" s="60" t="inlineStr">
        <is>
          <t>Name of the Project</t>
        </is>
      </c>
      <c r="C14" s="62" t="inlineStr">
        <is>
          <t>Allocation for the year 2019-2020</t>
        </is>
      </c>
      <c r="D14" s="63" t="n"/>
      <c r="E14" s="64" t="n"/>
      <c r="F14" s="72" t="inlineStr">
        <is>
          <t>Taka released</t>
        </is>
      </c>
      <c r="G14" s="60" t="inlineStr">
        <is>
          <t>Expenditure upto Reporting Period:
Reporting Period: Feb/2020&amp; % of allocation</t>
        </is>
      </c>
      <c r="H14" s="63" t="n"/>
      <c r="I14" s="64" t="n"/>
    </row>
    <row customHeight="1" ht="26.1" r="15" s="58">
      <c r="B15" s="61" t="n"/>
      <c r="C15" s="60" t="inlineStr">
        <is>
          <t>Total</t>
        </is>
      </c>
      <c r="D15" s="60" t="inlineStr">
        <is>
          <t>Taka</t>
        </is>
      </c>
      <c r="E15" s="60" t="inlineStr">
        <is>
          <t>Project Aid (RPA)</t>
        </is>
      </c>
      <c r="F15" s="61" t="n"/>
      <c r="G15" s="60" t="inlineStr">
        <is>
          <t>Total</t>
        </is>
      </c>
      <c r="H15" s="60" t="inlineStr">
        <is>
          <t>Taka(GoB)</t>
        </is>
      </c>
      <c r="I15" s="60" t="inlineStr">
        <is>
          <t>Project Aid (RPA)</t>
        </is>
      </c>
    </row>
    <row r="16">
      <c r="B16" s="73" t="inlineStr">
        <is>
          <t xml:space="preserve">a) Main Programme : </t>
        </is>
      </c>
      <c r="C16" s="63" t="n"/>
      <c r="D16" s="63" t="n"/>
      <c r="E16" s="63" t="n"/>
      <c r="F16" s="63" t="n"/>
      <c r="G16" s="63" t="n"/>
      <c r="H16" s="63" t="n"/>
      <c r="I16" s="64" t="n"/>
    </row>
    <row customHeight="1" ht="53.25" r="17" s="58">
      <c r="B17" s="62" t="inlineStr">
        <is>
          <t>“Haor Flood Management and Livelihood Improvement Project (BWDB part)”</t>
        </is>
      </c>
      <c r="C17" s="7" t="inlineStr">
        <is>
          <t>5168.01</t>
        </is>
      </c>
      <c r="D17" s="7" t="inlineStr">
        <is>
          <t>25000.00</t>
        </is>
      </c>
      <c r="E17" s="60" t="inlineStr">
        <is>
          <t>24500.00
(6000.00)</t>
        </is>
      </c>
      <c r="F17" s="60" t="inlineStr">
        <is>
          <t>1500.00</t>
        </is>
      </c>
      <c r="G17" s="60" t="inlineStr">
        <is>
          <t>500.00</t>
        </is>
      </c>
      <c r="H17" s="60" t="inlineStr">
        <is>
          <t>3350.86</t>
        </is>
      </c>
      <c r="I17" s="39" t="inlineStr">
        <is>
          <t>3088.48
(784.25)</t>
        </is>
      </c>
    </row>
    <row customHeight="1" ht="32.25" r="18" s="58">
      <c r="B18" s="73" t="inlineStr">
        <is>
          <t>Sub Total :</t>
        </is>
      </c>
      <c r="C18" s="7">
        <f>+C17</f>
        <v/>
      </c>
      <c r="D18" s="7">
        <f>+D17</f>
        <v/>
      </c>
      <c r="E18" s="60">
        <f>+E17</f>
        <v/>
      </c>
      <c r="F18" s="60">
        <f>+F17</f>
        <v/>
      </c>
      <c r="G18" s="60">
        <f>+G17</f>
        <v/>
      </c>
      <c r="H18" s="60">
        <f>+H17</f>
        <v/>
      </c>
      <c r="I18" s="60">
        <f>+I17</f>
        <v/>
      </c>
    </row>
    <row customHeight="1" ht="10.5" r="19" s="58">
      <c r="B19" s="69" t="n"/>
      <c r="C19" s="70" t="n"/>
      <c r="D19" s="70" t="n"/>
      <c r="E19" s="70" t="n"/>
      <c r="F19" s="70" t="n"/>
      <c r="G19" s="70" t="n"/>
      <c r="H19" s="70" t="n"/>
      <c r="I19" s="71" t="n"/>
    </row>
    <row r="20">
      <c r="B20" s="74" t="inlineStr">
        <is>
          <t xml:space="preserve">b) Technical Assistance </t>
        </is>
      </c>
      <c r="I20" s="75" t="n"/>
    </row>
    <row r="21">
      <c r="B21" s="74" t="n"/>
      <c r="I21" s="75" t="n"/>
    </row>
    <row r="22">
      <c r="B22" s="74" t="n"/>
      <c r="I22" s="75" t="n"/>
    </row>
    <row r="23">
      <c r="B23" s="76" t="n"/>
      <c r="C23" s="77" t="n"/>
      <c r="D23" s="77" t="n"/>
      <c r="E23" s="77" t="n"/>
      <c r="F23" s="77" t="n"/>
      <c r="G23" s="77" t="n"/>
      <c r="H23" s="77" t="n"/>
      <c r="I23" s="78" t="n"/>
    </row>
    <row r="24">
      <c r="B24" s="62" t="inlineStr">
        <is>
          <t>Sub Total :</t>
        </is>
      </c>
      <c r="C24" s="63" t="n"/>
      <c r="D24" s="63" t="n"/>
      <c r="E24" s="63" t="n"/>
      <c r="F24" s="63" t="n"/>
      <c r="G24" s="63" t="n"/>
      <c r="H24" s="63" t="n"/>
      <c r="I24" s="64" t="n"/>
    </row>
    <row customHeight="1" ht="7.5" r="25" s="58">
      <c r="B25" s="69" t="n"/>
      <c r="C25" s="70" t="n"/>
      <c r="D25" s="70" t="n"/>
      <c r="E25" s="70" t="n"/>
      <c r="F25" s="70" t="n"/>
      <c r="G25" s="70" t="n"/>
      <c r="H25" s="70" t="n"/>
      <c r="I25" s="71" t="n"/>
    </row>
    <row r="26">
      <c r="B26" s="74" t="inlineStr">
        <is>
          <t>c) Organization's Self Financed Programme :</t>
        </is>
      </c>
      <c r="I26" s="75" t="n"/>
    </row>
    <row r="27">
      <c r="B27" s="74" t="n"/>
      <c r="I27" s="75" t="n"/>
    </row>
    <row r="28">
      <c r="B28" s="74" t="n"/>
      <c r="I28" s="75" t="n"/>
    </row>
    <row r="29">
      <c r="B29" s="74" t="n"/>
      <c r="I29" s="75" t="n"/>
    </row>
    <row r="30">
      <c r="B30" s="76" t="n"/>
      <c r="C30" s="77" t="n"/>
      <c r="D30" s="77" t="n"/>
      <c r="E30" s="77" t="n"/>
      <c r="F30" s="77" t="n"/>
      <c r="G30" s="77" t="n"/>
      <c r="H30" s="77" t="n"/>
      <c r="I30" s="78" t="n"/>
    </row>
    <row r="31">
      <c r="B31" s="62" t="inlineStr">
        <is>
          <t>Sub Total :</t>
        </is>
      </c>
      <c r="C31" s="63" t="n"/>
      <c r="D31" s="63" t="n"/>
      <c r="E31" s="63" t="n"/>
      <c r="F31" s="63" t="n"/>
      <c r="G31" s="63" t="n"/>
      <c r="H31" s="63" t="n"/>
      <c r="I31" s="64" t="n"/>
    </row>
    <row customHeight="1" ht="8.25" r="32" s="58">
      <c r="B32" s="69" t="n"/>
      <c r="C32" s="70" t="n"/>
      <c r="D32" s="70" t="n"/>
      <c r="E32" s="70" t="n"/>
      <c r="F32" s="70" t="n"/>
      <c r="G32" s="70" t="n"/>
      <c r="H32" s="70" t="n"/>
      <c r="I32" s="71" t="n"/>
    </row>
    <row r="33">
      <c r="B33" s="74" t="inlineStr">
        <is>
          <t>d) Food Aided Programme :</t>
        </is>
      </c>
      <c r="I33" s="75" t="n"/>
    </row>
    <row r="34">
      <c r="B34" s="74" t="n"/>
      <c r="I34" s="75" t="n"/>
    </row>
    <row r="35">
      <c r="B35" s="74" t="n"/>
      <c r="I35" s="75" t="n"/>
      <c r="L35">
        <f>2156.86+1668.47+508.05</f>
        <v/>
      </c>
    </row>
    <row r="36">
      <c r="B36" s="74" t="n"/>
      <c r="I36" s="75" t="n"/>
      <c r="L36">
        <f>+L35+270.35</f>
        <v/>
      </c>
    </row>
    <row r="37">
      <c r="B37" s="76" t="n"/>
      <c r="C37" s="77" t="n"/>
      <c r="D37" s="77" t="n"/>
      <c r="E37" s="77" t="n"/>
      <c r="F37" s="77" t="n"/>
      <c r="G37" s="77" t="n"/>
      <c r="H37" s="77" t="n"/>
      <c r="I37" s="78" t="n"/>
    </row>
    <row r="38">
      <c r="B38" s="62" t="inlineStr">
        <is>
          <t>Sub Total :</t>
        </is>
      </c>
      <c r="C38" s="63" t="n"/>
      <c r="D38" s="63" t="n"/>
      <c r="E38" s="63" t="n"/>
      <c r="F38" s="63" t="n"/>
      <c r="G38" s="63" t="n"/>
      <c r="H38" s="63" t="n"/>
      <c r="I38" s="64" t="n"/>
    </row>
    <row customHeight="1" ht="30.75" r="39" s="58">
      <c r="B39" s="8" t="inlineStr">
        <is>
          <t>Grand Total :</t>
        </is>
      </c>
      <c r="C39" s="7">
        <f>+C18</f>
        <v/>
      </c>
      <c r="D39" s="7">
        <f>+D18</f>
        <v/>
      </c>
      <c r="E39" s="60">
        <f>+E18</f>
        <v/>
      </c>
      <c r="F39" s="60">
        <f>+F18</f>
        <v/>
      </c>
      <c r="G39" s="60">
        <f>+G18</f>
        <v/>
      </c>
      <c r="H39" s="60">
        <f>+H18</f>
        <v/>
      </c>
      <c r="I39" s="60">
        <f>+I18</f>
        <v/>
      </c>
    </row>
    <row r="40">
      <c r="B40" s="3" t="n"/>
      <c r="C40" s="3" t="n"/>
      <c r="D40" s="3" t="n"/>
      <c r="E40" s="3" t="n"/>
      <c r="F40" s="3" t="n"/>
      <c r="G40" s="3" t="n"/>
      <c r="H40" s="3" t="n"/>
      <c r="I40" s="3" t="n"/>
    </row>
    <row r="41">
      <c r="B41" s="4" t="n"/>
    </row>
    <row r="42">
      <c r="B42" s="4" t="n"/>
    </row>
    <row r="43">
      <c r="B43" s="4" t="n"/>
    </row>
    <row r="44">
      <c r="B44" s="5" t="n"/>
    </row>
  </sheetData>
  <mergeCells count="33">
    <mergeCell ref="B37:I37"/>
    <mergeCell ref="B38:I38"/>
    <mergeCell ref="G13:I13"/>
    <mergeCell ref="B31:I31"/>
    <mergeCell ref="B32:I32"/>
    <mergeCell ref="B33:I33"/>
    <mergeCell ref="B34:I34"/>
    <mergeCell ref="B35:I35"/>
    <mergeCell ref="B36:I36"/>
    <mergeCell ref="B26:I26"/>
    <mergeCell ref="B27:I27"/>
    <mergeCell ref="B28:I28"/>
    <mergeCell ref="B29:I29"/>
    <mergeCell ref="B30:I30"/>
    <mergeCell ref="B22:I22"/>
    <mergeCell ref="B23:I23"/>
    <mergeCell ref="B24:I24"/>
    <mergeCell ref="B25:I25"/>
    <mergeCell ref="F14:F15"/>
    <mergeCell ref="G14:I14"/>
    <mergeCell ref="B16:I16"/>
    <mergeCell ref="B19:I19"/>
    <mergeCell ref="B20:I20"/>
    <mergeCell ref="B21:I21"/>
    <mergeCell ref="G6:I6"/>
    <mergeCell ref="B8:H8"/>
    <mergeCell ref="B14:B15"/>
    <mergeCell ref="C14:E14"/>
    <mergeCell ref="A1:I1"/>
    <mergeCell ref="A2:I2"/>
    <mergeCell ref="A3:I3"/>
    <mergeCell ref="B5:F5"/>
    <mergeCell ref="G5:I5"/>
  </mergeCells>
  <pageMargins bottom="0.5" footer="0.3" header="0.3" left="0.95" right="0.45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"/>
  <sheetViews>
    <sheetView workbookViewId="0" zoomScale="130" zoomScaleNormal="130">
      <selection activeCell="J43" sqref="J43"/>
    </sheetView>
  </sheetViews>
  <sheetFormatPr baseColWidth="8" defaultRowHeight="15"/>
  <cols>
    <col customWidth="1" max="1" min="1" style="58" width="4.28515625"/>
    <col customWidth="1" max="5" min="5" style="58" width="1.140625"/>
    <col customWidth="1" max="6" min="6" style="58" width="9"/>
    <col customWidth="1" max="7" min="7" style="58" width="8.5703125"/>
    <col customWidth="1" max="8" min="8" style="58" width="7.5703125"/>
    <col customWidth="1" max="9" min="9" style="58" width="7.85546875"/>
    <col customWidth="1" max="10" min="10" style="58" width="7.28515625"/>
    <col customWidth="1" max="11" min="11" style="58" width="8.28515625"/>
    <col customWidth="1" max="12" min="12" style="58" width="8.85546875"/>
    <col customWidth="1" max="15" min="15" style="58" width="11.28515625"/>
    <col customWidth="1" max="16" min="16" style="58" width="10.42578125"/>
    <col customWidth="1" max="17" min="17" style="58" width="13"/>
  </cols>
  <sheetData>
    <row customHeight="1" ht="32.25" r="1" s="58">
      <c r="B1" s="86" t="inlineStr">
        <is>
          <t>Monthly Implementation Progress Review meeting of 
ADP included Project of the year 2019-2020</t>
        </is>
      </c>
      <c r="J1" s="87" t="inlineStr">
        <is>
          <t>IMED 05/2003 (Revised)</t>
        </is>
      </c>
    </row>
    <row customHeight="1" ht="15" r="2" s="58">
      <c r="A2" s="85" t="inlineStr">
        <is>
          <t>Reporting Period: Feb/2020</t>
        </is>
      </c>
      <c r="J2" s="88" t="inlineStr">
        <is>
          <t>Monthly Progress Report</t>
        </is>
      </c>
    </row>
    <row customHeight="1" ht="11.25" r="3" s="58">
      <c r="A3" s="21" t="n"/>
    </row>
    <row r="4">
      <c r="A4" s="28" t="inlineStr">
        <is>
          <t>Name of the Ministry/Division/Organization</t>
        </is>
      </c>
      <c r="B4" s="36" t="n"/>
      <c r="C4" s="36" t="n"/>
      <c r="D4" s="36" t="n"/>
      <c r="E4" s="28" t="inlineStr">
        <is>
          <t xml:space="preserve">:  Ministry of Water Resources / </t>
        </is>
      </c>
      <c r="F4" s="36" t="n"/>
      <c r="G4" s="36" t="n"/>
      <c r="H4" s="36" t="n"/>
      <c r="I4" s="36" t="n"/>
      <c r="J4" s="36" t="n"/>
      <c r="K4" s="36" t="n"/>
      <c r="L4" s="36" t="n"/>
    </row>
    <row r="5">
      <c r="A5" s="36" t="n"/>
      <c r="B5" s="36" t="n"/>
      <c r="C5" s="36" t="n"/>
      <c r="D5" s="36" t="n"/>
      <c r="E5" s="89" t="inlineStr">
        <is>
          <t xml:space="preserve">   Bangladesh Water Development Board (BWDB)</t>
        </is>
      </c>
    </row>
    <row r="6">
      <c r="A6" s="28" t="n"/>
      <c r="B6" s="36" t="n"/>
      <c r="C6" s="36" t="n"/>
      <c r="D6" s="36" t="n"/>
      <c r="E6" s="36" t="n"/>
      <c r="F6" s="36" t="n"/>
      <c r="G6" s="36" t="n"/>
      <c r="H6" s="36" t="n"/>
      <c r="I6" s="36" t="n"/>
      <c r="J6" s="36" t="n"/>
      <c r="K6" s="36" t="n"/>
      <c r="L6" s="36" t="n"/>
    </row>
    <row r="7">
      <c r="A7" s="28" t="n">
        <v>1</v>
      </c>
      <c r="B7" s="28" t="inlineStr">
        <is>
          <t>Name of the Project</t>
        </is>
      </c>
      <c r="C7" s="36" t="n"/>
      <c r="D7" s="28" t="inlineStr">
        <is>
          <t>: Haor Flood Management and Livelihood Improvement Project (BWDB part)</t>
        </is>
      </c>
      <c r="E7" s="36" t="n"/>
      <c r="F7" s="36" t="n"/>
      <c r="G7" s="36" t="n"/>
      <c r="H7" s="36" t="n"/>
      <c r="I7" s="36" t="n"/>
      <c r="J7" s="36" t="n"/>
      <c r="K7" s="36" t="n"/>
      <c r="L7" s="36" t="n"/>
    </row>
    <row r="8">
      <c r="A8" s="28" t="n">
        <v>2</v>
      </c>
      <c r="B8" s="28" t="inlineStr">
        <is>
          <t>Objectives of the Project</t>
        </is>
      </c>
      <c r="C8" s="36" t="n"/>
      <c r="D8" s="28" t="inlineStr">
        <is>
          <t>: The main objectives of the project are:</t>
        </is>
      </c>
      <c r="E8" s="36" t="n"/>
      <c r="F8" s="36" t="n"/>
      <c r="G8" s="36" t="n"/>
      <c r="H8" s="36" t="n"/>
      <c r="I8" s="36" t="n"/>
      <c r="J8" s="36" t="n"/>
      <c r="K8" s="36" t="n"/>
      <c r="L8" s="36" t="n"/>
    </row>
    <row r="9">
      <c r="A9" s="36" t="n"/>
      <c r="B9" s="36" t="n"/>
      <c r="C9" s="36" t="n"/>
      <c r="D9" s="28" t="inlineStr">
        <is>
          <t xml:space="preserve">(a) Rehabilitating and constructing the flood management facilities and </t>
        </is>
      </c>
      <c r="E9" s="28" t="n"/>
      <c r="F9" s="28" t="n"/>
      <c r="G9" s="28" t="n"/>
      <c r="H9" s="28" t="n"/>
      <c r="I9" s="28" t="n"/>
      <c r="J9" s="36" t="n"/>
      <c r="K9" s="36" t="n"/>
      <c r="L9" s="36" t="n"/>
    </row>
    <row r="10">
      <c r="A10" s="36" t="n"/>
      <c r="B10" s="36" t="n"/>
      <c r="C10" s="36" t="n"/>
      <c r="D10" s="90" t="inlineStr">
        <is>
          <t>(b) Implementing agriculture promotion activities.</t>
        </is>
      </c>
      <c r="J10" s="36" t="n"/>
      <c r="K10" s="36" t="n"/>
      <c r="L10" s="36" t="n"/>
    </row>
    <row customHeight="1" ht="6.75" r="11" s="58">
      <c r="A11" s="9" t="n"/>
      <c r="B11" s="36" t="n"/>
      <c r="C11" s="36" t="n"/>
      <c r="D11" s="36" t="n"/>
      <c r="E11" s="36" t="n"/>
      <c r="F11" s="36" t="n"/>
      <c r="G11" s="36" t="n"/>
      <c r="H11" s="36" t="n"/>
      <c r="I11" s="36" t="n"/>
      <c r="J11" s="36" t="n"/>
      <c r="K11" s="36" t="n"/>
      <c r="L11" s="36" t="n"/>
    </row>
    <row r="12">
      <c r="A12" s="28" t="n">
        <v>3</v>
      </c>
      <c r="B12" s="28" t="inlineStr">
        <is>
          <t>Implementation Period</t>
        </is>
      </c>
      <c r="C12" s="36" t="n"/>
      <c r="D12" s="28" t="inlineStr">
        <is>
          <t xml:space="preserve">                    :  a) Original :    July,2014 to June,2022</t>
        </is>
      </c>
      <c r="E12" s="36" t="n"/>
      <c r="F12" s="36" t="n"/>
      <c r="G12" s="36" t="n"/>
      <c r="H12" s="36" t="n"/>
      <c r="I12" s="36" t="n"/>
      <c r="J12" s="36" t="n"/>
      <c r="K12" s="36" t="n"/>
      <c r="L12" s="36" t="n"/>
    </row>
    <row r="13">
      <c r="A13" s="36" t="n"/>
      <c r="B13" s="36" t="n"/>
      <c r="C13" s="36" t="n"/>
      <c r="D13" s="28" t="inlineStr">
        <is>
          <t xml:space="preserve">                      b) Revised :-  July, 2014 to June, 2022</t>
        </is>
      </c>
      <c r="E13" s="36" t="n"/>
      <c r="F13" s="36" t="n"/>
      <c r="G13" s="36" t="n"/>
      <c r="H13" s="36" t="n"/>
      <c r="I13" s="36" t="n"/>
      <c r="J13" s="36" t="n"/>
      <c r="K13" s="36" t="n"/>
      <c r="L13" s="36" t="n"/>
    </row>
    <row customHeight="1" ht="9" r="14" s="58">
      <c r="A14" s="28" t="n"/>
      <c r="B14" s="36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6" t="n"/>
      <c r="L14" s="36" t="n"/>
    </row>
    <row r="15">
      <c r="A15" s="28" t="n">
        <v>4</v>
      </c>
      <c r="B15" s="28" t="inlineStr">
        <is>
          <t>Location of the Project</t>
        </is>
      </c>
      <c r="C15" s="36" t="n"/>
      <c r="D15" s="28" t="inlineStr">
        <is>
          <t xml:space="preserve">                    : Kishoreganj, Mymensingh, Netrokona, Sunamganj, Habiganj and Brahmanbaria District</t>
        </is>
      </c>
      <c r="E15" s="36" t="n"/>
      <c r="F15" s="36" t="n"/>
      <c r="G15" s="36" t="n"/>
      <c r="H15" s="36" t="n"/>
      <c r="I15" s="36" t="n"/>
      <c r="J15" s="36" t="n"/>
      <c r="K15" s="36" t="n"/>
      <c r="L15" s="36" t="n"/>
    </row>
    <row customHeight="1" ht="10.5" r="16" s="58">
      <c r="A16" s="28" t="n"/>
      <c r="B16" s="36" t="n"/>
      <c r="C16" s="36" t="n"/>
      <c r="D16" s="36" t="n"/>
      <c r="E16" s="36" t="n"/>
      <c r="F16" s="36" t="n"/>
      <c r="G16" s="36" t="n"/>
      <c r="H16" s="36" t="n"/>
      <c r="I16" s="36" t="n"/>
      <c r="J16" s="36" t="n"/>
      <c r="K16" s="36" t="n"/>
      <c r="L16" s="36" t="n"/>
    </row>
    <row r="17">
      <c r="A17" s="28" t="n">
        <v>5</v>
      </c>
      <c r="B17" s="28" t="inlineStr">
        <is>
          <t>Source of Funding (with amount)</t>
        </is>
      </c>
      <c r="C17" s="36" t="n"/>
      <c r="D17" s="36" t="n"/>
      <c r="E17" s="28" t="inlineStr">
        <is>
          <t>:JICA Loan (Loan No.. BD P-80) (Total-97865.00, PA-59446.10, GoB-38418.90)</t>
        </is>
      </c>
      <c r="F17" s="36" t="n"/>
      <c r="G17" s="36" t="n"/>
      <c r="H17" s="36" t="n"/>
      <c r="I17" s="36" t="n"/>
      <c r="J17" s="36" t="n"/>
      <c r="K17" s="36" t="n"/>
      <c r="L17" s="36" t="n"/>
    </row>
    <row customHeight="1" ht="9.75" r="18" s="58">
      <c r="A18" s="28" t="n"/>
      <c r="B18" s="36" t="n"/>
      <c r="C18" s="36" t="n"/>
      <c r="D18" s="36" t="n"/>
      <c r="E18" s="36" t="n"/>
      <c r="F18" s="36" t="n"/>
      <c r="G18" s="36" t="n"/>
      <c r="H18" s="36" t="n"/>
      <c r="I18" s="36" t="n"/>
      <c r="J18" s="36" t="n"/>
      <c r="K18" s="36" t="n"/>
      <c r="L18" s="36" t="n"/>
    </row>
    <row r="19">
      <c r="A19" s="28" t="n">
        <v>6</v>
      </c>
      <c r="B19" s="28" t="inlineStr">
        <is>
          <t>Estimated Cost</t>
        </is>
      </c>
      <c r="C19" s="36" t="n"/>
      <c r="D19" s="36" t="n"/>
      <c r="E19" s="28" t="inlineStr">
        <is>
          <t>:</t>
        </is>
      </c>
      <c r="F19" s="36" t="n"/>
      <c r="G19" s="36" t="n"/>
      <c r="H19" s="36" t="n"/>
      <c r="I19" s="36" t="n"/>
      <c r="J19" s="28" t="inlineStr">
        <is>
          <t xml:space="preserve">  (In Lakh Taka)</t>
        </is>
      </c>
      <c r="K19" s="36" t="n"/>
      <c r="L19" s="36" t="n"/>
    </row>
    <row customHeight="1" ht="12.75" r="20" s="58">
      <c r="A20" s="36" t="n"/>
      <c r="B20" s="36" t="n"/>
      <c r="C20" s="36" t="n"/>
      <c r="D20" s="36" t="n"/>
      <c r="E20" s="36" t="n"/>
      <c r="F20" s="72" t="inlineStr">
        <is>
          <t>Total</t>
        </is>
      </c>
      <c r="G20" s="72" t="inlineStr">
        <is>
          <t>Taka(GoB)</t>
        </is>
      </c>
      <c r="H20" s="72" t="inlineStr">
        <is>
          <t>Project Aid (RPA)</t>
        </is>
      </c>
      <c r="I20" s="71" t="n"/>
      <c r="J20" s="72" t="inlineStr">
        <is>
          <t>Physical(% of Total Project)</t>
        </is>
      </c>
      <c r="K20" s="71" t="n"/>
      <c r="L20" s="36" t="n"/>
    </row>
    <row customHeight="1" ht="11.25" r="21" s="58">
      <c r="A21" s="36" t="n"/>
      <c r="B21" s="36" t="n"/>
      <c r="C21" s="36" t="n"/>
      <c r="D21" s="36" t="n"/>
      <c r="E21" s="36" t="n"/>
      <c r="F21" s="61" t="n"/>
      <c r="G21" s="61" t="n"/>
      <c r="H21" s="80" t="n"/>
      <c r="I21" s="78" t="n"/>
      <c r="J21" s="80" t="n"/>
      <c r="K21" s="78" t="n"/>
      <c r="L21" s="36" t="n"/>
    </row>
    <row r="22">
      <c r="A22" s="14" t="inlineStr">
        <is>
          <t xml:space="preserve">     a)        i. Original</t>
        </is>
      </c>
      <c r="B22" s="36" t="n"/>
      <c r="C22" s="36" t="n"/>
      <c r="D22" s="14" t="n"/>
      <c r="E22" s="18" t="inlineStr">
        <is>
          <t>:</t>
        </is>
      </c>
      <c r="F22" s="81" t="n">
        <v>99337.72</v>
      </c>
      <c r="G22" s="81" t="n">
        <v>39891.62</v>
      </c>
      <c r="H22" s="81" t="inlineStr">
        <is>
          <t>59446.10(51544.70)</t>
        </is>
      </c>
      <c r="J22" s="81" t="n"/>
      <c r="K22" s="59" t="n"/>
      <c r="L22" s="36" t="n"/>
    </row>
    <row r="23">
      <c r="A23" s="83" t="inlineStr">
        <is>
          <t xml:space="preserve">            b)       ii. Revised</t>
        </is>
      </c>
      <c r="D23" s="12" t="n"/>
      <c r="E23" s="36" t="inlineStr">
        <is>
          <t>:</t>
        </is>
      </c>
      <c r="F23" s="82" t="inlineStr">
        <is>
          <t>496.00</t>
        </is>
      </c>
      <c r="G23" s="82" t="inlineStr">
        <is>
          <t>97204.86</t>
        </is>
      </c>
      <c r="H23" s="82" t="inlineStr">
        <is>
          <t>89303.46(38218.14)</t>
        </is>
      </c>
      <c r="J23" s="81" t="n"/>
      <c r="K23" s="59" t="n"/>
      <c r="L23" s="36" t="n"/>
    </row>
    <row r="24">
      <c r="A24" s="83" t="inlineStr">
        <is>
          <t xml:space="preserve">                c) Cumulative Progress upto last </t>
        </is>
      </c>
      <c r="E24" s="36" t="n"/>
      <c r="F24" s="81" t="n"/>
      <c r="G24" s="81" t="n"/>
      <c r="H24" s="81" t="n"/>
      <c r="I24" s="81" t="n"/>
      <c r="J24" s="81" t="n"/>
      <c r="K24" s="59" t="n"/>
      <c r="L24" s="36" t="n"/>
    </row>
    <row r="25">
      <c r="A25" s="36" t="n"/>
      <c r="B25" s="36" t="n"/>
      <c r="C25" s="15" t="inlineStr">
        <is>
          <t>Jun-19</t>
        </is>
      </c>
      <c r="D25" s="12" t="n"/>
      <c r="E25" s="36" t="inlineStr">
        <is>
          <t>:</t>
        </is>
      </c>
      <c r="F25" s="81" t="inlineStr">
        <is>
          <t>7901.40</t>
        </is>
      </c>
      <c r="G25" s="81" t="inlineStr">
        <is>
          <t>45560.70</t>
        </is>
      </c>
      <c r="H25" s="84" t="inlineStr">
        <is>
          <t>40392.69(21124.75)</t>
        </is>
      </c>
      <c r="J25" s="84" t="n">
        <v>1500</v>
      </c>
      <c r="L25" s="36" t="n"/>
    </row>
    <row customHeight="1" ht="15.75" r="26" s="58">
      <c r="A26" s="83" t="inlineStr">
        <is>
          <t xml:space="preserve">        d)       Current year Revised allocation </t>
        </is>
      </c>
      <c r="E26" s="36" t="n"/>
      <c r="F26" s="81" t="n"/>
      <c r="G26" s="81" t="n"/>
      <c r="H26" s="81" t="n"/>
      <c r="I26" s="84" t="n"/>
      <c r="J26" s="81" t="n"/>
      <c r="K26" s="59" t="n"/>
      <c r="L26" s="36" t="n"/>
    </row>
    <row r="27">
      <c r="A27" s="12" t="inlineStr">
        <is>
          <t xml:space="preserve">         and Physical Target</t>
        </is>
      </c>
      <c r="B27" s="36" t="n"/>
      <c r="C27" s="12" t="n"/>
      <c r="D27" s="36" t="n"/>
      <c r="E27" s="36" t="inlineStr">
        <is>
          <t>:</t>
        </is>
      </c>
      <c r="F27" s="82" t="inlineStr">
        <is>
          <t>5168.01</t>
        </is>
      </c>
      <c r="G27" s="82" t="inlineStr">
        <is>
          <t>25000.00</t>
        </is>
      </c>
      <c r="H27" s="84" t="inlineStr">
        <is>
          <t>24500.00(6000.00)</t>
        </is>
      </c>
      <c r="J27" s="84" t="n">
        <v>0.54</v>
      </c>
      <c r="L27" s="36" t="n"/>
    </row>
    <row r="28">
      <c r="A28" s="83" t="inlineStr">
        <is>
          <t xml:space="preserve">          e)    Progress of current month</t>
        </is>
      </c>
      <c r="E28" s="36" t="inlineStr">
        <is>
          <t>:</t>
        </is>
      </c>
      <c r="F28" s="82" t="inlineStr">
        <is>
          <t>237.62</t>
        </is>
      </c>
      <c r="G28" s="81" t="inlineStr">
        <is>
          <t>1553.83</t>
        </is>
      </c>
      <c r="H28" s="84" t="inlineStr">
        <is>
          <t>1553.83(217.66)</t>
        </is>
      </c>
      <c r="J28" s="84" t="n">
        <v>0.173</v>
      </c>
      <c r="L28" s="36" t="n"/>
      <c r="M28" s="38">
        <f>+F30-4186.78</f>
        <v/>
      </c>
      <c r="N28">
        <f>+G30-881.53</f>
        <v/>
      </c>
      <c r="O28" s="40" t="n">
        <v>176.431</v>
      </c>
    </row>
    <row r="29">
      <c r="A29" s="83" t="inlineStr">
        <is>
          <t xml:space="preserve">         f)    Progress upto the current</t>
        </is>
      </c>
      <c r="E29" s="36" t="n"/>
      <c r="F29" s="81" t="n"/>
      <c r="G29" s="81" t="n"/>
      <c r="H29" s="81" t="n"/>
      <c r="I29" s="59" t="n"/>
      <c r="J29" s="84" t="n"/>
      <c r="K29" s="59" t="n"/>
      <c r="L29" s="36" t="n"/>
      <c r="M29">
        <f>4603.72-3305.28</f>
        <v/>
      </c>
      <c r="N29">
        <f>4333.37-3034.93</f>
        <v/>
      </c>
    </row>
    <row customHeight="1" ht="9.75" r="30" s="58">
      <c r="A30" s="12" t="inlineStr">
        <is>
          <t xml:space="preserve">            month of the year</t>
        </is>
      </c>
      <c r="B30" s="36" t="n"/>
      <c r="C30" s="36" t="n"/>
      <c r="D30" s="12" t="n"/>
      <c r="E30" s="36" t="inlineStr">
        <is>
          <t>:</t>
        </is>
      </c>
      <c r="F30" s="81" t="inlineStr">
        <is>
          <t>500.00</t>
        </is>
      </c>
      <c r="G30" s="81" t="inlineStr">
        <is>
          <t>3350.86</t>
        </is>
      </c>
      <c r="H30" s="84" t="inlineStr">
        <is>
          <t>3088.48(784.25)</t>
        </is>
      </c>
      <c r="J30" s="84" t="n">
        <v>0.26</v>
      </c>
      <c r="L30" s="36" t="n"/>
    </row>
    <row r="31">
      <c r="A31" s="83" t="inlineStr">
        <is>
          <t xml:space="preserve">             g)  Fund released upto the current</t>
        </is>
      </c>
      <c r="E31" s="36" t="n"/>
      <c r="F31" s="81" t="n"/>
      <c r="G31" s="81" t="n"/>
      <c r="H31" s="81" t="n"/>
      <c r="I31" s="84" t="n"/>
      <c r="J31" s="81" t="n"/>
      <c r="K31" s="59" t="n"/>
      <c r="L31" s="36" t="n"/>
      <c r="M31">
        <f>5719.13-1298.44</f>
        <v/>
      </c>
    </row>
    <row r="32">
      <c r="A32" s="12" t="inlineStr">
        <is>
          <t xml:space="preserve">           month</t>
        </is>
      </c>
      <c r="B32" s="36" t="n"/>
      <c r="C32" s="36" t="n"/>
      <c r="D32" s="12" t="n"/>
      <c r="E32" s="36" t="inlineStr">
        <is>
          <t>:</t>
        </is>
      </c>
      <c r="F32" s="82" t="n"/>
      <c r="G32" s="82" t="n"/>
      <c r="H32" s="84" t="n"/>
      <c r="J32" s="81" t="n"/>
      <c r="K32" s="59" t="n"/>
      <c r="L32" s="36" t="n"/>
      <c r="M32">
        <f>5304.69-1298.44</f>
        <v/>
      </c>
    </row>
    <row customHeight="1" ht="10.5" r="33" s="58">
      <c r="A33" s="12" t="n"/>
      <c r="B33" s="36" t="n"/>
      <c r="C33" s="36" t="n"/>
      <c r="D33" s="36" t="n"/>
      <c r="E33" s="36" t="n"/>
      <c r="F33" s="36" t="n"/>
      <c r="G33" s="36" t="n"/>
      <c r="H33" s="41" t="n"/>
      <c r="I33" s="16" t="n"/>
      <c r="J33" s="36" t="n"/>
      <c r="K33" s="36" t="n"/>
      <c r="L33" s="36" t="n"/>
    </row>
    <row r="34">
      <c r="A34" s="28" t="n">
        <v>7</v>
      </c>
      <c r="B34" s="28" t="inlineStr">
        <is>
          <t xml:space="preserve">Quarterly Financial  </t>
        </is>
      </c>
      <c r="C34" s="36" t="n"/>
      <c r="D34" s="28" t="n"/>
      <c r="E34" s="36" t="inlineStr">
        <is>
          <t>:</t>
        </is>
      </c>
      <c r="F34" s="36" t="n"/>
      <c r="G34" s="36" t="n"/>
      <c r="H34" s="36" t="n"/>
      <c r="I34" s="36" t="n"/>
      <c r="J34" s="36" t="n"/>
      <c r="K34" s="36" t="n"/>
      <c r="L34" s="36" t="n"/>
    </row>
    <row r="35">
      <c r="A35" s="28" t="inlineStr">
        <is>
          <t xml:space="preserve">               and Physical           </t>
        </is>
      </c>
      <c r="B35" s="36" t="n"/>
      <c r="C35" s="36" t="n"/>
      <c r="D35" s="36" t="n"/>
      <c r="E35" s="36" t="n"/>
      <c r="F35" s="36" t="n"/>
      <c r="G35" s="36" t="n"/>
      <c r="H35" s="36" t="n"/>
      <c r="I35" s="36" t="n"/>
      <c r="J35" s="28" t="inlineStr">
        <is>
          <t>(In Lakh Taka)</t>
        </is>
      </c>
      <c r="K35" s="36" t="n"/>
      <c r="L35" s="36" t="n"/>
    </row>
    <row customHeight="1" ht="15.75" r="36" s="58">
      <c r="A36" s="36" t="n"/>
      <c r="B36" s="36" t="n"/>
      <c r="C36" s="36" t="n"/>
      <c r="D36" s="72" t="inlineStr">
        <is>
          <t>1st Quarter</t>
        </is>
      </c>
      <c r="E36" s="63" t="n"/>
      <c r="F36" s="64" t="n"/>
      <c r="G36" s="72" t="inlineStr">
        <is>
          <t>2nd  Quarter</t>
        </is>
      </c>
      <c r="H36" s="64" t="n"/>
      <c r="I36" s="72" t="inlineStr">
        <is>
          <t>3rd Quarter</t>
        </is>
      </c>
      <c r="J36" s="64" t="n"/>
      <c r="K36" s="72" t="inlineStr">
        <is>
          <t>4th  Quarter</t>
        </is>
      </c>
      <c r="L36" s="64" t="n"/>
      <c r="N36" s="38">
        <f>F30</f>
        <v/>
      </c>
      <c r="O36">
        <f>G30</f>
        <v/>
      </c>
      <c r="P36" s="38" t="n">
        <v>11329.88</v>
      </c>
      <c r="Q36" t="n">
        <v>10643.45</v>
      </c>
    </row>
    <row customHeight="1" ht="15.75" r="37" s="58">
      <c r="A37" s="36" t="n"/>
      <c r="B37" s="36" t="n"/>
      <c r="C37" s="36" t="n"/>
      <c r="D37" s="72" t="inlineStr">
        <is>
          <t>Financial</t>
        </is>
      </c>
      <c r="E37" s="64" t="n"/>
      <c r="F37" s="72" t="inlineStr">
        <is>
          <t>Physical</t>
        </is>
      </c>
      <c r="G37" s="72" t="inlineStr">
        <is>
          <t>Financial</t>
        </is>
      </c>
      <c r="H37" s="72" t="inlineStr">
        <is>
          <t>Physical</t>
        </is>
      </c>
      <c r="I37" s="72" t="inlineStr">
        <is>
          <t>Financial</t>
        </is>
      </c>
      <c r="J37" s="72" t="inlineStr">
        <is>
          <t>Physical</t>
        </is>
      </c>
      <c r="K37" s="72" t="inlineStr">
        <is>
          <t>Financial</t>
        </is>
      </c>
      <c r="L37" s="72" t="inlineStr">
        <is>
          <t>Physical</t>
        </is>
      </c>
      <c r="N37" s="38" t="n">
        <v>11562.02</v>
      </c>
      <c r="O37" s="38" t="n">
        <v>2948.3</v>
      </c>
      <c r="P37" s="38" t="n">
        <v>8884.190000000001</v>
      </c>
      <c r="Q37" s="38" t="n">
        <v>8480.01</v>
      </c>
    </row>
    <row r="38">
      <c r="A38" s="36" t="n"/>
      <c r="B38" s="28" t="inlineStr">
        <is>
          <t>a)  Target                       :</t>
        </is>
      </c>
      <c r="C38" s="36" t="n"/>
      <c r="D38" s="19" t="n">
        <v>5000</v>
      </c>
      <c r="E38" s="17" t="n"/>
      <c r="F38" s="20" t="n">
        <v>0.03</v>
      </c>
      <c r="G38" s="19" t="n">
        <v>7500</v>
      </c>
      <c r="H38" s="20">
        <f>3%</f>
        <v/>
      </c>
      <c r="I38" s="19" t="n">
        <v>7500</v>
      </c>
      <c r="J38" s="20">
        <f>6%</f>
        <v/>
      </c>
      <c r="K38" s="19" t="n">
        <v>5000</v>
      </c>
      <c r="L38" s="20">
        <f>7%</f>
        <v/>
      </c>
      <c r="N38" s="38">
        <f>N36-N37</f>
        <v/>
      </c>
      <c r="O38">
        <f>O36-O37</f>
        <v/>
      </c>
      <c r="P38" s="38">
        <f>P36-P37</f>
        <v/>
      </c>
      <c r="Q38" s="38">
        <f>Q36-Q37</f>
        <v/>
      </c>
    </row>
    <row customHeight="1" ht="5.25" r="39" s="58">
      <c r="A39" s="28" t="n"/>
      <c r="B39" s="36" t="n"/>
      <c r="C39" s="36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</row>
    <row r="40">
      <c r="A40" s="36" t="n"/>
      <c r="B40" s="28" t="inlineStr">
        <is>
          <t>b)  Achievement            :</t>
        </is>
      </c>
      <c r="C40" s="36" t="n"/>
      <c r="D40" s="17" t="inlineStr">
        <is>
          <t>130.62</t>
        </is>
      </c>
      <c r="E40" s="17" t="n"/>
      <c r="F40" s="20" t="inlineStr">
        <is>
          <t>1.55%</t>
        </is>
      </c>
      <c r="G40" s="17" t="inlineStr">
        <is>
          <t>582.82</t>
        </is>
      </c>
      <c r="H40" s="20" t="inlineStr">
        <is>
          <t>4.75%</t>
        </is>
      </c>
      <c r="I40" s="19" t="inlineStr">
        <is>
          <t>374.68</t>
        </is>
      </c>
      <c r="J40" s="20" t="inlineStr">
        <is>
          <t>2.40%</t>
        </is>
      </c>
      <c r="K40" s="19" t="inlineStr">
        <is>
          <t>514.37</t>
        </is>
      </c>
      <c r="L40" s="20" t="inlineStr"/>
      <c r="N40" s="38">
        <f>+K40+I40+G40+D40</f>
        <v/>
      </c>
      <c r="O40" t="n">
        <v>6313.62</v>
      </c>
      <c r="P40" t="n">
        <v>11329.88</v>
      </c>
      <c r="Q40" t="n">
        <v>10643.45</v>
      </c>
    </row>
    <row r="41">
      <c r="A41" s="36" t="n"/>
      <c r="B41" s="36" t="n"/>
      <c r="C41" s="36" t="n"/>
      <c r="D41" s="11" t="n"/>
      <c r="E41" s="11" t="n"/>
      <c r="F41" s="11" t="n"/>
      <c r="G41" s="11" t="n"/>
      <c r="H41" s="11" t="n"/>
      <c r="I41" s="11" t="n"/>
      <c r="J41" s="11" t="n"/>
      <c r="K41" s="11" t="n"/>
      <c r="L41" s="11" t="n"/>
      <c r="N41" t="n">
        <v>11562.02</v>
      </c>
      <c r="O41" t="n">
        <v>2948.3</v>
      </c>
      <c r="P41" s="38" t="n">
        <v>8884.190000000001</v>
      </c>
      <c r="Q41" t="n">
        <v>8480.01</v>
      </c>
    </row>
    <row r="42">
      <c r="A42" s="36" t="n"/>
      <c r="B42" s="36" t="n"/>
      <c r="C42" s="36" t="n"/>
      <c r="D42" s="36" t="n"/>
      <c r="E42" s="36" t="n"/>
      <c r="F42" s="36" t="n"/>
      <c r="G42" s="36" t="n"/>
      <c r="H42" s="36" t="n"/>
      <c r="I42" s="36" t="n"/>
      <c r="J42" s="36" t="n"/>
      <c r="K42" s="36" t="n"/>
      <c r="L42" s="36" t="n"/>
      <c r="N42" s="38">
        <f>N40-N41</f>
        <v/>
      </c>
      <c r="O42" s="38">
        <f>O40-O41</f>
        <v/>
      </c>
      <c r="P42" s="38">
        <f>P40-P41</f>
        <v/>
      </c>
      <c r="Q42" s="38">
        <f>Q40-Q41</f>
        <v/>
      </c>
    </row>
    <row r="43">
      <c r="A43" s="36" t="n"/>
      <c r="B43" s="36" t="n"/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</row>
    <row r="44">
      <c r="A44" s="36" t="n"/>
      <c r="B44" s="36" t="n"/>
      <c r="C44" s="36" t="n"/>
      <c r="D44" s="36" t="n"/>
      <c r="E44" s="36" t="n"/>
      <c r="F44" s="36" t="n"/>
      <c r="G44" s="36" t="n"/>
      <c r="H44" s="36" t="n"/>
      <c r="I44" s="36" t="n"/>
      <c r="J44" s="36" t="n"/>
      <c r="K44" s="36" t="n"/>
      <c r="L44" s="36" t="n"/>
      <c r="N44" t="n">
        <v>6593</v>
      </c>
      <c r="O44" t="n">
        <v>17643.22</v>
      </c>
    </row>
    <row r="45">
      <c r="N45" t="n">
        <v>11329.88</v>
      </c>
      <c r="O45">
        <f>D40*-1</f>
        <v/>
      </c>
    </row>
    <row r="46">
      <c r="N46" s="38">
        <f>SUM(N44:N45)</f>
        <v/>
      </c>
      <c r="O46">
        <f>G40*-1</f>
        <v/>
      </c>
    </row>
    <row r="47">
      <c r="O47">
        <f>I40*-1</f>
        <v/>
      </c>
    </row>
    <row r="48">
      <c r="O48">
        <f>O44+O45+O46+O47</f>
        <v/>
      </c>
    </row>
  </sheetData>
  <mergeCells count="32">
    <mergeCell ref="A31:D31"/>
    <mergeCell ref="A2:I2"/>
    <mergeCell ref="B1:I1"/>
    <mergeCell ref="I36:J36"/>
    <mergeCell ref="K36:L36"/>
    <mergeCell ref="H32:I32"/>
    <mergeCell ref="J25:K25"/>
    <mergeCell ref="J27:K27"/>
    <mergeCell ref="J28:K28"/>
    <mergeCell ref="J30:K30"/>
    <mergeCell ref="J1:L1"/>
    <mergeCell ref="J2:L2"/>
    <mergeCell ref="E5:L5"/>
    <mergeCell ref="H25:I25"/>
    <mergeCell ref="D10:I10"/>
    <mergeCell ref="A23:C23"/>
    <mergeCell ref="D37:E37"/>
    <mergeCell ref="H20:I21"/>
    <mergeCell ref="J20:K21"/>
    <mergeCell ref="H22:I22"/>
    <mergeCell ref="H23:I23"/>
    <mergeCell ref="G36:H36"/>
    <mergeCell ref="F20:F21"/>
    <mergeCell ref="G20:G21"/>
    <mergeCell ref="D36:F36"/>
    <mergeCell ref="A24:D24"/>
    <mergeCell ref="A26:D26"/>
    <mergeCell ref="A28:D28"/>
    <mergeCell ref="A29:D29"/>
    <mergeCell ref="H27:I27"/>
    <mergeCell ref="H28:I28"/>
    <mergeCell ref="H30:I30"/>
  </mergeCells>
  <pageMargins bottom="0.75" footer="0" header="0" left="0.5" right="0.45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0"/>
  <sheetViews>
    <sheetView topLeftCell="A31" workbookViewId="0" zoomScaleNormal="100">
      <selection activeCell="M43" sqref="M43"/>
    </sheetView>
  </sheetViews>
  <sheetFormatPr baseColWidth="8" defaultRowHeight="15"/>
  <cols>
    <col customWidth="1" max="1" min="1" style="58" width="4.7109375"/>
    <col customWidth="1" max="2" min="2" style="58" width="19.140625"/>
    <col customWidth="1" max="3" min="3" style="58" width="7.42578125"/>
    <col customWidth="1" max="4" min="4" style="58" width="7.28515625"/>
    <col customWidth="1" max="5" min="5" style="58" width="8.7109375"/>
    <col customWidth="1" max="6" min="6" style="58" width="8.28515625"/>
    <col customWidth="1" max="7" min="7" style="58" width="9.140625"/>
    <col customWidth="1" max="8" min="8" style="58" width="8"/>
    <col customWidth="1" max="9" min="9" style="58" width="12.7109375"/>
    <col customWidth="1" hidden="1" max="10" min="10" style="58" width="3.7109375"/>
  </cols>
  <sheetData>
    <row r="1">
      <c r="A1" s="83" t="n">
        <v>8</v>
      </c>
      <c r="B1" s="21" t="inlineStr">
        <is>
          <t>Target and Achievement of the main Components of the Project:</t>
        </is>
      </c>
      <c r="C1" s="21" t="n"/>
      <c r="D1" s="21" t="n"/>
      <c r="E1" s="21" t="n"/>
      <c r="F1" s="21" t="n"/>
      <c r="I1" s="10" t="inlineStr">
        <is>
          <t>(In Lakh Taka)</t>
        </is>
      </c>
    </row>
    <row customHeight="1" ht="25.5" r="2" s="58">
      <c r="A2" s="72" t="inlineStr">
        <is>
          <t>Sl. No.</t>
        </is>
      </c>
      <c r="B2" s="72" t="inlineStr">
        <is>
          <t>Work components as Per RDPP (With quantity)</t>
        </is>
      </c>
      <c r="C2" s="72" t="inlineStr">
        <is>
          <t>Estimated Cost</t>
        </is>
      </c>
      <c r="D2" s="72" t="inlineStr">
        <is>
          <t>Achievement upto last June</t>
        </is>
      </c>
      <c r="E2" s="64" t="n"/>
      <c r="F2" s="72" t="inlineStr">
        <is>
          <t>Revised Target of the current year</t>
        </is>
      </c>
      <c r="G2" s="64" t="n"/>
      <c r="H2" s="72" t="inlineStr">
        <is>
          <t>Progress upto the month of 
Reporting Period: Feb/2020 of the current year</t>
        </is>
      </c>
      <c r="I2" s="64" t="n"/>
      <c r="J2" s="17" t="n"/>
    </row>
    <row customHeight="1" ht="36" r="3" s="58">
      <c r="A3" s="61" t="n"/>
      <c r="B3" s="61" t="n"/>
      <c r="C3" s="61" t="n"/>
      <c r="D3" s="72" t="inlineStr">
        <is>
          <t>Financial</t>
        </is>
      </c>
      <c r="E3" s="72" t="inlineStr">
        <is>
          <t xml:space="preserve">Physical (% of  the component) </t>
        </is>
      </c>
      <c r="F3" s="72" t="inlineStr">
        <is>
          <t>Financial</t>
        </is>
      </c>
      <c r="G3" s="72" t="inlineStr">
        <is>
          <t>Physical (% of  the component)</t>
        </is>
      </c>
      <c r="H3" s="72" t="inlineStr">
        <is>
          <t>Financial</t>
        </is>
      </c>
      <c r="I3" s="72" t="inlineStr">
        <is>
          <t>Physical (% of  the component)</t>
        </is>
      </c>
    </row>
    <row r="4">
      <c r="A4" s="73" t="inlineStr">
        <is>
          <t>A.</t>
        </is>
      </c>
      <c r="B4" s="73" t="inlineStr">
        <is>
          <t>Revenue Component</t>
        </is>
      </c>
      <c r="C4" s="64" t="n"/>
      <c r="D4" s="72" t="n"/>
      <c r="E4" s="72" t="n"/>
      <c r="F4" s="72" t="n"/>
      <c r="G4" s="72" t="n"/>
      <c r="H4" s="72" t="n"/>
      <c r="I4" s="72" t="n"/>
    </row>
    <row r="5">
      <c r="A5" s="72" t="n">
        <v>1</v>
      </c>
      <c r="B5" s="29" t="inlineStr">
        <is>
          <t xml:space="preserve">Allowances </t>
        </is>
      </c>
      <c r="C5" s="30" t="n">
        <v>0</v>
      </c>
      <c r="D5" s="72" t="n">
        <v>0</v>
      </c>
      <c r="E5" s="31" t="n">
        <v>3.6</v>
      </c>
      <c r="F5" s="30" t="n">
        <v>0</v>
      </c>
      <c r="G5" s="31" t="inlineStr">
        <is>
          <t>-</t>
        </is>
      </c>
      <c r="H5" s="30" t="n">
        <v>0</v>
      </c>
      <c r="I5" s="31" t="inlineStr">
        <is>
          <t>-</t>
        </is>
      </c>
    </row>
    <row r="6">
      <c r="A6" s="72" t="n">
        <v>2</v>
      </c>
      <c r="B6" s="29" t="inlineStr">
        <is>
          <t xml:space="preserve">Travel expences </t>
        </is>
      </c>
      <c r="C6" s="30" t="n">
        <v>1</v>
      </c>
      <c r="D6" s="72" t="n">
        <v>0</v>
      </c>
      <c r="E6" s="31" t="n">
        <v>3.75</v>
      </c>
      <c r="F6" s="30" t="n">
        <v>0</v>
      </c>
      <c r="G6" s="31" t="inlineStr">
        <is>
          <t>-</t>
        </is>
      </c>
      <c r="H6" s="30" t="n">
        <v>0</v>
      </c>
      <c r="I6" s="31" t="inlineStr">
        <is>
          <t>-</t>
        </is>
      </c>
    </row>
    <row r="7">
      <c r="A7" s="72" t="n">
        <v>3</v>
      </c>
      <c r="B7" s="29" t="inlineStr">
        <is>
          <t>Office rent for PMO</t>
        </is>
      </c>
      <c r="C7" s="30" t="n">
        <v>2</v>
      </c>
      <c r="D7" s="30" t="n">
        <v>0</v>
      </c>
      <c r="E7" s="31" t="n">
        <v>8.56</v>
      </c>
      <c r="F7" s="30" t="n">
        <v>0</v>
      </c>
      <c r="G7" s="31" t="inlineStr">
        <is>
          <t>-</t>
        </is>
      </c>
      <c r="H7" s="30" t="n">
        <v>0</v>
      </c>
      <c r="I7" s="31" t="inlineStr">
        <is>
          <t>-</t>
        </is>
      </c>
    </row>
    <row r="8">
      <c r="A8" s="72" t="n">
        <v>4</v>
      </c>
      <c r="B8" s="29" t="inlineStr">
        <is>
          <t>Misc. taxes</t>
        </is>
      </c>
      <c r="C8" s="72" t="n">
        <v>3</v>
      </c>
      <c r="D8" s="30" t="n">
        <v>0</v>
      </c>
      <c r="E8" s="31" t="n">
        <v>89.77</v>
      </c>
      <c r="F8" s="30" t="n">
        <v>0</v>
      </c>
      <c r="G8" s="31" t="n">
        <v>0.012</v>
      </c>
      <c r="H8" s="30" t="n">
        <v>0</v>
      </c>
      <c r="I8" s="31" t="n">
        <v>0.004</v>
      </c>
    </row>
    <row customHeight="1" ht="23.1" r="9" s="58">
      <c r="A9" s="72" t="n">
        <v>5</v>
      </c>
      <c r="B9" s="29" t="inlineStr">
        <is>
          <t>Postage, telephone, Internate, Fax, telex etc.</t>
        </is>
      </c>
      <c r="C9" s="30" t="n">
        <v>4</v>
      </c>
      <c r="D9" s="72" t="n">
        <v>0</v>
      </c>
      <c r="E9" s="31" t="n">
        <v>0.23</v>
      </c>
      <c r="F9" s="30" t="n">
        <v>0</v>
      </c>
      <c r="G9" s="31" t="inlineStr">
        <is>
          <t>-</t>
        </is>
      </c>
      <c r="H9" s="30" t="n">
        <v>0</v>
      </c>
      <c r="I9" s="31" t="inlineStr">
        <is>
          <t>-</t>
        </is>
      </c>
    </row>
    <row customHeight="1" ht="24" r="10" s="58">
      <c r="A10" s="72" t="n">
        <v>6</v>
      </c>
      <c r="B10" s="29" t="inlineStr">
        <is>
          <t>Registration Fees (Vehicles)</t>
        </is>
      </c>
      <c r="C10" s="30" t="n">
        <v>5</v>
      </c>
      <c r="D10" s="72" t="n">
        <v>0</v>
      </c>
      <c r="E10" s="31" t="n">
        <v>0.25</v>
      </c>
      <c r="F10" s="30" t="n">
        <v>0</v>
      </c>
      <c r="G10" s="31" t="inlineStr">
        <is>
          <t>-</t>
        </is>
      </c>
      <c r="H10" s="30" t="n">
        <v>0</v>
      </c>
      <c r="I10" s="31" t="inlineStr">
        <is>
          <t>-</t>
        </is>
      </c>
    </row>
    <row r="11">
      <c r="A11" s="72" t="n">
        <v>7</v>
      </c>
      <c r="B11" s="29" t="inlineStr">
        <is>
          <t>Water &amp; Elecricity</t>
        </is>
      </c>
      <c r="C11" s="30" t="n">
        <v>6</v>
      </c>
      <c r="D11" s="72" t="n">
        <v>0</v>
      </c>
      <c r="E11" s="31" t="n">
        <v>0.99</v>
      </c>
      <c r="F11" s="30" t="n">
        <v>0</v>
      </c>
      <c r="G11" s="31" t="inlineStr">
        <is>
          <t>-</t>
        </is>
      </c>
      <c r="H11" s="30" t="n">
        <v>0</v>
      </c>
      <c r="I11" s="31" t="inlineStr">
        <is>
          <t>-</t>
        </is>
      </c>
    </row>
    <row customHeight="1" ht="23.1" r="12" s="58">
      <c r="A12" s="72" t="n">
        <v>8</v>
      </c>
      <c r="B12" s="29" t="inlineStr">
        <is>
          <t>Gas &amp; Fuel and Petrol &amp; Lubricant</t>
        </is>
      </c>
      <c r="C12" s="30" t="n">
        <v>7</v>
      </c>
      <c r="D12" s="72" t="n">
        <v>0</v>
      </c>
      <c r="E12" s="31" t="n">
        <v>6.5</v>
      </c>
      <c r="F12" s="30" t="n">
        <v>0</v>
      </c>
      <c r="G12" s="31" t="inlineStr">
        <is>
          <t>-</t>
        </is>
      </c>
      <c r="H12" s="30" t="n">
        <v>0</v>
      </c>
      <c r="I12" s="31" t="inlineStr">
        <is>
          <t>-</t>
        </is>
      </c>
    </row>
    <row customHeight="1" ht="23.1" r="13" s="58">
      <c r="A13" s="72" t="n">
        <v>9</v>
      </c>
      <c r="B13" s="29" t="inlineStr">
        <is>
          <t>Insurance/Bank Charges (incl.Veh.)</t>
        </is>
      </c>
      <c r="C13" s="30" t="n">
        <v>8</v>
      </c>
      <c r="D13" s="72" t="n">
        <v>0</v>
      </c>
      <c r="E13" s="31" t="n">
        <v>0.04</v>
      </c>
      <c r="F13" s="30" t="n">
        <v>0</v>
      </c>
      <c r="G13" s="31" t="inlineStr">
        <is>
          <t>-</t>
        </is>
      </c>
      <c r="H13" s="30" t="n">
        <v>0</v>
      </c>
      <c r="I13" s="31" t="inlineStr">
        <is>
          <t>-</t>
        </is>
      </c>
    </row>
    <row r="14">
      <c r="A14" s="72" t="n">
        <v>10</v>
      </c>
      <c r="B14" s="29" t="inlineStr">
        <is>
          <t>Printing &amp; Binding</t>
        </is>
      </c>
      <c r="C14" s="30" t="n">
        <v>9</v>
      </c>
      <c r="D14" s="72" t="n">
        <v>0</v>
      </c>
      <c r="E14" s="31" t="n">
        <v>0.13</v>
      </c>
      <c r="F14" s="30" t="n">
        <v>0</v>
      </c>
      <c r="G14" s="31" t="inlineStr">
        <is>
          <t>-</t>
        </is>
      </c>
      <c r="H14" s="30" t="n">
        <v>0</v>
      </c>
      <c r="I14" s="31" t="inlineStr">
        <is>
          <t>-</t>
        </is>
      </c>
      <c r="L14" t="n">
        <v>242.23</v>
      </c>
    </row>
    <row r="15">
      <c r="A15" s="72" t="n">
        <v>11</v>
      </c>
      <c r="B15" s="29" t="inlineStr">
        <is>
          <t>Stationary</t>
        </is>
      </c>
      <c r="C15" s="30" t="n">
        <v>10</v>
      </c>
      <c r="D15" s="72" t="n">
        <v>0</v>
      </c>
      <c r="E15" s="31" t="n">
        <v>5</v>
      </c>
      <c r="F15" s="30" t="n">
        <v>0</v>
      </c>
      <c r="G15" s="31" t="inlineStr">
        <is>
          <t>-</t>
        </is>
      </c>
      <c r="H15" s="30" t="n">
        <v>0</v>
      </c>
      <c r="I15" s="31" t="inlineStr">
        <is>
          <t>-</t>
        </is>
      </c>
      <c r="L15" t="n">
        <v>860.03</v>
      </c>
    </row>
    <row r="16">
      <c r="A16" s="72" t="n">
        <v>12</v>
      </c>
      <c r="B16" s="29" t="inlineStr">
        <is>
          <t>Books &amp; periodical</t>
        </is>
      </c>
      <c r="C16" s="30" t="n">
        <v>11</v>
      </c>
      <c r="D16" s="72" t="n">
        <v>0</v>
      </c>
      <c r="E16" s="31" t="n">
        <v>0.05</v>
      </c>
      <c r="F16" s="30" t="n">
        <v>0</v>
      </c>
      <c r="G16" s="31" t="inlineStr">
        <is>
          <t>-</t>
        </is>
      </c>
      <c r="H16" s="30" t="n">
        <v>0</v>
      </c>
      <c r="I16" s="31" t="inlineStr">
        <is>
          <t>-</t>
        </is>
      </c>
      <c r="L16" t="n">
        <v>7478.2</v>
      </c>
    </row>
    <row r="17">
      <c r="A17" s="72" t="n">
        <v>13</v>
      </c>
      <c r="B17" s="29" t="inlineStr">
        <is>
          <t>Overseas Training</t>
        </is>
      </c>
      <c r="C17" s="72" t="n">
        <v>12</v>
      </c>
      <c r="D17" s="72" t="n">
        <v>0</v>
      </c>
      <c r="E17" s="31" t="inlineStr">
        <is>
          <t>-</t>
        </is>
      </c>
      <c r="F17" s="30" t="n">
        <v>0</v>
      </c>
      <c r="G17" s="31" t="inlineStr">
        <is>
          <t>-</t>
        </is>
      </c>
      <c r="H17" s="30" t="n">
        <v>0</v>
      </c>
      <c r="I17" s="31" t="inlineStr">
        <is>
          <t>-</t>
        </is>
      </c>
      <c r="L17">
        <f>SUM(L14:L16)</f>
        <v/>
      </c>
    </row>
    <row r="18">
      <c r="A18" s="72" t="n">
        <v>14</v>
      </c>
      <c r="B18" s="29" t="inlineStr">
        <is>
          <t>Local Training</t>
        </is>
      </c>
      <c r="C18" s="72" t="n">
        <v>13</v>
      </c>
      <c r="D18" s="72" t="n">
        <v>0</v>
      </c>
      <c r="E18" s="31" t="n">
        <v>30</v>
      </c>
      <c r="F18" s="30" t="n">
        <v>0</v>
      </c>
      <c r="G18" s="31" t="n">
        <v>0.03</v>
      </c>
      <c r="H18" s="30" t="n">
        <v>0</v>
      </c>
      <c r="I18" s="31" t="n">
        <v>0.01</v>
      </c>
      <c r="L18" t="n">
        <v>11130.71</v>
      </c>
    </row>
    <row r="19">
      <c r="A19" s="72" t="n">
        <v>15</v>
      </c>
      <c r="B19" s="29" t="inlineStr">
        <is>
          <t>Casual labour/Job worker</t>
        </is>
      </c>
      <c r="C19" s="30" t="n">
        <v>14</v>
      </c>
      <c r="D19" s="72" t="n">
        <v>0</v>
      </c>
      <c r="E19" s="31" t="n">
        <v>0.88</v>
      </c>
      <c r="F19" s="30" t="n">
        <v>0</v>
      </c>
      <c r="G19" s="31" t="inlineStr">
        <is>
          <t>-</t>
        </is>
      </c>
      <c r="H19" s="30" t="n">
        <v>0</v>
      </c>
      <c r="I19" s="31" t="inlineStr">
        <is>
          <t>-</t>
        </is>
      </c>
      <c r="L19">
        <f>L18-L17</f>
        <v/>
      </c>
    </row>
    <row r="20">
      <c r="A20" s="72" t="n">
        <v>16</v>
      </c>
      <c r="B20" s="29" t="inlineStr">
        <is>
          <t>Consumable Stores</t>
        </is>
      </c>
      <c r="C20" s="30" t="n">
        <v>15</v>
      </c>
      <c r="D20" s="72" t="n">
        <v>0</v>
      </c>
      <c r="E20" s="31" t="n">
        <v>0.75</v>
      </c>
      <c r="F20" s="30" t="n">
        <v>0</v>
      </c>
      <c r="G20" s="31" t="inlineStr">
        <is>
          <t>-</t>
        </is>
      </c>
      <c r="H20" s="30" t="n">
        <v>0</v>
      </c>
      <c r="I20" s="31" t="inlineStr">
        <is>
          <t>-</t>
        </is>
      </c>
      <c r="L20" t="n">
        <v>1</v>
      </c>
    </row>
    <row r="21">
      <c r="A21" s="72" t="n">
        <v>17</v>
      </c>
      <c r="B21" s="29" t="inlineStr">
        <is>
          <t>Consultancy</t>
        </is>
      </c>
      <c r="C21" s="30" t="n">
        <v>16</v>
      </c>
      <c r="D21" s="72" t="n">
        <v>7901.4</v>
      </c>
      <c r="E21" s="31" t="inlineStr">
        <is>
          <t>-</t>
        </is>
      </c>
      <c r="F21" s="30" t="n">
        <v>5168.01</v>
      </c>
      <c r="G21" s="31" t="n">
        <v>0.03</v>
      </c>
      <c r="H21" s="30" t="n">
        <v>500</v>
      </c>
      <c r="I21" s="31" t="n">
        <v>0.01</v>
      </c>
      <c r="L21" t="n">
        <v>2.53</v>
      </c>
    </row>
    <row customHeight="1" ht="23.1" r="22" s="58">
      <c r="A22" s="72" t="n">
        <v>18</v>
      </c>
      <c r="B22" s="29" t="inlineStr">
        <is>
          <t>Honorarium/Fees/ Remuneration</t>
        </is>
      </c>
      <c r="C22" s="30" t="n">
        <v>17</v>
      </c>
      <c r="D22" s="30" t="n">
        <v>0</v>
      </c>
      <c r="E22" s="31" t="n">
        <v>1.75</v>
      </c>
      <c r="F22" s="30" t="n">
        <v>0</v>
      </c>
      <c r="G22" s="31" t="inlineStr">
        <is>
          <t>-</t>
        </is>
      </c>
      <c r="H22" s="43" t="n">
        <v>0</v>
      </c>
      <c r="I22" s="31" t="inlineStr">
        <is>
          <t>-</t>
        </is>
      </c>
      <c r="L22">
        <f>L19+L20+L21</f>
        <v/>
      </c>
    </row>
    <row r="23">
      <c r="A23" s="72" t="n">
        <v>19</v>
      </c>
      <c r="B23" s="29" t="inlineStr">
        <is>
          <t>Survey</t>
        </is>
      </c>
      <c r="C23" s="30" t="n">
        <v>18</v>
      </c>
      <c r="D23" s="72" t="n">
        <v>0</v>
      </c>
      <c r="E23" s="31" t="n">
        <v>12.5</v>
      </c>
      <c r="F23" s="30" t="n">
        <v>0</v>
      </c>
      <c r="G23" s="31" t="inlineStr">
        <is>
          <t>-</t>
        </is>
      </c>
      <c r="H23" s="30" t="n">
        <v>0</v>
      </c>
      <c r="I23" s="31" t="inlineStr">
        <is>
          <t>-</t>
        </is>
      </c>
    </row>
    <row r="24">
      <c r="A24" s="72" t="n">
        <v>20</v>
      </c>
      <c r="B24" s="29" t="inlineStr">
        <is>
          <t>Computer Consumables</t>
        </is>
      </c>
      <c r="C24" s="30" t="n">
        <v>19</v>
      </c>
      <c r="D24" s="72" t="n">
        <v>0</v>
      </c>
      <c r="E24" s="31" t="n">
        <v>2.5</v>
      </c>
      <c r="F24" s="30" t="n">
        <v>0</v>
      </c>
      <c r="G24" s="31" t="inlineStr">
        <is>
          <t>-</t>
        </is>
      </c>
      <c r="H24" s="30" t="n">
        <v>0</v>
      </c>
      <c r="I24" s="31" t="inlineStr">
        <is>
          <t>-</t>
        </is>
      </c>
    </row>
    <row customHeight="1" ht="23.1" r="25" s="58">
      <c r="A25" s="72" t="n">
        <v>21</v>
      </c>
      <c r="B25" s="29" t="inlineStr">
        <is>
          <t>Other expenses, Out sourcing Staff Salary</t>
        </is>
      </c>
      <c r="C25" s="30" t="n">
        <v>20</v>
      </c>
      <c r="D25" s="72" t="n">
        <v>0</v>
      </c>
      <c r="E25" s="31" t="n">
        <v>75</v>
      </c>
      <c r="F25" s="30" t="n">
        <v>0</v>
      </c>
      <c r="G25" s="31" t="n">
        <v>0.018</v>
      </c>
      <c r="H25" s="30" t="n">
        <v>0</v>
      </c>
      <c r="I25" s="31" t="n">
        <v>0.006</v>
      </c>
    </row>
    <row customHeight="1" ht="45.95" r="26" s="58">
      <c r="A26" s="72" t="n">
        <v>22</v>
      </c>
      <c r="B26" s="29" t="inlineStr">
        <is>
          <t xml:space="preserve">Repair &amp; Maintenance of Vehicles, furniture, computers  &amp; other structure </t>
        </is>
      </c>
      <c r="C26" s="30" t="n">
        <v>21</v>
      </c>
      <c r="D26" s="72" t="n">
        <v>0</v>
      </c>
      <c r="E26" s="31" t="n">
        <v>10.25</v>
      </c>
      <c r="F26" s="30" t="n">
        <v>0</v>
      </c>
      <c r="G26" s="31" t="inlineStr">
        <is>
          <t>-</t>
        </is>
      </c>
      <c r="H26" s="30" t="n">
        <v>0</v>
      </c>
      <c r="I26" s="31" t="inlineStr">
        <is>
          <t>-</t>
        </is>
      </c>
    </row>
    <row r="27">
      <c r="A27" s="32" t="n"/>
      <c r="B27" s="32" t="inlineStr">
        <is>
          <t>SubTotal A:</t>
        </is>
      </c>
      <c r="C27" s="33">
        <f>SUM(C5:C26)</f>
        <v/>
      </c>
      <c r="D27" s="33">
        <f>SUM(D5:D26)</f>
        <v/>
      </c>
      <c r="E27" s="31">
        <f>SUM(E5:E26)</f>
        <v/>
      </c>
      <c r="F27" s="33">
        <f>SUM(F5:F26)</f>
        <v/>
      </c>
      <c r="G27" s="31">
        <f>SUM(G5:G26)</f>
        <v/>
      </c>
      <c r="H27" s="44">
        <f>SUM(H5:H26)</f>
        <v/>
      </c>
      <c r="I27" s="31">
        <f>SUM(I5:I26)</f>
        <v/>
      </c>
    </row>
    <row r="28">
      <c r="A28" s="73" t="inlineStr">
        <is>
          <t>B.</t>
        </is>
      </c>
      <c r="B28" s="73" t="inlineStr">
        <is>
          <t>Capital Component</t>
        </is>
      </c>
      <c r="C28" s="73" t="n"/>
      <c r="D28" s="72" t="n"/>
      <c r="E28" s="72" t="n"/>
      <c r="F28" s="30" t="n"/>
      <c r="G28" s="72" t="n"/>
      <c r="H28" s="30" t="n"/>
      <c r="I28" s="72" t="n"/>
    </row>
    <row r="29">
      <c r="A29" s="72" t="n">
        <v>1</v>
      </c>
      <c r="B29" s="29" t="inlineStr">
        <is>
          <t>Motor Vehicle</t>
        </is>
      </c>
      <c r="C29" s="72" t="n">
        <v>22</v>
      </c>
      <c r="D29" s="72" t="n">
        <v>0</v>
      </c>
      <c r="E29" s="31" t="inlineStr">
        <is>
          <t>-</t>
        </is>
      </c>
      <c r="F29" s="30" t="n">
        <v>0</v>
      </c>
      <c r="G29" s="31" t="n">
        <v>0.01</v>
      </c>
      <c r="H29" s="30" t="n">
        <v>0</v>
      </c>
      <c r="I29" s="31" t="n">
        <v>0.01</v>
      </c>
    </row>
    <row r="30">
      <c r="A30" s="72" t="n">
        <v>2</v>
      </c>
      <c r="B30" s="29" t="inlineStr">
        <is>
          <t>Water Transport</t>
        </is>
      </c>
      <c r="C30" s="30" t="n">
        <v>23</v>
      </c>
      <c r="D30" s="72" t="n">
        <v>0</v>
      </c>
      <c r="E30" s="31" t="inlineStr">
        <is>
          <t>-</t>
        </is>
      </c>
      <c r="F30" s="30" t="n">
        <v>0</v>
      </c>
      <c r="G30" s="31" t="inlineStr">
        <is>
          <t>-</t>
        </is>
      </c>
      <c r="H30" s="30" t="n">
        <v>0</v>
      </c>
      <c r="I30" s="31" t="inlineStr">
        <is>
          <t>-</t>
        </is>
      </c>
    </row>
    <row customHeight="1" ht="23.1" r="31" s="58">
      <c r="A31" s="72" t="n">
        <v>3</v>
      </c>
      <c r="B31" s="29" t="inlineStr">
        <is>
          <t>Machinary &amp; other equipment</t>
        </is>
      </c>
      <c r="C31" s="72" t="n">
        <v>24</v>
      </c>
      <c r="D31" s="72" t="n">
        <v>0</v>
      </c>
      <c r="E31" s="31" t="inlineStr">
        <is>
          <t>-</t>
        </is>
      </c>
      <c r="F31" s="30" t="n">
        <v>0</v>
      </c>
      <c r="G31" s="31" t="inlineStr">
        <is>
          <t>-</t>
        </is>
      </c>
      <c r="H31" s="30" t="n">
        <v>0</v>
      </c>
      <c r="I31" s="31" t="inlineStr">
        <is>
          <t>-</t>
        </is>
      </c>
    </row>
    <row r="32">
      <c r="A32" s="72" t="n">
        <v>4</v>
      </c>
      <c r="B32" s="29" t="inlineStr">
        <is>
          <t>Engineering equipment</t>
        </is>
      </c>
      <c r="C32" s="30" t="n">
        <v>25</v>
      </c>
      <c r="D32" s="30" t="n">
        <v>0</v>
      </c>
      <c r="E32" s="31" t="n">
        <v>5</v>
      </c>
      <c r="F32" s="30" t="n">
        <v>0</v>
      </c>
      <c r="G32" s="31" t="inlineStr">
        <is>
          <t>-</t>
        </is>
      </c>
      <c r="H32" s="30" t="n">
        <v>0</v>
      </c>
      <c r="I32" s="31" t="inlineStr">
        <is>
          <t>-</t>
        </is>
      </c>
    </row>
    <row r="33">
      <c r="A33" s="72" t="n">
        <v>5</v>
      </c>
      <c r="B33" s="29" t="inlineStr">
        <is>
          <t>Computer &amp; Accessories</t>
        </is>
      </c>
      <c r="C33" s="30" t="n">
        <v>26</v>
      </c>
      <c r="D33" s="30" t="n">
        <v>0</v>
      </c>
      <c r="E33" s="31" t="inlineStr">
        <is>
          <t>-</t>
        </is>
      </c>
      <c r="F33" s="30" t="n">
        <v>0</v>
      </c>
      <c r="G33" s="31" t="inlineStr">
        <is>
          <t>-</t>
        </is>
      </c>
      <c r="H33" s="30" t="n">
        <v>0</v>
      </c>
      <c r="I33" s="31" t="inlineStr">
        <is>
          <t>-</t>
        </is>
      </c>
    </row>
    <row customHeight="1" ht="23.1" r="34" s="58">
      <c r="A34" s="72" t="n">
        <v>6</v>
      </c>
      <c r="B34" s="29" t="inlineStr">
        <is>
          <t>Furniture &amp; fixture and Aircooler</t>
        </is>
      </c>
      <c r="C34" s="30" t="n">
        <v>27</v>
      </c>
      <c r="D34" s="72" t="n">
        <v>0</v>
      </c>
      <c r="E34" s="31" t="n">
        <v>4</v>
      </c>
      <c r="F34" s="30" t="n">
        <v>0</v>
      </c>
      <c r="G34" s="31" t="inlineStr">
        <is>
          <t>-</t>
        </is>
      </c>
      <c r="H34" s="30" t="n">
        <v>0</v>
      </c>
      <c r="I34" s="31" t="n"/>
    </row>
    <row r="35">
      <c r="A35" s="72" t="n">
        <v>7</v>
      </c>
      <c r="B35" s="29" t="inlineStr">
        <is>
          <t>Land acquisition</t>
        </is>
      </c>
      <c r="C35" s="30" t="n">
        <v>28</v>
      </c>
      <c r="D35" s="72" t="n">
        <v>0</v>
      </c>
      <c r="E35" s="31" t="inlineStr">
        <is>
          <t>-</t>
        </is>
      </c>
      <c r="F35" s="30" t="n">
        <v>0</v>
      </c>
      <c r="G35" s="31" t="n">
        <v>0.08</v>
      </c>
      <c r="H35" s="30" t="n">
        <v>0</v>
      </c>
      <c r="I35" s="31" t="n">
        <v>0.03</v>
      </c>
    </row>
    <row r="36">
      <c r="A36" s="72" t="n">
        <v>8</v>
      </c>
      <c r="B36" s="29" t="inlineStr">
        <is>
          <t>Construction Works</t>
        </is>
      </c>
      <c r="C36" s="30" t="n">
        <v>29</v>
      </c>
      <c r="D36" s="72" t="n">
        <v>0</v>
      </c>
      <c r="E36" s="31" t="n">
        <v>1238.5</v>
      </c>
      <c r="F36" s="30" t="n">
        <v>0</v>
      </c>
      <c r="G36" s="31" t="n">
        <v>0.36</v>
      </c>
      <c r="H36" s="30" t="n">
        <v>0</v>
      </c>
      <c r="I36" s="31" t="n">
        <v>0.19</v>
      </c>
      <c r="L36">
        <f>0.35+3.25+8</f>
        <v/>
      </c>
    </row>
    <row r="37">
      <c r="A37" s="29" t="n"/>
      <c r="B37" s="29" t="inlineStr">
        <is>
          <t>SubTotal B:</t>
        </is>
      </c>
      <c r="C37" s="33">
        <f>SUM(C29:C36)</f>
        <v/>
      </c>
      <c r="D37" s="34">
        <f>SUM(D29:D36)</f>
        <v/>
      </c>
      <c r="E37" s="31">
        <f>SUM(E29:E36)</f>
        <v/>
      </c>
      <c r="F37" s="33">
        <f>SUM(F29:F36)</f>
        <v/>
      </c>
      <c r="G37" s="31">
        <f>SUM(G29:G36)</f>
        <v/>
      </c>
      <c r="H37" s="33">
        <f>SUM(H29:H36)</f>
        <v/>
      </c>
      <c r="I37" s="31">
        <f>SUM(I29:I36)</f>
        <v/>
      </c>
      <c r="L37">
        <f>+L36+2.4</f>
        <v/>
      </c>
    </row>
    <row r="38">
      <c r="A38" s="32" t="n"/>
      <c r="B38" s="32" t="inlineStr">
        <is>
          <t>Total A + B:</t>
        </is>
      </c>
      <c r="C38" s="37">
        <f>+C37+C27</f>
        <v/>
      </c>
      <c r="D38" s="33">
        <f>+D37+D27</f>
        <v/>
      </c>
      <c r="E38" s="31">
        <f>E27+E37</f>
        <v/>
      </c>
      <c r="F38" s="33">
        <f>+F37+F27</f>
        <v/>
      </c>
      <c r="G38" s="31">
        <f>G27+G37</f>
        <v/>
      </c>
      <c r="H38" s="33">
        <f>+H37+H27</f>
        <v/>
      </c>
      <c r="I38" s="31">
        <f>I27+_GoBack</f>
        <v/>
      </c>
    </row>
    <row r="39">
      <c r="A39" s="22" t="n"/>
      <c r="B39" s="22" t="n"/>
      <c r="C39" s="27" t="n"/>
      <c r="D39" s="23" t="n"/>
      <c r="E39" s="24" t="n"/>
      <c r="F39" s="26" t="n"/>
      <c r="G39" s="24" t="n"/>
      <c r="H39" s="23" t="n"/>
      <c r="I39" s="24" t="n"/>
    </row>
    <row customHeight="1" ht="25.5" r="40" s="58">
      <c r="A40" s="72" t="inlineStr">
        <is>
          <t>Sl. No.</t>
        </is>
      </c>
      <c r="B40" s="72" t="inlineStr">
        <is>
          <t>Work components as Per RDPP (With quantity)</t>
        </is>
      </c>
      <c r="C40" s="72" t="inlineStr">
        <is>
          <t>Estimated Cost</t>
        </is>
      </c>
      <c r="D40" s="72" t="inlineStr">
        <is>
          <t>Achievement upto last June</t>
        </is>
      </c>
      <c r="E40" s="64" t="n"/>
      <c r="F40" s="72" t="inlineStr">
        <is>
          <t>Revised Target of the current year</t>
        </is>
      </c>
      <c r="G40" s="64" t="n"/>
      <c r="H40" s="72" t="inlineStr">
        <is>
          <t>Progress upto the month of May/2018 of the current year</t>
        </is>
      </c>
      <c r="I40" s="64" t="n"/>
      <c r="J40" s="17" t="n"/>
    </row>
    <row customHeight="1" ht="36" r="41" s="58">
      <c r="A41" s="61" t="n"/>
      <c r="B41" s="61" t="n"/>
      <c r="C41" s="61" t="n"/>
      <c r="D41" s="72" t="inlineStr">
        <is>
          <t>Financial</t>
        </is>
      </c>
      <c r="E41" s="72" t="inlineStr">
        <is>
          <t xml:space="preserve">Physical (% of  the component) </t>
        </is>
      </c>
      <c r="F41" s="72" t="inlineStr">
        <is>
          <t>Financial</t>
        </is>
      </c>
      <c r="G41" s="72" t="inlineStr">
        <is>
          <t>Physical (% of  the component)</t>
        </is>
      </c>
      <c r="H41" s="72" t="inlineStr">
        <is>
          <t>Financial</t>
        </is>
      </c>
      <c r="I41" s="72" t="inlineStr">
        <is>
          <t>Physical (% of  the component)</t>
        </is>
      </c>
    </row>
    <row r="42">
      <c r="A42" s="34" t="inlineStr">
        <is>
          <t>C.</t>
        </is>
      </c>
      <c r="B42" s="29" t="inlineStr">
        <is>
          <t>Physical Contingency</t>
        </is>
      </c>
      <c r="C42" s="30" t="n">
        <v>30</v>
      </c>
      <c r="D42" s="72" t="n">
        <v>0</v>
      </c>
      <c r="E42" s="72" t="n"/>
      <c r="F42" s="72" t="n">
        <v>0</v>
      </c>
      <c r="G42" s="72" t="inlineStr">
        <is>
          <t>-</t>
        </is>
      </c>
      <c r="H42" s="72" t="n">
        <v>0</v>
      </c>
      <c r="I42" s="72" t="inlineStr">
        <is>
          <t>-</t>
        </is>
      </c>
    </row>
    <row r="43">
      <c r="A43" s="34" t="inlineStr">
        <is>
          <t>D.</t>
        </is>
      </c>
      <c r="B43" s="29" t="inlineStr">
        <is>
          <t>Price  Contingency</t>
        </is>
      </c>
      <c r="C43" s="72" t="n">
        <v>31</v>
      </c>
      <c r="D43" s="72" t="n">
        <v>0</v>
      </c>
      <c r="E43" s="72" t="inlineStr">
        <is>
          <t xml:space="preserve"> </t>
        </is>
      </c>
      <c r="F43" s="72" t="n">
        <v>0</v>
      </c>
      <c r="G43" s="72" t="inlineStr">
        <is>
          <t>-</t>
        </is>
      </c>
      <c r="H43" s="72" t="n">
        <v>0</v>
      </c>
      <c r="I43" s="72" t="inlineStr">
        <is>
          <t>-</t>
        </is>
      </c>
    </row>
    <row customHeight="1" ht="23.1" r="44" s="58">
      <c r="A44" s="32" t="n"/>
      <c r="B44" s="32" t="inlineStr">
        <is>
          <t>Grand Total    (A+B+C+D):</t>
        </is>
      </c>
      <c r="C44" s="33">
        <f>+C43+C42+C38</f>
        <v/>
      </c>
      <c r="D44" s="33">
        <f>+D38</f>
        <v/>
      </c>
      <c r="E44" s="35">
        <f>SUM(E38,E42,E43)</f>
        <v/>
      </c>
      <c r="F44" s="33">
        <f>+F38</f>
        <v/>
      </c>
      <c r="G44" s="35">
        <f>SUM(G38,G42,G43)</f>
        <v/>
      </c>
      <c r="H44" s="33">
        <f>+H38</f>
        <v/>
      </c>
      <c r="I44" s="35">
        <f>SUM(I38,I42,I43)</f>
        <v/>
      </c>
      <c r="K44" s="42" t="n"/>
      <c r="L44" s="38">
        <f>+H44-H21</f>
        <v/>
      </c>
    </row>
    <row r="45">
      <c r="A45" s="28" t="n"/>
      <c r="B45" s="25" t="n"/>
      <c r="C45" s="25" t="n"/>
      <c r="D45" s="25" t="n"/>
      <c r="E45" s="25" t="n"/>
      <c r="F45" s="25" t="n"/>
      <c r="G45" s="25" t="n"/>
      <c r="H45" s="25" t="n"/>
      <c r="I45" s="25" t="n"/>
    </row>
    <row r="46">
      <c r="A46" s="83" t="inlineStr">
        <is>
          <t xml:space="preserve">9.    Reasons for the delay of </t>
        </is>
      </c>
      <c r="C46" s="25" t="n"/>
      <c r="D46" s="25" t="n"/>
      <c r="E46" s="25" t="n"/>
      <c r="F46" s="25" t="n"/>
      <c r="G46" s="25" t="n"/>
      <c r="H46" s="25" t="n"/>
      <c r="I46" s="25" t="n"/>
      <c r="L46" t="n">
        <v>23000</v>
      </c>
    </row>
    <row r="47">
      <c r="A47" s="83" t="inlineStr">
        <is>
          <t xml:space="preserve">     Project implementation</t>
        </is>
      </c>
      <c r="C47" s="25" t="n"/>
      <c r="D47" s="12" t="inlineStr">
        <is>
          <t xml:space="preserve">  :  N/A</t>
        </is>
      </c>
      <c r="E47" s="25" t="n"/>
      <c r="F47" s="25" t="n"/>
      <c r="G47" s="25" t="n"/>
      <c r="H47" s="25" t="n"/>
      <c r="I47" s="25" t="n"/>
      <c r="L47" t="n">
        <v>8287.4</v>
      </c>
    </row>
    <row r="48">
      <c r="A48" s="13" t="n"/>
      <c r="B48" s="25" t="n"/>
      <c r="C48" s="25" t="n"/>
      <c r="D48" s="25" t="n"/>
      <c r="E48" s="25" t="n"/>
      <c r="F48" s="25" t="n"/>
      <c r="G48" s="25" t="n"/>
      <c r="H48" s="25" t="n"/>
      <c r="I48" s="25" t="n"/>
      <c r="L48">
        <f>L46-L47</f>
        <v/>
      </c>
    </row>
    <row r="49">
      <c r="A49" s="90" t="inlineStr">
        <is>
          <t xml:space="preserve">  10.     Existing problems of </t>
        </is>
      </c>
      <c r="B49" s="90" t="n"/>
      <c r="C49" s="90" t="n"/>
      <c r="D49" s="25" t="n"/>
      <c r="E49" s="25" t="n"/>
      <c r="F49" s="25" t="n"/>
      <c r="G49" s="25" t="n"/>
      <c r="H49" s="25" t="n"/>
      <c r="I49" s="25" t="n"/>
      <c r="L49" t="n">
        <v>3879.9</v>
      </c>
    </row>
    <row r="50">
      <c r="A50" s="28" t="inlineStr">
        <is>
          <t xml:space="preserve">            Implementation of the project</t>
        </is>
      </c>
      <c r="B50" s="28" t="n"/>
      <c r="C50" s="83" t="n"/>
      <c r="D50" s="28" t="n"/>
      <c r="E50" s="28" t="inlineStr">
        <is>
          <t xml:space="preserve">       :  N/A</t>
        </is>
      </c>
      <c r="F50" s="25" t="n"/>
      <c r="G50" s="25" t="n"/>
      <c r="H50" s="25" t="n"/>
      <c r="I50" s="25" t="n"/>
      <c r="L50">
        <f>L48+L49</f>
        <v/>
      </c>
    </row>
    <row r="51">
      <c r="A51" s="14" t="n"/>
      <c r="B51" s="25" t="n"/>
      <c r="C51" s="25" t="n"/>
      <c r="D51" s="25" t="n"/>
      <c r="E51" s="25" t="n"/>
      <c r="F51" s="25" t="n"/>
      <c r="G51" s="25" t="n"/>
      <c r="H51" s="25" t="n"/>
      <c r="I51" s="25" t="n"/>
      <c r="L51" t="n">
        <v>1</v>
      </c>
    </row>
    <row r="52">
      <c r="A52" s="28" t="n"/>
      <c r="B52" s="25" t="n"/>
      <c r="C52" s="25" t="n"/>
      <c r="D52" s="25" t="n"/>
      <c r="E52" s="25" t="n"/>
      <c r="F52" s="25" t="n"/>
      <c r="G52" s="25" t="n"/>
      <c r="H52" s="25" t="n"/>
      <c r="I52" s="25" t="n"/>
      <c r="L52" t="n">
        <v>2.53</v>
      </c>
    </row>
    <row r="53">
      <c r="C53" s="25" t="n"/>
      <c r="D53" s="25" t="n"/>
      <c r="E53" s="25" t="n"/>
      <c r="F53" s="25" t="n"/>
      <c r="G53" s="25" t="n"/>
      <c r="H53" s="25" t="n"/>
      <c r="I53" s="25" t="n"/>
      <c r="L53" s="38">
        <f>L50+L52</f>
        <v/>
      </c>
    </row>
    <row r="54">
      <c r="C54" s="25" t="n"/>
      <c r="D54" s="25" t="n"/>
      <c r="E54" s="25" t="n"/>
      <c r="F54" s="25" t="n"/>
      <c r="G54" s="83" t="inlineStr">
        <is>
          <t>Project Director</t>
        </is>
      </c>
      <c r="H54" s="25" t="n"/>
      <c r="I54" s="25" t="n"/>
      <c r="L54" t="n">
        <v>23000</v>
      </c>
    </row>
    <row customHeight="1" ht="10.5" r="55" s="58">
      <c r="C55" s="25" t="n"/>
      <c r="D55" s="25" t="n"/>
      <c r="E55" s="25" t="n"/>
      <c r="F55" s="25" t="n"/>
      <c r="G55" s="83" t="inlineStr">
        <is>
          <t xml:space="preserve">Haor Flood Management and </t>
        </is>
      </c>
      <c r="H55" s="25" t="n"/>
      <c r="I55" s="25" t="n"/>
      <c r="L55" t="n">
        <v>-8287.4</v>
      </c>
    </row>
    <row customHeight="1" ht="12" r="56" s="58">
      <c r="C56" s="25" t="n"/>
      <c r="D56" s="25" t="n"/>
      <c r="E56" s="25" t="n"/>
      <c r="F56" s="25" t="n"/>
      <c r="G56" s="83" t="inlineStr">
        <is>
          <t>Livelihood Improvement Project.</t>
        </is>
      </c>
      <c r="H56" s="25" t="n"/>
      <c r="I56" s="25" t="n"/>
      <c r="L56" t="n">
        <v>3879.9</v>
      </c>
    </row>
    <row customHeight="1" ht="10.5" r="57" s="58">
      <c r="A57" s="25" t="n"/>
      <c r="B57" s="25" t="n"/>
      <c r="C57" s="25" t="n"/>
      <c r="D57" s="25" t="n"/>
      <c r="E57" s="25" t="n"/>
      <c r="F57" s="25" t="n"/>
      <c r="G57" s="83" t="inlineStr">
        <is>
          <t>BWDB, Dhaka.</t>
        </is>
      </c>
      <c r="H57" s="25" t="n"/>
      <c r="I57" s="25" t="n"/>
      <c r="L57" t="n">
        <v>3.53</v>
      </c>
    </row>
    <row r="58">
      <c r="A58" s="25" t="n"/>
      <c r="B58" s="25" t="n"/>
      <c r="C58" s="25" t="n"/>
      <c r="D58" s="25" t="n"/>
      <c r="E58" s="25" t="n"/>
      <c r="F58" s="25" t="n"/>
      <c r="G58" s="25" t="n"/>
      <c r="H58" s="25" t="n"/>
      <c r="I58" s="25" t="n"/>
      <c r="L58" s="38">
        <f>SUM(L54:L57)</f>
        <v/>
      </c>
    </row>
    <row r="59">
      <c r="A59" s="25" t="n"/>
      <c r="B59" s="25" t="n"/>
      <c r="C59" s="25" t="n"/>
      <c r="D59" s="25" t="n"/>
      <c r="E59" s="25" t="n"/>
      <c r="F59" s="25" t="n"/>
      <c r="G59" s="25" t="n"/>
      <c r="H59" s="25" t="n"/>
      <c r="I59" s="25" t="n"/>
    </row>
    <row r="60">
      <c r="A60" s="25" t="n"/>
      <c r="B60" s="25" t="n"/>
      <c r="C60" s="25" t="n"/>
      <c r="D60" s="25" t="n"/>
      <c r="E60" s="25" t="n"/>
      <c r="F60" s="25" t="n"/>
      <c r="G60" s="25" t="n"/>
      <c r="H60" s="25" t="n"/>
      <c r="I60" s="25" t="n"/>
    </row>
  </sheetData>
  <mergeCells count="15">
    <mergeCell ref="A46:B46"/>
    <mergeCell ref="A47:B47"/>
    <mergeCell ref="F2:G2"/>
    <mergeCell ref="H2:I2"/>
    <mergeCell ref="B2:B3"/>
    <mergeCell ref="A40:A41"/>
    <mergeCell ref="B40:B41"/>
    <mergeCell ref="C40:C41"/>
    <mergeCell ref="D40:E40"/>
    <mergeCell ref="B4:C4"/>
    <mergeCell ref="A2:A3"/>
    <mergeCell ref="C2:C3"/>
    <mergeCell ref="D2:E2"/>
    <mergeCell ref="F40:G40"/>
    <mergeCell ref="H40:I40"/>
  </mergeCells>
  <pageMargins bottom="0.5" footer="0" header="0" left="1.2" right="0.45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2019-12-03T13:22:50Z</dcterms:modified>
  <cp:lastModifiedBy>HFMLIP</cp:lastModifiedBy>
</cp:coreProperties>
</file>