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6" windowHeight="1176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Sheet1!$A$1:$Y$66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5" i="1" l="1"/>
  <c r="P57" i="1" l="1"/>
  <c r="N54" i="1"/>
  <c r="N52" i="1" l="1"/>
  <c r="K52" i="1"/>
  <c r="H50" i="1"/>
  <c r="H49" i="1"/>
  <c r="H48" i="1"/>
  <c r="H47" i="1"/>
  <c r="H46" i="1"/>
  <c r="H45" i="1"/>
  <c r="H44" i="1"/>
  <c r="H43" i="1"/>
  <c r="H42" i="1"/>
  <c r="H40" i="1"/>
  <c r="H41" i="1" s="1"/>
  <c r="H38" i="1"/>
  <c r="H37" i="1"/>
  <c r="E37" i="1"/>
  <c r="E39" i="1" s="1"/>
  <c r="E52" i="1" s="1"/>
  <c r="H39" i="1" l="1"/>
  <c r="H51" i="1"/>
  <c r="N35" i="1"/>
  <c r="H52" i="1" l="1"/>
  <c r="O52" i="1" s="1"/>
  <c r="N20" i="1"/>
  <c r="N23" i="1" s="1"/>
  <c r="E7" i="1" l="1"/>
  <c r="K12" i="1" l="1"/>
  <c r="E10" i="1"/>
  <c r="N9" i="1"/>
  <c r="N12" i="1" s="1"/>
  <c r="H9" i="1"/>
  <c r="E9" i="1"/>
  <c r="H6" i="1"/>
  <c r="H12" i="1" l="1"/>
  <c r="E12" i="1"/>
  <c r="H28" i="1"/>
  <c r="E34" i="1"/>
  <c r="E33" i="1"/>
  <c r="E32" i="1"/>
  <c r="E31" i="1"/>
  <c r="E30" i="1"/>
  <c r="E29" i="1"/>
  <c r="E28" i="1"/>
  <c r="E24" i="1"/>
  <c r="E22" i="1"/>
  <c r="K22" i="1"/>
  <c r="K21" i="1"/>
  <c r="K20" i="1"/>
  <c r="E21" i="1"/>
  <c r="E20" i="1"/>
  <c r="H17" i="1"/>
  <c r="H16" i="1"/>
  <c r="E16" i="1"/>
  <c r="E15" i="1"/>
  <c r="H54" i="1"/>
  <c r="N53" i="1"/>
  <c r="N56" i="1" s="1"/>
  <c r="H53" i="1"/>
  <c r="E53" i="1"/>
  <c r="K36" i="1"/>
  <c r="H27" i="1"/>
  <c r="H26" i="1"/>
  <c r="H25" i="1"/>
  <c r="H24" i="1"/>
  <c r="E27" i="1"/>
  <c r="E26" i="1"/>
  <c r="E25" i="1"/>
  <c r="K19" i="1"/>
  <c r="H15" i="1"/>
  <c r="H14" i="1"/>
  <c r="E14" i="1"/>
  <c r="N13" i="1"/>
  <c r="H13" i="1"/>
  <c r="E13" i="1"/>
  <c r="E6" i="1"/>
  <c r="H8" i="1"/>
  <c r="E5" i="1"/>
  <c r="O56" i="1" l="1"/>
  <c r="O12" i="1"/>
  <c r="E8" i="1"/>
  <c r="O8" i="1" s="1"/>
  <c r="H36" i="1"/>
  <c r="K23" i="1"/>
  <c r="K57" i="1" s="1"/>
  <c r="E36" i="1"/>
  <c r="E23" i="1"/>
  <c r="N36" i="1"/>
  <c r="N19" i="1"/>
  <c r="H19" i="1"/>
  <c r="E19" i="1"/>
  <c r="H57" i="1" l="1"/>
  <c r="O36" i="1"/>
  <c r="N57" i="1"/>
  <c r="O23" i="1"/>
  <c r="E57" i="1"/>
  <c r="O19" i="1"/>
  <c r="O57" i="1" l="1"/>
</calcChain>
</file>

<file path=xl/sharedStrings.xml><?xml version="1.0" encoding="utf-8"?>
<sst xmlns="http://schemas.openxmlformats.org/spreadsheetml/2006/main" count="50" uniqueCount="32">
  <si>
    <t>Package no.</t>
  </si>
  <si>
    <t>Name of Haor</t>
  </si>
  <si>
    <t>Type- A</t>
  </si>
  <si>
    <t>Type- B</t>
  </si>
  <si>
    <t>Type- D</t>
  </si>
  <si>
    <t>Flood Fuse</t>
  </si>
  <si>
    <t>From (Km)</t>
  </si>
  <si>
    <t>to (Km.)</t>
  </si>
  <si>
    <t>Total (KM)</t>
  </si>
  <si>
    <t>Grand Total (Km.)</t>
  </si>
  <si>
    <t>BWDB/Kish/PW-31</t>
  </si>
  <si>
    <t>Naogaon Haor Part -A</t>
  </si>
  <si>
    <t>BWDB/Kish/PW-32</t>
  </si>
  <si>
    <t xml:space="preserve">Naogaon Haor Part -B  </t>
  </si>
  <si>
    <t>Dakshiner Haor</t>
  </si>
  <si>
    <t>Dharmapasha Ruibeel Sub- Project</t>
  </si>
  <si>
    <t>Grand- Total=</t>
  </si>
  <si>
    <t>Total Estimated cost (Lac Tk.)</t>
  </si>
  <si>
    <t>BWDB/Kish/PW-30
Lot-1</t>
  </si>
  <si>
    <t>BWDB/Kish/PW-30
Lot-2</t>
  </si>
  <si>
    <t xml:space="preserve">Naogaon Haor Part -A  </t>
  </si>
  <si>
    <r>
      <t xml:space="preserve">BWDB/Kish/PW-33 
</t>
    </r>
    <r>
      <rPr>
        <b/>
        <sz val="12"/>
        <color theme="1"/>
        <rFont val="Calibri"/>
        <family val="2"/>
        <scheme val="minor"/>
      </rPr>
      <t>Lot-01</t>
    </r>
  </si>
  <si>
    <r>
      <t xml:space="preserve">BWDB/Kish/PW-33 
</t>
    </r>
    <r>
      <rPr>
        <b/>
        <sz val="12"/>
        <color theme="1"/>
        <rFont val="Calibri"/>
        <family val="2"/>
        <scheme val="minor"/>
      </rPr>
      <t>Lot-02</t>
    </r>
  </si>
  <si>
    <t>Noapara Haor</t>
  </si>
  <si>
    <t>Nunnir Haor</t>
  </si>
  <si>
    <t>Sub-Total of
Dakshiner Haor</t>
  </si>
  <si>
    <t xml:space="preserve"> Total=</t>
  </si>
  <si>
    <t>BWDB/Sunam/PW-7</t>
  </si>
  <si>
    <t>Total=</t>
  </si>
  <si>
    <t>Total Noapara Haor</t>
  </si>
  <si>
    <t>Total  NUnnir Haor</t>
  </si>
  <si>
    <t>Package wise Length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</si>
</sst>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3">
    <xf numFmtId="0" fontId="0" fillId="0" borderId="0" xfId="0"/>
    <xf numFmtId="0" fontId="0" fillId="0" borderId="2" xfId="0" applyBorder="1" applyAlignment="1">
      <alignment horizontal="center" wrapText="1"/>
    </xf>
    <xf numFmtId="0" fontId="0" fillId="0" borderId="2" xfId="0" applyBorder="1"/>
    <xf numFmtId="0" fontId="0" fillId="0" borderId="0" xfId="0" applyBorder="1"/>
    <xf numFmtId="164" fontId="2" fillId="0" borderId="0" xfId="0" applyNumberFormat="1" applyFont="1" applyBorder="1"/>
    <xf numFmtId="0" fontId="0" fillId="0" borderId="13" xfId="0" applyBorder="1"/>
    <xf numFmtId="164" fontId="2" fillId="0" borderId="4" xfId="0" applyNumberFormat="1" applyFont="1" applyBorder="1"/>
    <xf numFmtId="164" fontId="2" fillId="0" borderId="5" xfId="0" applyNumberFormat="1" applyFont="1" applyBorder="1"/>
    <xf numFmtId="164" fontId="2" fillId="0" borderId="6" xfId="0" applyNumberFormat="1" applyFont="1" applyBorder="1"/>
    <xf numFmtId="164" fontId="2" fillId="0" borderId="14" xfId="0" applyNumberFormat="1" applyFont="1" applyBorder="1"/>
    <xf numFmtId="164" fontId="2" fillId="0" borderId="13" xfId="0" applyNumberFormat="1" applyFont="1" applyBorder="1"/>
    <xf numFmtId="0" fontId="0" fillId="0" borderId="14" xfId="0" applyBorder="1"/>
    <xf numFmtId="164" fontId="0" fillId="0" borderId="13" xfId="0" applyNumberFormat="1" applyBorder="1"/>
    <xf numFmtId="164" fontId="0" fillId="0" borderId="9" xfId="0" applyNumberFormat="1" applyBorder="1"/>
    <xf numFmtId="0" fontId="0" fillId="0" borderId="15" xfId="0" applyBorder="1"/>
    <xf numFmtId="0" fontId="0" fillId="0" borderId="3" xfId="0" applyBorder="1"/>
    <xf numFmtId="0" fontId="0" fillId="0" borderId="8" xfId="0" applyBorder="1"/>
    <xf numFmtId="164" fontId="0" fillId="0" borderId="0" xfId="0" applyNumberFormat="1" applyBorder="1"/>
    <xf numFmtId="164" fontId="1" fillId="0" borderId="13" xfId="0" applyNumberFormat="1" applyFont="1" applyBorder="1"/>
    <xf numFmtId="0" fontId="0" fillId="0" borderId="7" xfId="0" applyBorder="1"/>
    <xf numFmtId="0" fontId="0" fillId="0" borderId="9" xfId="0" applyBorder="1"/>
    <xf numFmtId="164" fontId="0" fillId="0" borderId="14" xfId="0" applyNumberFormat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4" xfId="0" applyBorder="1" applyAlignment="1">
      <alignment horizontal="center" wrapText="1"/>
    </xf>
    <xf numFmtId="0" fontId="0" fillId="0" borderId="2" xfId="0" applyBorder="1" applyAlignment="1">
      <alignment horizontal="center" vertical="top" wrapText="1"/>
    </xf>
    <xf numFmtId="0" fontId="0" fillId="0" borderId="15" xfId="0" applyBorder="1" applyAlignment="1">
      <alignment horizontal="center" wrapText="1"/>
    </xf>
    <xf numFmtId="164" fontId="1" fillId="0" borderId="12" xfId="0" applyNumberFormat="1" applyFont="1" applyBorder="1"/>
    <xf numFmtId="164" fontId="1" fillId="0" borderId="1" xfId="0" applyNumberFormat="1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164" fontId="1" fillId="0" borderId="11" xfId="0" applyNumberFormat="1" applyFont="1" applyBorder="1"/>
    <xf numFmtId="164" fontId="0" fillId="0" borderId="15" xfId="0" applyNumberFormat="1" applyBorder="1"/>
    <xf numFmtId="0" fontId="3" fillId="0" borderId="1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top" wrapText="1"/>
    </xf>
    <xf numFmtId="0" fontId="3" fillId="0" borderId="13" xfId="0" applyFont="1" applyBorder="1" applyAlignment="1">
      <alignment horizontal="center" vertical="top" wrapText="1"/>
    </xf>
    <xf numFmtId="2" fontId="1" fillId="0" borderId="1" xfId="0" applyNumberFormat="1" applyFont="1" applyBorder="1"/>
    <xf numFmtId="2" fontId="1" fillId="0" borderId="2" xfId="0" applyNumberFormat="1" applyFont="1" applyBorder="1"/>
    <xf numFmtId="0" fontId="3" fillId="0" borderId="2" xfId="0" applyFont="1" applyBorder="1" applyAlignment="1">
      <alignment horizontal="center" vertical="top" wrapText="1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164" fontId="2" fillId="0" borderId="4" xfId="0" applyNumberFormat="1" applyFont="1" applyBorder="1" applyAlignment="1">
      <alignment horizontal="center" wrapText="1"/>
    </xf>
    <xf numFmtId="0" fontId="1" fillId="0" borderId="1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1" fillId="0" borderId="15" xfId="0" applyNumberFormat="1" applyFont="1" applyBorder="1"/>
    <xf numFmtId="2" fontId="1" fillId="0" borderId="15" xfId="0" applyNumberFormat="1" applyFont="1" applyBorder="1"/>
    <xf numFmtId="164" fontId="1" fillId="0" borderId="14" xfId="0" applyNumberFormat="1" applyFont="1" applyBorder="1" applyAlignment="1">
      <alignment horizontal="center"/>
    </xf>
    <xf numFmtId="0" fontId="0" fillId="0" borderId="11" xfId="0" applyBorder="1"/>
    <xf numFmtId="0" fontId="3" fillId="0" borderId="0" xfId="0" applyFont="1" applyBorder="1"/>
    <xf numFmtId="164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3" fillId="0" borderId="0" xfId="0" applyFont="1" applyFill="1" applyBorder="1"/>
    <xf numFmtId="0" fontId="4" fillId="0" borderId="0" xfId="0" applyFont="1" applyBorder="1"/>
    <xf numFmtId="0" fontId="5" fillId="0" borderId="0" xfId="0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5" fillId="0" borderId="0" xfId="0" applyFont="1" applyBorder="1"/>
    <xf numFmtId="164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0" fontId="6" fillId="0" borderId="0" xfId="0" applyFont="1" applyBorder="1"/>
    <xf numFmtId="164" fontId="1" fillId="0" borderId="0" xfId="0" applyNumberFormat="1" applyFont="1" applyBorder="1" applyAlignment="1">
      <alignment horizontal="center"/>
    </xf>
    <xf numFmtId="164" fontId="0" fillId="0" borderId="0" xfId="0" applyNumberFormat="1" applyFont="1" applyBorder="1"/>
    <xf numFmtId="0" fontId="7" fillId="0" borderId="0" xfId="0" applyFont="1" applyBorder="1"/>
    <xf numFmtId="0" fontId="6" fillId="0" borderId="0" xfId="0" applyFont="1" applyBorder="1" applyAlignment="1">
      <alignment horizontal="right"/>
    </xf>
    <xf numFmtId="164" fontId="6" fillId="0" borderId="0" xfId="0" applyNumberFormat="1" applyFont="1" applyBorder="1" applyAlignment="1">
      <alignment horizontal="left"/>
    </xf>
    <xf numFmtId="0" fontId="0" fillId="0" borderId="15" xfId="0" applyBorder="1" applyAlignment="1">
      <alignment horizontal="center" vertical="top" wrapText="1"/>
    </xf>
    <xf numFmtId="0" fontId="2" fillId="0" borderId="14" xfId="0" applyFont="1" applyBorder="1" applyAlignment="1"/>
    <xf numFmtId="0" fontId="2" fillId="0" borderId="0" xfId="0" applyFont="1" applyBorder="1" applyAlignment="1"/>
    <xf numFmtId="0" fontId="2" fillId="0" borderId="13" xfId="0" applyFont="1" applyBorder="1" applyAlignment="1"/>
    <xf numFmtId="164" fontId="1" fillId="0" borderId="0" xfId="0" applyNumberFormat="1" applyFont="1" applyBorder="1"/>
    <xf numFmtId="164" fontId="1" fillId="0" borderId="6" xfId="0" applyNumberFormat="1" applyFont="1" applyBorder="1"/>
    <xf numFmtId="0" fontId="1" fillId="0" borderId="5" xfId="0" applyFont="1" applyBorder="1" applyAlignment="1">
      <alignment horizontal="center"/>
    </xf>
    <xf numFmtId="164" fontId="1" fillId="0" borderId="5" xfId="0" applyNumberFormat="1" applyFont="1" applyBorder="1"/>
    <xf numFmtId="164" fontId="1" fillId="0" borderId="2" xfId="0" applyNumberFormat="1" applyFont="1" applyBorder="1"/>
    <xf numFmtId="164" fontId="1" fillId="0" borderId="9" xfId="0" applyNumberFormat="1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9" fillId="0" borderId="0" xfId="0" applyFont="1"/>
    <xf numFmtId="164" fontId="10" fillId="0" borderId="14" xfId="0" applyNumberFormat="1" applyFont="1" applyBorder="1"/>
    <xf numFmtId="164" fontId="10" fillId="0" borderId="0" xfId="0" applyNumberFormat="1" applyFont="1" applyBorder="1"/>
    <xf numFmtId="164" fontId="10" fillId="0" borderId="13" xfId="0" applyNumberFormat="1" applyFont="1" applyBorder="1"/>
    <xf numFmtId="164" fontId="10" fillId="0" borderId="7" xfId="0" applyNumberFormat="1" applyFont="1" applyBorder="1"/>
    <xf numFmtId="164" fontId="10" fillId="0" borderId="8" xfId="0" applyNumberFormat="1" applyFont="1" applyBorder="1"/>
    <xf numFmtId="164" fontId="10" fillId="0" borderId="9" xfId="0" applyNumberFormat="1" applyFont="1" applyBorder="1"/>
    <xf numFmtId="164" fontId="10" fillId="0" borderId="10" xfId="0" applyNumberFormat="1" applyFont="1" applyBorder="1"/>
    <xf numFmtId="164" fontId="10" fillId="0" borderId="11" xfId="0" applyNumberFormat="1" applyFont="1" applyBorder="1"/>
    <xf numFmtId="164" fontId="10" fillId="0" borderId="12" xfId="0" applyNumberFormat="1" applyFont="1" applyBorder="1"/>
    <xf numFmtId="0" fontId="1" fillId="0" borderId="15" xfId="0" applyFont="1" applyBorder="1" applyAlignment="1">
      <alignment horizontal="center" vertical="top" wrapText="1"/>
    </xf>
    <xf numFmtId="0" fontId="1" fillId="0" borderId="15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Border="1" applyAlignment="1">
      <alignment horizontal="center" vertical="top" wrapText="1"/>
    </xf>
    <xf numFmtId="164" fontId="10" fillId="0" borderId="9" xfId="0" applyNumberFormat="1" applyFont="1" applyBorder="1" applyAlignment="1">
      <alignment vertical="top"/>
    </xf>
    <xf numFmtId="164" fontId="10" fillId="0" borderId="7" xfId="0" applyNumberFormat="1" applyFont="1" applyBorder="1" applyAlignment="1">
      <alignment vertical="top"/>
    </xf>
    <xf numFmtId="164" fontId="10" fillId="0" borderId="8" xfId="0" applyNumberFormat="1" applyFont="1" applyBorder="1" applyAlignment="1">
      <alignment vertical="top"/>
    </xf>
    <xf numFmtId="164" fontId="10" fillId="0" borderId="13" xfId="0" applyNumberFormat="1" applyFont="1" applyBorder="1" applyAlignment="1">
      <alignment vertical="top"/>
    </xf>
    <xf numFmtId="0" fontId="6" fillId="0" borderId="0" xfId="0" applyFont="1" applyBorder="1" applyAlignment="1">
      <alignment horizontal="left"/>
    </xf>
    <xf numFmtId="0" fontId="9" fillId="0" borderId="0" xfId="0" applyFont="1" applyBorder="1"/>
    <xf numFmtId="0" fontId="3" fillId="0" borderId="0" xfId="0" applyFont="1" applyBorder="1" applyAlignment="1">
      <alignment vertical="top"/>
    </xf>
    <xf numFmtId="2" fontId="4" fillId="0" borderId="0" xfId="0" applyNumberFormat="1" applyFont="1" applyBorder="1" applyAlignment="1">
      <alignment vertical="top"/>
    </xf>
    <xf numFmtId="0" fontId="11" fillId="0" borderId="0" xfId="0" applyFont="1" applyBorder="1" applyAlignment="1">
      <alignment vertical="top"/>
    </xf>
    <xf numFmtId="0" fontId="1" fillId="0" borderId="10" xfId="0" applyFont="1" applyBorder="1" applyAlignment="1"/>
    <xf numFmtId="0" fontId="1" fillId="0" borderId="11" xfId="0" applyFont="1" applyBorder="1" applyAlignment="1"/>
    <xf numFmtId="0" fontId="9" fillId="0" borderId="2" xfId="0" applyFont="1" applyBorder="1" applyAlignment="1">
      <alignment horizontal="center" wrapText="1"/>
    </xf>
    <xf numFmtId="0" fontId="12" fillId="0" borderId="4" xfId="0" applyFont="1" applyBorder="1" applyAlignment="1">
      <alignment horizontal="center" vertical="top" wrapText="1"/>
    </xf>
    <xf numFmtId="164" fontId="10" fillId="0" borderId="4" xfId="0" applyNumberFormat="1" applyFont="1" applyBorder="1"/>
    <xf numFmtId="164" fontId="10" fillId="0" borderId="5" xfId="0" applyNumberFormat="1" applyFont="1" applyBorder="1"/>
    <xf numFmtId="164" fontId="10" fillId="0" borderId="6" xfId="0" applyNumberFormat="1" applyFont="1" applyBorder="1"/>
    <xf numFmtId="0" fontId="9" fillId="0" borderId="2" xfId="0" applyFont="1" applyBorder="1"/>
    <xf numFmtId="0" fontId="9" fillId="0" borderId="15" xfId="0" applyFont="1" applyBorder="1"/>
    <xf numFmtId="0" fontId="9" fillId="0" borderId="14" xfId="0" applyFont="1" applyBorder="1"/>
    <xf numFmtId="0" fontId="9" fillId="0" borderId="13" xfId="0" applyFont="1" applyBorder="1"/>
    <xf numFmtId="0" fontId="9" fillId="0" borderId="3" xfId="0" applyFont="1" applyBorder="1"/>
    <xf numFmtId="0" fontId="9" fillId="0" borderId="7" xfId="0" applyFont="1" applyBorder="1"/>
    <xf numFmtId="164" fontId="9" fillId="0" borderId="9" xfId="0" applyNumberFormat="1" applyFont="1" applyBorder="1"/>
    <xf numFmtId="0" fontId="9" fillId="0" borderId="8" xfId="0" applyFont="1" applyBorder="1"/>
    <xf numFmtId="0" fontId="9" fillId="0" borderId="9" xfId="0" applyFont="1" applyBorder="1"/>
    <xf numFmtId="164" fontId="12" fillId="0" borderId="12" xfId="0" applyNumberFormat="1" applyFont="1" applyBorder="1"/>
    <xf numFmtId="0" fontId="12" fillId="0" borderId="10" xfId="0" applyFont="1" applyBorder="1" applyAlignment="1"/>
    <xf numFmtId="0" fontId="12" fillId="0" borderId="11" xfId="0" applyFont="1" applyBorder="1" applyAlignment="1"/>
    <xf numFmtId="164" fontId="12" fillId="0" borderId="1" xfId="0" applyNumberFormat="1" applyFont="1" applyBorder="1"/>
    <xf numFmtId="2" fontId="12" fillId="0" borderId="2" xfId="0" applyNumberFormat="1" applyFont="1" applyBorder="1"/>
    <xf numFmtId="164" fontId="9" fillId="0" borderId="14" xfId="0" applyNumberFormat="1" applyFont="1" applyBorder="1"/>
    <xf numFmtId="164" fontId="10" fillId="0" borderId="14" xfId="0" applyNumberFormat="1" applyFont="1" applyBorder="1" applyAlignment="1">
      <alignment vertical="top"/>
    </xf>
    <xf numFmtId="164" fontId="10" fillId="0" borderId="0" xfId="0" applyNumberFormat="1" applyFont="1" applyBorder="1" applyAlignment="1">
      <alignment vertical="top"/>
    </xf>
    <xf numFmtId="0" fontId="12" fillId="0" borderId="4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164" fontId="10" fillId="0" borderId="10" xfId="0" applyNumberFormat="1" applyFont="1" applyBorder="1" applyAlignment="1">
      <alignment vertical="top"/>
    </xf>
    <xf numFmtId="164" fontId="10" fillId="0" borderId="11" xfId="0" applyNumberFormat="1" applyFont="1" applyBorder="1" applyAlignment="1">
      <alignment vertical="top"/>
    </xf>
    <xf numFmtId="164" fontId="10" fillId="0" borderId="12" xfId="0" applyNumberFormat="1" applyFont="1" applyBorder="1" applyAlignment="1">
      <alignment vertical="top"/>
    </xf>
    <xf numFmtId="0" fontId="12" fillId="0" borderId="10" xfId="0" applyFont="1" applyBorder="1" applyAlignment="1">
      <alignment horizontal="center"/>
    </xf>
    <xf numFmtId="164" fontId="12" fillId="0" borderId="13" xfId="0" applyNumberFormat="1" applyFont="1" applyBorder="1"/>
    <xf numFmtId="0" fontId="12" fillId="0" borderId="14" xfId="0" applyFont="1" applyBorder="1" applyAlignment="1">
      <alignment horizontal="center"/>
    </xf>
    <xf numFmtId="0" fontId="0" fillId="0" borderId="10" xfId="0" applyBorder="1" applyAlignment="1"/>
    <xf numFmtId="0" fontId="2" fillId="0" borderId="3" xfId="0" applyFont="1" applyBorder="1" applyAlignment="1">
      <alignment vertical="top" wrapText="1"/>
    </xf>
    <xf numFmtId="0" fontId="1" fillId="0" borderId="15" xfId="0" applyFont="1" applyBorder="1" applyAlignment="1">
      <alignment horizontal="left" vertical="top" wrapText="1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2" fillId="0" borderId="15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right"/>
    </xf>
    <xf numFmtId="0" fontId="1" fillId="0" borderId="12" xfId="0" applyFont="1" applyBorder="1" applyAlignment="1">
      <alignment horizontal="right"/>
    </xf>
    <xf numFmtId="0" fontId="0" fillId="0" borderId="2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10" xfId="0" applyBorder="1" applyAlignment="1">
      <alignment horizontal="right"/>
    </xf>
    <xf numFmtId="0" fontId="0" fillId="0" borderId="12" xfId="0" applyBorder="1" applyAlignment="1">
      <alignment horizontal="right"/>
    </xf>
    <xf numFmtId="0" fontId="12" fillId="0" borderId="10" xfId="0" applyFont="1" applyBorder="1" applyAlignment="1">
      <alignment horizontal="right"/>
    </xf>
    <xf numFmtId="0" fontId="12" fillId="0" borderId="12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8"/>
  <sheetViews>
    <sheetView tabSelected="1" view="pageBreakPreview" topLeftCell="A42" zoomScaleSheetLayoutView="100" workbookViewId="0">
      <selection activeCell="P57" sqref="P57"/>
    </sheetView>
  </sheetViews>
  <sheetFormatPr defaultRowHeight="14.4" x14ac:dyDescent="0.3"/>
  <cols>
    <col min="1" max="1" width="13.5546875" customWidth="1"/>
    <col min="2" max="2" width="16.88671875" customWidth="1"/>
    <col min="3" max="3" width="6.5546875" customWidth="1"/>
    <col min="4" max="4" width="6.6640625" customWidth="1"/>
    <col min="5" max="5" width="6.88671875" customWidth="1"/>
    <col min="6" max="6" width="6.5546875" customWidth="1"/>
    <col min="7" max="7" width="7.5546875" customWidth="1"/>
    <col min="8" max="8" width="7.33203125" customWidth="1"/>
    <col min="9" max="9" width="5.88671875" customWidth="1"/>
    <col min="10" max="10" width="5.6640625" customWidth="1"/>
    <col min="11" max="11" width="6.33203125" customWidth="1"/>
    <col min="12" max="12" width="5.88671875" customWidth="1"/>
    <col min="13" max="13" width="5.6640625" customWidth="1"/>
    <col min="14" max="14" width="6.109375" customWidth="1"/>
    <col min="15" max="15" width="8.6640625" customWidth="1"/>
    <col min="16" max="16" width="9.88671875" customWidth="1"/>
  </cols>
  <sheetData>
    <row r="1" spans="1:27" x14ac:dyDescent="0.3">
      <c r="B1" t="s">
        <v>31</v>
      </c>
    </row>
    <row r="3" spans="1:27" x14ac:dyDescent="0.3">
      <c r="A3" s="165" t="s">
        <v>0</v>
      </c>
      <c r="B3" s="167" t="s">
        <v>1</v>
      </c>
      <c r="C3" s="162" t="s">
        <v>2</v>
      </c>
      <c r="D3" s="163"/>
      <c r="E3" s="164"/>
      <c r="F3" s="162" t="s">
        <v>3</v>
      </c>
      <c r="G3" s="163"/>
      <c r="H3" s="164"/>
      <c r="I3" s="162" t="s">
        <v>4</v>
      </c>
      <c r="J3" s="163"/>
      <c r="K3" s="164"/>
      <c r="L3" s="162" t="s">
        <v>5</v>
      </c>
      <c r="M3" s="163"/>
      <c r="N3" s="164"/>
      <c r="O3" s="156" t="s">
        <v>9</v>
      </c>
      <c r="P3" s="156" t="s">
        <v>17</v>
      </c>
    </row>
    <row r="4" spans="1:27" ht="27.6" x14ac:dyDescent="0.3">
      <c r="A4" s="166"/>
      <c r="B4" s="168"/>
      <c r="C4" s="35" t="s">
        <v>6</v>
      </c>
      <c r="D4" s="35" t="s">
        <v>7</v>
      </c>
      <c r="E4" s="36" t="s">
        <v>8</v>
      </c>
      <c r="F4" s="35" t="s">
        <v>6</v>
      </c>
      <c r="G4" s="35" t="s">
        <v>7</v>
      </c>
      <c r="H4" s="37" t="s">
        <v>8</v>
      </c>
      <c r="I4" s="41" t="s">
        <v>6</v>
      </c>
      <c r="J4" s="41" t="s">
        <v>7</v>
      </c>
      <c r="K4" s="38" t="s">
        <v>8</v>
      </c>
      <c r="L4" s="41" t="s">
        <v>6</v>
      </c>
      <c r="M4" s="41" t="s">
        <v>7</v>
      </c>
      <c r="N4" s="38" t="s">
        <v>8</v>
      </c>
      <c r="O4" s="157"/>
      <c r="P4" s="157"/>
      <c r="R4" s="51"/>
      <c r="S4" s="51"/>
      <c r="T4" s="51"/>
      <c r="U4" s="51"/>
      <c r="V4" s="51"/>
      <c r="W4" s="51"/>
      <c r="X4" s="51"/>
      <c r="Y4" s="51"/>
      <c r="Z4" s="3"/>
      <c r="AA4" s="3"/>
    </row>
    <row r="5" spans="1:27" ht="48.75" customHeight="1" x14ac:dyDescent="0.3">
      <c r="A5" s="26" t="s">
        <v>18</v>
      </c>
      <c r="B5" s="100" t="s">
        <v>11</v>
      </c>
      <c r="C5" s="6">
        <v>12.43</v>
      </c>
      <c r="D5" s="7">
        <v>12.481</v>
      </c>
      <c r="E5" s="8">
        <f>D5-C5</f>
        <v>5.1000000000000156E-2</v>
      </c>
      <c r="F5" s="44"/>
      <c r="G5" s="7"/>
      <c r="H5" s="8"/>
      <c r="I5" s="23"/>
      <c r="J5" s="24"/>
      <c r="K5" s="22"/>
      <c r="L5" s="24"/>
      <c r="M5" s="24"/>
      <c r="N5" s="22"/>
      <c r="O5" s="5"/>
      <c r="P5" s="5"/>
      <c r="R5" s="53"/>
      <c r="S5" s="52"/>
      <c r="T5" s="53"/>
      <c r="U5" s="52"/>
      <c r="V5" s="53"/>
      <c r="W5" s="54"/>
      <c r="X5" s="51"/>
      <c r="Y5" s="51"/>
      <c r="Z5" s="3"/>
      <c r="AA5" s="3"/>
    </row>
    <row r="6" spans="1:27" x14ac:dyDescent="0.3">
      <c r="A6" s="14"/>
      <c r="B6" s="11"/>
      <c r="C6" s="9">
        <v>19.59</v>
      </c>
      <c r="D6" s="4">
        <v>20.100000000000001</v>
      </c>
      <c r="E6" s="10">
        <f>D6-C6</f>
        <v>0.51000000000000156</v>
      </c>
      <c r="F6" s="9">
        <v>21.25</v>
      </c>
      <c r="G6" s="4">
        <v>21.95</v>
      </c>
      <c r="H6" s="10">
        <f>G6-F6</f>
        <v>0.69999999999999929</v>
      </c>
      <c r="I6" s="11"/>
      <c r="J6" s="3"/>
      <c r="K6" s="5"/>
      <c r="L6" s="3"/>
      <c r="M6" s="3"/>
      <c r="N6" s="5"/>
      <c r="O6" s="5"/>
      <c r="P6" s="5"/>
      <c r="R6" s="53"/>
      <c r="S6" s="52"/>
      <c r="T6" s="53"/>
      <c r="U6" s="52"/>
      <c r="V6" s="53"/>
      <c r="W6" s="54"/>
      <c r="X6" s="51"/>
      <c r="Y6" s="51"/>
      <c r="Z6" s="3"/>
      <c r="AA6" s="3"/>
    </row>
    <row r="7" spans="1:27" x14ac:dyDescent="0.3">
      <c r="A7" s="15"/>
      <c r="B7" s="11"/>
      <c r="C7" s="9">
        <v>20.13</v>
      </c>
      <c r="D7" s="4">
        <v>21.25</v>
      </c>
      <c r="E7" s="10">
        <f>D7-C7</f>
        <v>1.120000000000001</v>
      </c>
      <c r="F7" s="9"/>
      <c r="G7" s="4"/>
      <c r="H7" s="10"/>
      <c r="I7" s="11"/>
      <c r="J7" s="3"/>
      <c r="K7" s="5"/>
      <c r="L7" s="3"/>
      <c r="M7" s="3"/>
      <c r="N7" s="3"/>
      <c r="O7" s="5"/>
      <c r="P7" s="5"/>
      <c r="R7" s="53"/>
      <c r="S7" s="65"/>
      <c r="T7" s="66"/>
      <c r="U7" s="65"/>
      <c r="V7" s="66"/>
      <c r="W7" s="67"/>
      <c r="X7" s="51"/>
      <c r="Y7" s="51"/>
      <c r="Z7" s="3"/>
      <c r="AA7" s="3"/>
    </row>
    <row r="8" spans="1:27" x14ac:dyDescent="0.3">
      <c r="A8" s="148" t="s">
        <v>26</v>
      </c>
      <c r="B8" s="149"/>
      <c r="C8" s="110"/>
      <c r="D8" s="111"/>
      <c r="E8" s="28">
        <f>SUM(E5:E7)</f>
        <v>1.6810000000000027</v>
      </c>
      <c r="F8" s="110"/>
      <c r="G8" s="111"/>
      <c r="H8" s="28">
        <f>SUM(H5:H6)</f>
        <v>0.69999999999999929</v>
      </c>
      <c r="I8" s="30"/>
      <c r="J8" s="31"/>
      <c r="K8" s="32">
        <v>0</v>
      </c>
      <c r="L8" s="31"/>
      <c r="M8" s="31"/>
      <c r="N8" s="31">
        <v>0</v>
      </c>
      <c r="O8" s="29">
        <f>SUM(E8:N8)</f>
        <v>2.381000000000002</v>
      </c>
      <c r="P8" s="39">
        <v>1568.75</v>
      </c>
      <c r="R8" s="53"/>
      <c r="S8" s="52"/>
      <c r="T8" s="53"/>
      <c r="U8" s="52"/>
      <c r="V8" s="53"/>
      <c r="W8" s="54"/>
      <c r="X8" s="51"/>
      <c r="Y8" s="51"/>
      <c r="Z8" s="3"/>
      <c r="AA8" s="3"/>
    </row>
    <row r="9" spans="1:27" ht="43.2" x14ac:dyDescent="0.3">
      <c r="A9" s="112" t="s">
        <v>19</v>
      </c>
      <c r="B9" s="113" t="s">
        <v>20</v>
      </c>
      <c r="C9" s="114">
        <v>21.95</v>
      </c>
      <c r="D9" s="115">
        <v>22.69</v>
      </c>
      <c r="E9" s="116">
        <f>D9-C9</f>
        <v>0.74000000000000199</v>
      </c>
      <c r="F9" s="114">
        <v>17.8</v>
      </c>
      <c r="G9" s="115">
        <v>19.59</v>
      </c>
      <c r="H9" s="116">
        <f>G9-F9</f>
        <v>1.7899999999999991</v>
      </c>
      <c r="I9" s="114"/>
      <c r="J9" s="115"/>
      <c r="K9" s="116"/>
      <c r="L9" s="115">
        <v>20.100000000000001</v>
      </c>
      <c r="M9" s="115">
        <v>20.13</v>
      </c>
      <c r="N9" s="116">
        <f>M9-L9</f>
        <v>2.9999999999997584E-2</v>
      </c>
      <c r="O9" s="117"/>
      <c r="P9" s="117"/>
      <c r="R9" s="53"/>
      <c r="S9" s="53"/>
      <c r="T9" s="53"/>
      <c r="U9" s="53"/>
      <c r="V9" s="53"/>
      <c r="W9" s="54"/>
      <c r="X9" s="59"/>
      <c r="Y9" s="51"/>
      <c r="Z9" s="3"/>
      <c r="AA9" s="3"/>
    </row>
    <row r="10" spans="1:27" x14ac:dyDescent="0.3">
      <c r="A10" s="118"/>
      <c r="B10" s="119"/>
      <c r="C10" s="88">
        <v>26.08</v>
      </c>
      <c r="D10" s="89">
        <v>26.18</v>
      </c>
      <c r="E10" s="90">
        <f>D10-C10</f>
        <v>0.10000000000000142</v>
      </c>
      <c r="F10" s="89"/>
      <c r="G10" s="89"/>
      <c r="H10" s="90"/>
      <c r="I10" s="119"/>
      <c r="J10" s="106"/>
      <c r="K10" s="120"/>
      <c r="L10" s="89"/>
      <c r="M10" s="89"/>
      <c r="N10" s="90"/>
      <c r="O10" s="118"/>
      <c r="P10" s="118"/>
      <c r="R10" s="53"/>
      <c r="S10" s="53"/>
      <c r="T10" s="53"/>
      <c r="U10" s="53"/>
      <c r="V10" s="53"/>
      <c r="W10" s="54"/>
      <c r="X10" s="59"/>
      <c r="Y10" s="51"/>
      <c r="Z10" s="3"/>
      <c r="AA10" s="3"/>
    </row>
    <row r="11" spans="1:27" x14ac:dyDescent="0.3">
      <c r="A11" s="121"/>
      <c r="B11" s="122"/>
      <c r="C11" s="158"/>
      <c r="D11" s="159"/>
      <c r="E11" s="123"/>
      <c r="F11" s="122"/>
      <c r="G11" s="124"/>
      <c r="H11" s="125"/>
      <c r="I11" s="122"/>
      <c r="J11" s="124"/>
      <c r="K11" s="123"/>
      <c r="L11" s="124"/>
      <c r="M11" s="124"/>
      <c r="N11" s="125"/>
      <c r="O11" s="121"/>
      <c r="P11" s="121"/>
      <c r="R11" s="53"/>
      <c r="S11" s="52"/>
      <c r="T11" s="53"/>
      <c r="U11" s="52"/>
      <c r="V11" s="53"/>
      <c r="W11" s="54"/>
      <c r="X11" s="51"/>
      <c r="Y11" s="51"/>
      <c r="Z11" s="3"/>
      <c r="AA11" s="3"/>
    </row>
    <row r="12" spans="1:27" x14ac:dyDescent="0.3">
      <c r="A12" s="171" t="s">
        <v>26</v>
      </c>
      <c r="B12" s="172"/>
      <c r="C12" s="127"/>
      <c r="D12" s="128"/>
      <c r="E12" s="126">
        <f>SUM(E9:E11)</f>
        <v>0.84000000000000341</v>
      </c>
      <c r="F12" s="127"/>
      <c r="G12" s="128"/>
      <c r="H12" s="126">
        <f>SUM(H9:H11)</f>
        <v>1.7899999999999991</v>
      </c>
      <c r="I12" s="127"/>
      <c r="J12" s="128"/>
      <c r="K12" s="126">
        <f>SUM(K9:K11)</f>
        <v>0</v>
      </c>
      <c r="L12" s="127"/>
      <c r="M12" s="128"/>
      <c r="N12" s="126">
        <f>SUM(N9:N11)</f>
        <v>2.9999999999997584E-2</v>
      </c>
      <c r="O12" s="129">
        <f>SUM(E12:N12)</f>
        <v>2.66</v>
      </c>
      <c r="P12" s="130">
        <v>1390.71</v>
      </c>
      <c r="R12" s="53"/>
      <c r="S12" s="65"/>
      <c r="T12" s="66"/>
      <c r="U12" s="65"/>
      <c r="V12" s="66"/>
      <c r="W12" s="67"/>
      <c r="X12" s="68"/>
      <c r="Y12" s="51"/>
      <c r="Z12" s="3"/>
    </row>
    <row r="13" spans="1:27" ht="28.8" x14ac:dyDescent="0.3">
      <c r="A13" s="1" t="s">
        <v>10</v>
      </c>
      <c r="B13" s="99" t="s">
        <v>13</v>
      </c>
      <c r="C13" s="114">
        <v>29.25</v>
      </c>
      <c r="D13" s="115">
        <v>29.532</v>
      </c>
      <c r="E13" s="116">
        <f>D13-C13</f>
        <v>0.28200000000000003</v>
      </c>
      <c r="F13" s="114">
        <v>30.75</v>
      </c>
      <c r="G13" s="115">
        <v>31.2</v>
      </c>
      <c r="H13" s="116">
        <f>G13-F13</f>
        <v>0.44999999999999929</v>
      </c>
      <c r="I13" s="114"/>
      <c r="J13" s="7"/>
      <c r="K13" s="8"/>
      <c r="L13" s="7">
        <v>29.532</v>
      </c>
      <c r="M13" s="7">
        <v>29.562000000000001</v>
      </c>
      <c r="N13" s="8">
        <f>M13-L13</f>
        <v>3.0000000000001137E-2</v>
      </c>
      <c r="O13" s="2"/>
      <c r="P13" s="2"/>
      <c r="R13" s="53"/>
      <c r="S13" s="52"/>
      <c r="T13" s="53"/>
      <c r="U13" s="52"/>
      <c r="V13" s="53"/>
      <c r="W13" s="54"/>
      <c r="X13" s="51"/>
      <c r="Y13" s="51"/>
      <c r="Z13" s="3"/>
    </row>
    <row r="14" spans="1:27" x14ac:dyDescent="0.3">
      <c r="A14" s="14"/>
      <c r="B14" s="11"/>
      <c r="C14" s="88">
        <v>29.562000000000001</v>
      </c>
      <c r="D14" s="89">
        <v>30.012</v>
      </c>
      <c r="E14" s="90">
        <f>D14-C14</f>
        <v>0.44999999999999929</v>
      </c>
      <c r="F14" s="89">
        <v>31.5</v>
      </c>
      <c r="G14" s="89">
        <v>32.35</v>
      </c>
      <c r="H14" s="90">
        <f>G14-F14</f>
        <v>0.85000000000000142</v>
      </c>
      <c r="I14" s="119"/>
      <c r="J14" s="3"/>
      <c r="K14" s="5"/>
      <c r="L14" s="4"/>
      <c r="M14" s="4"/>
      <c r="N14" s="10"/>
      <c r="O14" s="14"/>
      <c r="P14" s="14"/>
      <c r="R14" s="53"/>
      <c r="S14" s="52"/>
      <c r="T14" s="53"/>
      <c r="U14" s="52"/>
      <c r="V14" s="53"/>
      <c r="W14" s="54"/>
      <c r="X14" s="51"/>
      <c r="Y14" s="51"/>
      <c r="Z14" s="3"/>
    </row>
    <row r="15" spans="1:27" x14ac:dyDescent="0.3">
      <c r="A15" s="14"/>
      <c r="B15" s="11"/>
      <c r="C15" s="88">
        <v>32.35</v>
      </c>
      <c r="D15" s="89">
        <v>32.65</v>
      </c>
      <c r="E15" s="90">
        <f>D15-C15</f>
        <v>0.29999999999999716</v>
      </c>
      <c r="F15" s="88">
        <v>38.715000000000003</v>
      </c>
      <c r="G15" s="89">
        <v>38.799999999999997</v>
      </c>
      <c r="H15" s="90">
        <f>G15-F15</f>
        <v>8.4999999999993747E-2</v>
      </c>
      <c r="I15" s="119"/>
      <c r="J15" s="3"/>
      <c r="K15" s="5"/>
      <c r="L15" s="3"/>
      <c r="M15" s="3"/>
      <c r="N15" s="5"/>
      <c r="O15" s="14"/>
      <c r="P15" s="14"/>
      <c r="R15" s="53"/>
      <c r="S15" s="52"/>
      <c r="T15" s="61"/>
      <c r="U15" s="62"/>
      <c r="V15" s="61"/>
      <c r="W15" s="63"/>
      <c r="X15" s="64"/>
      <c r="Y15" s="51"/>
      <c r="Z15" s="3"/>
    </row>
    <row r="16" spans="1:27" x14ac:dyDescent="0.3">
      <c r="A16" s="14"/>
      <c r="B16" s="11"/>
      <c r="C16" s="88">
        <v>33.875</v>
      </c>
      <c r="D16" s="89">
        <v>33.924999999999997</v>
      </c>
      <c r="E16" s="90">
        <f>D16-C16</f>
        <v>4.9999999999997158E-2</v>
      </c>
      <c r="F16" s="89">
        <v>42.8</v>
      </c>
      <c r="G16" s="89">
        <v>42.932000000000002</v>
      </c>
      <c r="H16" s="90">
        <f>G16-F16</f>
        <v>0.132000000000005</v>
      </c>
      <c r="I16" s="119"/>
      <c r="J16" s="3"/>
      <c r="K16" s="5"/>
      <c r="L16" s="3"/>
      <c r="M16" s="3"/>
      <c r="N16" s="5"/>
      <c r="O16" s="14"/>
      <c r="P16" s="14"/>
      <c r="R16" s="53"/>
      <c r="S16" s="52"/>
      <c r="T16" s="53"/>
      <c r="U16" s="52"/>
      <c r="V16" s="53"/>
      <c r="W16" s="54"/>
      <c r="X16" s="51"/>
      <c r="Y16" s="51"/>
      <c r="Z16" s="3"/>
    </row>
    <row r="17" spans="1:25" x14ac:dyDescent="0.3">
      <c r="A17" s="14"/>
      <c r="B17" s="11"/>
      <c r="C17" s="119"/>
      <c r="D17" s="106"/>
      <c r="E17" s="120"/>
      <c r="F17" s="88">
        <v>43.975000000000001</v>
      </c>
      <c r="G17" s="89">
        <v>44</v>
      </c>
      <c r="H17" s="90">
        <f>G17-F17</f>
        <v>2.4999999999998579E-2</v>
      </c>
      <c r="I17" s="131"/>
      <c r="J17" s="17"/>
      <c r="K17" s="12"/>
      <c r="L17" s="3"/>
      <c r="M17" s="3"/>
      <c r="N17" s="5"/>
      <c r="O17" s="14"/>
      <c r="P17" s="14"/>
      <c r="R17" s="3"/>
      <c r="S17" s="3"/>
      <c r="T17" s="3"/>
      <c r="U17" s="3"/>
      <c r="V17" s="3"/>
      <c r="W17" s="3"/>
      <c r="X17" s="3"/>
    </row>
    <row r="18" spans="1:25" x14ac:dyDescent="0.3">
      <c r="A18" s="15"/>
      <c r="B18" s="19"/>
      <c r="C18" s="158"/>
      <c r="D18" s="159"/>
      <c r="E18" s="123"/>
      <c r="F18" s="122"/>
      <c r="G18" s="124"/>
      <c r="H18" s="125"/>
      <c r="I18" s="122"/>
      <c r="J18" s="16"/>
      <c r="K18" s="13"/>
      <c r="L18" s="16"/>
      <c r="M18" s="16"/>
      <c r="N18" s="20"/>
      <c r="O18" s="15"/>
      <c r="P18" s="15"/>
    </row>
    <row r="19" spans="1:25" x14ac:dyDescent="0.3">
      <c r="A19" s="171" t="s">
        <v>26</v>
      </c>
      <c r="B19" s="172"/>
      <c r="C19" s="127"/>
      <c r="D19" s="128"/>
      <c r="E19" s="126">
        <f>SUM(E13:E18)</f>
        <v>1.0819999999999936</v>
      </c>
      <c r="F19" s="160" t="s">
        <v>26</v>
      </c>
      <c r="G19" s="161"/>
      <c r="H19" s="126">
        <f>SUM(H13:H18)</f>
        <v>1.541999999999998</v>
      </c>
      <c r="I19" s="127"/>
      <c r="J19" s="111"/>
      <c r="K19" s="28">
        <f>SUM(K13:K18)</f>
        <v>0</v>
      </c>
      <c r="L19" s="110"/>
      <c r="M19" s="111"/>
      <c r="N19" s="28">
        <f>SUM(N13:N18)</f>
        <v>3.0000000000001137E-2</v>
      </c>
      <c r="O19" s="29">
        <f>SUM(E19:N19)</f>
        <v>2.6539999999999928</v>
      </c>
      <c r="P19" s="40">
        <v>1778.74</v>
      </c>
    </row>
    <row r="20" spans="1:25" ht="28.8" x14ac:dyDescent="0.3">
      <c r="A20" s="25" t="s">
        <v>12</v>
      </c>
      <c r="B20" s="98" t="s">
        <v>13</v>
      </c>
      <c r="C20" s="70">
        <v>1.24</v>
      </c>
      <c r="D20" s="70">
        <v>1.3</v>
      </c>
      <c r="E20" s="70">
        <f>D20-C20</f>
        <v>6.0000000000000053E-2</v>
      </c>
      <c r="F20" s="9"/>
      <c r="G20" s="4"/>
      <c r="H20" s="10"/>
      <c r="I20" s="9">
        <v>0.88</v>
      </c>
      <c r="J20" s="4">
        <v>1.24</v>
      </c>
      <c r="K20" s="10">
        <f>J20-I20</f>
        <v>0.36</v>
      </c>
      <c r="L20" s="9">
        <v>33.924999999999997</v>
      </c>
      <c r="M20" s="4">
        <v>33.954999999999998</v>
      </c>
      <c r="N20" s="10">
        <f>M20-L20</f>
        <v>3.0000000000001137E-2</v>
      </c>
      <c r="O20" s="34"/>
      <c r="P20" s="40"/>
    </row>
    <row r="21" spans="1:25" x14ac:dyDescent="0.3">
      <c r="A21" s="14"/>
      <c r="B21" s="14"/>
      <c r="C21" s="70">
        <v>1.6</v>
      </c>
      <c r="D21" s="70">
        <v>2.5049999999999999</v>
      </c>
      <c r="E21" s="70">
        <f>D21-C21</f>
        <v>0.9049999999999998</v>
      </c>
      <c r="F21" s="4"/>
      <c r="G21" s="4"/>
      <c r="H21" s="10"/>
      <c r="I21" s="4">
        <v>1.3</v>
      </c>
      <c r="J21" s="4">
        <v>1.6</v>
      </c>
      <c r="K21" s="10">
        <f>J21-I21</f>
        <v>0.30000000000000004</v>
      </c>
      <c r="L21" s="45"/>
      <c r="M21" s="46"/>
      <c r="N21" s="18"/>
      <c r="O21" s="47"/>
      <c r="P21" s="48"/>
    </row>
    <row r="22" spans="1:25" x14ac:dyDescent="0.3">
      <c r="A22" s="14"/>
      <c r="B22" s="14"/>
      <c r="C22" s="49">
        <v>23.437000000000001</v>
      </c>
      <c r="D22" s="69">
        <v>23.562000000000001</v>
      </c>
      <c r="E22" s="70">
        <f>D22-C22</f>
        <v>0.125</v>
      </c>
      <c r="F22" s="9"/>
      <c r="G22" s="4"/>
      <c r="H22" s="10"/>
      <c r="I22" s="9">
        <v>2.5049999999999999</v>
      </c>
      <c r="J22" s="4">
        <v>3</v>
      </c>
      <c r="K22" s="10">
        <f>J22-I22</f>
        <v>0.49500000000000011</v>
      </c>
      <c r="L22" s="45"/>
      <c r="M22" s="46"/>
      <c r="N22" s="18"/>
      <c r="O22" s="47"/>
      <c r="P22" s="48"/>
    </row>
    <row r="23" spans="1:25" x14ac:dyDescent="0.3">
      <c r="A23" s="148" t="s">
        <v>26</v>
      </c>
      <c r="B23" s="149"/>
      <c r="C23" s="110"/>
      <c r="D23" s="111"/>
      <c r="E23" s="28">
        <f>SUM(E20:E22)</f>
        <v>1.0899999999999999</v>
      </c>
      <c r="F23" s="152"/>
      <c r="G23" s="153"/>
      <c r="H23" s="28">
        <v>0</v>
      </c>
      <c r="I23" s="152"/>
      <c r="J23" s="153"/>
      <c r="K23" s="28">
        <f>SUM(K20:K22)</f>
        <v>1.1550000000000002</v>
      </c>
      <c r="L23" s="152"/>
      <c r="M23" s="153"/>
      <c r="N23" s="28">
        <f>SUM(N20:N22)</f>
        <v>3.0000000000001137E-2</v>
      </c>
      <c r="O23" s="29">
        <f>SUM(E23:N23)</f>
        <v>2.2750000000000012</v>
      </c>
      <c r="P23" s="39">
        <v>1739.94</v>
      </c>
      <c r="R23" s="3"/>
      <c r="S23" s="3"/>
      <c r="T23" s="3"/>
      <c r="U23" s="3"/>
      <c r="V23" s="3"/>
      <c r="W23" s="3"/>
      <c r="X23" s="3"/>
    </row>
    <row r="24" spans="1:25" ht="50.25" customHeight="1" x14ac:dyDescent="0.3">
      <c r="A24" s="74" t="s">
        <v>21</v>
      </c>
      <c r="B24" s="97" t="s">
        <v>14</v>
      </c>
      <c r="C24" s="88">
        <v>0.48</v>
      </c>
      <c r="D24" s="89">
        <v>0.52400000000000002</v>
      </c>
      <c r="E24" s="90">
        <f t="shared" ref="E24:E34" si="0">D24-C24</f>
        <v>4.4000000000000039E-2</v>
      </c>
      <c r="F24" s="88">
        <v>9.1750000000000007</v>
      </c>
      <c r="G24" s="89">
        <v>9.6</v>
      </c>
      <c r="H24" s="90">
        <f>G24-F24</f>
        <v>0.42499999999999893</v>
      </c>
      <c r="I24" s="11"/>
      <c r="J24" s="43"/>
      <c r="K24" s="43"/>
      <c r="L24" s="9"/>
      <c r="M24" s="4"/>
      <c r="N24" s="10"/>
      <c r="O24" s="34"/>
      <c r="P24" s="34"/>
      <c r="R24" s="71"/>
      <c r="S24" s="71"/>
      <c r="T24" s="71"/>
      <c r="U24" s="68"/>
      <c r="V24" s="68"/>
      <c r="W24" s="68"/>
      <c r="X24" s="68"/>
      <c r="Y24" s="68"/>
    </row>
    <row r="25" spans="1:25" x14ac:dyDescent="0.3">
      <c r="A25" s="27"/>
      <c r="C25" s="88">
        <v>1.21</v>
      </c>
      <c r="D25" s="89">
        <v>1.2450000000000001</v>
      </c>
      <c r="E25" s="90">
        <f t="shared" si="0"/>
        <v>3.5000000000000142E-2</v>
      </c>
      <c r="F25" s="88">
        <v>9.7850000000000001</v>
      </c>
      <c r="G25" s="89">
        <v>9.952</v>
      </c>
      <c r="H25" s="90">
        <f>G25-F25</f>
        <v>0.16699999999999982</v>
      </c>
      <c r="I25" s="9"/>
      <c r="J25" s="4"/>
      <c r="K25" s="4"/>
      <c r="L25" s="9"/>
      <c r="M25" s="4"/>
      <c r="N25" s="10"/>
      <c r="O25" s="14"/>
      <c r="P25" s="14"/>
      <c r="R25" s="105"/>
      <c r="S25" s="86"/>
      <c r="T25" s="71"/>
      <c r="U25" s="68"/>
      <c r="V25" s="68"/>
      <c r="W25" s="68"/>
      <c r="X25" s="68"/>
      <c r="Y25" s="68"/>
    </row>
    <row r="26" spans="1:25" x14ac:dyDescent="0.3">
      <c r="A26" s="14"/>
      <c r="B26" s="14"/>
      <c r="C26" s="88">
        <v>8.76</v>
      </c>
      <c r="D26" s="89">
        <v>8.7970000000000006</v>
      </c>
      <c r="E26" s="90">
        <f t="shared" si="0"/>
        <v>3.700000000000081E-2</v>
      </c>
      <c r="F26" s="88">
        <v>10.3</v>
      </c>
      <c r="G26" s="89">
        <v>10.4</v>
      </c>
      <c r="H26" s="90">
        <f>G26-F26</f>
        <v>9.9999999999999645E-2</v>
      </c>
      <c r="I26" s="75"/>
      <c r="J26" s="76"/>
      <c r="K26" s="77"/>
      <c r="L26" s="11"/>
      <c r="O26" s="14"/>
      <c r="P26" s="14"/>
      <c r="R26" s="57"/>
      <c r="S26" s="56"/>
      <c r="T26" s="57"/>
      <c r="U26" s="56"/>
      <c r="V26" s="57"/>
      <c r="W26" s="58"/>
      <c r="X26" s="60"/>
      <c r="Y26" s="68"/>
    </row>
    <row r="27" spans="1:25" x14ac:dyDescent="0.3">
      <c r="A27" s="14"/>
      <c r="B27" s="14"/>
      <c r="C27" s="88">
        <v>10.1</v>
      </c>
      <c r="D27" s="89">
        <v>10.3</v>
      </c>
      <c r="E27" s="90">
        <f t="shared" si="0"/>
        <v>0.20000000000000107</v>
      </c>
      <c r="F27" s="88">
        <v>12.074999999999999</v>
      </c>
      <c r="G27" s="89">
        <v>12.33</v>
      </c>
      <c r="H27" s="90">
        <f>G27-F27</f>
        <v>0.25500000000000078</v>
      </c>
      <c r="I27" s="75"/>
      <c r="J27" s="76"/>
      <c r="K27" s="77"/>
      <c r="L27" s="11"/>
      <c r="O27" s="14"/>
      <c r="P27" s="14"/>
      <c r="R27" s="71"/>
      <c r="S27" s="71"/>
      <c r="T27" s="68"/>
      <c r="U27" s="68"/>
      <c r="V27" s="68"/>
      <c r="W27" s="68"/>
      <c r="X27" s="68"/>
      <c r="Y27" s="68"/>
    </row>
    <row r="28" spans="1:25" x14ac:dyDescent="0.3">
      <c r="A28" s="14"/>
      <c r="B28" s="14"/>
      <c r="C28" s="88">
        <v>12.33</v>
      </c>
      <c r="D28" s="89">
        <v>12.44</v>
      </c>
      <c r="E28" s="90">
        <f t="shared" si="0"/>
        <v>0.10999999999999943</v>
      </c>
      <c r="F28" s="88">
        <v>24.95</v>
      </c>
      <c r="G28" s="89">
        <v>25.1</v>
      </c>
      <c r="H28" s="90">
        <f>G28-F28</f>
        <v>0.15000000000000213</v>
      </c>
      <c r="I28" s="11"/>
      <c r="J28" s="3"/>
      <c r="K28" s="3"/>
      <c r="L28" s="154"/>
      <c r="M28" s="155"/>
      <c r="N28" s="17"/>
      <c r="O28" s="14"/>
      <c r="P28" s="14"/>
      <c r="R28" s="71"/>
      <c r="S28" s="71"/>
      <c r="T28" s="68"/>
      <c r="U28" s="68"/>
      <c r="V28" s="68"/>
      <c r="W28" s="68"/>
      <c r="X28" s="68"/>
      <c r="Y28" s="68"/>
    </row>
    <row r="29" spans="1:25" x14ac:dyDescent="0.3">
      <c r="A29" s="14"/>
      <c r="B29" s="14"/>
      <c r="C29" s="88">
        <v>12.712</v>
      </c>
      <c r="D29" s="89">
        <v>12.784000000000001</v>
      </c>
      <c r="E29" s="90">
        <f t="shared" si="0"/>
        <v>7.2000000000000952E-2</v>
      </c>
      <c r="F29" s="87"/>
      <c r="G29" s="87"/>
      <c r="H29" s="87"/>
      <c r="I29" s="11"/>
      <c r="J29" s="3"/>
      <c r="K29" s="3"/>
      <c r="L29" s="42"/>
      <c r="M29" s="43"/>
      <c r="N29" s="12"/>
      <c r="O29" s="14"/>
      <c r="P29" s="14"/>
      <c r="R29" s="71"/>
      <c r="S29" s="71"/>
      <c r="T29" s="68"/>
      <c r="U29" s="68"/>
      <c r="V29" s="68"/>
      <c r="W29" s="68"/>
      <c r="X29" s="68"/>
      <c r="Y29" s="68"/>
    </row>
    <row r="30" spans="1:25" x14ac:dyDescent="0.3">
      <c r="A30" s="14"/>
      <c r="B30" s="14"/>
      <c r="C30" s="88">
        <v>21.6</v>
      </c>
      <c r="D30" s="89">
        <v>21.733000000000001</v>
      </c>
      <c r="E30" s="90">
        <f t="shared" si="0"/>
        <v>0.13299999999999912</v>
      </c>
      <c r="F30" s="87"/>
      <c r="G30" s="87"/>
      <c r="H30" s="87"/>
      <c r="I30" s="11"/>
      <c r="J30" s="3"/>
      <c r="K30" s="3"/>
      <c r="L30" s="11"/>
      <c r="M30" s="3"/>
      <c r="N30" s="5"/>
      <c r="O30" s="14"/>
      <c r="P30" s="14"/>
      <c r="R30" s="57"/>
      <c r="S30" s="56"/>
      <c r="T30" s="57"/>
      <c r="U30" s="56"/>
      <c r="V30" s="57"/>
      <c r="W30" s="58"/>
      <c r="X30" s="68"/>
      <c r="Y30" s="68"/>
    </row>
    <row r="31" spans="1:25" x14ac:dyDescent="0.3">
      <c r="A31" s="14"/>
      <c r="B31" s="14"/>
      <c r="C31" s="88">
        <v>22.375</v>
      </c>
      <c r="D31" s="89">
        <v>22.48</v>
      </c>
      <c r="E31" s="90">
        <f t="shared" si="0"/>
        <v>0.10500000000000043</v>
      </c>
      <c r="F31" s="87"/>
      <c r="G31" s="87"/>
      <c r="H31" s="87"/>
      <c r="I31" s="11"/>
      <c r="J31" s="3"/>
      <c r="K31" s="3"/>
      <c r="L31" s="11"/>
      <c r="M31" s="3"/>
      <c r="N31" s="5"/>
      <c r="O31" s="14"/>
      <c r="P31" s="14"/>
      <c r="R31" s="57"/>
      <c r="S31" s="56"/>
      <c r="T31" s="57"/>
      <c r="U31" s="56"/>
      <c r="V31" s="57"/>
      <c r="W31" s="58"/>
      <c r="X31" s="68"/>
      <c r="Y31" s="68"/>
    </row>
    <row r="32" spans="1:25" x14ac:dyDescent="0.3">
      <c r="A32" s="14"/>
      <c r="B32" s="14"/>
      <c r="C32" s="88">
        <v>25.17</v>
      </c>
      <c r="D32" s="89">
        <v>25.27</v>
      </c>
      <c r="E32" s="90">
        <f t="shared" si="0"/>
        <v>9.9999999999997868E-2</v>
      </c>
      <c r="F32" s="88"/>
      <c r="G32" s="89"/>
      <c r="H32" s="90"/>
      <c r="I32" s="11"/>
      <c r="J32" s="3"/>
      <c r="K32" s="3"/>
      <c r="L32" s="11"/>
      <c r="M32" s="3"/>
      <c r="N32" s="5"/>
      <c r="O32" s="14"/>
      <c r="P32" s="14"/>
      <c r="R32" s="57"/>
      <c r="S32" s="56"/>
      <c r="T32" s="57"/>
      <c r="U32" s="56"/>
      <c r="V32" s="57"/>
      <c r="W32" s="58"/>
      <c r="X32" s="68"/>
      <c r="Y32" s="68"/>
    </row>
    <row r="33" spans="1:25" x14ac:dyDescent="0.3">
      <c r="A33" s="14"/>
      <c r="B33" s="14"/>
      <c r="C33" s="88">
        <v>25.72</v>
      </c>
      <c r="D33" s="89">
        <v>25.9</v>
      </c>
      <c r="E33" s="90">
        <f t="shared" si="0"/>
        <v>0.17999999999999972</v>
      </c>
      <c r="F33" s="88"/>
      <c r="G33" s="89"/>
      <c r="H33" s="90"/>
      <c r="I33" s="11"/>
      <c r="J33" s="3"/>
      <c r="K33" s="3"/>
      <c r="L33" s="11"/>
      <c r="M33" s="3"/>
      <c r="N33" s="5"/>
      <c r="O33" s="14"/>
      <c r="P33" s="14"/>
      <c r="R33" s="57"/>
      <c r="S33" s="56"/>
      <c r="T33" s="57"/>
      <c r="U33" s="56"/>
      <c r="V33" s="57"/>
      <c r="W33" s="58"/>
      <c r="X33" s="68"/>
      <c r="Y33" s="68"/>
    </row>
    <row r="34" spans="1:25" x14ac:dyDescent="0.3">
      <c r="A34" s="14"/>
      <c r="B34" s="14"/>
      <c r="C34" s="88">
        <v>25.925000000000001</v>
      </c>
      <c r="D34" s="89">
        <v>26.003</v>
      </c>
      <c r="E34" s="90">
        <f t="shared" si="0"/>
        <v>7.7999999999999403E-2</v>
      </c>
      <c r="F34" s="88"/>
      <c r="G34" s="89"/>
      <c r="H34" s="90"/>
      <c r="I34" s="11"/>
      <c r="J34" s="3"/>
      <c r="K34" s="3"/>
      <c r="L34" s="11"/>
      <c r="M34" s="3"/>
      <c r="N34" s="5"/>
      <c r="O34" s="14"/>
      <c r="P34" s="14"/>
      <c r="R34" s="57"/>
      <c r="S34" s="56"/>
      <c r="T34" s="57"/>
      <c r="U34" s="56"/>
      <c r="V34" s="57"/>
      <c r="W34" s="58"/>
      <c r="X34" s="68"/>
      <c r="Y34" s="68"/>
    </row>
    <row r="35" spans="1:25" ht="28.8" x14ac:dyDescent="0.3">
      <c r="A35" s="14"/>
      <c r="B35" s="98" t="s">
        <v>13</v>
      </c>
      <c r="C35" s="9"/>
      <c r="D35" s="4"/>
      <c r="E35" s="10"/>
      <c r="I35" s="11"/>
      <c r="J35" s="3"/>
      <c r="K35" s="3"/>
      <c r="L35" s="132">
        <v>5.56</v>
      </c>
      <c r="M35" s="133">
        <v>5.5750000000000002</v>
      </c>
      <c r="N35" s="104">
        <f>M35-L35</f>
        <v>1.5000000000000568E-2</v>
      </c>
      <c r="O35" s="14"/>
      <c r="P35" s="14"/>
      <c r="R35" s="57"/>
      <c r="S35" s="56"/>
      <c r="T35" s="57"/>
      <c r="U35" s="56"/>
      <c r="V35" s="57"/>
      <c r="W35" s="58"/>
      <c r="X35" s="68"/>
      <c r="Y35" s="68"/>
    </row>
    <row r="36" spans="1:25" x14ac:dyDescent="0.3">
      <c r="A36" s="169" t="s">
        <v>28</v>
      </c>
      <c r="B36" s="170"/>
      <c r="C36" s="142"/>
      <c r="D36" s="50"/>
      <c r="E36" s="28">
        <f>SUM(E24:E35)</f>
        <v>1.093999999999999</v>
      </c>
      <c r="F36" s="152"/>
      <c r="G36" s="153"/>
      <c r="H36" s="28">
        <f>SUM(H24:H35)</f>
        <v>1.0970000000000013</v>
      </c>
      <c r="I36" s="152"/>
      <c r="J36" s="153"/>
      <c r="K36" s="28">
        <f>K25</f>
        <v>0</v>
      </c>
      <c r="L36" s="152"/>
      <c r="M36" s="153"/>
      <c r="N36" s="28">
        <f>SUM(N24:N35)</f>
        <v>1.5000000000000568E-2</v>
      </c>
      <c r="O36" s="29">
        <f>SUM(E36:N36)</f>
        <v>2.2060000000000008</v>
      </c>
      <c r="P36" s="39">
        <v>1358.08</v>
      </c>
      <c r="R36" s="57"/>
      <c r="S36" s="56"/>
      <c r="T36" s="57"/>
      <c r="U36" s="56"/>
      <c r="V36" s="57"/>
      <c r="W36" s="58"/>
      <c r="X36" s="68"/>
      <c r="Y36" s="68"/>
    </row>
    <row r="37" spans="1:25" ht="19.5" customHeight="1" x14ac:dyDescent="0.3">
      <c r="A37" s="150" t="s">
        <v>22</v>
      </c>
      <c r="B37" s="144" t="s">
        <v>23</v>
      </c>
      <c r="C37" s="132">
        <v>2.95</v>
      </c>
      <c r="D37" s="133">
        <v>3.6150000000000002</v>
      </c>
      <c r="E37" s="104">
        <f t="shared" ref="E37" si="1">D37-C37</f>
        <v>0.66500000000000004</v>
      </c>
      <c r="F37" s="132">
        <v>3.6150000000000002</v>
      </c>
      <c r="G37" s="133">
        <v>5.65</v>
      </c>
      <c r="H37" s="104">
        <f>G37-F37</f>
        <v>2.0350000000000001</v>
      </c>
      <c r="I37" s="134"/>
      <c r="J37" s="80"/>
      <c r="K37" s="79"/>
      <c r="L37" s="80"/>
      <c r="M37" s="80"/>
      <c r="N37" s="81"/>
      <c r="O37" s="82"/>
      <c r="P37" s="40"/>
      <c r="R37" s="57"/>
      <c r="S37" s="56"/>
      <c r="T37" s="57"/>
      <c r="U37" s="56"/>
      <c r="V37" s="57"/>
      <c r="W37" s="58"/>
      <c r="X37" s="68"/>
      <c r="Y37" s="68"/>
    </row>
    <row r="38" spans="1:25" x14ac:dyDescent="0.3">
      <c r="A38" s="151"/>
      <c r="B38" s="15"/>
      <c r="C38" s="102"/>
      <c r="D38" s="103"/>
      <c r="E38" s="101"/>
      <c r="F38" s="102">
        <v>15.6</v>
      </c>
      <c r="G38" s="103">
        <v>16.05</v>
      </c>
      <c r="H38" s="101">
        <f>G38-F38</f>
        <v>0.45000000000000107</v>
      </c>
      <c r="I38" s="135"/>
      <c r="J38" s="85"/>
      <c r="K38" s="83"/>
      <c r="L38" s="85"/>
      <c r="M38" s="85"/>
      <c r="N38" s="83"/>
      <c r="O38" s="47"/>
      <c r="P38" s="48"/>
      <c r="R38" s="66"/>
      <c r="S38" s="65"/>
      <c r="T38" s="66"/>
      <c r="U38" s="65"/>
      <c r="V38" s="66"/>
      <c r="W38" s="67"/>
      <c r="X38" s="68"/>
      <c r="Y38" s="68"/>
    </row>
    <row r="39" spans="1:25" ht="19.5" customHeight="1" x14ac:dyDescent="0.3">
      <c r="A39" s="151"/>
      <c r="B39" s="143" t="s">
        <v>29</v>
      </c>
      <c r="C39" s="91"/>
      <c r="D39" s="92"/>
      <c r="E39" s="101">
        <f>SUM(E37:E38)</f>
        <v>0.66500000000000004</v>
      </c>
      <c r="F39" s="102"/>
      <c r="G39" s="103"/>
      <c r="H39" s="101">
        <f>SUM(H37:H38)</f>
        <v>2.4850000000000012</v>
      </c>
      <c r="I39" s="135"/>
      <c r="J39" s="85"/>
      <c r="K39" s="83"/>
      <c r="L39" s="85"/>
      <c r="M39" s="85"/>
      <c r="N39" s="83"/>
      <c r="O39" s="47"/>
      <c r="P39" s="48"/>
      <c r="R39" s="66"/>
      <c r="S39" s="65"/>
      <c r="T39" s="66"/>
      <c r="U39" s="65"/>
      <c r="V39" s="66"/>
      <c r="W39" s="67"/>
      <c r="X39" s="68"/>
      <c r="Y39" s="68"/>
    </row>
    <row r="40" spans="1:25" ht="15.75" customHeight="1" x14ac:dyDescent="0.3">
      <c r="A40" s="14"/>
      <c r="B40" s="145" t="s">
        <v>24</v>
      </c>
      <c r="C40" s="94"/>
      <c r="D40" s="95"/>
      <c r="E40" s="96"/>
      <c r="F40" s="136">
        <v>13.35</v>
      </c>
      <c r="G40" s="137">
        <v>13.7</v>
      </c>
      <c r="H40" s="138">
        <f>G40-F40</f>
        <v>0.34999999999999964</v>
      </c>
      <c r="I40" s="139"/>
      <c r="J40" s="55"/>
      <c r="K40" s="28"/>
      <c r="L40" s="55"/>
      <c r="M40" s="55"/>
      <c r="N40" s="28"/>
      <c r="O40" s="47"/>
      <c r="P40" s="48"/>
      <c r="R40" s="66"/>
      <c r="S40" s="65"/>
      <c r="T40" s="72"/>
      <c r="U40" s="73"/>
      <c r="V40" s="66"/>
      <c r="W40" s="67"/>
      <c r="X40" s="68"/>
      <c r="Y40" s="68"/>
    </row>
    <row r="41" spans="1:25" ht="15" customHeight="1" x14ac:dyDescent="0.3">
      <c r="A41" s="14"/>
      <c r="B41" s="146" t="s">
        <v>30</v>
      </c>
      <c r="C41" s="95"/>
      <c r="D41" s="95"/>
      <c r="E41" s="96"/>
      <c r="F41" s="94"/>
      <c r="G41" s="95"/>
      <c r="H41" s="138">
        <f>SUM(H40)</f>
        <v>0.34999999999999964</v>
      </c>
      <c r="I41" s="139"/>
      <c r="J41" s="55"/>
      <c r="K41" s="28"/>
      <c r="L41" s="55"/>
      <c r="M41" s="55"/>
      <c r="N41" s="28"/>
      <c r="O41" s="47"/>
      <c r="P41" s="48"/>
      <c r="R41" s="66"/>
      <c r="S41" s="65"/>
      <c r="T41" s="72"/>
      <c r="U41" s="73"/>
      <c r="V41" s="66"/>
      <c r="W41" s="67"/>
      <c r="X41" s="68"/>
      <c r="Y41" s="68"/>
    </row>
    <row r="42" spans="1:25" x14ac:dyDescent="0.3">
      <c r="A42" s="14"/>
      <c r="B42" s="147" t="s">
        <v>14</v>
      </c>
      <c r="C42" s="106"/>
      <c r="D42" s="106"/>
      <c r="E42" s="140"/>
      <c r="F42" s="88">
        <v>6.9</v>
      </c>
      <c r="G42" s="89">
        <v>6.93</v>
      </c>
      <c r="H42" s="90">
        <f t="shared" ref="H42:H50" si="2">G42-F42</f>
        <v>2.9999999999999361E-2</v>
      </c>
      <c r="I42" s="141"/>
      <c r="J42" s="46"/>
      <c r="K42" s="18"/>
      <c r="L42" s="46"/>
      <c r="M42" s="46"/>
      <c r="N42" s="78"/>
      <c r="O42" s="47"/>
      <c r="P42" s="48"/>
      <c r="R42" s="106"/>
      <c r="S42" s="66"/>
      <c r="T42" s="66"/>
      <c r="U42" s="65"/>
      <c r="V42" s="66"/>
      <c r="W42" s="67"/>
      <c r="X42" s="68"/>
      <c r="Y42" s="68"/>
    </row>
    <row r="43" spans="1:25" x14ac:dyDescent="0.3">
      <c r="A43" s="14"/>
      <c r="B43" s="14"/>
      <c r="C43" s="106"/>
      <c r="D43" s="106"/>
      <c r="E43" s="140"/>
      <c r="F43" s="88">
        <v>8.5500000000000007</v>
      </c>
      <c r="G43" s="89">
        <v>8.76</v>
      </c>
      <c r="H43" s="90">
        <f t="shared" si="2"/>
        <v>0.20999999999999908</v>
      </c>
      <c r="I43" s="141"/>
      <c r="J43" s="46"/>
      <c r="K43" s="18"/>
      <c r="L43" s="46"/>
      <c r="M43" s="46"/>
      <c r="N43" s="78"/>
      <c r="O43" s="47"/>
      <c r="P43" s="48"/>
      <c r="R43" s="57"/>
      <c r="S43" s="56"/>
      <c r="T43" s="57"/>
      <c r="U43" s="56"/>
      <c r="V43" s="57"/>
      <c r="W43" s="58"/>
      <c r="X43" s="68"/>
      <c r="Y43" s="68"/>
    </row>
    <row r="44" spans="1:25" x14ac:dyDescent="0.3">
      <c r="A44" s="14"/>
      <c r="B44" s="14"/>
      <c r="C44" s="106"/>
      <c r="D44" s="106"/>
      <c r="E44" s="140"/>
      <c r="F44" s="88">
        <v>8.8219999999999992</v>
      </c>
      <c r="G44" s="89">
        <v>9.1750000000000007</v>
      </c>
      <c r="H44" s="90">
        <f t="shared" si="2"/>
        <v>0.35300000000000153</v>
      </c>
      <c r="I44" s="141"/>
      <c r="J44" s="46"/>
      <c r="K44" s="18"/>
      <c r="L44" s="46"/>
      <c r="M44" s="46"/>
      <c r="N44" s="78"/>
      <c r="O44" s="47"/>
      <c r="P44" s="48"/>
      <c r="R44" s="107"/>
      <c r="S44" s="107"/>
      <c r="T44" s="107"/>
      <c r="U44" s="107"/>
      <c r="V44" s="107"/>
      <c r="W44" s="108"/>
      <c r="X44" s="107"/>
      <c r="Y44" s="68"/>
    </row>
    <row r="45" spans="1:25" x14ac:dyDescent="0.3">
      <c r="A45" s="14"/>
      <c r="B45" s="14"/>
      <c r="C45" s="106"/>
      <c r="D45" s="106"/>
      <c r="E45" s="140"/>
      <c r="F45" s="88">
        <v>12.44</v>
      </c>
      <c r="G45" s="89">
        <v>12.651999999999999</v>
      </c>
      <c r="H45" s="90">
        <f t="shared" si="2"/>
        <v>0.21199999999999974</v>
      </c>
      <c r="I45" s="141"/>
      <c r="J45" s="46"/>
      <c r="K45" s="18"/>
      <c r="L45" s="46"/>
      <c r="M45" s="46"/>
      <c r="N45" s="78"/>
      <c r="O45" s="47"/>
      <c r="P45" s="48"/>
      <c r="R45" s="109"/>
      <c r="S45" s="107"/>
      <c r="T45" s="107"/>
      <c r="U45" s="107"/>
      <c r="V45" s="107"/>
      <c r="W45" s="107"/>
      <c r="X45" s="107"/>
      <c r="Y45" s="68"/>
    </row>
    <row r="46" spans="1:25" x14ac:dyDescent="0.3">
      <c r="A46" s="14"/>
      <c r="B46" s="14"/>
      <c r="C46" s="106"/>
      <c r="D46" s="106"/>
      <c r="E46" s="140"/>
      <c r="F46" s="88">
        <v>13.925000000000001</v>
      </c>
      <c r="G46" s="89">
        <v>13.955</v>
      </c>
      <c r="H46" s="90">
        <f t="shared" si="2"/>
        <v>2.9999999999999361E-2</v>
      </c>
      <c r="I46" s="141"/>
      <c r="J46" s="46"/>
      <c r="K46" s="18"/>
      <c r="L46" s="46"/>
      <c r="M46" s="46"/>
      <c r="N46" s="78"/>
      <c r="O46" s="47"/>
      <c r="P46" s="48"/>
      <c r="R46" s="53"/>
      <c r="S46" s="52"/>
      <c r="T46" s="53"/>
      <c r="U46" s="53"/>
      <c r="V46" s="53"/>
      <c r="W46" s="54"/>
      <c r="X46" s="51"/>
      <c r="Y46" s="68"/>
    </row>
    <row r="47" spans="1:25" x14ac:dyDescent="0.3">
      <c r="A47" s="14"/>
      <c r="B47" s="14"/>
      <c r="C47" s="106"/>
      <c r="D47" s="106"/>
      <c r="E47" s="140"/>
      <c r="F47" s="88">
        <v>17.5</v>
      </c>
      <c r="G47" s="89">
        <v>17.670000000000002</v>
      </c>
      <c r="H47" s="90">
        <f t="shared" si="2"/>
        <v>0.17000000000000171</v>
      </c>
      <c r="I47" s="141"/>
      <c r="J47" s="46"/>
      <c r="K47" s="18"/>
      <c r="L47" s="46"/>
      <c r="M47" s="46"/>
      <c r="N47" s="78"/>
      <c r="O47" s="47"/>
      <c r="P47" s="48"/>
      <c r="R47" s="53"/>
      <c r="S47" s="52"/>
      <c r="T47" s="53"/>
      <c r="U47" s="52"/>
      <c r="V47" s="53"/>
      <c r="W47" s="54"/>
      <c r="X47" s="51"/>
      <c r="Y47" s="68"/>
    </row>
    <row r="48" spans="1:25" x14ac:dyDescent="0.3">
      <c r="A48" s="14"/>
      <c r="B48" s="14"/>
      <c r="C48" s="106"/>
      <c r="D48" s="106"/>
      <c r="E48" s="140"/>
      <c r="F48" s="88">
        <v>21.733000000000001</v>
      </c>
      <c r="G48" s="89">
        <v>22.09</v>
      </c>
      <c r="H48" s="90">
        <f t="shared" si="2"/>
        <v>0.35699999999999932</v>
      </c>
      <c r="I48" s="141"/>
      <c r="J48" s="46"/>
      <c r="K48" s="18"/>
      <c r="L48" s="46"/>
      <c r="M48" s="46"/>
      <c r="N48" s="78"/>
      <c r="O48" s="47"/>
      <c r="P48" s="48"/>
      <c r="R48" s="53"/>
      <c r="S48" s="52"/>
      <c r="T48" s="53"/>
      <c r="U48" s="52"/>
      <c r="V48" s="53"/>
      <c r="W48" s="54"/>
      <c r="X48" s="51"/>
      <c r="Y48" s="68"/>
    </row>
    <row r="49" spans="1:25" x14ac:dyDescent="0.3">
      <c r="A49" s="14"/>
      <c r="B49" s="14"/>
      <c r="C49" s="106"/>
      <c r="D49" s="106"/>
      <c r="E49" s="140"/>
      <c r="F49" s="88">
        <v>25.625</v>
      </c>
      <c r="G49" s="89">
        <v>25.72</v>
      </c>
      <c r="H49" s="90">
        <f t="shared" si="2"/>
        <v>9.4999999999998863E-2</v>
      </c>
      <c r="I49" s="141"/>
      <c r="J49" s="46"/>
      <c r="K49" s="18"/>
      <c r="L49" s="46"/>
      <c r="M49" s="46"/>
      <c r="N49" s="78"/>
      <c r="O49" s="47"/>
      <c r="P49" s="48"/>
      <c r="R49" s="53"/>
      <c r="S49" s="52"/>
      <c r="T49" s="53"/>
      <c r="U49" s="54"/>
      <c r="V49" s="53"/>
      <c r="W49" s="54"/>
      <c r="X49" s="51"/>
      <c r="Y49" s="68"/>
    </row>
    <row r="50" spans="1:25" x14ac:dyDescent="0.3">
      <c r="A50" s="14"/>
      <c r="B50" s="15"/>
      <c r="C50" s="16"/>
      <c r="D50" s="16"/>
      <c r="E50" s="83"/>
      <c r="F50" s="91">
        <v>33.1</v>
      </c>
      <c r="G50" s="92">
        <v>33.188000000000002</v>
      </c>
      <c r="H50" s="93">
        <f t="shared" si="2"/>
        <v>8.8000000000000966E-2</v>
      </c>
      <c r="I50" s="84"/>
      <c r="J50" s="85"/>
      <c r="K50" s="83"/>
      <c r="L50" s="85"/>
      <c r="M50" s="85"/>
      <c r="N50" s="83"/>
      <c r="O50" s="47"/>
      <c r="P50" s="48"/>
      <c r="R50" s="57"/>
      <c r="S50" s="56"/>
      <c r="T50" s="57"/>
      <c r="U50" s="56"/>
      <c r="V50" s="57"/>
      <c r="W50" s="58"/>
      <c r="X50" s="68"/>
      <c r="Y50" s="68"/>
    </row>
    <row r="51" spans="1:25" ht="24" x14ac:dyDescent="0.3">
      <c r="A51" s="14"/>
      <c r="B51" s="146" t="s">
        <v>25</v>
      </c>
      <c r="C51" s="3"/>
      <c r="D51" s="3"/>
      <c r="E51" s="18"/>
      <c r="F51" s="88"/>
      <c r="G51" s="89"/>
      <c r="H51" s="104">
        <f>SUM(H42:H50)</f>
        <v>1.5449999999999999</v>
      </c>
      <c r="I51" s="45"/>
      <c r="J51" s="46"/>
      <c r="K51" s="18"/>
      <c r="L51" s="46"/>
      <c r="M51" s="46"/>
      <c r="N51" s="78"/>
      <c r="O51" s="47"/>
      <c r="P51" s="48"/>
      <c r="R51" s="57"/>
      <c r="S51" s="56"/>
      <c r="T51" s="57"/>
      <c r="U51" s="56"/>
      <c r="V51" s="57"/>
      <c r="W51" s="58"/>
      <c r="X51" s="68"/>
      <c r="Y51" s="68"/>
    </row>
    <row r="52" spans="1:25" x14ac:dyDescent="0.3">
      <c r="A52" s="148" t="s">
        <v>26</v>
      </c>
      <c r="B52" s="149"/>
      <c r="C52" s="110"/>
      <c r="D52" s="111"/>
      <c r="E52" s="28">
        <f>E39</f>
        <v>0.66500000000000004</v>
      </c>
      <c r="F52" s="152"/>
      <c r="G52" s="153"/>
      <c r="H52" s="28">
        <f>H39+H41+H51</f>
        <v>4.3800000000000008</v>
      </c>
      <c r="I52" s="152"/>
      <c r="J52" s="153"/>
      <c r="K52" s="28">
        <f>SUM(K48:K50)</f>
        <v>0</v>
      </c>
      <c r="L52" s="152"/>
      <c r="M52" s="153"/>
      <c r="N52" s="28">
        <f>SUM(N48:N50)</f>
        <v>0</v>
      </c>
      <c r="O52" s="29">
        <f>SUM(E52:N52)</f>
        <v>5.0450000000000008</v>
      </c>
      <c r="P52" s="39">
        <v>1533.42</v>
      </c>
      <c r="R52" s="57"/>
      <c r="S52" s="56"/>
      <c r="T52" s="57"/>
      <c r="U52" s="56"/>
      <c r="V52" s="57"/>
      <c r="W52" s="58"/>
      <c r="X52" s="68"/>
      <c r="Y52" s="68"/>
    </row>
    <row r="53" spans="1:25" ht="43.2" x14ac:dyDescent="0.3">
      <c r="A53" s="74" t="s">
        <v>27</v>
      </c>
      <c r="B53" s="25" t="s">
        <v>15</v>
      </c>
      <c r="C53" s="9">
        <v>0.4</v>
      </c>
      <c r="D53" s="4">
        <v>1.1000000000000001</v>
      </c>
      <c r="E53" s="10">
        <f>D53-C53</f>
        <v>0.70000000000000007</v>
      </c>
      <c r="F53" s="9">
        <v>1.1000000000000001</v>
      </c>
      <c r="G53" s="4">
        <v>2.65</v>
      </c>
      <c r="H53" s="10">
        <f>G53-F53</f>
        <v>1.5499999999999998</v>
      </c>
      <c r="I53" s="21"/>
      <c r="J53" s="17"/>
      <c r="K53" s="12"/>
      <c r="L53" s="4">
        <v>1</v>
      </c>
      <c r="M53" s="4">
        <v>1.03</v>
      </c>
      <c r="N53" s="4">
        <f>M53-L53</f>
        <v>3.0000000000000027E-2</v>
      </c>
      <c r="O53" s="14"/>
      <c r="P53" s="14"/>
      <c r="R53" s="57"/>
      <c r="S53" s="56"/>
      <c r="T53" s="57"/>
      <c r="U53" s="56"/>
      <c r="V53" s="57"/>
      <c r="W53" s="58"/>
      <c r="X53" s="68"/>
      <c r="Y53" s="68"/>
    </row>
    <row r="54" spans="1:25" x14ac:dyDescent="0.3">
      <c r="A54" s="15"/>
      <c r="B54" s="11"/>
      <c r="C54" s="11"/>
      <c r="D54" s="3"/>
      <c r="E54" s="12"/>
      <c r="F54" s="9">
        <v>9.15</v>
      </c>
      <c r="G54" s="4">
        <v>10.4</v>
      </c>
      <c r="H54" s="10">
        <f>G54-F54</f>
        <v>1.25</v>
      </c>
      <c r="I54" s="21"/>
      <c r="J54" s="17"/>
      <c r="K54" s="12"/>
      <c r="L54" s="4">
        <v>4.5199999999999996</v>
      </c>
      <c r="M54" s="4">
        <v>4.5350000000000001</v>
      </c>
      <c r="N54" s="4">
        <f>M54-L54</f>
        <v>1.5000000000000568E-2</v>
      </c>
      <c r="O54" s="14"/>
      <c r="P54" s="14"/>
      <c r="R54" s="57"/>
      <c r="S54" s="56"/>
      <c r="T54" s="57"/>
      <c r="U54" s="56"/>
      <c r="V54" s="57"/>
      <c r="W54" s="58"/>
      <c r="X54" s="68"/>
      <c r="Y54" s="68"/>
    </row>
    <row r="55" spans="1:25" x14ac:dyDescent="0.3">
      <c r="A55" s="19"/>
      <c r="B55" s="3"/>
      <c r="C55" s="11"/>
      <c r="D55" s="3"/>
      <c r="E55" s="12"/>
      <c r="F55" s="9"/>
      <c r="G55" s="4"/>
      <c r="H55" s="10"/>
      <c r="I55" s="21"/>
      <c r="J55" s="17"/>
      <c r="K55" s="12"/>
      <c r="L55" s="4">
        <v>35.049999999999997</v>
      </c>
      <c r="M55" s="4">
        <v>35.064999999999998</v>
      </c>
      <c r="N55" s="4">
        <f>M55-L55</f>
        <v>1.5000000000000568E-2</v>
      </c>
      <c r="O55" s="14"/>
      <c r="P55" s="14"/>
      <c r="R55" s="57"/>
      <c r="S55" s="56"/>
      <c r="T55" s="57"/>
      <c r="U55" s="56"/>
      <c r="V55" s="57"/>
      <c r="W55" s="58"/>
      <c r="X55" s="68"/>
      <c r="Y55" s="68"/>
    </row>
    <row r="56" spans="1:25" x14ac:dyDescent="0.3">
      <c r="A56" s="148" t="s">
        <v>26</v>
      </c>
      <c r="B56" s="149"/>
      <c r="C56" s="110"/>
      <c r="D56" s="111"/>
      <c r="E56" s="28">
        <v>0.33</v>
      </c>
      <c r="F56" s="152"/>
      <c r="G56" s="153"/>
      <c r="H56" s="28">
        <v>3.12</v>
      </c>
      <c r="I56" s="152"/>
      <c r="J56" s="153"/>
      <c r="K56" s="28">
        <v>0</v>
      </c>
      <c r="L56" s="152"/>
      <c r="M56" s="153"/>
      <c r="N56" s="33">
        <f>SUM(N53:N55)</f>
        <v>6.0000000000001164E-2</v>
      </c>
      <c r="O56" s="29">
        <f>SUM(E56:N56)</f>
        <v>3.5100000000000016</v>
      </c>
      <c r="P56" s="29">
        <v>1550.52</v>
      </c>
      <c r="R56" s="66"/>
      <c r="S56" s="65"/>
      <c r="T56" s="72"/>
      <c r="U56" s="73"/>
      <c r="V56" s="66"/>
      <c r="W56" s="67"/>
      <c r="X56" s="68"/>
      <c r="Y56" s="68"/>
    </row>
    <row r="57" spans="1:25" x14ac:dyDescent="0.3">
      <c r="A57" s="148" t="s">
        <v>16</v>
      </c>
      <c r="B57" s="149"/>
      <c r="C57" s="110"/>
      <c r="D57" s="111"/>
      <c r="E57" s="28">
        <f>E56+E52+E36+E23+E19+E8</f>
        <v>5.9419999999999948</v>
      </c>
      <c r="F57" s="110"/>
      <c r="G57" s="111"/>
      <c r="H57" s="28">
        <f>H8+H12+H19+H36+H52+H56</f>
        <v>12.628999999999998</v>
      </c>
      <c r="I57" s="152"/>
      <c r="J57" s="153"/>
      <c r="K57" s="28">
        <f>K23</f>
        <v>1.1550000000000002</v>
      </c>
      <c r="L57" s="152"/>
      <c r="M57" s="153"/>
      <c r="N57" s="33">
        <f>N56+N36+N23+N19+N12</f>
        <v>0.16500000000000159</v>
      </c>
      <c r="O57" s="29">
        <f>SUM(O8:O56)</f>
        <v>20.730999999999998</v>
      </c>
      <c r="P57" s="29">
        <f>SUM(P8:P56)</f>
        <v>10920.16</v>
      </c>
      <c r="R57" s="65"/>
      <c r="S57" s="65"/>
      <c r="T57" s="66"/>
      <c r="U57" s="65"/>
      <c r="V57" s="66"/>
      <c r="W57" s="67"/>
      <c r="X57" s="68"/>
      <c r="Y57" s="68"/>
    </row>
    <row r="58" spans="1:25" x14ac:dyDescent="0.3">
      <c r="R58" s="3"/>
      <c r="S58" s="3"/>
      <c r="T58" s="3"/>
      <c r="U58" s="3"/>
      <c r="V58" s="3"/>
      <c r="W58" s="3"/>
      <c r="X58" s="3"/>
    </row>
  </sheetData>
  <mergeCells count="35">
    <mergeCell ref="A57:B57"/>
    <mergeCell ref="A36:B36"/>
    <mergeCell ref="A23:B23"/>
    <mergeCell ref="A19:B19"/>
    <mergeCell ref="A12:B12"/>
    <mergeCell ref="A56:B56"/>
    <mergeCell ref="A3:A4"/>
    <mergeCell ref="B3:B4"/>
    <mergeCell ref="C3:E3"/>
    <mergeCell ref="F3:H3"/>
    <mergeCell ref="I3:K3"/>
    <mergeCell ref="O3:O4"/>
    <mergeCell ref="P3:P4"/>
    <mergeCell ref="I36:J36"/>
    <mergeCell ref="L36:M36"/>
    <mergeCell ref="C18:D18"/>
    <mergeCell ref="F19:G19"/>
    <mergeCell ref="C11:D11"/>
    <mergeCell ref="L3:N3"/>
    <mergeCell ref="A8:B8"/>
    <mergeCell ref="A37:A39"/>
    <mergeCell ref="I57:J57"/>
    <mergeCell ref="L57:M57"/>
    <mergeCell ref="F23:G23"/>
    <mergeCell ref="I23:J23"/>
    <mergeCell ref="L23:M23"/>
    <mergeCell ref="F56:G56"/>
    <mergeCell ref="I56:J56"/>
    <mergeCell ref="L56:M56"/>
    <mergeCell ref="L28:M28"/>
    <mergeCell ref="F36:G36"/>
    <mergeCell ref="F52:G52"/>
    <mergeCell ref="I52:J52"/>
    <mergeCell ref="L52:M52"/>
    <mergeCell ref="A52:B52"/>
  </mergeCells>
  <pageMargins left="0.7" right="0.7" top="0.75" bottom="0.75" header="0.3" footer="0.3"/>
  <pageSetup paperSize="9" scale="6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2020-10-03T23:46:45Z</dcterms:modified>
</cp:coreProperties>
</file>