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Saru\Desktop\"/>
    </mc:Choice>
  </mc:AlternateContent>
  <xr:revisionPtr revIDLastSave="0" documentId="13_ncr:1_{E1B433AF-CEF0-4F1B-BCBD-8672366B737F}"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definedNames>
    <definedName name="_xlnm.Print_Titles" localSheetId="0">Sheet1!$2:$2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29" i="1" l="1"/>
  <c r="I326" i="1"/>
  <c r="I317" i="1"/>
  <c r="G315" i="1"/>
  <c r="L287" i="1"/>
  <c r="G284" i="1"/>
  <c r="G282" i="1"/>
  <c r="G278" i="1"/>
  <c r="G277" i="1"/>
  <c r="G276" i="1"/>
  <c r="G274" i="1"/>
  <c r="G273" i="1"/>
  <c r="G272" i="1"/>
  <c r="G233" i="1"/>
  <c r="G234" i="1"/>
  <c r="G235" i="1"/>
  <c r="G237" i="1"/>
  <c r="G238" i="1"/>
  <c r="G239" i="1"/>
  <c r="G243" i="1"/>
  <c r="G212" i="1"/>
  <c r="I157" i="1"/>
  <c r="I154" i="1"/>
  <c r="G142" i="1"/>
  <c r="I144" i="1"/>
  <c r="H77" i="1"/>
  <c r="H73" i="1"/>
  <c r="G59" i="1"/>
  <c r="H61" i="1"/>
  <c r="G285" i="1" l="1"/>
  <c r="I337" i="1"/>
  <c r="G335" i="1"/>
  <c r="I333" i="1"/>
  <c r="G331" i="1"/>
  <c r="I323" i="1"/>
  <c r="G321" i="1"/>
  <c r="I320" i="1"/>
  <c r="G318" i="1"/>
  <c r="I314" i="1"/>
  <c r="I311" i="1"/>
  <c r="G309" i="1"/>
  <c r="I308" i="1"/>
  <c r="G306" i="1"/>
  <c r="I305" i="1"/>
  <c r="G303" i="1"/>
  <c r="G295" i="1"/>
  <c r="G294" i="1"/>
  <c r="G293" i="1"/>
  <c r="G245" i="1"/>
  <c r="G230" i="1"/>
  <c r="G229" i="1"/>
  <c r="G228" i="1"/>
  <c r="I223" i="1"/>
  <c r="L223" i="1" s="1"/>
  <c r="C254" i="1" s="1"/>
  <c r="K254" i="1" s="1"/>
  <c r="G220" i="1"/>
  <c r="G218" i="1"/>
  <c r="G214" i="1"/>
  <c r="G213" i="1"/>
  <c r="G210" i="1"/>
  <c r="G209" i="1"/>
  <c r="G208" i="1"/>
  <c r="I203" i="1"/>
  <c r="I204" i="1" s="1"/>
  <c r="G198" i="1"/>
  <c r="G200" i="1"/>
  <c r="G197" i="1"/>
  <c r="G195" i="1"/>
  <c r="G194" i="1"/>
  <c r="G192" i="1"/>
  <c r="L187" i="1"/>
  <c r="G179" i="1"/>
  <c r="K181" i="1"/>
  <c r="K177" i="1"/>
  <c r="G175" i="1"/>
  <c r="K173" i="1"/>
  <c r="G171" i="1"/>
  <c r="I135" i="1"/>
  <c r="I138" i="1"/>
  <c r="I141" i="1"/>
  <c r="I147" i="1"/>
  <c r="I150" i="1"/>
  <c r="I161" i="1"/>
  <c r="I165" i="1"/>
  <c r="I132" i="1"/>
  <c r="I126" i="1"/>
  <c r="I123" i="1"/>
  <c r="I120" i="1"/>
  <c r="G163" i="1"/>
  <c r="G159" i="1"/>
  <c r="G148" i="1"/>
  <c r="G145" i="1"/>
  <c r="G136" i="1"/>
  <c r="G133" i="1"/>
  <c r="G130" i="1"/>
  <c r="G124" i="1"/>
  <c r="G121" i="1"/>
  <c r="G118" i="1"/>
  <c r="G109" i="1"/>
  <c r="K111" i="1"/>
  <c r="G105" i="1"/>
  <c r="G101" i="1"/>
  <c r="G85" i="1"/>
  <c r="H87" i="1"/>
  <c r="G80" i="1"/>
  <c r="H82" i="1"/>
  <c r="H69" i="1"/>
  <c r="G67" i="1"/>
  <c r="H65" i="1"/>
  <c r="G63" i="1"/>
  <c r="H57" i="1"/>
  <c r="H53" i="1"/>
  <c r="G51" i="1"/>
  <c r="H49" i="1"/>
  <c r="G47" i="1"/>
  <c r="H45" i="1"/>
  <c r="G43" i="1"/>
  <c r="G28" i="1"/>
  <c r="G20" i="1"/>
  <c r="G18" i="1"/>
  <c r="G13" i="1"/>
  <c r="G12" i="1"/>
  <c r="G11" i="1"/>
  <c r="G10" i="1"/>
  <c r="G9" i="1"/>
  <c r="G32" i="1"/>
  <c r="L298" i="1"/>
  <c r="K107" i="1"/>
  <c r="K103" i="1"/>
  <c r="H38" i="1"/>
  <c r="G36" i="1"/>
  <c r="H34" i="1"/>
  <c r="H30" i="1"/>
  <c r="G8" i="1"/>
  <c r="G7" i="1"/>
  <c r="G6" i="1"/>
  <c r="I338" i="1" l="1"/>
  <c r="L338" i="1" s="1"/>
  <c r="G221" i="1"/>
  <c r="G16" i="1"/>
  <c r="G21" i="1" s="1"/>
  <c r="G296" i="1"/>
  <c r="G201" i="1"/>
  <c r="I205" i="1"/>
  <c r="L166" i="1"/>
  <c r="K113" i="1"/>
  <c r="L113" i="1" s="1"/>
  <c r="K183" i="1"/>
  <c r="G246" i="1"/>
  <c r="G247" i="1" s="1"/>
  <c r="K247" i="1" s="1"/>
  <c r="K249" i="1" l="1"/>
  <c r="K250" i="1" s="1"/>
  <c r="L250" i="1" s="1"/>
  <c r="C257" i="1" s="1"/>
  <c r="K257" i="1" s="1"/>
  <c r="K259" i="1" s="1"/>
  <c r="G261" i="1" s="1"/>
  <c r="K261" i="1" s="1"/>
  <c r="E249" i="1"/>
  <c r="H265" i="1" l="1"/>
  <c r="L265" i="1" s="1"/>
  <c r="L261" i="1"/>
</calcChain>
</file>

<file path=xl/sharedStrings.xml><?xml version="1.0" encoding="utf-8"?>
<sst xmlns="http://schemas.openxmlformats.org/spreadsheetml/2006/main" count="867" uniqueCount="163">
  <si>
    <t>Sl No.          Code no</t>
  </si>
  <si>
    <t>Description of Items</t>
  </si>
  <si>
    <t>Quantity</t>
  </si>
  <si>
    <t>1/16-100</t>
  </si>
  <si>
    <t xml:space="preserve">Erection of bamboo profile with full bamboo posts and pegs not less than 60mm in diameter and coir strings etc. complete as per direction of Engineer in charge. </t>
  </si>
  <si>
    <t>Erection bamboo profile</t>
  </si>
  <si>
    <t xml:space="preserve">From km </t>
  </si>
  <si>
    <t>to  km.</t>
  </si>
  <si>
    <t>=</t>
  </si>
  <si>
    <t>meter</t>
  </si>
  <si>
    <t>,,</t>
  </si>
  <si>
    <t>Total</t>
  </si>
  <si>
    <t>Meter</t>
  </si>
  <si>
    <t>Erection @</t>
  </si>
  <si>
    <t>2                         16-220</t>
  </si>
  <si>
    <t>For Type - A</t>
  </si>
  <si>
    <t>Nos</t>
  </si>
  <si>
    <t>High of Filling =</t>
  </si>
  <si>
    <t>-</t>
  </si>
  <si>
    <t>m</t>
  </si>
  <si>
    <t>x</t>
  </si>
  <si>
    <t xml:space="preserve"> 30.00 m Interval = </t>
  </si>
  <si>
    <t>÷</t>
  </si>
  <si>
    <t>Volume of earth=</t>
  </si>
  <si>
    <t>Filling hight =</t>
  </si>
  <si>
    <t>For Type - B</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</si>
  <si>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</si>
  <si>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3                          16-240</t>
  </si>
  <si>
    <t>cum</t>
  </si>
  <si>
    <t xml:space="preserve">Royalty of specified earth taken from private land (with prior permission of the Executive Engineer on production of royalty deeds with the land owner) from the area to be selected by the contractor with mutual agreement. </t>
  </si>
  <si>
    <t>4                                  16-180</t>
  </si>
  <si>
    <t>5.                              40-550</t>
  </si>
  <si>
    <t>Volume =</t>
  </si>
  <si>
    <t>Cum</t>
  </si>
  <si>
    <t xml:space="preserve">Total Quantity= </t>
  </si>
  <si>
    <t>Slope length =</t>
  </si>
  <si>
    <t xml:space="preserve">Area </t>
  </si>
  <si>
    <t>Sqm</t>
  </si>
  <si>
    <t>6.                         40-500</t>
  </si>
  <si>
    <t>7.                        40-520</t>
  </si>
  <si>
    <t xml:space="preserve">(B) 40-520-10. :. Well graded between 20mm to 5mm size. (Combination of sub-item 10 &amp; 30 or 20 &amp; 30 shall be used) </t>
  </si>
  <si>
    <t>8.                               40-150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</si>
  <si>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40-150-40. : Block Size: 40cmx40cmx20cm</t>
  </si>
  <si>
    <t>Total =</t>
  </si>
  <si>
    <t>Area of each block = 0.470cm x0.40 cm = 0.160 sqm</t>
  </si>
  <si>
    <t>(-)</t>
  </si>
  <si>
    <t>nos.</t>
  </si>
  <si>
    <t>40-150-50. : Block Size: 30cmx30cmx30cm</t>
  </si>
  <si>
    <t>Nos of block =</t>
  </si>
  <si>
    <t xml:space="preserve">Deduction  5% for gap = </t>
  </si>
  <si>
    <t xml:space="preserve">Total </t>
  </si>
  <si>
    <t>9.                                    40-270</t>
  </si>
  <si>
    <t xml:space="preserve">Block size 40cmx40cmx20cm : </t>
  </si>
  <si>
    <t xml:space="preserve">Block size 30cmx30cmx30cm : </t>
  </si>
  <si>
    <t>Within 200 meter = 50% of Total Quantity =</t>
  </si>
  <si>
    <t>Labour charge for protective works in laying CC blocks of different sizes including preparation of base, watering and ramming of base etc. complete as per direction of Engineer in charge.                                                                                                                                                (A) 40-270 -10. Within 200 m. cum</t>
  </si>
  <si>
    <t xml:space="preserve">(B)40-270 -10.  200 m to 500 m. </t>
  </si>
  <si>
    <t xml:space="preserve">Quantity same as item no 9(A) </t>
  </si>
  <si>
    <t xml:space="preserve">Total length </t>
  </si>
  <si>
    <t xml:space="preserve">Volume = </t>
  </si>
  <si>
    <t>Total Earth =</t>
  </si>
  <si>
    <t>Total=            = 107160 nos</t>
  </si>
  <si>
    <t>Dakshiner Haor</t>
  </si>
  <si>
    <t>Noapara Haor</t>
  </si>
  <si>
    <t xml:space="preserve">Nunnir Haor </t>
  </si>
  <si>
    <t>Grand total=</t>
  </si>
  <si>
    <t>Average GL. = 2.403.40m</t>
  </si>
  <si>
    <t xml:space="preserve">Av. Gl = 2.65 m </t>
  </si>
  <si>
    <t xml:space="preserve">Av. Gl = 2.07 m </t>
  </si>
  <si>
    <t>Average GL. = 3.40m</t>
  </si>
  <si>
    <t xml:space="preserve">Av. Gl = 2.84 m </t>
  </si>
  <si>
    <t xml:space="preserve">Av. Gl = 2.85 m </t>
  </si>
  <si>
    <t>Average GL. = 2.66m</t>
  </si>
  <si>
    <t xml:space="preserve">Av. Gl = 2.51 m </t>
  </si>
  <si>
    <t xml:space="preserve">Av. Gl = 2.90 m </t>
  </si>
  <si>
    <t>Nunnir Haor</t>
  </si>
  <si>
    <t xml:space="preserve">Av. Gl = 1.96 m </t>
  </si>
  <si>
    <t>22.76m+(2x1.05m)= 24.86 m</t>
  </si>
  <si>
    <t>21.19m+(2x1.05m)= 23.29 m</t>
  </si>
  <si>
    <t>17.392m+(2x1.05m)= 19.492 m</t>
  </si>
  <si>
    <r>
      <t>Quantity of earth =110.00x( 2.92x3x2+4.3+4.3)/2x2.92 =4194.87</t>
    </r>
    <r>
      <rPr>
        <b/>
        <sz val="11"/>
        <rFont val="Calibri"/>
        <family val="2"/>
        <scheme val="minor"/>
      </rPr>
      <t xml:space="preserve"> cum</t>
    </r>
  </si>
  <si>
    <r>
      <t>75.00 x(2.67x3x2)+4.3+4.3 /2x2.67 = 2465.08</t>
    </r>
    <r>
      <rPr>
        <b/>
        <sz val="11"/>
        <rFont val="Calibri"/>
        <family val="2"/>
        <scheme val="minor"/>
      </rPr>
      <t xml:space="preserve"> cum </t>
    </r>
  </si>
  <si>
    <r>
      <t>Total slope length =[{</t>
    </r>
    <r>
      <rPr>
        <sz val="10"/>
        <rFont val="Calibri"/>
        <family val="2"/>
      </rPr>
      <t>√(1.92x3)²+(1.92)²}x2]+4.30+(1.05x2)=18.54 m</t>
    </r>
  </si>
  <si>
    <t>40mm to 20mm size = 50% of total Quantity= 545.595 x 50% = 272.798 cum</t>
  </si>
  <si>
    <t>Quantity same as itam no. 7 (A) = 272.798 Cum</t>
  </si>
  <si>
    <t xml:space="preserve"> </t>
  </si>
  <si>
    <t>Area=</t>
  </si>
  <si>
    <t>Total=</t>
  </si>
  <si>
    <t xml:space="preserve">Total nos of block = 4962.45 /0.160 =                             </t>
  </si>
  <si>
    <t>Deduction 5% for gap = 31015 x 5% =</t>
  </si>
  <si>
    <t>Say</t>
  </si>
  <si>
    <t xml:space="preserve">Total nos of block =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</si>
  <si>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</si>
  <si>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r>
      <t>Total slope length =[{</t>
    </r>
    <r>
      <rPr>
        <sz val="10"/>
        <rFont val="Calibri"/>
        <family val="2"/>
      </rPr>
      <t>√(1.92x3)²+(1.92)²}x2]+4.30=16.44 m</t>
    </r>
  </si>
  <si>
    <r>
      <t>50.00 x(3.25x3x2)+4.3+4.3 /2x3.25 = 2283.125</t>
    </r>
    <r>
      <rPr>
        <b/>
        <sz val="11"/>
        <rFont val="Calibri"/>
        <family val="2"/>
        <scheme val="minor"/>
      </rPr>
      <t xml:space="preserve"> cum </t>
    </r>
  </si>
  <si>
    <r>
      <t>Quantity of earth =600.00x( 1.92x3x2+4.3+4.3)/2x1.92 =</t>
    </r>
    <r>
      <rPr>
        <b/>
        <sz val="11"/>
        <rFont val="Calibri"/>
        <family val="2"/>
        <scheme val="minor"/>
      </rPr>
      <t>11589.12 cum</t>
    </r>
  </si>
  <si>
    <r>
      <t>150.00 x(2.84x3x2)+4.3+4.3 /2x2.84 = 5461.32</t>
    </r>
    <r>
      <rPr>
        <b/>
        <sz val="11"/>
        <rFont val="Calibri"/>
        <family val="2"/>
        <scheme val="minor"/>
      </rPr>
      <t xml:space="preserve"> cum </t>
    </r>
  </si>
  <si>
    <r>
      <t>200.00 x(2.47x3x2)+4.3+4.3 /2x2.47 =</t>
    </r>
    <r>
      <rPr>
        <b/>
        <sz val="11"/>
        <rFont val="Calibri"/>
        <family val="2"/>
        <scheme val="minor"/>
      </rPr>
      <t xml:space="preserve"> 5784.74 cum </t>
    </r>
  </si>
  <si>
    <r>
      <t xml:space="preserve">100.00 x(2.81x3x2)+4.3+4.3 /2x2.81 = </t>
    </r>
    <r>
      <rPr>
        <i/>
        <sz val="11"/>
        <rFont val="Calibri"/>
        <family val="2"/>
        <scheme val="minor"/>
      </rPr>
      <t>3577.13</t>
    </r>
    <r>
      <rPr>
        <b/>
        <i/>
        <sz val="11"/>
        <rFont val="Calibri"/>
        <family val="2"/>
        <scheme val="minor"/>
      </rPr>
      <t xml:space="preserve"> cum </t>
    </r>
  </si>
  <si>
    <r>
      <t>75.00 x(2.14x3x2)+4.3+4.3 /2x2.14</t>
    </r>
    <r>
      <rPr>
        <b/>
        <sz val="11"/>
        <rFont val="Calibri"/>
        <family val="2"/>
        <scheme val="minor"/>
      </rPr>
      <t xml:space="preserve"> =2465.07 cum </t>
    </r>
  </si>
  <si>
    <r>
      <t xml:space="preserve">450.00 x(1.70x3x2)+4.3+4.3 /2x1.70 </t>
    </r>
    <r>
      <rPr>
        <b/>
        <sz val="11"/>
        <rFont val="Calibri"/>
        <family val="2"/>
        <scheme val="minor"/>
      </rPr>
      <t xml:space="preserve">=7191.00 cum </t>
    </r>
  </si>
  <si>
    <r>
      <t xml:space="preserve">350.00 x(1.70x3x2)+4.3+4.3 /2x1.70 </t>
    </r>
    <r>
      <rPr>
        <b/>
        <sz val="11"/>
        <rFont val="Calibri"/>
        <family val="2"/>
        <scheme val="minor"/>
      </rPr>
      <t xml:space="preserve">=5593.00 cum </t>
    </r>
  </si>
  <si>
    <r>
      <t>Total slope length =[{</t>
    </r>
    <r>
      <rPr>
        <sz val="10"/>
        <rFont val="Calibri"/>
        <family val="2"/>
      </rPr>
      <t>√(2.92x3)²+(2.92)²}x2]+4.30=22.76 m</t>
    </r>
  </si>
  <si>
    <r>
      <t>Total slope length =[{</t>
    </r>
    <r>
      <rPr>
        <sz val="10"/>
        <rFont val="Calibri"/>
        <family val="2"/>
      </rPr>
      <t>√(2.67x3)²+(2.67)²}x2]+4.30=21.19 m</t>
    </r>
  </si>
  <si>
    <r>
      <t>Total slope length =[{</t>
    </r>
    <r>
      <rPr>
        <sz val="10"/>
        <rFont val="Calibri"/>
        <family val="2"/>
      </rPr>
      <t>√(2.07x3)²+(2.07)²}x2]+4.30=17.392 m</t>
    </r>
  </si>
  <si>
    <r>
      <t>Total slope length =[{</t>
    </r>
    <r>
      <rPr>
        <sz val="10"/>
        <rFont val="Calibri"/>
        <family val="2"/>
      </rPr>
      <t>√(2.48x3)²+(2.48)²}x2]+4.30+(1.05x2)=22.08 m</t>
    </r>
  </si>
  <si>
    <r>
      <t>Total slope length =[{</t>
    </r>
    <r>
      <rPr>
        <sz val="10"/>
        <rFont val="Calibri"/>
        <family val="2"/>
      </rPr>
      <t>√(2.47x3)²+(2.47)²}x2]+4.30+(1.05x2)=22.02 m</t>
    </r>
  </si>
  <si>
    <r>
      <t>Total slope length =[{</t>
    </r>
    <r>
      <rPr>
        <sz val="10"/>
        <rFont val="Calibri"/>
        <family val="2"/>
      </rPr>
      <t>√(2.66x3)²+(2.66)²}x2]+4.30+(1.05x2)=23.22 m</t>
    </r>
  </si>
  <si>
    <r>
      <t>Total slope length =[{</t>
    </r>
    <r>
      <rPr>
        <sz val="10"/>
        <rFont val="Calibri"/>
        <family val="2"/>
      </rPr>
      <t>√(2.81x3)²+(2.2.81)²}x2]+4.30+(1.05x2)=24.18 m</t>
    </r>
  </si>
  <si>
    <r>
      <t>Total slope length =[{</t>
    </r>
    <r>
      <rPr>
        <sz val="10"/>
        <rFont val="Calibri"/>
        <family val="2"/>
      </rPr>
      <t>√(2.67x3)²+(2.67)²}x2]+4.30+(1.05x2)=23.28 m</t>
    </r>
  </si>
  <si>
    <r>
      <t>Total slope length =[{</t>
    </r>
    <r>
      <rPr>
        <sz val="10"/>
        <rFont val="Calibri"/>
        <family val="2"/>
      </rPr>
      <t>√(1.70x3)²+(1.70)²}x2]+4.30+(1.05x2)= 17.16 m</t>
    </r>
  </si>
  <si>
    <r>
      <t>Total slope length =[{</t>
    </r>
    <r>
      <rPr>
        <sz val="10"/>
        <rFont val="Calibri"/>
        <family val="2"/>
      </rPr>
      <t>√(2.14x3)²+(2.14)²}x2]+4.30+(1.05x2)= 19.94 m</t>
    </r>
  </si>
  <si>
    <r>
      <t>Total slope length =[{</t>
    </r>
    <r>
      <rPr>
        <sz val="10"/>
        <rFont val="Calibri"/>
        <family val="2"/>
      </rPr>
      <t>√(2.48x3)²+(2.48)²}x2]+4.30=19.98 m</t>
    </r>
  </si>
  <si>
    <r>
      <t>Total slope length =[{</t>
    </r>
    <r>
      <rPr>
        <sz val="10"/>
        <rFont val="Calibri"/>
        <family val="2"/>
      </rPr>
      <t>√(2.47x3)²+(2.47)²}x2]+4.30=19.92 m</t>
    </r>
  </si>
  <si>
    <r>
      <t>Total slope length =[{</t>
    </r>
    <r>
      <rPr>
        <sz val="10"/>
        <rFont val="Calibri"/>
        <family val="2"/>
      </rPr>
      <t>√(2.66x3)²+(2.66)²}x2]+4.30=21.12 m</t>
    </r>
  </si>
  <si>
    <r>
      <t>Total slope length =[{</t>
    </r>
    <r>
      <rPr>
        <sz val="10"/>
        <rFont val="Calibri"/>
        <family val="2"/>
      </rPr>
      <t>√(2.81x3)²+(2.2.81)²}x2]+4.30=22.08 m</t>
    </r>
  </si>
  <si>
    <r>
      <t>Total slope length =[{</t>
    </r>
    <r>
      <rPr>
        <sz val="10"/>
        <rFont val="Calibri"/>
        <family val="2"/>
      </rPr>
      <t>√(2.67x3)²+(2.67)²}x2]+4.30=21.18 m</t>
    </r>
  </si>
  <si>
    <r>
      <t>Total slope length =[{</t>
    </r>
    <r>
      <rPr>
        <sz val="10"/>
        <rFont val="Calibri"/>
        <family val="2"/>
      </rPr>
      <t>√(1.70x3)²+(1.70)²}x2]+4.30= 15.06 m</t>
    </r>
  </si>
  <si>
    <r>
      <t>Total slope length =[{</t>
    </r>
    <r>
      <rPr>
        <sz val="10"/>
        <rFont val="Calibri"/>
        <family val="2"/>
      </rPr>
      <t>√(2.14x3)²+(2.14)²}x2]+4.30= 17.84 m</t>
    </r>
  </si>
  <si>
    <t>10.                             40-380</t>
  </si>
  <si>
    <t>40-380-50</t>
  </si>
  <si>
    <t>Geo-bag; inner size:800mmx650mm, outer size:850mmx700mm,</t>
  </si>
  <si>
    <t>geo-fabric th.=&gt;3.0mm, Fill Vol: 0.0520cum; wt: 80kg</t>
  </si>
  <si>
    <t>Geo Bag</t>
  </si>
  <si>
    <t xml:space="preserve"> @ 2.00</t>
  </si>
  <si>
    <t>m c/c</t>
  </si>
  <si>
    <t>No. of bag</t>
  </si>
  <si>
    <t>No.</t>
  </si>
  <si>
    <t>Nos.</t>
  </si>
  <si>
    <t>11.                             28-120</t>
  </si>
  <si>
    <t>12.                             48-100</t>
  </si>
  <si>
    <t>Inbetween</t>
  </si>
  <si>
    <t>2980.00/30+12= 112 nos</t>
  </si>
  <si>
    <r>
      <t>Quantity of earth =390.00x( 2.66x3x2+4.3+4.3)/2x2.66 =  12739.272</t>
    </r>
    <r>
      <rPr>
        <b/>
        <sz val="11"/>
        <rFont val="Calibri"/>
        <family val="2"/>
        <scheme val="minor"/>
      </rPr>
      <t xml:space="preserve"> cum</t>
    </r>
  </si>
  <si>
    <t>Average GL. = 2.70m</t>
  </si>
  <si>
    <r>
      <t>Quantity of earth =30.00x( 2.50x3x2+4.3+4.3)/2x2.50 =  955.80</t>
    </r>
    <r>
      <rPr>
        <b/>
        <sz val="11"/>
        <rFont val="Calibri"/>
        <family val="2"/>
        <scheme val="minor"/>
      </rPr>
      <t xml:space="preserve"> cum</t>
    </r>
  </si>
  <si>
    <t xml:space="preserve">Av. Gl = 3.20 m </t>
  </si>
  <si>
    <r>
      <t>200.00 x(1.70x3x2)+4.3+4.3 /2x1.70</t>
    </r>
    <r>
      <rPr>
        <b/>
        <sz val="11"/>
        <rFont val="Calibri"/>
        <family val="2"/>
        <scheme val="minor"/>
      </rPr>
      <t xml:space="preserve"> =3196.00 cum </t>
    </r>
  </si>
  <si>
    <t xml:space="preserve">Av. Gl = 3.11 m </t>
  </si>
  <si>
    <r>
      <t>200.00 x(2.04x3x2)+4.3+4.3 /2x2.04</t>
    </r>
    <r>
      <rPr>
        <b/>
        <sz val="11"/>
        <rFont val="Calibri"/>
        <family val="2"/>
        <scheme val="minor"/>
      </rPr>
      <t xml:space="preserve"> =4251.36 cum </t>
    </r>
  </si>
  <si>
    <t>Consider 60% earth required = 66153.887 x60% = 39692.33 cum</t>
  </si>
  <si>
    <t>Carried earth 50% = 39692.33x50%= 19846.166cum</t>
  </si>
  <si>
    <t>Quantity Same as item no. 2 =19846.166 cum</t>
  </si>
  <si>
    <t>Quantity Same as item no. 3 =19846.166 cum</t>
  </si>
  <si>
    <t>In between</t>
  </si>
  <si>
    <r>
      <t>Total slope length =[{</t>
    </r>
    <r>
      <rPr>
        <sz val="10"/>
        <rFont val="Calibri"/>
        <family val="2"/>
      </rPr>
      <t>√(2.70x3)²+(2.70)²}x2]+4.30+(1.05x2)=23.47 m</t>
    </r>
  </si>
  <si>
    <r>
      <t>Total slope length =[{</t>
    </r>
    <r>
      <rPr>
        <sz val="10"/>
        <rFont val="Calibri"/>
        <family val="2"/>
      </rPr>
      <t>√(2.04x3)²+(2.04)²}x2]+4.30+(1.05x2)=19.30 m</t>
    </r>
  </si>
  <si>
    <t>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</si>
  <si>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 xml:space="preserve"> = (2745/2+1)x2 = 2002</t>
  </si>
  <si>
    <r>
      <t>Total slope length =[{</t>
    </r>
    <r>
      <rPr>
        <sz val="10"/>
        <rFont val="Calibri"/>
        <family val="2"/>
      </rPr>
      <t>√(2.70x3)²+(2.70)²}x2]+4.30=21.376 m</t>
    </r>
  </si>
  <si>
    <r>
      <t xml:space="preserve">Total slope length = 15.07 </t>
    </r>
    <r>
      <rPr>
        <sz val="10"/>
        <rFont val="Calibri"/>
        <family val="2"/>
      </rPr>
      <t>m</t>
    </r>
  </si>
  <si>
    <r>
      <t xml:space="preserve">Total slope length = 17.20 </t>
    </r>
    <r>
      <rPr>
        <sz val="10"/>
        <rFont val="Calibri"/>
        <family val="2"/>
      </rPr>
      <t>m</t>
    </r>
  </si>
  <si>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</si>
  <si>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r>
      <t>Total nos of block    = 4 x{ (2745</t>
    </r>
    <r>
      <rPr>
        <sz val="10"/>
        <rFont val="Calibri"/>
        <family val="2"/>
      </rPr>
      <t>÷2)+1} =</t>
    </r>
  </si>
  <si>
    <t>Detail Measurment &amp; Cost  of estimate Attached</t>
  </si>
  <si>
    <t xml:space="preserve">Construction 25.00 m Length Flood Fuse at km. 23.300 Dakhiner Haor  </t>
  </si>
  <si>
    <t>1 no</t>
  </si>
  <si>
    <t>1 no.</t>
  </si>
  <si>
    <r>
      <t>Detail estimate for slope protection work of submersible embankment around</t>
    </r>
    <r>
      <rPr>
        <b/>
        <sz val="11"/>
        <color theme="1"/>
        <rFont val="Calibri"/>
        <family val="2"/>
        <scheme val="minor"/>
      </rPr>
      <t xml:space="preserve"> ( A) Dakshiner Hao</t>
    </r>
    <r>
      <rPr>
        <sz val="11"/>
        <color theme="1"/>
        <rFont val="Calibri"/>
        <family val="2"/>
        <scheme val="minor"/>
      </rPr>
      <t xml:space="preserve">r sub project  from km. 8.530 to km 9.130=600.00m, km 9.880 to km 10.030 =150.00m , km. 10.100 to km 10.300 =200.00m, km 12.130 to km 12.650 =500.00m, km. 13.160 to km 13.190=30.00m, km 21.800 to km 21.900 =100.00m , km. 22.380 to km 22.530 =150.00m,km. 23.350 to km 23.400 = 50.00m,km. 24.870 to km 25.270 = 200.00m &amp;  inbetween km. 26.204 to km 26.429  = 200.00m Total = 2180.00M &amp; including Construction of 1 no. 25m length Flood Fuse at km. 26.300   </t>
    </r>
    <r>
      <rPr>
        <b/>
        <sz val="11"/>
        <color theme="1"/>
        <rFont val="Calibri"/>
        <family val="2"/>
        <scheme val="minor"/>
      </rPr>
      <t xml:space="preserve">(B)Noapara Haor </t>
    </r>
    <r>
      <rPr>
        <sz val="11"/>
        <color theme="1"/>
        <rFont val="Calibri"/>
        <family val="2"/>
        <scheme val="minor"/>
      </rPr>
      <t xml:space="preserve"> from km. 15.600 to km 16.050= 450.00m</t>
    </r>
    <r>
      <rPr>
        <b/>
        <sz val="11"/>
        <color theme="1"/>
        <rFont val="Calibri"/>
        <family val="2"/>
        <scheme val="minor"/>
      </rPr>
      <t xml:space="preserve"> (C) Nunnir Haor</t>
    </r>
    <r>
      <rPr>
        <sz val="11"/>
        <color theme="1"/>
        <rFont val="Calibri"/>
        <family val="2"/>
        <scheme val="minor"/>
      </rPr>
      <t xml:space="preserve"> from km 13.350 to km. 13.700 = 350.00m  in C/W Haor Flood Management &amp; Livelihood Improvement Project under Kishoregonj WD Division BWDB, Kishoregonj during the year 2019-20</t>
    </r>
  </si>
  <si>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</si>
  <si>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 xml:space="preserve">Supplying and laying sand as filter layers as per specific size ranges and gradation including preparation of surface, compacting in layer etc. complete with supply of all materials and as per direction of Engineer in charge.                                                                                                                                40-550 . FM :  FM : 1.0 to 1.5 </t>
  </si>
  <si>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40-520-20. :Well graded between 40mm to 20mm size. . Well graded between 20mm to 5mm size. (Combination of sub-item 10 &amp; 30 or 20 &amp; 30 shall be used)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</si>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</sst>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0"/>
      <color theme="1"/>
      <name val="Calibri"/>
      <family val="2"/>
      <scheme val="minor"/>
    </font>
    <font>
      <sz val="11"/>
      <color theme="1"/>
      <name val="Calibri"/>
      <family val="2"/>
    </font>
    <font>
      <sz val="10"/>
      <name val="Calibri"/>
      <family val="2"/>
      <scheme val="minor"/>
    </font>
    <font>
      <sz val="11"/>
      <name val="Calibri"/>
      <family val="2"/>
      <scheme val="minor"/>
    </font>
    <font>
      <b/>
      <sz val="11"/>
      <name val="Calibri"/>
      <family val="2"/>
      <scheme val="minor"/>
    </font>
    <font>
      <sz val="9"/>
      <name val="Calibri"/>
      <family val="2"/>
      <scheme val="minor"/>
    </font>
    <font>
      <sz val="10"/>
      <name val="Calibri"/>
      <family val="2"/>
    </font>
    <font>
      <b/>
      <sz val="10"/>
      <name val="Calibri"/>
      <family val="2"/>
      <scheme val="minor"/>
    </font>
    <font>
      <sz val="9"/>
      <name val="Calibri"/>
      <family val="2"/>
    </font>
    <font>
      <b/>
      <u/>
      <sz val="12"/>
      <name val="Calibri"/>
      <family val="2"/>
      <scheme val="minor"/>
    </font>
    <font>
      <u/>
      <sz val="10"/>
      <name val="Calibri"/>
      <family val="2"/>
      <scheme val="minor"/>
    </font>
    <font>
      <i/>
      <sz val="11"/>
      <name val="Calibri"/>
      <family val="2"/>
      <scheme val="minor"/>
    </font>
    <font>
      <b/>
      <i/>
      <sz val="11"/>
      <name val="Calibri"/>
      <family val="2"/>
      <scheme val="minor"/>
    </font>
    <font>
      <b/>
      <u/>
      <sz val="11"/>
      <name val="Calibri"/>
      <family val="2"/>
      <scheme val="minor"/>
    </font>
    <font>
      <sz val="12"/>
      <name val="Calibri"/>
      <family val="2"/>
      <scheme val="minor"/>
    </font>
    <font>
      <b/>
      <sz val="11"/>
      <color theme="1"/>
      <name val="Calibri"/>
      <family val="2"/>
      <scheme val="minor"/>
    </font>
    <font>
      <b/>
      <sz val="9"/>
      <name val="Calibri"/>
      <family val="2"/>
      <scheme val="minor"/>
    </font>
    <font>
      <b/>
      <u/>
      <sz val="10"/>
      <name val="Calibri"/>
      <family val="2"/>
      <scheme val="minor"/>
    </font>
  </fonts>
  <fills count="2">
    <fill>
      <patternFill patternType="none"/>
    </fill>
    <fill>
      <patternFill patternType="gray125"/>
    </fill>
  </fills>
  <borders count="13">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5" xfId="0" applyBorder="1"/>
    <xf numFmtId="0" fontId="0" fillId="0" borderId="6" xfId="0" applyBorder="1"/>
    <xf numFmtId="0" fontId="0" fillId="0" borderId="4" xfId="0" applyBorder="1"/>
    <xf numFmtId="0" fontId="1" fillId="0" borderId="3" xfId="0" applyFont="1" applyBorder="1" applyAlignment="1">
      <alignment horizontal="center" vertical="top" wrapText="1"/>
    </xf>
    <xf numFmtId="0" fontId="0" fillId="0" borderId="3" xfId="0" applyBorder="1" applyAlignment="1">
      <alignment vertical="top"/>
    </xf>
    <xf numFmtId="2" fontId="0" fillId="0" borderId="5" xfId="0" applyNumberFormat="1" applyBorder="1"/>
    <xf numFmtId="2" fontId="0" fillId="0" borderId="5"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4" xfId="0" applyFont="1" applyBorder="1" applyAlignment="1">
      <alignment vertical="top"/>
    </xf>
    <xf numFmtId="0" fontId="1" fillId="0" borderId="5" xfId="0" applyFont="1" applyBorder="1"/>
    <xf numFmtId="0" fontId="1" fillId="0" borderId="6" xfId="0" applyFont="1" applyBorder="1"/>
    <xf numFmtId="0" fontId="1" fillId="0" borderId="5" xfId="0" applyFont="1" applyBorder="1" applyAlignment="1">
      <alignment horizontal="center" vertical="top" wrapText="1"/>
    </xf>
    <xf numFmtId="0" fontId="0" fillId="0" borderId="8" xfId="0" applyBorder="1"/>
    <xf numFmtId="0" fontId="2" fillId="0" borderId="0" xfId="0" applyFont="1"/>
    <xf numFmtId="0" fontId="0" fillId="0" borderId="5" xfId="0" applyBorder="1" applyAlignment="1">
      <alignment horizontal="center" vertical="top" wrapText="1"/>
    </xf>
    <xf numFmtId="0" fontId="1" fillId="0" borderId="4" xfId="0" applyNumberFormat="1" applyFont="1" applyBorder="1" applyAlignment="1">
      <alignment vertical="top" wrapText="1"/>
    </xf>
    <xf numFmtId="0" fontId="0" fillId="0" borderId="4" xfId="0" applyBorder="1" applyAlignment="1">
      <alignment horizontal="center" vertical="top" wrapText="1"/>
    </xf>
    <xf numFmtId="164" fontId="0" fillId="0" borderId="5" xfId="0" applyNumberFormat="1" applyBorder="1" applyAlignment="1">
      <alignment horizontal="center"/>
    </xf>
    <xf numFmtId="164" fontId="3" fillId="0" borderId="0" xfId="0" applyNumberFormat="1" applyFont="1" applyBorder="1" applyAlignment="1">
      <alignment horizontal="center"/>
    </xf>
    <xf numFmtId="0" fontId="3" fillId="0" borderId="0" xfId="0" applyFont="1" applyBorder="1" applyAlignment="1">
      <alignment horizontal="center"/>
    </xf>
    <xf numFmtId="2" fontId="3" fillId="0" borderId="0" xfId="0" applyNumberFormat="1" applyFont="1" applyBorder="1" applyAlignment="1">
      <alignment horizontal="center"/>
    </xf>
    <xf numFmtId="0" fontId="3" fillId="0" borderId="0" xfId="0" applyFont="1" applyBorder="1"/>
    <xf numFmtId="0" fontId="4" fillId="0" borderId="0" xfId="0" applyFont="1" applyBorder="1"/>
    <xf numFmtId="2" fontId="4"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0" fontId="4" fillId="0" borderId="0" xfId="0" applyFont="1"/>
    <xf numFmtId="0" fontId="4" fillId="0" borderId="0" xfId="0" applyFont="1" applyFill="1" applyBorder="1" applyAlignment="1">
      <alignment horizontal="center"/>
    </xf>
    <xf numFmtId="0" fontId="4" fillId="0" borderId="0" xfId="0" applyFont="1" applyAlignment="1">
      <alignment horizontal="center"/>
    </xf>
    <xf numFmtId="0" fontId="4" fillId="0" borderId="0" xfId="0" applyFont="1" applyFill="1" applyBorder="1"/>
    <xf numFmtId="164" fontId="6" fillId="0" borderId="0" xfId="0" applyNumberFormat="1" applyFont="1" applyBorder="1" applyAlignment="1">
      <alignment horizontal="center"/>
    </xf>
    <xf numFmtId="0" fontId="6" fillId="0" borderId="0" xfId="0" applyFont="1" applyBorder="1" applyAlignment="1">
      <alignment horizontal="center"/>
    </xf>
    <xf numFmtId="2" fontId="6" fillId="0" borderId="0" xfId="0" applyNumberFormat="1" applyFont="1" applyBorder="1" applyAlignment="1">
      <alignment horizontal="center"/>
    </xf>
    <xf numFmtId="164" fontId="0" fillId="0" borderId="5" xfId="0" applyNumberFormat="1" applyBorder="1"/>
    <xf numFmtId="0" fontId="3" fillId="0" borderId="1" xfId="0" applyFont="1" applyBorder="1"/>
    <xf numFmtId="0" fontId="8" fillId="0" borderId="8" xfId="0" applyFont="1" applyBorder="1"/>
    <xf numFmtId="0" fontId="3" fillId="0" borderId="1" xfId="0" applyFont="1" applyBorder="1" applyAlignment="1">
      <alignment horizontal="center"/>
    </xf>
    <xf numFmtId="164" fontId="3" fillId="0" borderId="1" xfId="0" applyNumberFormat="1" applyFont="1" applyBorder="1" applyAlignment="1">
      <alignment horizontal="center"/>
    </xf>
    <xf numFmtId="2" fontId="3" fillId="0" borderId="1" xfId="0" applyNumberFormat="1" applyFont="1" applyBorder="1" applyAlignment="1">
      <alignment horizontal="center"/>
    </xf>
    <xf numFmtId="0" fontId="3" fillId="0" borderId="0" xfId="0" applyFont="1" applyFill="1" applyBorder="1"/>
    <xf numFmtId="0" fontId="6" fillId="0" borderId="0" xfId="0" applyFont="1" applyBorder="1"/>
    <xf numFmtId="2" fontId="6" fillId="0" borderId="0" xfId="0" applyNumberFormat="1" applyFont="1" applyBorder="1"/>
    <xf numFmtId="2" fontId="9" fillId="0" borderId="0" xfId="0" applyNumberFormat="1" applyFont="1" applyFill="1" applyBorder="1" applyAlignment="1">
      <alignment horizontal="center"/>
    </xf>
    <xf numFmtId="0" fontId="6" fillId="0" borderId="0" xfId="0" applyFont="1" applyFill="1" applyBorder="1"/>
    <xf numFmtId="0" fontId="4" fillId="0" borderId="1" xfId="0" applyFont="1" applyBorder="1" applyAlignment="1">
      <alignment horizontal="center"/>
    </xf>
    <xf numFmtId="0" fontId="4" fillId="0" borderId="1" xfId="0" applyFont="1" applyBorder="1"/>
    <xf numFmtId="0" fontId="10" fillId="0" borderId="0" xfId="0" applyFont="1" applyBorder="1"/>
    <xf numFmtId="0" fontId="11" fillId="0" borderId="0" xfId="0" applyFont="1" applyBorder="1"/>
    <xf numFmtId="0" fontId="4" fillId="0" borderId="1" xfId="0" applyFont="1" applyFill="1" applyBorder="1"/>
    <xf numFmtId="0" fontId="5" fillId="0" borderId="0" xfId="0" applyFont="1" applyBorder="1"/>
    <xf numFmtId="0" fontId="14" fillId="0" borderId="0" xfId="0" applyFont="1" applyFill="1" applyBorder="1"/>
    <xf numFmtId="0" fontId="14" fillId="0" borderId="0" xfId="0" applyFont="1" applyBorder="1"/>
    <xf numFmtId="164" fontId="4" fillId="0" borderId="0" xfId="0" applyNumberFormat="1" applyFont="1" applyBorder="1" applyAlignment="1">
      <alignment horizontal="center"/>
    </xf>
    <xf numFmtId="2" fontId="4" fillId="0" borderId="1" xfId="0" applyNumberFormat="1" applyFont="1" applyBorder="1"/>
    <xf numFmtId="0" fontId="15" fillId="0" borderId="0" xfId="0" applyFont="1" applyBorder="1"/>
    <xf numFmtId="2" fontId="3" fillId="0" borderId="0" xfId="0" applyNumberFormat="1" applyFont="1" applyBorder="1"/>
    <xf numFmtId="164" fontId="3" fillId="0" borderId="0" xfId="0" applyNumberFormat="1" applyFont="1" applyBorder="1"/>
    <xf numFmtId="2" fontId="3" fillId="0" borderId="1" xfId="0" applyNumberFormat="1" applyFont="1" applyBorder="1"/>
    <xf numFmtId="164" fontId="3" fillId="0" borderId="1" xfId="0" applyNumberFormat="1" applyFont="1" applyBorder="1"/>
    <xf numFmtId="2" fontId="4" fillId="0" borderId="0" xfId="0" applyNumberFormat="1" applyFont="1" applyFill="1" applyBorder="1" applyAlignment="1">
      <alignment horizontal="center"/>
    </xf>
    <xf numFmtId="9" fontId="3" fillId="0" borderId="0" xfId="0" applyNumberFormat="1" applyFont="1" applyBorder="1"/>
    <xf numFmtId="0" fontId="0" fillId="0" borderId="0" xfId="0" applyBorder="1"/>
    <xf numFmtId="0" fontId="1" fillId="0" borderId="0" xfId="0"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8" fillId="0" borderId="0" xfId="0" applyFont="1" applyBorder="1" applyAlignment="1">
      <alignment horizontal="center"/>
    </xf>
    <xf numFmtId="164" fontId="8" fillId="0" borderId="0" xfId="0" applyNumberFormat="1" applyFont="1" applyBorder="1" applyAlignment="1">
      <alignment horizontal="center"/>
    </xf>
    <xf numFmtId="2" fontId="8" fillId="0" borderId="0" xfId="0" applyNumberFormat="1" applyFont="1" applyBorder="1" applyAlignment="1">
      <alignment horizontal="center"/>
    </xf>
    <xf numFmtId="0" fontId="8" fillId="0" borderId="0" xfId="0" applyFont="1" applyBorder="1"/>
    <xf numFmtId="0" fontId="4" fillId="0" borderId="1" xfId="0" applyFont="1" applyBorder="1" applyAlignment="1">
      <alignment vertical="top"/>
    </xf>
    <xf numFmtId="0" fontId="1" fillId="0" borderId="4" xfId="0" applyFont="1" applyBorder="1" applyAlignment="1">
      <alignment horizontal="center" vertical="top" wrapText="1"/>
    </xf>
    <xf numFmtId="0" fontId="1" fillId="0" borderId="5" xfId="0" applyFont="1" applyBorder="1" applyAlignment="1">
      <alignment horizontal="center"/>
    </xf>
    <xf numFmtId="0" fontId="1" fillId="0" borderId="0" xfId="0" applyFont="1" applyBorder="1"/>
    <xf numFmtId="0" fontId="1" fillId="0" borderId="4" xfId="0" applyFont="1" applyBorder="1"/>
    <xf numFmtId="0" fontId="18" fillId="0" borderId="0" xfId="0" applyFont="1" applyBorder="1"/>
    <xf numFmtId="2" fontId="1" fillId="0" borderId="5" xfId="0" applyNumberFormat="1" applyFont="1" applyBorder="1" applyAlignment="1">
      <alignment horizontal="center"/>
    </xf>
    <xf numFmtId="0" fontId="18" fillId="0" borderId="0" xfId="0" applyFont="1" applyFill="1" applyBorder="1"/>
    <xf numFmtId="0" fontId="3" fillId="0" borderId="1" xfId="0" applyFont="1" applyFill="1" applyBorder="1"/>
    <xf numFmtId="0" fontId="1" fillId="0" borderId="6" xfId="0" applyFont="1" applyBorder="1" applyAlignment="1">
      <alignment horizontal="center"/>
    </xf>
    <xf numFmtId="0" fontId="3" fillId="0" borderId="0" xfId="0" applyFont="1"/>
    <xf numFmtId="0" fontId="3" fillId="0" borderId="0" xfId="0" applyFont="1" applyAlignment="1">
      <alignment wrapText="1"/>
    </xf>
    <xf numFmtId="2" fontId="3" fillId="0" borderId="0" xfId="0" applyNumberFormat="1" applyFont="1"/>
    <xf numFmtId="2" fontId="3" fillId="0" borderId="0" xfId="0" applyNumberFormat="1" applyFont="1" applyFill="1" applyBorder="1" applyAlignment="1">
      <alignment horizontal="center"/>
    </xf>
    <xf numFmtId="0" fontId="3" fillId="0" borderId="0" xfId="0" applyFont="1" applyFill="1" applyBorder="1" applyAlignment="1">
      <alignment horizontal="center"/>
    </xf>
    <xf numFmtId="1" fontId="3" fillId="0" borderId="0" xfId="0" applyNumberFormat="1" applyFont="1" applyFill="1" applyBorder="1" applyAlignment="1">
      <alignment horizontal="center"/>
    </xf>
    <xf numFmtId="0" fontId="1" fillId="0" borderId="0" xfId="0" applyFont="1" applyFill="1" applyBorder="1"/>
    <xf numFmtId="164" fontId="1" fillId="0" borderId="5" xfId="0" applyNumberFormat="1" applyFont="1" applyBorder="1" applyAlignment="1">
      <alignment horizontal="center"/>
    </xf>
    <xf numFmtId="0" fontId="3" fillId="0" borderId="1" xfId="0" applyFont="1" applyBorder="1" applyAlignment="1">
      <alignment horizontal="right"/>
    </xf>
    <xf numFmtId="0" fontId="7" fillId="0" borderId="0" xfId="0" applyFont="1" applyBorder="1"/>
    <xf numFmtId="0" fontId="0" fillId="0" borderId="9" xfId="0" applyBorder="1"/>
    <xf numFmtId="0" fontId="0" fillId="0" borderId="1" xfId="0" applyBorder="1"/>
    <xf numFmtId="0" fontId="0" fillId="0" borderId="4" xfId="0" applyBorder="1" applyAlignment="1">
      <alignment horizontal="center"/>
    </xf>
    <xf numFmtId="0" fontId="0" fillId="0" borderId="10" xfId="0" applyBorder="1" applyAlignment="1">
      <alignment vertical="top"/>
    </xf>
    <xf numFmtId="0" fontId="0" fillId="0" borderId="2" xfId="0" applyBorder="1"/>
    <xf numFmtId="0" fontId="0" fillId="0" borderId="11" xfId="0" applyBorder="1"/>
    <xf numFmtId="0" fontId="0" fillId="0" borderId="12" xfId="0" applyBorder="1"/>
    <xf numFmtId="0" fontId="3" fillId="0" borderId="2" xfId="0" applyNumberFormat="1" applyFont="1" applyBorder="1" applyAlignment="1">
      <alignment horizontal="left" vertical="top" wrapText="1"/>
    </xf>
    <xf numFmtId="0" fontId="0" fillId="0" borderId="7" xfId="0" applyBorder="1" applyAlignment="1">
      <alignment horizontal="center" vertical="top"/>
    </xf>
    <xf numFmtId="0" fontId="0" fillId="0" borderId="8" xfId="0" applyBorder="1" applyAlignment="1">
      <alignment horizontal="center" vertical="top"/>
    </xf>
    <xf numFmtId="0" fontId="0" fillId="0" borderId="0" xfId="0" applyBorder="1" applyAlignment="1">
      <alignment horizontal="left" vertical="top" wrapText="1"/>
    </xf>
    <xf numFmtId="0" fontId="3" fillId="0" borderId="2" xfId="0" applyFont="1" applyBorder="1" applyAlignment="1">
      <alignment horizontal="left" vertical="top" wrapText="1"/>
    </xf>
    <xf numFmtId="0" fontId="3" fillId="0" borderId="0" xfId="0" applyFont="1" applyBorder="1" applyAlignment="1">
      <alignment horizontal="left" vertical="top" wrapText="1"/>
    </xf>
    <xf numFmtId="0" fontId="4" fillId="0" borderId="2" xfId="0" applyFont="1" applyBorder="1" applyAlignment="1">
      <alignment horizontal="left" vertical="top" wrapText="1"/>
    </xf>
    <xf numFmtId="0" fontId="4" fillId="0" borderId="0" xfId="0" applyFont="1" applyBorder="1" applyAlignment="1">
      <alignment horizontal="left"/>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2" xfId="0" applyFont="1" applyBorder="1" applyAlignment="1">
      <alignment horizontal="left" vertical="top"/>
    </xf>
    <xf numFmtId="0" fontId="4" fillId="0" borderId="2" xfId="0" applyFont="1" applyBorder="1" applyAlignment="1">
      <alignment horizontal="left" vertical="top"/>
    </xf>
    <xf numFmtId="0" fontId="1" fillId="0" borderId="0" xfId="0" applyFont="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1"/>
  <sheetViews>
    <sheetView tabSelected="1" view="pageBreakPreview" topLeftCell="A109" zoomScaleSheetLayoutView="100" workbookViewId="0">
      <selection activeCell="B115" sqref="B115:K115"/>
    </sheetView>
  </sheetViews>
  <sheetFormatPr defaultRowHeight="15" x14ac:dyDescent="0.25"/>
  <cols>
    <col min="1" max="1" width="10.140625" customWidth="1"/>
    <col min="2" max="2" width="10" customWidth="1"/>
    <col min="3" max="3" width="7.42578125" customWidth="1"/>
    <col min="4" max="4" width="5.85546875" customWidth="1"/>
    <col min="5" max="5" width="7.42578125" customWidth="1"/>
    <col min="6" max="6" width="7.28515625" customWidth="1"/>
    <col min="7" max="7" width="8.85546875" customWidth="1"/>
    <col min="8" max="8" width="9.42578125" customWidth="1"/>
    <col min="9" max="9" width="8.7109375" customWidth="1"/>
    <col min="10" max="10" width="6.85546875" customWidth="1"/>
    <col min="11" max="11" width="9.5703125" customWidth="1"/>
    <col min="12" max="12" width="10.42578125" customWidth="1"/>
  </cols>
  <sheetData>
    <row r="1" spans="1:15" ht="129" customHeight="1" x14ac:dyDescent="0.25">
      <c r="A1" s="102" t="s">
        <v>158</v>
      </c>
      <c r="B1" s="102"/>
      <c r="C1" s="102"/>
      <c r="D1" s="102"/>
      <c r="E1" s="102"/>
      <c r="F1" s="102"/>
      <c r="G1" s="102"/>
      <c r="H1" s="102"/>
      <c r="I1" s="102"/>
      <c r="J1" s="102"/>
      <c r="K1" s="102"/>
      <c r="L1" s="102"/>
      <c r="O1" s="15"/>
    </row>
    <row r="2" spans="1:15" ht="29.25" customHeight="1" x14ac:dyDescent="0.25">
      <c r="A2" s="4" t="s">
        <v>0</v>
      </c>
      <c r="B2" s="100" t="s">
        <v>1</v>
      </c>
      <c r="C2" s="101"/>
      <c r="D2" s="101"/>
      <c r="E2" s="101"/>
      <c r="F2" s="101"/>
      <c r="G2" s="101"/>
      <c r="H2" s="101"/>
      <c r="I2" s="101"/>
      <c r="J2" s="14"/>
      <c r="K2" s="14"/>
      <c r="L2" s="5" t="s">
        <v>2</v>
      </c>
    </row>
    <row r="3" spans="1:15" ht="33" customHeight="1" x14ac:dyDescent="0.25">
      <c r="A3" s="10" t="s">
        <v>3</v>
      </c>
      <c r="B3" s="103" t="s">
        <v>4</v>
      </c>
      <c r="C3" s="103"/>
      <c r="D3" s="103"/>
      <c r="E3" s="103"/>
      <c r="F3" s="103"/>
      <c r="G3" s="103"/>
      <c r="H3" s="103"/>
      <c r="I3" s="103"/>
      <c r="J3" s="103"/>
      <c r="K3" s="103"/>
      <c r="L3" s="3"/>
    </row>
    <row r="4" spans="1:15" x14ac:dyDescent="0.25">
      <c r="A4" s="11"/>
      <c r="B4" s="36" t="s">
        <v>5</v>
      </c>
      <c r="C4" s="36"/>
      <c r="D4" s="36"/>
      <c r="E4" s="23"/>
      <c r="F4" s="23"/>
      <c r="G4" s="23"/>
      <c r="H4" s="23"/>
      <c r="I4" s="23"/>
      <c r="J4" s="24"/>
      <c r="K4" s="24"/>
      <c r="L4" s="1"/>
    </row>
    <row r="5" spans="1:15" x14ac:dyDescent="0.25">
      <c r="A5" s="11"/>
      <c r="B5" s="37" t="s">
        <v>62</v>
      </c>
      <c r="C5" s="37"/>
      <c r="D5" s="23"/>
      <c r="E5" s="23"/>
      <c r="F5" s="23"/>
      <c r="G5" s="23"/>
      <c r="H5" s="23"/>
      <c r="I5" s="23"/>
      <c r="J5" s="24"/>
      <c r="K5" s="24"/>
      <c r="L5" s="1"/>
    </row>
    <row r="6" spans="1:15" x14ac:dyDescent="0.25">
      <c r="A6" s="11"/>
      <c r="B6" s="21" t="s">
        <v>6</v>
      </c>
      <c r="C6" s="20">
        <v>8.5299999999999994</v>
      </c>
      <c r="D6" s="21" t="s">
        <v>7</v>
      </c>
      <c r="E6" s="20">
        <v>9.1300000000000008</v>
      </c>
      <c r="F6" s="21" t="s">
        <v>8</v>
      </c>
      <c r="G6" s="22">
        <f t="shared" ref="G6:G13" si="0">(E6-C6)*1000</f>
        <v>600.00000000000136</v>
      </c>
      <c r="H6" s="23" t="s">
        <v>9</v>
      </c>
      <c r="I6" s="23"/>
      <c r="J6" s="24"/>
      <c r="K6" s="24"/>
      <c r="L6" s="1"/>
    </row>
    <row r="7" spans="1:15" x14ac:dyDescent="0.25">
      <c r="A7" s="11"/>
      <c r="B7" s="21" t="s">
        <v>6</v>
      </c>
      <c r="C7" s="20">
        <v>9.8800000000000008</v>
      </c>
      <c r="D7" s="21" t="s">
        <v>7</v>
      </c>
      <c r="E7" s="20">
        <v>10.029999999999999</v>
      </c>
      <c r="F7" s="21" t="s">
        <v>8</v>
      </c>
      <c r="G7" s="22">
        <f t="shared" si="0"/>
        <v>149.99999999999858</v>
      </c>
      <c r="H7" s="23" t="s">
        <v>10</v>
      </c>
      <c r="I7" s="23"/>
      <c r="J7" s="24"/>
      <c r="K7" s="24"/>
      <c r="L7" s="1"/>
    </row>
    <row r="8" spans="1:15" x14ac:dyDescent="0.25">
      <c r="A8" s="11"/>
      <c r="B8" s="21" t="s">
        <v>6</v>
      </c>
      <c r="C8" s="20">
        <v>10.1</v>
      </c>
      <c r="D8" s="21" t="s">
        <v>7</v>
      </c>
      <c r="E8" s="20">
        <v>10.3</v>
      </c>
      <c r="F8" s="21" t="s">
        <v>8</v>
      </c>
      <c r="G8" s="22">
        <f t="shared" si="0"/>
        <v>200.00000000000108</v>
      </c>
      <c r="H8" s="23" t="s">
        <v>10</v>
      </c>
      <c r="I8" s="23"/>
      <c r="J8" s="24"/>
      <c r="K8" s="24"/>
      <c r="L8" s="1"/>
    </row>
    <row r="9" spans="1:15" x14ac:dyDescent="0.25">
      <c r="A9" s="11"/>
      <c r="B9" s="21" t="s">
        <v>6</v>
      </c>
      <c r="C9" s="20">
        <v>12.13</v>
      </c>
      <c r="D9" s="21" t="s">
        <v>7</v>
      </c>
      <c r="E9" s="20">
        <v>12.63</v>
      </c>
      <c r="F9" s="21" t="s">
        <v>8</v>
      </c>
      <c r="G9" s="22">
        <f t="shared" si="0"/>
        <v>500</v>
      </c>
      <c r="H9" s="23" t="s">
        <v>9</v>
      </c>
      <c r="I9" s="23"/>
      <c r="J9" s="24"/>
      <c r="K9" s="24"/>
      <c r="L9" s="1"/>
    </row>
    <row r="10" spans="1:15" x14ac:dyDescent="0.25">
      <c r="A10" s="11"/>
      <c r="B10" s="21" t="s">
        <v>6</v>
      </c>
      <c r="C10" s="20">
        <v>13.16</v>
      </c>
      <c r="D10" s="21" t="s">
        <v>7</v>
      </c>
      <c r="E10" s="20">
        <v>13.19</v>
      </c>
      <c r="F10" s="21" t="s">
        <v>8</v>
      </c>
      <c r="G10" s="22">
        <f t="shared" si="0"/>
        <v>29.999999999999361</v>
      </c>
      <c r="H10" s="23" t="s">
        <v>10</v>
      </c>
      <c r="I10" s="23"/>
      <c r="J10" s="24"/>
      <c r="K10" s="24"/>
      <c r="L10" s="1"/>
    </row>
    <row r="11" spans="1:15" x14ac:dyDescent="0.25">
      <c r="A11" s="11"/>
      <c r="B11" s="21" t="s">
        <v>6</v>
      </c>
      <c r="C11" s="20">
        <v>21.8</v>
      </c>
      <c r="D11" s="21" t="s">
        <v>7</v>
      </c>
      <c r="E11" s="20">
        <v>21.9</v>
      </c>
      <c r="F11" s="21" t="s">
        <v>8</v>
      </c>
      <c r="G11" s="22">
        <f t="shared" si="0"/>
        <v>99.999999999997868</v>
      </c>
      <c r="H11" s="23" t="s">
        <v>10</v>
      </c>
      <c r="I11" s="23"/>
      <c r="J11" s="24"/>
      <c r="K11" s="24"/>
      <c r="L11" s="1"/>
    </row>
    <row r="12" spans="1:15" x14ac:dyDescent="0.25">
      <c r="A12" s="11"/>
      <c r="B12" s="21" t="s">
        <v>6</v>
      </c>
      <c r="C12" s="20">
        <v>22.38</v>
      </c>
      <c r="D12" s="21" t="s">
        <v>7</v>
      </c>
      <c r="E12" s="20">
        <v>22.53</v>
      </c>
      <c r="F12" s="21" t="s">
        <v>8</v>
      </c>
      <c r="G12" s="22">
        <f t="shared" si="0"/>
        <v>150.00000000000213</v>
      </c>
      <c r="H12" s="23" t="s">
        <v>9</v>
      </c>
      <c r="I12" s="23"/>
      <c r="J12" s="24"/>
      <c r="K12" s="24"/>
      <c r="L12" s="1"/>
    </row>
    <row r="13" spans="1:15" x14ac:dyDescent="0.25">
      <c r="A13" s="11"/>
      <c r="B13" s="21" t="s">
        <v>6</v>
      </c>
      <c r="C13" s="20">
        <v>23.35</v>
      </c>
      <c r="D13" s="21" t="s">
        <v>7</v>
      </c>
      <c r="E13" s="20">
        <v>23.4</v>
      </c>
      <c r="F13" s="21" t="s">
        <v>8</v>
      </c>
      <c r="G13" s="22">
        <f t="shared" si="0"/>
        <v>49.999999999997158</v>
      </c>
      <c r="H13" s="23" t="s">
        <v>10</v>
      </c>
      <c r="I13" s="23"/>
      <c r="J13" s="24"/>
      <c r="K13" s="24"/>
      <c r="L13" s="1"/>
    </row>
    <row r="14" spans="1:15" x14ac:dyDescent="0.25">
      <c r="A14" s="11"/>
      <c r="B14" s="21" t="s">
        <v>131</v>
      </c>
      <c r="C14" s="20">
        <v>24.87</v>
      </c>
      <c r="D14" s="21" t="s">
        <v>7</v>
      </c>
      <c r="E14" s="20">
        <v>25.27</v>
      </c>
      <c r="F14" s="21" t="s">
        <v>8</v>
      </c>
      <c r="G14" s="22">
        <v>200</v>
      </c>
      <c r="H14" s="23"/>
      <c r="I14" s="23"/>
      <c r="J14" s="24"/>
      <c r="K14" s="24"/>
      <c r="L14" s="1"/>
    </row>
    <row r="15" spans="1:15" x14ac:dyDescent="0.25">
      <c r="A15" s="11"/>
      <c r="B15" s="21" t="s">
        <v>10</v>
      </c>
      <c r="C15" s="20">
        <v>26.204000000000001</v>
      </c>
      <c r="D15" s="21" t="s">
        <v>7</v>
      </c>
      <c r="E15" s="20">
        <v>26.439</v>
      </c>
      <c r="F15" s="21" t="s">
        <v>8</v>
      </c>
      <c r="G15" s="22">
        <v>200</v>
      </c>
      <c r="H15" s="23"/>
      <c r="I15" s="23"/>
      <c r="J15" s="24"/>
      <c r="K15" s="24"/>
      <c r="L15" s="1"/>
    </row>
    <row r="16" spans="1:15" x14ac:dyDescent="0.25">
      <c r="A16" s="11"/>
      <c r="B16" s="21"/>
      <c r="C16" s="20"/>
      <c r="D16" s="21"/>
      <c r="E16" s="20" t="s">
        <v>11</v>
      </c>
      <c r="F16" s="21" t="s">
        <v>8</v>
      </c>
      <c r="G16" s="22">
        <f>SUM(G6:G15)</f>
        <v>2179.9999999999977</v>
      </c>
      <c r="H16" s="23"/>
      <c r="I16" s="23"/>
      <c r="J16" s="24"/>
      <c r="K16" s="24"/>
      <c r="L16" s="1"/>
    </row>
    <row r="17" spans="1:12" x14ac:dyDescent="0.25">
      <c r="A17" s="11"/>
      <c r="B17" s="28"/>
      <c r="C17" s="38" t="s">
        <v>63</v>
      </c>
      <c r="D17" s="21"/>
      <c r="E17" s="20"/>
      <c r="F17" s="21"/>
      <c r="G17" s="22"/>
      <c r="H17" s="23"/>
      <c r="I17" s="23"/>
      <c r="J17" s="24"/>
      <c r="K17" s="24"/>
      <c r="L17" s="1"/>
    </row>
    <row r="18" spans="1:12" x14ac:dyDescent="0.25">
      <c r="A18" s="11"/>
      <c r="B18" s="21" t="s">
        <v>6</v>
      </c>
      <c r="C18" s="20">
        <v>15.6</v>
      </c>
      <c r="D18" s="21" t="s">
        <v>7</v>
      </c>
      <c r="E18" s="20">
        <v>16.05</v>
      </c>
      <c r="F18" s="21" t="s">
        <v>8</v>
      </c>
      <c r="G18" s="22">
        <f>(E18-C18)*1000</f>
        <v>450.00000000000108</v>
      </c>
      <c r="H18" s="23" t="s">
        <v>10</v>
      </c>
      <c r="I18" s="23"/>
      <c r="J18" s="24"/>
      <c r="K18" s="24"/>
      <c r="L18" s="1"/>
    </row>
    <row r="19" spans="1:12" x14ac:dyDescent="0.25">
      <c r="A19" s="11"/>
      <c r="B19" s="28"/>
      <c r="C19" s="21" t="s">
        <v>64</v>
      </c>
      <c r="D19" s="21"/>
      <c r="E19" s="20"/>
      <c r="F19" s="21"/>
      <c r="G19" s="22"/>
      <c r="H19" s="23"/>
      <c r="I19" s="23"/>
      <c r="J19" s="24"/>
      <c r="K19" s="24"/>
      <c r="L19" s="1"/>
    </row>
    <row r="20" spans="1:12" x14ac:dyDescent="0.25">
      <c r="A20" s="11"/>
      <c r="B20" s="21" t="s">
        <v>6</v>
      </c>
      <c r="C20" s="39">
        <v>13.35</v>
      </c>
      <c r="D20" s="38" t="s">
        <v>7</v>
      </c>
      <c r="E20" s="39">
        <v>13.7</v>
      </c>
      <c r="F20" s="38" t="s">
        <v>8</v>
      </c>
      <c r="G20" s="40">
        <f>(E20-C20)*1000</f>
        <v>349.99999999999966</v>
      </c>
      <c r="H20" s="36" t="s">
        <v>9</v>
      </c>
      <c r="I20" s="23"/>
      <c r="J20" s="24"/>
      <c r="K20" s="24"/>
      <c r="L20" s="1"/>
    </row>
    <row r="21" spans="1:12" x14ac:dyDescent="0.25">
      <c r="A21" s="11"/>
      <c r="B21" s="21"/>
      <c r="C21" s="20"/>
      <c r="D21" s="21"/>
      <c r="E21" s="20" t="s">
        <v>65</v>
      </c>
      <c r="F21" s="21"/>
      <c r="G21" s="22">
        <f>SUM(G16:G20)</f>
        <v>2979.9999999999982</v>
      </c>
      <c r="H21" s="23" t="s">
        <v>9</v>
      </c>
      <c r="I21" s="23"/>
      <c r="J21" s="24"/>
      <c r="K21" s="24"/>
      <c r="L21" s="1"/>
    </row>
    <row r="22" spans="1:12" x14ac:dyDescent="0.25">
      <c r="A22" s="11"/>
      <c r="B22" s="21"/>
      <c r="C22" s="21"/>
      <c r="D22" s="21"/>
      <c r="E22" s="21"/>
      <c r="F22" s="21"/>
      <c r="G22" s="22"/>
      <c r="H22" s="41"/>
      <c r="I22" s="23"/>
      <c r="J22" s="24"/>
      <c r="K22" s="24"/>
      <c r="L22" s="1"/>
    </row>
    <row r="23" spans="1:12" x14ac:dyDescent="0.25">
      <c r="A23" s="11"/>
      <c r="B23" s="42" t="s">
        <v>13</v>
      </c>
      <c r="C23" s="42" t="s">
        <v>21</v>
      </c>
      <c r="D23" s="42"/>
      <c r="E23" s="42"/>
      <c r="F23" s="43" t="s">
        <v>132</v>
      </c>
      <c r="G23" s="44"/>
      <c r="H23" s="45"/>
      <c r="I23" s="42"/>
      <c r="J23" s="34"/>
      <c r="K23" s="42"/>
      <c r="L23" s="7">
        <v>112</v>
      </c>
    </row>
    <row r="24" spans="1:12" ht="14.25" customHeight="1" x14ac:dyDescent="0.25">
      <c r="A24" s="12"/>
      <c r="B24" s="36"/>
      <c r="C24" s="36"/>
      <c r="D24" s="36"/>
      <c r="E24" s="36"/>
      <c r="F24" s="36"/>
      <c r="G24" s="36"/>
      <c r="H24" s="36"/>
      <c r="I24" s="36"/>
      <c r="J24" s="46"/>
      <c r="K24" s="47"/>
      <c r="L24" s="9" t="s">
        <v>16</v>
      </c>
    </row>
    <row r="25" spans="1:12" ht="161.25" customHeight="1" x14ac:dyDescent="0.25">
      <c r="A25" s="13" t="s">
        <v>14</v>
      </c>
      <c r="B25" s="107" t="s">
        <v>159</v>
      </c>
      <c r="C25" s="103"/>
      <c r="D25" s="103"/>
      <c r="E25" s="103"/>
      <c r="F25" s="103"/>
      <c r="G25" s="103"/>
      <c r="H25" s="103"/>
      <c r="I25" s="103"/>
      <c r="J25" s="103"/>
      <c r="K25" s="108"/>
      <c r="L25" s="1"/>
    </row>
    <row r="26" spans="1:12" ht="15.75" x14ac:dyDescent="0.25">
      <c r="A26" s="11"/>
      <c r="B26" s="48" t="s">
        <v>15</v>
      </c>
      <c r="C26" s="49"/>
      <c r="D26" s="23"/>
      <c r="E26" s="23"/>
      <c r="F26" s="23"/>
      <c r="G26" s="23"/>
      <c r="H26" s="23"/>
      <c r="I26" s="23"/>
      <c r="J26" s="24"/>
      <c r="K26" s="28"/>
      <c r="L26" s="1"/>
    </row>
    <row r="27" spans="1:12" ht="15.75" x14ac:dyDescent="0.25">
      <c r="A27" s="11"/>
      <c r="B27" s="48" t="s">
        <v>62</v>
      </c>
      <c r="C27" s="49"/>
      <c r="D27" s="23"/>
      <c r="E27" s="23"/>
      <c r="F27" s="23"/>
      <c r="G27" s="23"/>
      <c r="H27" s="23"/>
      <c r="I27" s="23"/>
      <c r="J27" s="24"/>
      <c r="K27" s="28"/>
      <c r="L27" s="1"/>
    </row>
    <row r="28" spans="1:12" x14ac:dyDescent="0.25">
      <c r="A28" s="1"/>
      <c r="B28" s="68" t="s">
        <v>6</v>
      </c>
      <c r="C28" s="69">
        <v>12.315</v>
      </c>
      <c r="D28" s="68" t="s">
        <v>7</v>
      </c>
      <c r="E28" s="69">
        <v>12.425000000000001</v>
      </c>
      <c r="F28" s="68" t="s">
        <v>8</v>
      </c>
      <c r="G28" s="70">
        <f t="shared" ref="G28" si="1">(E28-C28)*1000</f>
        <v>110.00000000000121</v>
      </c>
      <c r="H28" s="23" t="s">
        <v>10</v>
      </c>
      <c r="I28" s="24"/>
      <c r="J28" s="24"/>
      <c r="K28" s="28"/>
      <c r="L28" s="1"/>
    </row>
    <row r="29" spans="1:12" x14ac:dyDescent="0.25">
      <c r="A29" s="1"/>
      <c r="B29" s="106" t="s">
        <v>66</v>
      </c>
      <c r="C29" s="106"/>
      <c r="D29" s="106"/>
      <c r="E29" s="106"/>
      <c r="F29" s="106"/>
      <c r="G29" s="106"/>
      <c r="H29" s="106"/>
      <c r="I29" s="106"/>
      <c r="J29" s="24"/>
      <c r="K29" s="28"/>
      <c r="L29" s="1"/>
    </row>
    <row r="30" spans="1:12" x14ac:dyDescent="0.25">
      <c r="A30" s="1"/>
      <c r="B30" s="24" t="s">
        <v>17</v>
      </c>
      <c r="C30" s="24"/>
      <c r="D30" s="25">
        <v>5.32</v>
      </c>
      <c r="E30" s="26" t="s">
        <v>18</v>
      </c>
      <c r="F30" s="26">
        <v>2.4</v>
      </c>
      <c r="G30" s="26" t="s">
        <v>8</v>
      </c>
      <c r="H30" s="27">
        <f>D30-F30</f>
        <v>2.9200000000000004</v>
      </c>
      <c r="I30" s="28" t="s">
        <v>19</v>
      </c>
      <c r="J30" s="28"/>
      <c r="K30" s="28"/>
      <c r="L30" s="1"/>
    </row>
    <row r="31" spans="1:12" x14ac:dyDescent="0.25">
      <c r="A31" s="1"/>
      <c r="B31" s="24" t="s">
        <v>80</v>
      </c>
      <c r="C31" s="24"/>
      <c r="D31" s="24"/>
      <c r="E31" s="26"/>
      <c r="F31" s="26"/>
      <c r="G31" s="25"/>
      <c r="H31" s="26"/>
      <c r="I31" s="26"/>
      <c r="J31" s="26"/>
      <c r="K31" s="28"/>
      <c r="L31" s="1"/>
    </row>
    <row r="32" spans="1:12" x14ac:dyDescent="0.25">
      <c r="A32" s="1"/>
      <c r="B32" s="68" t="s">
        <v>6</v>
      </c>
      <c r="C32" s="69">
        <v>22.38</v>
      </c>
      <c r="D32" s="68" t="s">
        <v>7</v>
      </c>
      <c r="E32" s="69">
        <v>22.454999999999998</v>
      </c>
      <c r="F32" s="68" t="s">
        <v>8</v>
      </c>
      <c r="G32" s="70">
        <f>(E32-C32)*1000</f>
        <v>74.999999999999289</v>
      </c>
      <c r="H32" s="23" t="s">
        <v>10</v>
      </c>
      <c r="I32" s="24"/>
      <c r="J32" s="24"/>
      <c r="K32" s="28"/>
      <c r="L32" s="1"/>
    </row>
    <row r="33" spans="1:12" x14ac:dyDescent="0.25">
      <c r="A33" s="1"/>
      <c r="B33" s="24"/>
      <c r="C33" s="24"/>
      <c r="D33" s="24" t="s">
        <v>67</v>
      </c>
      <c r="E33" s="24"/>
      <c r="F33" s="24"/>
      <c r="G33" s="24"/>
      <c r="H33" s="24"/>
      <c r="I33" s="24"/>
      <c r="J33" s="24"/>
      <c r="K33" s="28"/>
      <c r="L33" s="1"/>
    </row>
    <row r="34" spans="1:12" x14ac:dyDescent="0.25">
      <c r="A34" s="1"/>
      <c r="B34" s="31" t="s">
        <v>24</v>
      </c>
      <c r="C34" s="28"/>
      <c r="D34" s="29">
        <v>5.32</v>
      </c>
      <c r="E34" s="30" t="s">
        <v>18</v>
      </c>
      <c r="F34" s="26">
        <v>2.65</v>
      </c>
      <c r="G34" s="26" t="s">
        <v>8</v>
      </c>
      <c r="H34" s="26">
        <f>D34-F34</f>
        <v>2.6700000000000004</v>
      </c>
      <c r="I34" s="26" t="s">
        <v>19</v>
      </c>
      <c r="J34" s="24"/>
      <c r="K34" s="28"/>
      <c r="L34" s="1"/>
    </row>
    <row r="35" spans="1:12" x14ac:dyDescent="0.25">
      <c r="A35" s="1"/>
      <c r="B35" s="24" t="s">
        <v>23</v>
      </c>
      <c r="C35" s="24"/>
      <c r="D35" s="31" t="s">
        <v>81</v>
      </c>
      <c r="E35" s="24"/>
      <c r="F35" s="24"/>
      <c r="G35" s="24"/>
      <c r="H35" s="24"/>
      <c r="I35" s="24"/>
      <c r="J35" s="24"/>
      <c r="K35" s="28"/>
      <c r="L35" s="1"/>
    </row>
    <row r="36" spans="1:12" x14ac:dyDescent="0.25">
      <c r="A36" s="1"/>
      <c r="B36" s="65" t="s">
        <v>6</v>
      </c>
      <c r="C36" s="66">
        <v>23.35</v>
      </c>
      <c r="D36" s="65" t="s">
        <v>7</v>
      </c>
      <c r="E36" s="66">
        <v>23.4</v>
      </c>
      <c r="F36" s="65" t="s">
        <v>8</v>
      </c>
      <c r="G36" s="67">
        <f>(E36-C36)*1000</f>
        <v>49.999999999997158</v>
      </c>
      <c r="H36" s="51" t="s">
        <v>9</v>
      </c>
      <c r="I36" s="24"/>
      <c r="J36" s="24"/>
      <c r="K36" s="28"/>
      <c r="L36" s="1"/>
    </row>
    <row r="37" spans="1:12" x14ac:dyDescent="0.25">
      <c r="A37" s="1"/>
      <c r="B37" s="24"/>
      <c r="C37" s="24"/>
      <c r="D37" s="24" t="s">
        <v>68</v>
      </c>
      <c r="E37" s="24"/>
      <c r="F37" s="24"/>
      <c r="G37" s="24"/>
      <c r="H37" s="24"/>
      <c r="I37" s="24"/>
      <c r="J37" s="24"/>
      <c r="K37" s="28"/>
      <c r="L37" s="1"/>
    </row>
    <row r="38" spans="1:12" x14ac:dyDescent="0.25">
      <c r="A38" s="1"/>
      <c r="B38" s="31" t="s">
        <v>24</v>
      </c>
      <c r="C38" s="28"/>
      <c r="D38" s="29">
        <v>5.32</v>
      </c>
      <c r="E38" s="30" t="s">
        <v>18</v>
      </c>
      <c r="F38" s="26">
        <v>2.0699999999999998</v>
      </c>
      <c r="G38" s="26" t="s">
        <v>8</v>
      </c>
      <c r="H38" s="26">
        <f>D38-F38</f>
        <v>3.2500000000000004</v>
      </c>
      <c r="I38" s="26" t="s">
        <v>19</v>
      </c>
      <c r="J38" s="24"/>
      <c r="K38" s="28"/>
      <c r="L38" s="1"/>
    </row>
    <row r="39" spans="1:12" x14ac:dyDescent="0.25">
      <c r="A39" s="1"/>
      <c r="B39" s="24" t="s">
        <v>23</v>
      </c>
      <c r="C39" s="47"/>
      <c r="D39" s="50" t="s">
        <v>94</v>
      </c>
      <c r="E39" s="47"/>
      <c r="F39" s="47"/>
      <c r="G39" s="47"/>
      <c r="H39" s="47"/>
      <c r="I39" s="47"/>
      <c r="J39" s="24"/>
      <c r="K39" s="28"/>
      <c r="L39" s="1"/>
    </row>
    <row r="40" spans="1:12" x14ac:dyDescent="0.25">
      <c r="A40" s="1"/>
      <c r="B40" s="24"/>
      <c r="C40" s="24"/>
      <c r="D40" s="31"/>
      <c r="E40" s="24"/>
      <c r="F40" s="24" t="s">
        <v>60</v>
      </c>
      <c r="G40" s="24"/>
      <c r="H40" s="24">
        <v>8943.0750000000007</v>
      </c>
      <c r="I40" s="24"/>
      <c r="J40" s="24"/>
      <c r="K40" s="28"/>
      <c r="L40" s="1"/>
    </row>
    <row r="41" spans="1:12" ht="15.75" x14ac:dyDescent="0.25">
      <c r="A41" s="1"/>
      <c r="B41" s="48" t="s">
        <v>25</v>
      </c>
      <c r="C41" s="49"/>
      <c r="D41" s="23"/>
      <c r="E41" s="23"/>
      <c r="F41" s="23"/>
      <c r="G41" s="23"/>
      <c r="H41" s="23"/>
      <c r="I41" s="23"/>
      <c r="J41" s="24"/>
      <c r="K41" s="28"/>
      <c r="L41" s="1"/>
    </row>
    <row r="42" spans="1:12" ht="15.75" x14ac:dyDescent="0.25">
      <c r="A42" s="1"/>
      <c r="B42" s="48" t="s">
        <v>62</v>
      </c>
      <c r="C42" s="49"/>
      <c r="D42" s="23"/>
      <c r="E42" s="23"/>
      <c r="F42" s="23"/>
      <c r="G42" s="23"/>
      <c r="H42" s="23"/>
      <c r="I42" s="23"/>
      <c r="J42" s="24"/>
      <c r="K42" s="28"/>
      <c r="L42" s="1"/>
    </row>
    <row r="43" spans="1:12" x14ac:dyDescent="0.25">
      <c r="A43" s="1"/>
      <c r="B43" s="68" t="s">
        <v>6</v>
      </c>
      <c r="C43" s="69">
        <v>8.5299999999999994</v>
      </c>
      <c r="D43" s="68" t="s">
        <v>7</v>
      </c>
      <c r="E43" s="69">
        <v>9.1300000000000008</v>
      </c>
      <c r="F43" s="68" t="s">
        <v>8</v>
      </c>
      <c r="G43" s="70">
        <f t="shared" ref="G43" si="2">(E43-C43)*1000</f>
        <v>600.00000000000136</v>
      </c>
      <c r="H43" s="23" t="s">
        <v>10</v>
      </c>
      <c r="I43" s="24"/>
      <c r="J43" s="24"/>
      <c r="K43" s="28"/>
      <c r="L43" s="1"/>
    </row>
    <row r="44" spans="1:12" x14ac:dyDescent="0.25">
      <c r="A44" s="1"/>
      <c r="B44" s="106" t="s">
        <v>69</v>
      </c>
      <c r="C44" s="106"/>
      <c r="D44" s="106"/>
      <c r="E44" s="106"/>
      <c r="F44" s="106"/>
      <c r="G44" s="106"/>
      <c r="H44" s="106"/>
      <c r="I44" s="106"/>
      <c r="J44" s="24"/>
      <c r="K44" s="28"/>
      <c r="L44" s="1"/>
    </row>
    <row r="45" spans="1:12" x14ac:dyDescent="0.25">
      <c r="A45" s="1"/>
      <c r="B45" s="24" t="s">
        <v>17</v>
      </c>
      <c r="C45" s="24"/>
      <c r="D45" s="25">
        <v>5.32</v>
      </c>
      <c r="E45" s="26" t="s">
        <v>18</v>
      </c>
      <c r="F45" s="26">
        <v>3.4</v>
      </c>
      <c r="G45" s="26" t="s">
        <v>8</v>
      </c>
      <c r="H45" s="27">
        <f>D45-F45</f>
        <v>1.9200000000000004</v>
      </c>
      <c r="I45" s="28" t="s">
        <v>19</v>
      </c>
      <c r="J45" s="24"/>
      <c r="K45" s="28"/>
      <c r="L45" s="1"/>
    </row>
    <row r="46" spans="1:12" x14ac:dyDescent="0.25">
      <c r="A46" s="1"/>
      <c r="B46" s="24" t="s">
        <v>95</v>
      </c>
      <c r="C46" s="24"/>
      <c r="D46" s="24"/>
      <c r="E46" s="26"/>
      <c r="F46" s="26"/>
      <c r="G46" s="25"/>
      <c r="H46" s="26"/>
      <c r="I46" s="26"/>
      <c r="J46" s="24"/>
      <c r="K46" s="28"/>
      <c r="L46" s="1"/>
    </row>
    <row r="47" spans="1:12" x14ac:dyDescent="0.25">
      <c r="A47" s="1"/>
      <c r="B47" s="68" t="s">
        <v>6</v>
      </c>
      <c r="C47" s="69">
        <v>9.8800000000000008</v>
      </c>
      <c r="D47" s="68" t="s">
        <v>7</v>
      </c>
      <c r="E47" s="69">
        <v>10.029999999999999</v>
      </c>
      <c r="F47" s="68" t="s">
        <v>8</v>
      </c>
      <c r="G47" s="70">
        <f>(E47-C47)*1000</f>
        <v>149.99999999999858</v>
      </c>
      <c r="H47" s="23" t="s">
        <v>10</v>
      </c>
      <c r="I47" s="24"/>
      <c r="J47" s="24"/>
      <c r="K47" s="28"/>
      <c r="L47" s="1"/>
    </row>
    <row r="48" spans="1:12" x14ac:dyDescent="0.25">
      <c r="A48" s="1"/>
      <c r="B48" s="24"/>
      <c r="C48" s="24"/>
      <c r="D48" s="24" t="s">
        <v>70</v>
      </c>
      <c r="E48" s="24"/>
      <c r="F48" s="24"/>
      <c r="G48" s="24"/>
      <c r="H48" s="24"/>
      <c r="I48" s="24"/>
      <c r="J48" s="24"/>
      <c r="K48" s="28"/>
      <c r="L48" s="1"/>
    </row>
    <row r="49" spans="1:12" x14ac:dyDescent="0.25">
      <c r="A49" s="1"/>
      <c r="B49" s="31" t="s">
        <v>24</v>
      </c>
      <c r="C49" s="28"/>
      <c r="D49" s="29">
        <v>5.32</v>
      </c>
      <c r="E49" s="30" t="s">
        <v>18</v>
      </c>
      <c r="F49" s="26">
        <v>2.84</v>
      </c>
      <c r="G49" s="26" t="s">
        <v>8</v>
      </c>
      <c r="H49" s="26">
        <f>D49-F49</f>
        <v>2.4800000000000004</v>
      </c>
      <c r="I49" s="26" t="s">
        <v>19</v>
      </c>
      <c r="J49" s="24"/>
      <c r="K49" s="28"/>
      <c r="L49" s="1"/>
    </row>
    <row r="50" spans="1:12" x14ac:dyDescent="0.25">
      <c r="A50" s="1"/>
      <c r="B50" s="24" t="s">
        <v>23</v>
      </c>
      <c r="C50" s="24"/>
      <c r="D50" s="31" t="s">
        <v>96</v>
      </c>
      <c r="E50" s="24"/>
      <c r="F50" s="24"/>
      <c r="G50" s="24"/>
      <c r="H50" s="51"/>
      <c r="I50" s="51"/>
      <c r="J50" s="24"/>
      <c r="K50" s="28"/>
      <c r="L50" s="1"/>
    </row>
    <row r="51" spans="1:12" x14ac:dyDescent="0.25">
      <c r="A51" s="1"/>
      <c r="B51" s="65" t="s">
        <v>6</v>
      </c>
      <c r="C51" s="66">
        <v>10.1</v>
      </c>
      <c r="D51" s="65" t="s">
        <v>7</v>
      </c>
      <c r="E51" s="66">
        <v>10.3</v>
      </c>
      <c r="F51" s="65" t="s">
        <v>8</v>
      </c>
      <c r="G51" s="67">
        <f>(E51-C51)*1000</f>
        <v>200.00000000000108</v>
      </c>
      <c r="H51" s="51" t="s">
        <v>9</v>
      </c>
      <c r="I51" s="24"/>
      <c r="J51" s="24"/>
      <c r="K51" s="28"/>
      <c r="L51" s="1"/>
    </row>
    <row r="52" spans="1:12" x14ac:dyDescent="0.25">
      <c r="A52" s="1"/>
      <c r="B52" s="24"/>
      <c r="C52" s="24"/>
      <c r="D52" s="24" t="s">
        <v>71</v>
      </c>
      <c r="E52" s="24"/>
      <c r="F52" s="24"/>
      <c r="G52" s="24"/>
      <c r="H52" s="24"/>
      <c r="I52" s="24"/>
      <c r="J52" s="24"/>
      <c r="K52" s="28"/>
      <c r="L52" s="1"/>
    </row>
    <row r="53" spans="1:12" x14ac:dyDescent="0.25">
      <c r="A53" s="1"/>
      <c r="B53" s="31" t="s">
        <v>24</v>
      </c>
      <c r="C53" s="28"/>
      <c r="D53" s="29">
        <v>5.32</v>
      </c>
      <c r="E53" s="30" t="s">
        <v>18</v>
      </c>
      <c r="F53" s="26">
        <v>2.85</v>
      </c>
      <c r="G53" s="26" t="s">
        <v>8</v>
      </c>
      <c r="H53" s="26">
        <f>D53-F53</f>
        <v>2.4700000000000002</v>
      </c>
      <c r="I53" s="26" t="s">
        <v>19</v>
      </c>
      <c r="J53" s="24"/>
      <c r="K53" s="28"/>
      <c r="L53" s="1"/>
    </row>
    <row r="54" spans="1:12" x14ac:dyDescent="0.25">
      <c r="A54" s="1"/>
      <c r="B54" s="24" t="s">
        <v>23</v>
      </c>
      <c r="C54" s="24"/>
      <c r="D54" s="31" t="s">
        <v>97</v>
      </c>
      <c r="E54" s="24"/>
      <c r="F54" s="24"/>
      <c r="G54" s="24"/>
      <c r="H54" s="51"/>
      <c r="I54" s="24"/>
      <c r="J54" s="24"/>
      <c r="K54" s="28"/>
      <c r="L54" s="1"/>
    </row>
    <row r="55" spans="1:12" x14ac:dyDescent="0.25">
      <c r="A55" s="1"/>
      <c r="B55" s="68" t="s">
        <v>131</v>
      </c>
      <c r="C55" s="69">
        <v>12.13</v>
      </c>
      <c r="D55" s="68" t="s">
        <v>7</v>
      </c>
      <c r="E55" s="69">
        <v>12.63</v>
      </c>
      <c r="F55" s="68" t="s">
        <v>8</v>
      </c>
      <c r="G55" s="70">
        <v>390</v>
      </c>
      <c r="H55" s="71" t="s">
        <v>10</v>
      </c>
      <c r="I55" s="24"/>
      <c r="J55" s="24"/>
      <c r="K55" s="28"/>
      <c r="L55" s="1"/>
    </row>
    <row r="56" spans="1:12" x14ac:dyDescent="0.25">
      <c r="A56" s="1"/>
      <c r="B56" s="106" t="s">
        <v>72</v>
      </c>
      <c r="C56" s="106"/>
      <c r="D56" s="106"/>
      <c r="E56" s="106"/>
      <c r="F56" s="106"/>
      <c r="G56" s="106"/>
      <c r="H56" s="106"/>
      <c r="I56" s="106"/>
      <c r="J56" s="24"/>
      <c r="K56" s="28"/>
      <c r="L56" s="1"/>
    </row>
    <row r="57" spans="1:12" x14ac:dyDescent="0.25">
      <c r="A57" s="1"/>
      <c r="B57" s="24" t="s">
        <v>17</v>
      </c>
      <c r="C57" s="24"/>
      <c r="D57" s="25">
        <v>5.32</v>
      </c>
      <c r="E57" s="26" t="s">
        <v>18</v>
      </c>
      <c r="F57" s="26">
        <v>2.66</v>
      </c>
      <c r="G57" s="26" t="s">
        <v>8</v>
      </c>
      <c r="H57" s="27">
        <f>D57-F57</f>
        <v>2.66</v>
      </c>
      <c r="I57" s="28" t="s">
        <v>19</v>
      </c>
      <c r="J57" s="24"/>
      <c r="K57" s="28"/>
      <c r="L57" s="1"/>
    </row>
    <row r="58" spans="1:12" x14ac:dyDescent="0.25">
      <c r="A58" s="1"/>
      <c r="B58" s="24" t="s">
        <v>133</v>
      </c>
      <c r="C58" s="24"/>
      <c r="D58" s="24"/>
      <c r="E58" s="26"/>
      <c r="F58" s="26"/>
      <c r="G58" s="25"/>
      <c r="H58" s="26"/>
      <c r="I58" s="26"/>
      <c r="J58" s="24"/>
      <c r="K58" s="28"/>
      <c r="L58" s="1"/>
    </row>
    <row r="59" spans="1:12" x14ac:dyDescent="0.25">
      <c r="A59" s="1"/>
      <c r="B59" s="68" t="s">
        <v>131</v>
      </c>
      <c r="C59" s="69">
        <v>13.16</v>
      </c>
      <c r="D59" s="68" t="s">
        <v>7</v>
      </c>
      <c r="E59" s="69">
        <v>13.19</v>
      </c>
      <c r="F59" s="68" t="s">
        <v>8</v>
      </c>
      <c r="G59" s="70">
        <f>(E59-C59)*1000</f>
        <v>29.999999999999361</v>
      </c>
      <c r="H59" s="71" t="s">
        <v>10</v>
      </c>
      <c r="I59" s="24"/>
      <c r="J59" s="24"/>
      <c r="K59" s="28"/>
      <c r="L59" s="1"/>
    </row>
    <row r="60" spans="1:12" x14ac:dyDescent="0.25">
      <c r="A60" s="1"/>
      <c r="B60" s="106" t="s">
        <v>134</v>
      </c>
      <c r="C60" s="106"/>
      <c r="D60" s="106"/>
      <c r="E60" s="106"/>
      <c r="F60" s="106"/>
      <c r="G60" s="106"/>
      <c r="H60" s="106"/>
      <c r="I60" s="106"/>
      <c r="J60" s="24"/>
      <c r="K60" s="28"/>
      <c r="L60" s="1"/>
    </row>
    <row r="61" spans="1:12" x14ac:dyDescent="0.25">
      <c r="A61" s="1"/>
      <c r="B61" s="24" t="s">
        <v>17</v>
      </c>
      <c r="C61" s="24"/>
      <c r="D61" s="25">
        <v>5.2</v>
      </c>
      <c r="E61" s="26" t="s">
        <v>18</v>
      </c>
      <c r="F61" s="26">
        <v>2.7</v>
      </c>
      <c r="G61" s="26" t="s">
        <v>8</v>
      </c>
      <c r="H61" s="27">
        <f>D61-F61</f>
        <v>2.5</v>
      </c>
      <c r="I61" s="28" t="s">
        <v>19</v>
      </c>
      <c r="J61" s="24"/>
      <c r="K61" s="28"/>
      <c r="L61" s="1"/>
    </row>
    <row r="62" spans="1:12" x14ac:dyDescent="0.25">
      <c r="A62" s="1"/>
      <c r="B62" s="24" t="s">
        <v>135</v>
      </c>
      <c r="C62" s="24"/>
      <c r="D62" s="24"/>
      <c r="E62" s="26"/>
      <c r="F62" s="26"/>
      <c r="G62" s="25"/>
      <c r="H62" s="26"/>
      <c r="I62" s="26"/>
      <c r="J62" s="24"/>
      <c r="K62" s="28"/>
      <c r="L62" s="1"/>
    </row>
    <row r="63" spans="1:12" x14ac:dyDescent="0.25">
      <c r="A63" s="1"/>
      <c r="B63" s="68" t="s">
        <v>6</v>
      </c>
      <c r="C63" s="69">
        <v>21.8</v>
      </c>
      <c r="D63" s="68" t="s">
        <v>7</v>
      </c>
      <c r="E63" s="69">
        <v>21.9</v>
      </c>
      <c r="F63" s="68" t="s">
        <v>8</v>
      </c>
      <c r="G63" s="70">
        <f>(E63-C63)*1000</f>
        <v>99.999999999997868</v>
      </c>
      <c r="H63" s="23" t="s">
        <v>10</v>
      </c>
      <c r="I63" s="24"/>
      <c r="J63" s="24"/>
      <c r="K63" s="28"/>
      <c r="L63" s="1"/>
    </row>
    <row r="64" spans="1:12" x14ac:dyDescent="0.25">
      <c r="A64" s="1"/>
      <c r="B64" s="24"/>
      <c r="C64" s="24"/>
      <c r="D64" s="24" t="s">
        <v>73</v>
      </c>
      <c r="E64" s="24"/>
      <c r="F64" s="24"/>
      <c r="G64" s="24"/>
      <c r="H64" s="24"/>
      <c r="I64" s="24"/>
      <c r="J64" s="24"/>
      <c r="K64" s="28"/>
      <c r="L64" s="1"/>
    </row>
    <row r="65" spans="1:12" x14ac:dyDescent="0.25">
      <c r="A65" s="1"/>
      <c r="B65" s="31" t="s">
        <v>24</v>
      </c>
      <c r="C65" s="28"/>
      <c r="D65" s="29">
        <v>5.32</v>
      </c>
      <c r="E65" s="30" t="s">
        <v>18</v>
      </c>
      <c r="F65" s="26">
        <v>2.5099999999999998</v>
      </c>
      <c r="G65" s="26" t="s">
        <v>8</v>
      </c>
      <c r="H65" s="26">
        <f>D65-F65</f>
        <v>2.8100000000000005</v>
      </c>
      <c r="I65" s="26" t="s">
        <v>19</v>
      </c>
      <c r="J65" s="24"/>
      <c r="K65" s="28"/>
      <c r="L65" s="1"/>
    </row>
    <row r="66" spans="1:12" x14ac:dyDescent="0.25">
      <c r="A66" s="1"/>
      <c r="B66" s="24" t="s">
        <v>23</v>
      </c>
      <c r="C66" s="24"/>
      <c r="D66" s="31" t="s">
        <v>98</v>
      </c>
      <c r="E66" s="24"/>
      <c r="F66" s="24"/>
      <c r="G66" s="24"/>
      <c r="H66" s="24"/>
      <c r="I66" s="24"/>
      <c r="J66" s="24"/>
      <c r="K66" s="28"/>
      <c r="L66" s="1"/>
    </row>
    <row r="67" spans="1:12" x14ac:dyDescent="0.25">
      <c r="A67" s="1"/>
      <c r="B67" s="33" t="s">
        <v>6</v>
      </c>
      <c r="C67" s="32">
        <v>22.454999999999998</v>
      </c>
      <c r="D67" s="33" t="s">
        <v>7</v>
      </c>
      <c r="E67" s="32">
        <v>22.53</v>
      </c>
      <c r="F67" s="33" t="s">
        <v>8</v>
      </c>
      <c r="G67" s="34">
        <f>(E67-C67)*1000</f>
        <v>75.000000000002842</v>
      </c>
      <c r="H67" s="24" t="s">
        <v>9</v>
      </c>
      <c r="I67" s="24"/>
      <c r="J67" s="24"/>
      <c r="K67" s="28"/>
      <c r="L67" s="1"/>
    </row>
    <row r="68" spans="1:12" x14ac:dyDescent="0.25">
      <c r="A68" s="1"/>
      <c r="B68" s="24"/>
      <c r="C68" s="24"/>
      <c r="D68" s="24" t="s">
        <v>67</v>
      </c>
      <c r="E68" s="24"/>
      <c r="F68" s="24"/>
      <c r="G68" s="24"/>
      <c r="H68" s="24"/>
      <c r="I68" s="24"/>
      <c r="J68" s="24"/>
      <c r="K68" s="28"/>
      <c r="L68" s="1"/>
    </row>
    <row r="69" spans="1:12" x14ac:dyDescent="0.25">
      <c r="A69" s="1"/>
      <c r="B69" s="31" t="s">
        <v>24</v>
      </c>
      <c r="C69" s="28"/>
      <c r="D69" s="29">
        <v>5.32</v>
      </c>
      <c r="E69" s="30" t="s">
        <v>18</v>
      </c>
      <c r="F69" s="26">
        <v>2.65</v>
      </c>
      <c r="G69" s="26" t="s">
        <v>8</v>
      </c>
      <c r="H69" s="26">
        <f>D69-F69</f>
        <v>2.6700000000000004</v>
      </c>
      <c r="I69" s="26" t="s">
        <v>19</v>
      </c>
      <c r="J69" s="24"/>
      <c r="K69" s="28"/>
      <c r="L69" s="1"/>
    </row>
    <row r="70" spans="1:12" x14ac:dyDescent="0.25">
      <c r="A70" s="1"/>
      <c r="B70" s="24" t="s">
        <v>23</v>
      </c>
      <c r="C70" s="24"/>
      <c r="D70" s="31" t="s">
        <v>99</v>
      </c>
      <c r="E70" s="24"/>
      <c r="F70" s="24"/>
      <c r="G70" s="24"/>
      <c r="H70" s="24"/>
      <c r="I70" s="24"/>
      <c r="J70" s="24"/>
      <c r="K70" s="28"/>
      <c r="L70" s="1"/>
    </row>
    <row r="71" spans="1:12" x14ac:dyDescent="0.25">
      <c r="A71" s="1"/>
      <c r="B71" s="65" t="s">
        <v>131</v>
      </c>
      <c r="C71" s="66">
        <v>24.87</v>
      </c>
      <c r="D71" s="65" t="s">
        <v>7</v>
      </c>
      <c r="E71" s="66">
        <v>25.27</v>
      </c>
      <c r="F71" s="65" t="s">
        <v>8</v>
      </c>
      <c r="G71" s="67">
        <v>200</v>
      </c>
      <c r="H71" s="51" t="s">
        <v>9</v>
      </c>
      <c r="I71" s="24"/>
      <c r="J71" s="24"/>
      <c r="K71" s="28"/>
      <c r="L71" s="1"/>
    </row>
    <row r="72" spans="1:12" x14ac:dyDescent="0.25">
      <c r="A72" s="1"/>
      <c r="B72" s="24"/>
      <c r="C72" s="24"/>
      <c r="D72" s="24" t="s">
        <v>136</v>
      </c>
      <c r="E72" s="24"/>
      <c r="F72" s="24"/>
      <c r="G72" s="24"/>
      <c r="H72" s="24"/>
      <c r="I72" s="24"/>
      <c r="J72" s="24"/>
      <c r="K72" s="28"/>
      <c r="L72" s="1"/>
    </row>
    <row r="73" spans="1:12" x14ac:dyDescent="0.25">
      <c r="A73" s="1"/>
      <c r="B73" s="31" t="s">
        <v>24</v>
      </c>
      <c r="C73" s="28"/>
      <c r="D73" s="61">
        <v>4.9000000000000004</v>
      </c>
      <c r="E73" s="30" t="s">
        <v>18</v>
      </c>
      <c r="F73" s="25">
        <v>3.2</v>
      </c>
      <c r="G73" s="26" t="s">
        <v>8</v>
      </c>
      <c r="H73" s="25">
        <f>D73-F73</f>
        <v>1.7000000000000002</v>
      </c>
      <c r="I73" s="26" t="s">
        <v>19</v>
      </c>
      <c r="J73" s="24"/>
      <c r="K73" s="28"/>
      <c r="L73" s="1"/>
    </row>
    <row r="74" spans="1:12" x14ac:dyDescent="0.25">
      <c r="A74" s="1"/>
      <c r="B74" s="24" t="s">
        <v>23</v>
      </c>
      <c r="C74" s="24"/>
      <c r="D74" s="31" t="s">
        <v>137</v>
      </c>
      <c r="E74" s="24"/>
      <c r="F74" s="24"/>
      <c r="G74" s="24"/>
      <c r="H74" s="24"/>
      <c r="I74" s="24"/>
      <c r="J74" s="24"/>
      <c r="K74" s="28"/>
      <c r="L74" s="1"/>
    </row>
    <row r="75" spans="1:12" x14ac:dyDescent="0.25">
      <c r="A75" s="1"/>
      <c r="B75" s="65" t="s">
        <v>131</v>
      </c>
      <c r="C75" s="66">
        <v>26.204000000000001</v>
      </c>
      <c r="D75" s="65" t="s">
        <v>7</v>
      </c>
      <c r="E75" s="66">
        <v>26.439</v>
      </c>
      <c r="F75" s="65" t="s">
        <v>8</v>
      </c>
      <c r="G75" s="67">
        <v>200</v>
      </c>
      <c r="H75" s="51" t="s">
        <v>9</v>
      </c>
      <c r="I75" s="24"/>
      <c r="J75" s="24"/>
      <c r="K75" s="28"/>
      <c r="L75" s="1"/>
    </row>
    <row r="76" spans="1:12" x14ac:dyDescent="0.25">
      <c r="A76" s="1"/>
      <c r="B76" s="24"/>
      <c r="C76" s="24"/>
      <c r="D76" s="24" t="s">
        <v>138</v>
      </c>
      <c r="E76" s="24"/>
      <c r="F76" s="24"/>
      <c r="G76" s="24"/>
      <c r="H76" s="24"/>
      <c r="I76" s="24"/>
      <c r="J76" s="24"/>
      <c r="K76" s="28"/>
      <c r="L76" s="1"/>
    </row>
    <row r="77" spans="1:12" x14ac:dyDescent="0.25">
      <c r="A77" s="1"/>
      <c r="B77" s="31" t="s">
        <v>24</v>
      </c>
      <c r="C77" s="28"/>
      <c r="D77" s="61">
        <v>5.15</v>
      </c>
      <c r="E77" s="30" t="s">
        <v>18</v>
      </c>
      <c r="F77" s="25">
        <v>3.11</v>
      </c>
      <c r="G77" s="26" t="s">
        <v>8</v>
      </c>
      <c r="H77" s="25">
        <f>D77-F77</f>
        <v>2.0400000000000005</v>
      </c>
      <c r="I77" s="26" t="s">
        <v>19</v>
      </c>
      <c r="J77" s="24"/>
      <c r="K77" s="28"/>
      <c r="L77" s="1"/>
    </row>
    <row r="78" spans="1:12" x14ac:dyDescent="0.25">
      <c r="A78" s="1"/>
      <c r="B78" s="24" t="s">
        <v>23</v>
      </c>
      <c r="C78" s="24"/>
      <c r="D78" s="31" t="s">
        <v>139</v>
      </c>
      <c r="E78" s="24"/>
      <c r="F78" s="24"/>
      <c r="G78" s="24"/>
      <c r="H78" s="24"/>
      <c r="I78" s="24"/>
      <c r="J78" s="24"/>
      <c r="K78" s="28"/>
      <c r="L78" s="1"/>
    </row>
    <row r="79" spans="1:12" x14ac:dyDescent="0.25">
      <c r="A79" s="1"/>
      <c r="B79" s="52" t="s">
        <v>63</v>
      </c>
      <c r="C79" s="53"/>
      <c r="D79" s="31"/>
      <c r="E79" s="24"/>
      <c r="F79" s="24"/>
      <c r="G79" s="24"/>
      <c r="H79" s="24"/>
      <c r="I79" s="24"/>
      <c r="J79" s="24"/>
      <c r="K79" s="28"/>
      <c r="L79" s="1"/>
    </row>
    <row r="80" spans="1:12" x14ac:dyDescent="0.25">
      <c r="A80" s="1"/>
      <c r="B80" s="68" t="s">
        <v>6</v>
      </c>
      <c r="C80" s="69">
        <v>15.6</v>
      </c>
      <c r="D80" s="68" t="s">
        <v>7</v>
      </c>
      <c r="E80" s="69">
        <v>16.05</v>
      </c>
      <c r="F80" s="68" t="s">
        <v>8</v>
      </c>
      <c r="G80" s="70">
        <f>(E80-C80)*1000</f>
        <v>450.00000000000108</v>
      </c>
      <c r="H80" s="51" t="s">
        <v>9</v>
      </c>
      <c r="I80" s="24"/>
      <c r="J80" s="24"/>
      <c r="K80" s="28"/>
      <c r="L80" s="1"/>
    </row>
    <row r="81" spans="1:12" x14ac:dyDescent="0.25">
      <c r="A81" s="1"/>
      <c r="B81" s="24"/>
      <c r="C81" s="24"/>
      <c r="D81" s="24" t="s">
        <v>74</v>
      </c>
      <c r="E81" s="24"/>
      <c r="F81" s="24"/>
      <c r="G81" s="24"/>
      <c r="H81" s="24"/>
      <c r="I81" s="24"/>
      <c r="J81" s="24"/>
      <c r="K81" s="28"/>
      <c r="L81" s="1"/>
    </row>
    <row r="82" spans="1:12" x14ac:dyDescent="0.25">
      <c r="A82" s="1"/>
      <c r="B82" s="31" t="s">
        <v>24</v>
      </c>
      <c r="C82" s="28"/>
      <c r="D82" s="29">
        <v>4.5999999999999996</v>
      </c>
      <c r="E82" s="30" t="s">
        <v>18</v>
      </c>
      <c r="F82" s="25">
        <v>2.9</v>
      </c>
      <c r="G82" s="26" t="s">
        <v>8</v>
      </c>
      <c r="H82" s="25">
        <f>D82-F82</f>
        <v>1.6999999999999997</v>
      </c>
      <c r="I82" s="26" t="s">
        <v>19</v>
      </c>
      <c r="J82" s="24"/>
      <c r="K82" s="28"/>
      <c r="L82" s="1"/>
    </row>
    <row r="83" spans="1:12" x14ac:dyDescent="0.25">
      <c r="A83" s="1"/>
      <c r="B83" s="24" t="s">
        <v>23</v>
      </c>
      <c r="C83" s="24"/>
      <c r="D83" s="31" t="s">
        <v>100</v>
      </c>
      <c r="E83" s="24"/>
      <c r="F83" s="24"/>
      <c r="G83" s="24"/>
      <c r="H83" s="24"/>
      <c r="I83" s="24"/>
      <c r="J83" s="24"/>
      <c r="K83" s="28"/>
      <c r="L83" s="1"/>
    </row>
    <row r="84" spans="1:12" x14ac:dyDescent="0.25">
      <c r="A84" s="1"/>
      <c r="B84" s="52" t="s">
        <v>75</v>
      </c>
      <c r="C84" s="53"/>
      <c r="D84" s="31"/>
      <c r="E84" s="24"/>
      <c r="F84" s="24"/>
      <c r="G84" s="24"/>
      <c r="H84" s="24"/>
      <c r="I84" s="24"/>
      <c r="J84" s="24"/>
      <c r="K84" s="28"/>
      <c r="L84" s="1"/>
    </row>
    <row r="85" spans="1:12" x14ac:dyDescent="0.25">
      <c r="A85" s="1"/>
      <c r="B85" s="68" t="s">
        <v>6</v>
      </c>
      <c r="C85" s="69">
        <v>13.35</v>
      </c>
      <c r="D85" s="68" t="s">
        <v>7</v>
      </c>
      <c r="E85" s="69">
        <v>13.7</v>
      </c>
      <c r="F85" s="68" t="s">
        <v>8</v>
      </c>
      <c r="G85" s="70">
        <f>(E85-C85)*1000</f>
        <v>349.99999999999966</v>
      </c>
      <c r="H85" s="71" t="s">
        <v>9</v>
      </c>
      <c r="I85" s="24"/>
      <c r="J85" s="24"/>
      <c r="K85" s="28"/>
      <c r="L85" s="1"/>
    </row>
    <row r="86" spans="1:12" x14ac:dyDescent="0.25">
      <c r="A86" s="1"/>
      <c r="B86" s="24"/>
      <c r="C86" s="24"/>
      <c r="D86" s="24" t="s">
        <v>76</v>
      </c>
      <c r="E86" s="24"/>
      <c r="F86" s="24"/>
      <c r="G86" s="24"/>
      <c r="H86" s="24"/>
      <c r="I86" s="24"/>
      <c r="J86" s="24"/>
      <c r="K86" s="28"/>
      <c r="L86" s="1"/>
    </row>
    <row r="87" spans="1:12" x14ac:dyDescent="0.25">
      <c r="A87" s="1"/>
      <c r="B87" s="31" t="s">
        <v>24</v>
      </c>
      <c r="C87" s="28"/>
      <c r="D87" s="61">
        <v>4.0999999999999996</v>
      </c>
      <c r="E87" s="30" t="s">
        <v>18</v>
      </c>
      <c r="F87" s="26">
        <v>1.96</v>
      </c>
      <c r="G87" s="26" t="s">
        <v>8</v>
      </c>
      <c r="H87" s="26">
        <f>D87-F87</f>
        <v>2.1399999999999997</v>
      </c>
      <c r="I87" s="26" t="s">
        <v>19</v>
      </c>
      <c r="J87" s="24"/>
      <c r="K87" s="28"/>
      <c r="L87" s="1"/>
    </row>
    <row r="88" spans="1:12" x14ac:dyDescent="0.25">
      <c r="A88" s="1"/>
      <c r="B88" s="24" t="s">
        <v>23</v>
      </c>
      <c r="C88" s="24"/>
      <c r="D88" s="50" t="s">
        <v>101</v>
      </c>
      <c r="E88" s="47"/>
      <c r="F88" s="47"/>
      <c r="G88" s="47"/>
      <c r="H88" s="47"/>
      <c r="I88" s="47"/>
      <c r="J88" s="24"/>
      <c r="K88" s="28"/>
      <c r="L88" s="1"/>
    </row>
    <row r="89" spans="1:12" x14ac:dyDescent="0.25">
      <c r="A89" s="1"/>
      <c r="B89" s="24"/>
      <c r="C89" s="24"/>
      <c r="D89" s="31"/>
      <c r="E89" s="24" t="s">
        <v>60</v>
      </c>
      <c r="F89" s="24"/>
      <c r="G89" s="24"/>
      <c r="H89" s="24">
        <v>66153.887000000002</v>
      </c>
      <c r="I89" s="24"/>
      <c r="J89" s="24"/>
      <c r="K89" s="28"/>
      <c r="L89" s="1"/>
    </row>
    <row r="90" spans="1:12" x14ac:dyDescent="0.25">
      <c r="A90" s="1"/>
      <c r="B90" s="24"/>
      <c r="C90" s="24" t="s">
        <v>140</v>
      </c>
      <c r="D90" s="31"/>
      <c r="E90" s="24"/>
      <c r="F90" s="24"/>
      <c r="G90" s="24"/>
      <c r="H90" s="24"/>
      <c r="I90" s="24"/>
      <c r="J90" s="24"/>
      <c r="K90" s="28"/>
      <c r="L90" s="8">
        <v>19846.166000000001</v>
      </c>
    </row>
    <row r="91" spans="1:12" ht="24" customHeight="1" x14ac:dyDescent="0.25">
      <c r="A91" s="2"/>
      <c r="B91" s="47"/>
      <c r="C91" s="72" t="s">
        <v>141</v>
      </c>
      <c r="D91" s="50"/>
      <c r="E91" s="47"/>
      <c r="F91" s="47"/>
      <c r="G91" s="47"/>
      <c r="H91" s="47"/>
      <c r="I91" s="47"/>
      <c r="J91" s="47"/>
      <c r="K91" s="47"/>
      <c r="L91" s="9" t="s">
        <v>28</v>
      </c>
    </row>
    <row r="92" spans="1:12" ht="158.25" customHeight="1" x14ac:dyDescent="0.25">
      <c r="A92" s="16" t="s">
        <v>27</v>
      </c>
      <c r="B92" s="104" t="s">
        <v>26</v>
      </c>
      <c r="C92" s="104"/>
      <c r="D92" s="104"/>
      <c r="E92" s="104"/>
      <c r="F92" s="104"/>
      <c r="G92" s="104"/>
      <c r="H92" s="104"/>
      <c r="I92" s="104"/>
      <c r="J92" s="104"/>
      <c r="K92" s="104"/>
      <c r="L92" s="1"/>
    </row>
    <row r="93" spans="1:12" x14ac:dyDescent="0.25">
      <c r="A93" s="1"/>
      <c r="B93" s="24"/>
      <c r="C93" s="24" t="s">
        <v>142</v>
      </c>
      <c r="D93" s="24"/>
      <c r="E93" s="24"/>
      <c r="F93" s="24"/>
      <c r="G93" s="24"/>
      <c r="H93" s="24"/>
      <c r="I93" s="24"/>
      <c r="J93" s="24"/>
      <c r="K93" s="24"/>
      <c r="L93" s="8">
        <v>19846.166000000001</v>
      </c>
    </row>
    <row r="94" spans="1:12" x14ac:dyDescent="0.25">
      <c r="A94" s="2"/>
      <c r="B94" s="47"/>
      <c r="C94" s="47"/>
      <c r="D94" s="47"/>
      <c r="E94" s="47"/>
      <c r="F94" s="47"/>
      <c r="G94" s="47"/>
      <c r="H94" s="47"/>
      <c r="I94" s="47"/>
      <c r="J94" s="47"/>
      <c r="K94" s="47"/>
      <c r="L94" s="9" t="s">
        <v>28</v>
      </c>
    </row>
    <row r="95" spans="1:12" ht="47.25" customHeight="1" x14ac:dyDescent="0.25">
      <c r="A95" s="16" t="s">
        <v>30</v>
      </c>
      <c r="B95" s="103" t="s">
        <v>29</v>
      </c>
      <c r="C95" s="103"/>
      <c r="D95" s="103"/>
      <c r="E95" s="103"/>
      <c r="F95" s="103"/>
      <c r="G95" s="103"/>
      <c r="H95" s="103"/>
      <c r="I95" s="103"/>
      <c r="J95" s="103"/>
      <c r="K95" s="103"/>
      <c r="L95" s="1"/>
    </row>
    <row r="96" spans="1:12" x14ac:dyDescent="0.25">
      <c r="A96" s="1"/>
      <c r="B96" s="24"/>
      <c r="C96" s="24" t="s">
        <v>143</v>
      </c>
      <c r="D96" s="24"/>
      <c r="E96" s="24"/>
      <c r="F96" s="24"/>
      <c r="G96" s="24"/>
      <c r="H96" s="24"/>
      <c r="I96" s="24"/>
      <c r="J96" s="24"/>
      <c r="K96" s="24"/>
      <c r="L96" s="8">
        <v>19846.166000000001</v>
      </c>
    </row>
    <row r="97" spans="1:12" x14ac:dyDescent="0.25">
      <c r="A97" s="2"/>
      <c r="B97" s="47"/>
      <c r="C97" s="47"/>
      <c r="D97" s="47"/>
      <c r="E97" s="47"/>
      <c r="F97" s="47"/>
      <c r="G97" s="47"/>
      <c r="H97" s="47"/>
      <c r="I97" s="47"/>
      <c r="J97" s="47"/>
      <c r="K97" s="47"/>
      <c r="L97" s="9" t="s">
        <v>28</v>
      </c>
    </row>
    <row r="98" spans="1:12" ht="63" customHeight="1" x14ac:dyDescent="0.25">
      <c r="A98" s="16" t="s">
        <v>31</v>
      </c>
      <c r="B98" s="105" t="s">
        <v>160</v>
      </c>
      <c r="C98" s="105"/>
      <c r="D98" s="105"/>
      <c r="E98" s="105"/>
      <c r="F98" s="105"/>
      <c r="G98" s="105"/>
      <c r="H98" s="105"/>
      <c r="I98" s="105"/>
      <c r="J98" s="105"/>
      <c r="K98" s="105"/>
      <c r="L98" s="1"/>
    </row>
    <row r="99" spans="1:12" ht="15.75" x14ac:dyDescent="0.25">
      <c r="A99" s="1"/>
      <c r="B99" s="48" t="s">
        <v>15</v>
      </c>
      <c r="C99" s="49"/>
      <c r="D99" s="23"/>
      <c r="E99" s="23"/>
      <c r="F99" s="23"/>
      <c r="G99" s="23"/>
      <c r="H99" s="23"/>
      <c r="I99" s="24"/>
      <c r="J99" s="24"/>
      <c r="K99" s="24"/>
      <c r="L99" s="1"/>
    </row>
    <row r="100" spans="1:12" ht="15.75" x14ac:dyDescent="0.25">
      <c r="A100" s="1"/>
      <c r="B100" s="48" t="s">
        <v>62</v>
      </c>
      <c r="C100" s="49"/>
      <c r="D100" s="23"/>
      <c r="E100" s="23"/>
      <c r="F100" s="23"/>
      <c r="G100" s="23"/>
      <c r="H100" s="23"/>
      <c r="I100" s="24"/>
      <c r="J100" s="24"/>
      <c r="K100" s="24"/>
      <c r="L100" s="1"/>
    </row>
    <row r="101" spans="1:12" x14ac:dyDescent="0.25">
      <c r="A101" s="1"/>
      <c r="B101" s="21" t="s">
        <v>6</v>
      </c>
      <c r="C101" s="20">
        <v>12.315</v>
      </c>
      <c r="D101" s="21" t="s">
        <v>7</v>
      </c>
      <c r="E101" s="20">
        <v>12.425000000000001</v>
      </c>
      <c r="F101" s="21" t="s">
        <v>8</v>
      </c>
      <c r="G101" s="22">
        <f t="shared" ref="G101" si="3">(E101-C101)*1000</f>
        <v>110.00000000000121</v>
      </c>
      <c r="H101" s="23" t="s">
        <v>12</v>
      </c>
      <c r="I101" s="24"/>
      <c r="J101" s="24"/>
      <c r="K101" s="24"/>
      <c r="L101" s="1" t="s">
        <v>85</v>
      </c>
    </row>
    <row r="102" spans="1:12" x14ac:dyDescent="0.25">
      <c r="A102" s="1"/>
      <c r="B102" s="23" t="s">
        <v>102</v>
      </c>
      <c r="C102" s="23"/>
      <c r="D102" s="23"/>
      <c r="E102" s="23"/>
      <c r="F102" s="23"/>
      <c r="G102" s="23"/>
      <c r="H102" s="23"/>
      <c r="I102" s="23"/>
      <c r="J102" s="23"/>
      <c r="K102" s="23"/>
      <c r="L102" s="1"/>
    </row>
    <row r="103" spans="1:12" x14ac:dyDescent="0.25">
      <c r="A103" s="1"/>
      <c r="B103" s="23" t="s">
        <v>32</v>
      </c>
      <c r="C103" s="21">
        <v>1</v>
      </c>
      <c r="D103" s="21" t="s">
        <v>20</v>
      </c>
      <c r="E103" s="22">
        <v>110</v>
      </c>
      <c r="F103" s="21" t="s">
        <v>20</v>
      </c>
      <c r="G103" s="21">
        <v>22.76</v>
      </c>
      <c r="H103" s="21" t="s">
        <v>20</v>
      </c>
      <c r="I103" s="20">
        <v>0.1</v>
      </c>
      <c r="J103" s="21" t="s">
        <v>8</v>
      </c>
      <c r="K103" s="20">
        <f>C103*E103*G103*I103</f>
        <v>250.36000000000004</v>
      </c>
      <c r="L103" s="1"/>
    </row>
    <row r="104" spans="1:12" x14ac:dyDescent="0.25">
      <c r="A104" s="1"/>
      <c r="B104" s="24"/>
      <c r="C104" s="24"/>
      <c r="D104" s="24"/>
      <c r="E104" s="24"/>
      <c r="F104" s="24"/>
      <c r="G104" s="24"/>
      <c r="H104" s="24"/>
      <c r="I104" s="24"/>
      <c r="J104" s="24"/>
      <c r="K104" s="26" t="s">
        <v>33</v>
      </c>
      <c r="L104" s="1"/>
    </row>
    <row r="105" spans="1:12" x14ac:dyDescent="0.25">
      <c r="A105" s="1"/>
      <c r="B105" s="21" t="s">
        <v>6</v>
      </c>
      <c r="C105" s="20">
        <v>22.38</v>
      </c>
      <c r="D105" s="21" t="s">
        <v>7</v>
      </c>
      <c r="E105" s="20">
        <v>22.454999999999998</v>
      </c>
      <c r="F105" s="21" t="s">
        <v>8</v>
      </c>
      <c r="G105" s="22">
        <f>(E105-C105)*1000</f>
        <v>74.999999999999289</v>
      </c>
      <c r="H105" s="23" t="s">
        <v>10</v>
      </c>
      <c r="I105" s="24"/>
      <c r="J105" s="24"/>
      <c r="K105" s="26"/>
      <c r="L105" s="1"/>
    </row>
    <row r="106" spans="1:12" x14ac:dyDescent="0.25">
      <c r="A106" s="1"/>
      <c r="B106" s="23" t="s">
        <v>103</v>
      </c>
      <c r="C106" s="23"/>
      <c r="D106" s="23"/>
      <c r="E106" s="23"/>
      <c r="F106" s="23"/>
      <c r="G106" s="23"/>
      <c r="H106" s="23"/>
      <c r="I106" s="23"/>
      <c r="J106" s="23"/>
      <c r="K106" s="21"/>
      <c r="L106" s="1"/>
    </row>
    <row r="107" spans="1:12" x14ac:dyDescent="0.25">
      <c r="A107" s="1"/>
      <c r="B107" s="23" t="s">
        <v>32</v>
      </c>
      <c r="C107" s="21">
        <v>1</v>
      </c>
      <c r="D107" s="21" t="s">
        <v>20</v>
      </c>
      <c r="E107" s="22">
        <v>75</v>
      </c>
      <c r="F107" s="21" t="s">
        <v>20</v>
      </c>
      <c r="G107" s="21">
        <v>21.19</v>
      </c>
      <c r="H107" s="21" t="s">
        <v>20</v>
      </c>
      <c r="I107" s="20">
        <v>0.1</v>
      </c>
      <c r="J107" s="21" t="s">
        <v>8</v>
      </c>
      <c r="K107" s="20">
        <f>C107*E107*G107*I107</f>
        <v>158.92500000000001</v>
      </c>
      <c r="L107" s="1"/>
    </row>
    <row r="108" spans="1:12" x14ac:dyDescent="0.25">
      <c r="A108" s="1"/>
      <c r="B108" s="24"/>
      <c r="C108" s="24"/>
      <c r="D108" s="24"/>
      <c r="E108" s="24"/>
      <c r="F108" s="24"/>
      <c r="G108" s="24"/>
      <c r="H108" s="24"/>
      <c r="I108" s="24"/>
      <c r="J108" s="24"/>
      <c r="K108" s="26" t="s">
        <v>33</v>
      </c>
      <c r="L108" s="1"/>
    </row>
    <row r="109" spans="1:12" x14ac:dyDescent="0.25">
      <c r="A109" s="1"/>
      <c r="B109" s="33" t="s">
        <v>6</v>
      </c>
      <c r="C109" s="32">
        <v>23.35</v>
      </c>
      <c r="D109" s="33" t="s">
        <v>7</v>
      </c>
      <c r="E109" s="32">
        <v>23.4</v>
      </c>
      <c r="F109" s="33" t="s">
        <v>8</v>
      </c>
      <c r="G109" s="34">
        <f>(E109-C109)*1000</f>
        <v>49.999999999997158</v>
      </c>
      <c r="H109" s="24" t="s">
        <v>9</v>
      </c>
      <c r="I109" s="24"/>
      <c r="J109" s="24"/>
      <c r="K109" s="26"/>
      <c r="L109" s="1"/>
    </row>
    <row r="110" spans="1:12" x14ac:dyDescent="0.25">
      <c r="A110" s="1"/>
      <c r="B110" s="23" t="s">
        <v>104</v>
      </c>
      <c r="C110" s="23"/>
      <c r="D110" s="23"/>
      <c r="E110" s="23"/>
      <c r="F110" s="23"/>
      <c r="G110" s="23"/>
      <c r="H110" s="23"/>
      <c r="I110" s="23"/>
      <c r="J110" s="23"/>
      <c r="K110" s="21"/>
      <c r="L110" s="1"/>
    </row>
    <row r="111" spans="1:12" x14ac:dyDescent="0.25">
      <c r="A111" s="1"/>
      <c r="B111" s="23" t="s">
        <v>32</v>
      </c>
      <c r="C111" s="21">
        <v>1</v>
      </c>
      <c r="D111" s="21" t="s">
        <v>20</v>
      </c>
      <c r="E111" s="22">
        <v>50</v>
      </c>
      <c r="F111" s="21" t="s">
        <v>20</v>
      </c>
      <c r="G111" s="21">
        <v>17.391999999999999</v>
      </c>
      <c r="H111" s="21" t="s">
        <v>20</v>
      </c>
      <c r="I111" s="20">
        <v>0.1</v>
      </c>
      <c r="J111" s="21" t="s">
        <v>8</v>
      </c>
      <c r="K111" s="20">
        <f>C111*E111*G111*I111</f>
        <v>86.960000000000008</v>
      </c>
      <c r="L111" s="1"/>
    </row>
    <row r="112" spans="1:12" x14ac:dyDescent="0.25">
      <c r="A112" s="1"/>
      <c r="B112" s="24"/>
      <c r="C112" s="47"/>
      <c r="D112" s="47"/>
      <c r="E112" s="47"/>
      <c r="F112" s="47"/>
      <c r="G112" s="47"/>
      <c r="H112" s="47"/>
      <c r="I112" s="47"/>
      <c r="J112" s="47"/>
      <c r="K112" s="46" t="s">
        <v>33</v>
      </c>
      <c r="L112" s="1"/>
    </row>
    <row r="113" spans="1:12" ht="15.75" x14ac:dyDescent="0.25">
      <c r="A113" s="1"/>
      <c r="B113" s="48"/>
      <c r="C113" s="49"/>
      <c r="D113" s="24"/>
      <c r="E113" s="24"/>
      <c r="F113" s="24"/>
      <c r="G113" s="24"/>
      <c r="H113" s="24" t="s">
        <v>34</v>
      </c>
      <c r="I113" s="24"/>
      <c r="J113" s="24"/>
      <c r="K113" s="54">
        <f>K103+K107+K111</f>
        <v>496.24500000000012</v>
      </c>
      <c r="L113" s="19">
        <f>K113</f>
        <v>496.24500000000012</v>
      </c>
    </row>
    <row r="114" spans="1:12" x14ac:dyDescent="0.25">
      <c r="A114" s="2"/>
      <c r="B114" s="38"/>
      <c r="C114" s="38"/>
      <c r="D114" s="38"/>
      <c r="E114" s="38"/>
      <c r="F114" s="38"/>
      <c r="G114" s="40"/>
      <c r="H114" s="36"/>
      <c r="I114" s="47"/>
      <c r="J114" s="47"/>
      <c r="K114" s="46" t="s">
        <v>33</v>
      </c>
      <c r="L114" s="9" t="s">
        <v>33</v>
      </c>
    </row>
    <row r="115" spans="1:12" ht="176.25" customHeight="1" x14ac:dyDescent="0.25">
      <c r="A115" s="18" t="s">
        <v>38</v>
      </c>
      <c r="B115" s="99" t="s">
        <v>162</v>
      </c>
      <c r="C115" s="99"/>
      <c r="D115" s="99"/>
      <c r="E115" s="99"/>
      <c r="F115" s="99"/>
      <c r="G115" s="99"/>
      <c r="H115" s="99"/>
      <c r="I115" s="99"/>
      <c r="J115" s="99"/>
      <c r="K115" s="99"/>
      <c r="L115" s="17"/>
    </row>
    <row r="116" spans="1:12" ht="15.75" x14ac:dyDescent="0.25">
      <c r="A116" s="1"/>
      <c r="B116" s="48" t="s">
        <v>15</v>
      </c>
      <c r="C116" s="49"/>
      <c r="D116" s="23"/>
      <c r="E116" s="23"/>
      <c r="F116" s="23"/>
      <c r="G116" s="23"/>
      <c r="H116" s="23"/>
      <c r="I116" s="24"/>
      <c r="J116" s="24"/>
      <c r="K116" s="24"/>
      <c r="L116" s="1"/>
    </row>
    <row r="117" spans="1:12" ht="15.75" x14ac:dyDescent="0.25">
      <c r="A117" s="1"/>
      <c r="B117" s="48" t="s">
        <v>62</v>
      </c>
      <c r="C117" s="49"/>
      <c r="D117" s="23"/>
      <c r="E117" s="23"/>
      <c r="F117" s="23"/>
      <c r="G117" s="23"/>
      <c r="H117" s="23"/>
      <c r="I117" s="24"/>
      <c r="J117" s="24"/>
      <c r="K117" s="24"/>
      <c r="L117" s="1"/>
    </row>
    <row r="118" spans="1:12" x14ac:dyDescent="0.25">
      <c r="A118" s="1"/>
      <c r="B118" s="21" t="s">
        <v>6</v>
      </c>
      <c r="C118" s="20">
        <v>12.315</v>
      </c>
      <c r="D118" s="21" t="s">
        <v>7</v>
      </c>
      <c r="E118" s="20">
        <v>12.425000000000001</v>
      </c>
      <c r="F118" s="21" t="s">
        <v>8</v>
      </c>
      <c r="G118" s="22">
        <f t="shared" ref="G118" si="4">(E118-C118)*1000</f>
        <v>110.00000000000121</v>
      </c>
      <c r="H118" s="23" t="s">
        <v>12</v>
      </c>
      <c r="I118" s="24"/>
      <c r="J118" s="24"/>
      <c r="K118" s="24"/>
      <c r="L118" s="1"/>
    </row>
    <row r="119" spans="1:12" x14ac:dyDescent="0.25">
      <c r="A119" s="1"/>
      <c r="B119" s="24" t="s">
        <v>35</v>
      </c>
      <c r="C119" s="24"/>
      <c r="D119" s="24" t="s">
        <v>77</v>
      </c>
      <c r="E119" s="24"/>
      <c r="F119" s="24"/>
      <c r="G119" s="24"/>
      <c r="H119" s="24"/>
      <c r="I119" s="24"/>
      <c r="J119" s="24"/>
      <c r="K119" s="24"/>
      <c r="L119" s="1"/>
    </row>
    <row r="120" spans="1:12" x14ac:dyDescent="0.25">
      <c r="A120" s="1"/>
      <c r="B120" s="24" t="s">
        <v>36</v>
      </c>
      <c r="C120" s="24"/>
      <c r="D120" s="24" t="s">
        <v>8</v>
      </c>
      <c r="E120" s="24">
        <v>24.86</v>
      </c>
      <c r="F120" s="24" t="s">
        <v>20</v>
      </c>
      <c r="G120" s="27">
        <v>110</v>
      </c>
      <c r="H120" s="24" t="s">
        <v>8</v>
      </c>
      <c r="I120" s="24">
        <f>E120*G120</f>
        <v>2734.6</v>
      </c>
      <c r="J120" s="24" t="s">
        <v>37</v>
      </c>
      <c r="K120" s="24"/>
      <c r="L120" s="1"/>
    </row>
    <row r="121" spans="1:12" x14ac:dyDescent="0.25">
      <c r="A121" s="1"/>
      <c r="B121" s="21" t="s">
        <v>6</v>
      </c>
      <c r="C121" s="20">
        <v>22.38</v>
      </c>
      <c r="D121" s="21" t="s">
        <v>7</v>
      </c>
      <c r="E121" s="20">
        <v>22.454999999999998</v>
      </c>
      <c r="F121" s="21" t="s">
        <v>8</v>
      </c>
      <c r="G121" s="22">
        <f>(E121-C121)*1000</f>
        <v>74.999999999999289</v>
      </c>
      <c r="H121" s="23" t="s">
        <v>10</v>
      </c>
      <c r="I121" s="24"/>
      <c r="J121" s="24"/>
      <c r="K121" s="24"/>
      <c r="L121" s="1"/>
    </row>
    <row r="122" spans="1:12" x14ac:dyDescent="0.25">
      <c r="A122" s="1"/>
      <c r="B122" s="24" t="s">
        <v>35</v>
      </c>
      <c r="C122" s="24"/>
      <c r="D122" s="24" t="s">
        <v>78</v>
      </c>
      <c r="E122" s="24"/>
      <c r="F122" s="24"/>
      <c r="G122" s="24"/>
      <c r="H122" s="24"/>
      <c r="I122" s="24"/>
      <c r="J122" s="24"/>
      <c r="K122" s="24"/>
      <c r="L122" s="1"/>
    </row>
    <row r="123" spans="1:12" x14ac:dyDescent="0.25">
      <c r="A123" s="1"/>
      <c r="B123" s="24" t="s">
        <v>36</v>
      </c>
      <c r="C123" s="24"/>
      <c r="D123" s="24" t="s">
        <v>8</v>
      </c>
      <c r="E123" s="31">
        <v>23.29</v>
      </c>
      <c r="F123" s="24" t="s">
        <v>20</v>
      </c>
      <c r="G123" s="27">
        <v>75</v>
      </c>
      <c r="H123" s="24" t="s">
        <v>8</v>
      </c>
      <c r="I123" s="24">
        <f t="shared" ref="I123:I165" si="5">E123*G123</f>
        <v>1746.75</v>
      </c>
      <c r="J123" s="24" t="s">
        <v>10</v>
      </c>
      <c r="K123" s="24"/>
      <c r="L123" s="1"/>
    </row>
    <row r="124" spans="1:12" x14ac:dyDescent="0.25">
      <c r="A124" s="1"/>
      <c r="B124" s="33" t="s">
        <v>6</v>
      </c>
      <c r="C124" s="32">
        <v>23.35</v>
      </c>
      <c r="D124" s="33" t="s">
        <v>7</v>
      </c>
      <c r="E124" s="32">
        <v>23.4</v>
      </c>
      <c r="F124" s="33" t="s">
        <v>8</v>
      </c>
      <c r="G124" s="34">
        <f>(E124-C124)*1000</f>
        <v>49.999999999997158</v>
      </c>
      <c r="H124" s="24" t="s">
        <v>9</v>
      </c>
      <c r="I124" s="24"/>
      <c r="J124" s="24"/>
      <c r="K124" s="24"/>
      <c r="L124" s="1"/>
    </row>
    <row r="125" spans="1:12" x14ac:dyDescent="0.25">
      <c r="A125" s="1"/>
      <c r="B125" s="24" t="s">
        <v>35</v>
      </c>
      <c r="C125" s="24"/>
      <c r="D125" s="24" t="s">
        <v>79</v>
      </c>
      <c r="E125" s="24"/>
      <c r="F125" s="24"/>
      <c r="G125" s="24"/>
      <c r="H125" s="24"/>
      <c r="I125" s="24"/>
      <c r="J125" s="24"/>
      <c r="K125" s="24"/>
      <c r="L125" s="1"/>
    </row>
    <row r="126" spans="1:12" x14ac:dyDescent="0.25">
      <c r="A126" s="1"/>
      <c r="B126" s="24" t="s">
        <v>36</v>
      </c>
      <c r="C126" s="24"/>
      <c r="D126" s="24" t="s">
        <v>8</v>
      </c>
      <c r="E126" s="31">
        <v>19.492000000000001</v>
      </c>
      <c r="F126" s="24" t="s">
        <v>20</v>
      </c>
      <c r="G126" s="27">
        <v>50</v>
      </c>
      <c r="H126" s="24" t="s">
        <v>8</v>
      </c>
      <c r="I126" s="24">
        <f t="shared" si="5"/>
        <v>974.6</v>
      </c>
      <c r="J126" s="24" t="s">
        <v>10</v>
      </c>
      <c r="K126" s="24"/>
      <c r="L126" s="1"/>
    </row>
    <row r="127" spans="1:12" x14ac:dyDescent="0.25">
      <c r="A127" s="1"/>
      <c r="B127" s="24"/>
      <c r="C127" s="24"/>
      <c r="D127" s="24"/>
      <c r="E127" s="24"/>
      <c r="F127" s="24"/>
      <c r="G127" s="24"/>
      <c r="H127" s="24"/>
      <c r="I127" s="24"/>
      <c r="J127" s="24"/>
      <c r="K127" s="24"/>
      <c r="L127" s="1"/>
    </row>
    <row r="128" spans="1:12" ht="15.75" x14ac:dyDescent="0.25">
      <c r="A128" s="1"/>
      <c r="B128" s="48" t="s">
        <v>25</v>
      </c>
      <c r="C128" s="49"/>
      <c r="D128" s="24"/>
      <c r="E128" s="24"/>
      <c r="F128" s="24"/>
      <c r="G128" s="24"/>
      <c r="H128" s="24"/>
      <c r="I128" s="24"/>
      <c r="J128" s="24"/>
      <c r="K128" s="24"/>
      <c r="L128" s="1"/>
    </row>
    <row r="129" spans="1:12" ht="15.75" x14ac:dyDescent="0.25">
      <c r="A129" s="1"/>
      <c r="B129" s="48" t="s">
        <v>62</v>
      </c>
      <c r="C129" s="49"/>
      <c r="D129" s="23"/>
      <c r="E129" s="23"/>
      <c r="F129" s="23"/>
      <c r="G129" s="23"/>
      <c r="H129" s="23"/>
      <c r="I129" s="24"/>
      <c r="J129" s="24"/>
      <c r="K129" s="24"/>
      <c r="L129" s="1"/>
    </row>
    <row r="130" spans="1:12" x14ac:dyDescent="0.25">
      <c r="A130" s="1"/>
      <c r="B130" s="68" t="s">
        <v>6</v>
      </c>
      <c r="C130" s="69">
        <v>8.5299999999999994</v>
      </c>
      <c r="D130" s="68" t="s">
        <v>7</v>
      </c>
      <c r="E130" s="69">
        <v>9.1300000000000008</v>
      </c>
      <c r="F130" s="68" t="s">
        <v>8</v>
      </c>
      <c r="G130" s="70">
        <f t="shared" ref="G130" si="6">(E130-C130)*1000</f>
        <v>600.00000000000136</v>
      </c>
      <c r="H130" s="71" t="s">
        <v>10</v>
      </c>
      <c r="I130" s="24"/>
      <c r="J130" s="24"/>
      <c r="K130" s="24"/>
      <c r="L130" s="1"/>
    </row>
    <row r="131" spans="1:12" x14ac:dyDescent="0.25">
      <c r="A131" s="1"/>
      <c r="B131" s="23" t="s">
        <v>82</v>
      </c>
      <c r="C131" s="23"/>
      <c r="D131" s="23"/>
      <c r="E131" s="23"/>
      <c r="F131" s="23"/>
      <c r="G131" s="23"/>
      <c r="H131" s="24"/>
      <c r="I131" s="24"/>
      <c r="J131" s="24"/>
      <c r="K131" s="24"/>
      <c r="L131" s="1"/>
    </row>
    <row r="132" spans="1:12" x14ac:dyDescent="0.25">
      <c r="A132" s="1"/>
      <c r="B132" s="24" t="s">
        <v>36</v>
      </c>
      <c r="C132" s="24"/>
      <c r="D132" s="24" t="s">
        <v>8</v>
      </c>
      <c r="E132" s="24">
        <v>18.54</v>
      </c>
      <c r="F132" s="24" t="s">
        <v>20</v>
      </c>
      <c r="G132" s="27">
        <v>600</v>
      </c>
      <c r="H132" s="27"/>
      <c r="I132" s="27">
        <f t="shared" si="5"/>
        <v>11124</v>
      </c>
      <c r="J132" s="24" t="s">
        <v>10</v>
      </c>
      <c r="K132" s="24"/>
      <c r="L132" s="1"/>
    </row>
    <row r="133" spans="1:12" x14ac:dyDescent="0.25">
      <c r="A133" s="1"/>
      <c r="B133" s="68" t="s">
        <v>6</v>
      </c>
      <c r="C133" s="69">
        <v>9.8800000000000008</v>
      </c>
      <c r="D133" s="68" t="s">
        <v>7</v>
      </c>
      <c r="E133" s="69">
        <v>10.029999999999999</v>
      </c>
      <c r="F133" s="68" t="s">
        <v>8</v>
      </c>
      <c r="G133" s="70">
        <f>(E133-C133)*1000</f>
        <v>149.99999999999858</v>
      </c>
      <c r="H133" s="71" t="s">
        <v>10</v>
      </c>
      <c r="I133" s="27"/>
      <c r="J133" s="24"/>
      <c r="K133" s="24"/>
      <c r="L133" s="1"/>
    </row>
    <row r="134" spans="1:12" x14ac:dyDescent="0.25">
      <c r="A134" s="1"/>
      <c r="B134" s="23" t="s">
        <v>105</v>
      </c>
      <c r="C134" s="23"/>
      <c r="D134" s="23"/>
      <c r="E134" s="23"/>
      <c r="F134" s="23"/>
      <c r="G134" s="23"/>
      <c r="H134" s="24"/>
      <c r="I134" s="27"/>
      <c r="J134" s="24"/>
      <c r="K134" s="24"/>
      <c r="L134" s="1"/>
    </row>
    <row r="135" spans="1:12" x14ac:dyDescent="0.25">
      <c r="A135" s="1"/>
      <c r="B135" s="24" t="s">
        <v>36</v>
      </c>
      <c r="C135" s="24"/>
      <c r="D135" s="24" t="s">
        <v>8</v>
      </c>
      <c r="E135" s="24">
        <v>22.08</v>
      </c>
      <c r="F135" s="24" t="s">
        <v>20</v>
      </c>
      <c r="G135" s="27">
        <v>150</v>
      </c>
      <c r="H135" s="27"/>
      <c r="I135" s="27">
        <f t="shared" si="5"/>
        <v>3311.9999999999995</v>
      </c>
      <c r="J135" s="24" t="s">
        <v>10</v>
      </c>
      <c r="K135" s="24"/>
      <c r="L135" s="1"/>
    </row>
    <row r="136" spans="1:12" x14ac:dyDescent="0.25">
      <c r="A136" s="1"/>
      <c r="B136" s="65" t="s">
        <v>6</v>
      </c>
      <c r="C136" s="66">
        <v>10.1</v>
      </c>
      <c r="D136" s="65" t="s">
        <v>7</v>
      </c>
      <c r="E136" s="66">
        <v>10.3</v>
      </c>
      <c r="F136" s="65" t="s">
        <v>8</v>
      </c>
      <c r="G136" s="67">
        <f>(E136-C136)*1000</f>
        <v>200.00000000000108</v>
      </c>
      <c r="H136" s="51" t="s">
        <v>9</v>
      </c>
      <c r="I136" s="27"/>
      <c r="J136" s="24"/>
      <c r="K136" s="24"/>
      <c r="L136" s="1"/>
    </row>
    <row r="137" spans="1:12" x14ac:dyDescent="0.25">
      <c r="A137" s="1"/>
      <c r="B137" s="23" t="s">
        <v>106</v>
      </c>
      <c r="C137" s="23"/>
      <c r="D137" s="23"/>
      <c r="E137" s="23"/>
      <c r="F137" s="23"/>
      <c r="G137" s="23"/>
      <c r="H137" s="24"/>
      <c r="I137" s="27"/>
      <c r="J137" s="24"/>
      <c r="K137" s="24"/>
      <c r="L137" s="1"/>
    </row>
    <row r="138" spans="1:12" x14ac:dyDescent="0.25">
      <c r="A138" s="1"/>
      <c r="B138" s="24" t="s">
        <v>36</v>
      </c>
      <c r="C138" s="24"/>
      <c r="D138" s="24" t="s">
        <v>8</v>
      </c>
      <c r="E138" s="24">
        <v>22.02</v>
      </c>
      <c r="F138" s="24" t="s">
        <v>20</v>
      </c>
      <c r="G138" s="27">
        <v>200</v>
      </c>
      <c r="H138" s="27"/>
      <c r="I138" s="27">
        <f t="shared" si="5"/>
        <v>4404</v>
      </c>
      <c r="J138" s="24" t="s">
        <v>10</v>
      </c>
      <c r="K138" s="24"/>
      <c r="L138" s="1"/>
    </row>
    <row r="139" spans="1:12" x14ac:dyDescent="0.25">
      <c r="A139" s="1"/>
      <c r="B139" s="68" t="s">
        <v>144</v>
      </c>
      <c r="C139" s="69">
        <v>12.13</v>
      </c>
      <c r="D139" s="68" t="s">
        <v>7</v>
      </c>
      <c r="E139" s="69">
        <v>12.63</v>
      </c>
      <c r="F139" s="68" t="s">
        <v>8</v>
      </c>
      <c r="G139" s="70">
        <v>390</v>
      </c>
      <c r="H139" s="71" t="s">
        <v>10</v>
      </c>
      <c r="I139" s="27"/>
      <c r="J139" s="24"/>
      <c r="K139" s="24"/>
      <c r="L139" s="1"/>
    </row>
    <row r="140" spans="1:12" x14ac:dyDescent="0.25">
      <c r="A140" s="1"/>
      <c r="B140" s="23" t="s">
        <v>107</v>
      </c>
      <c r="C140" s="23"/>
      <c r="D140" s="23"/>
      <c r="E140" s="23"/>
      <c r="F140" s="23"/>
      <c r="G140" s="23"/>
      <c r="H140" s="24"/>
      <c r="I140" s="27"/>
      <c r="J140" s="24"/>
      <c r="K140" s="24"/>
      <c r="L140" s="1"/>
    </row>
    <row r="141" spans="1:12" x14ac:dyDescent="0.25">
      <c r="A141" s="1"/>
      <c r="B141" s="24" t="s">
        <v>36</v>
      </c>
      <c r="C141" s="24"/>
      <c r="D141" s="24" t="s">
        <v>8</v>
      </c>
      <c r="E141" s="24">
        <v>23.22</v>
      </c>
      <c r="F141" s="24" t="s">
        <v>20</v>
      </c>
      <c r="G141" s="27">
        <v>390</v>
      </c>
      <c r="H141" s="27"/>
      <c r="I141" s="27">
        <f t="shared" si="5"/>
        <v>9055.7999999999993</v>
      </c>
      <c r="J141" s="24" t="s">
        <v>10</v>
      </c>
      <c r="K141" s="24"/>
      <c r="L141" s="1"/>
    </row>
    <row r="142" spans="1:12" x14ac:dyDescent="0.25">
      <c r="A142" s="1"/>
      <c r="B142" s="65" t="s">
        <v>6</v>
      </c>
      <c r="C142" s="66">
        <v>13.16</v>
      </c>
      <c r="D142" s="65" t="s">
        <v>7</v>
      </c>
      <c r="E142" s="66">
        <v>13.19</v>
      </c>
      <c r="F142" s="65" t="s">
        <v>8</v>
      </c>
      <c r="G142" s="67">
        <f>(E142-C142)*1000</f>
        <v>29.999999999999361</v>
      </c>
      <c r="H142" s="51" t="s">
        <v>9</v>
      </c>
      <c r="I142" s="27"/>
      <c r="J142" s="24"/>
      <c r="K142" s="24"/>
      <c r="L142" s="1"/>
    </row>
    <row r="143" spans="1:12" x14ac:dyDescent="0.25">
      <c r="A143" s="1"/>
      <c r="B143" s="23" t="s">
        <v>145</v>
      </c>
      <c r="C143" s="23"/>
      <c r="D143" s="23"/>
      <c r="E143" s="23"/>
      <c r="F143" s="23"/>
      <c r="G143" s="23"/>
      <c r="H143" s="24"/>
      <c r="I143" s="27"/>
      <c r="J143" s="24"/>
      <c r="K143" s="24"/>
      <c r="L143" s="1"/>
    </row>
    <row r="144" spans="1:12" x14ac:dyDescent="0.25">
      <c r="A144" s="1"/>
      <c r="B144" s="24" t="s">
        <v>36</v>
      </c>
      <c r="C144" s="24"/>
      <c r="D144" s="24" t="s">
        <v>8</v>
      </c>
      <c r="E144" s="24">
        <v>23.47</v>
      </c>
      <c r="F144" s="24" t="s">
        <v>20</v>
      </c>
      <c r="G144" s="27">
        <v>30</v>
      </c>
      <c r="H144" s="27"/>
      <c r="I144" s="27">
        <f t="shared" ref="I144" si="7">E144*G144</f>
        <v>704.09999999999991</v>
      </c>
      <c r="J144" s="24" t="s">
        <v>10</v>
      </c>
      <c r="K144" s="24"/>
      <c r="L144" s="1"/>
    </row>
    <row r="145" spans="1:12" x14ac:dyDescent="0.25">
      <c r="A145" s="1"/>
      <c r="B145" s="68" t="s">
        <v>6</v>
      </c>
      <c r="C145" s="69">
        <v>21.8</v>
      </c>
      <c r="D145" s="68" t="s">
        <v>7</v>
      </c>
      <c r="E145" s="69">
        <v>21.9</v>
      </c>
      <c r="F145" s="68" t="s">
        <v>8</v>
      </c>
      <c r="G145" s="70">
        <f>(E145-C145)*1000</f>
        <v>99.999999999997868</v>
      </c>
      <c r="H145" s="24"/>
      <c r="I145" s="27"/>
      <c r="J145" s="24"/>
      <c r="K145" s="24"/>
      <c r="L145" s="1"/>
    </row>
    <row r="146" spans="1:12" x14ac:dyDescent="0.25">
      <c r="A146" s="1"/>
      <c r="B146" s="23" t="s">
        <v>108</v>
      </c>
      <c r="C146" s="23"/>
      <c r="D146" s="23"/>
      <c r="E146" s="23"/>
      <c r="F146" s="23"/>
      <c r="G146" s="23"/>
      <c r="H146" s="24"/>
      <c r="I146" s="27"/>
      <c r="J146" s="24"/>
      <c r="K146" s="24"/>
      <c r="L146" s="1"/>
    </row>
    <row r="147" spans="1:12" x14ac:dyDescent="0.25">
      <c r="A147" s="1"/>
      <c r="B147" s="24" t="s">
        <v>36</v>
      </c>
      <c r="C147" s="24"/>
      <c r="D147" s="24" t="s">
        <v>8</v>
      </c>
      <c r="E147" s="24">
        <v>24.18</v>
      </c>
      <c r="F147" s="24" t="s">
        <v>20</v>
      </c>
      <c r="G147" s="27">
        <v>100</v>
      </c>
      <c r="H147" s="27"/>
      <c r="I147" s="27">
        <f t="shared" si="5"/>
        <v>2418</v>
      </c>
      <c r="J147" s="24" t="s">
        <v>10</v>
      </c>
      <c r="K147" s="24"/>
      <c r="L147" s="1"/>
    </row>
    <row r="148" spans="1:12" x14ac:dyDescent="0.25">
      <c r="A148" s="1"/>
      <c r="B148" s="33" t="s">
        <v>6</v>
      </c>
      <c r="C148" s="32">
        <v>22.454999999999998</v>
      </c>
      <c r="D148" s="33" t="s">
        <v>7</v>
      </c>
      <c r="E148" s="32">
        <v>22.53</v>
      </c>
      <c r="F148" s="33" t="s">
        <v>8</v>
      </c>
      <c r="G148" s="34">
        <f>(E148-C148)*1000</f>
        <v>75.000000000002842</v>
      </c>
      <c r="H148" s="24" t="s">
        <v>9</v>
      </c>
      <c r="I148" s="27"/>
      <c r="J148" s="24"/>
      <c r="K148" s="24"/>
      <c r="L148" s="1"/>
    </row>
    <row r="149" spans="1:12" x14ac:dyDescent="0.25">
      <c r="A149" s="1"/>
      <c r="B149" s="23" t="s">
        <v>109</v>
      </c>
      <c r="C149" s="23"/>
      <c r="D149" s="23"/>
      <c r="E149" s="23"/>
      <c r="F149" s="23"/>
      <c r="G149" s="23"/>
      <c r="H149" s="24"/>
      <c r="I149" s="27"/>
      <c r="J149" s="24"/>
      <c r="K149" s="24"/>
      <c r="L149" s="1"/>
    </row>
    <row r="150" spans="1:12" x14ac:dyDescent="0.25">
      <c r="A150" s="1"/>
      <c r="B150" s="24" t="s">
        <v>36</v>
      </c>
      <c r="C150" s="24"/>
      <c r="D150" s="24" t="s">
        <v>8</v>
      </c>
      <c r="E150" s="24">
        <v>23.28</v>
      </c>
      <c r="F150" s="24" t="s">
        <v>20</v>
      </c>
      <c r="G150" s="27">
        <v>75</v>
      </c>
      <c r="H150" s="27"/>
      <c r="I150" s="27">
        <f t="shared" si="5"/>
        <v>1746</v>
      </c>
      <c r="J150" s="24" t="s">
        <v>10</v>
      </c>
      <c r="K150" s="24"/>
      <c r="L150" s="1"/>
    </row>
    <row r="151" spans="1:12" x14ac:dyDescent="0.25">
      <c r="A151" s="1"/>
      <c r="B151" s="24"/>
      <c r="C151" s="24"/>
      <c r="D151" s="24"/>
      <c r="E151" s="24"/>
      <c r="F151" s="24"/>
      <c r="G151" s="27"/>
      <c r="H151" s="27"/>
      <c r="I151" s="27"/>
      <c r="J151" s="24"/>
      <c r="K151" s="24"/>
      <c r="L151" s="1"/>
    </row>
    <row r="152" spans="1:12" x14ac:dyDescent="0.25">
      <c r="A152" s="1"/>
      <c r="B152" s="33" t="s">
        <v>131</v>
      </c>
      <c r="C152" s="32">
        <v>24.87</v>
      </c>
      <c r="D152" s="33" t="s">
        <v>7</v>
      </c>
      <c r="E152" s="32">
        <v>25.27</v>
      </c>
      <c r="F152" s="33" t="s">
        <v>8</v>
      </c>
      <c r="G152" s="34">
        <v>200</v>
      </c>
      <c r="H152" s="24" t="s">
        <v>9</v>
      </c>
      <c r="I152" s="27"/>
      <c r="J152" s="24"/>
      <c r="K152" s="24"/>
      <c r="L152" s="1"/>
    </row>
    <row r="153" spans="1:12" x14ac:dyDescent="0.25">
      <c r="A153" s="1"/>
      <c r="B153" s="23" t="s">
        <v>109</v>
      </c>
      <c r="C153" s="23"/>
      <c r="D153" s="23"/>
      <c r="E153" s="23"/>
      <c r="F153" s="23"/>
      <c r="G153" s="23"/>
      <c r="H153" s="24"/>
      <c r="I153" s="27"/>
      <c r="J153" s="24"/>
      <c r="K153" s="24"/>
      <c r="L153" s="1"/>
    </row>
    <row r="154" spans="1:12" x14ac:dyDescent="0.25">
      <c r="A154" s="1"/>
      <c r="B154" s="24" t="s">
        <v>36</v>
      </c>
      <c r="C154" s="24"/>
      <c r="D154" s="24" t="s">
        <v>8</v>
      </c>
      <c r="E154" s="24">
        <v>23.28</v>
      </c>
      <c r="F154" s="24" t="s">
        <v>20</v>
      </c>
      <c r="G154" s="27">
        <v>75</v>
      </c>
      <c r="H154" s="27"/>
      <c r="I154" s="27">
        <f t="shared" ref="I154" si="8">E154*G154</f>
        <v>1746</v>
      </c>
      <c r="J154" s="24" t="s">
        <v>10</v>
      </c>
      <c r="K154" s="24"/>
      <c r="L154" s="1"/>
    </row>
    <row r="155" spans="1:12" x14ac:dyDescent="0.25">
      <c r="A155" s="1"/>
      <c r="B155" s="33" t="s">
        <v>131</v>
      </c>
      <c r="C155" s="32">
        <v>26.204000000000001</v>
      </c>
      <c r="D155" s="33" t="s">
        <v>7</v>
      </c>
      <c r="E155" s="32">
        <v>26.439</v>
      </c>
      <c r="F155" s="33" t="s">
        <v>8</v>
      </c>
      <c r="G155" s="34">
        <v>200</v>
      </c>
      <c r="H155" s="24" t="s">
        <v>9</v>
      </c>
      <c r="I155" s="27"/>
      <c r="J155" s="24"/>
      <c r="K155" s="24"/>
      <c r="L155" s="1"/>
    </row>
    <row r="156" spans="1:12" x14ac:dyDescent="0.25">
      <c r="A156" s="1"/>
      <c r="B156" s="23" t="s">
        <v>146</v>
      </c>
      <c r="C156" s="23"/>
      <c r="D156" s="23"/>
      <c r="E156" s="23"/>
      <c r="F156" s="23"/>
      <c r="G156" s="23"/>
      <c r="H156" s="24"/>
      <c r="I156" s="27"/>
      <c r="J156" s="24"/>
      <c r="K156" s="24"/>
      <c r="L156" s="1"/>
    </row>
    <row r="157" spans="1:12" x14ac:dyDescent="0.25">
      <c r="A157" s="1"/>
      <c r="B157" s="24" t="s">
        <v>36</v>
      </c>
      <c r="C157" s="24"/>
      <c r="D157" s="24" t="s">
        <v>8</v>
      </c>
      <c r="E157" s="24">
        <v>19.3</v>
      </c>
      <c r="F157" s="24" t="s">
        <v>20</v>
      </c>
      <c r="G157" s="27">
        <v>200</v>
      </c>
      <c r="H157" s="27"/>
      <c r="I157" s="27">
        <f t="shared" ref="I157" si="9">E157*G157</f>
        <v>3860</v>
      </c>
      <c r="J157" s="24" t="s">
        <v>10</v>
      </c>
      <c r="K157" s="24"/>
      <c r="L157" s="1"/>
    </row>
    <row r="158" spans="1:12" x14ac:dyDescent="0.25">
      <c r="A158" s="1"/>
      <c r="B158" s="52" t="s">
        <v>63</v>
      </c>
      <c r="C158" s="53"/>
      <c r="D158" s="31"/>
      <c r="E158" s="24"/>
      <c r="F158" s="24"/>
      <c r="G158" s="24"/>
      <c r="H158" s="24"/>
      <c r="I158" s="27"/>
      <c r="J158" s="24"/>
      <c r="K158" s="24"/>
      <c r="L158" s="1"/>
    </row>
    <row r="159" spans="1:12" x14ac:dyDescent="0.25">
      <c r="A159" s="1"/>
      <c r="B159" s="21" t="s">
        <v>6</v>
      </c>
      <c r="C159" s="20">
        <v>15.6</v>
      </c>
      <c r="D159" s="21" t="s">
        <v>7</v>
      </c>
      <c r="E159" s="20">
        <v>16.05</v>
      </c>
      <c r="F159" s="21" t="s">
        <v>8</v>
      </c>
      <c r="G159" s="22">
        <f>(E159-C159)*1000</f>
        <v>450.00000000000108</v>
      </c>
      <c r="H159" s="24" t="s">
        <v>9</v>
      </c>
      <c r="I159" s="27"/>
      <c r="J159" s="24"/>
      <c r="K159" s="24"/>
      <c r="L159" s="1"/>
    </row>
    <row r="160" spans="1:12" x14ac:dyDescent="0.25">
      <c r="A160" s="1"/>
      <c r="B160" s="23" t="s">
        <v>110</v>
      </c>
      <c r="C160" s="23"/>
      <c r="D160" s="23"/>
      <c r="E160" s="23"/>
      <c r="F160" s="23"/>
      <c r="G160" s="23"/>
      <c r="H160" s="24"/>
      <c r="I160" s="27"/>
      <c r="J160" s="24"/>
      <c r="K160" s="24"/>
      <c r="L160" s="1"/>
    </row>
    <row r="161" spans="1:12" x14ac:dyDescent="0.25">
      <c r="A161" s="1"/>
      <c r="B161" s="24" t="s">
        <v>36</v>
      </c>
      <c r="C161" s="24"/>
      <c r="D161" s="24" t="s">
        <v>8</v>
      </c>
      <c r="E161" s="24">
        <v>17.16</v>
      </c>
      <c r="F161" s="24" t="s">
        <v>20</v>
      </c>
      <c r="G161" s="27">
        <v>450</v>
      </c>
      <c r="H161" s="27"/>
      <c r="I161" s="27">
        <f t="shared" si="5"/>
        <v>7722</v>
      </c>
      <c r="J161" s="24" t="s">
        <v>10</v>
      </c>
      <c r="K161" s="24"/>
      <c r="L161" s="1"/>
    </row>
    <row r="162" spans="1:12" x14ac:dyDescent="0.25">
      <c r="A162" s="1"/>
      <c r="B162" s="52" t="s">
        <v>75</v>
      </c>
      <c r="C162" s="53"/>
      <c r="D162" s="31"/>
      <c r="E162" s="24"/>
      <c r="F162" s="24"/>
      <c r="G162" s="24"/>
      <c r="H162" s="24"/>
      <c r="I162" s="27"/>
      <c r="J162" s="24"/>
      <c r="K162" s="24"/>
      <c r="L162" s="1"/>
    </row>
    <row r="163" spans="1:12" x14ac:dyDescent="0.25">
      <c r="A163" s="1"/>
      <c r="B163" s="21" t="s">
        <v>6</v>
      </c>
      <c r="C163" s="20">
        <v>13.35</v>
      </c>
      <c r="D163" s="21" t="s">
        <v>7</v>
      </c>
      <c r="E163" s="20">
        <v>13.7</v>
      </c>
      <c r="F163" s="21" t="s">
        <v>8</v>
      </c>
      <c r="G163" s="22">
        <f>(E163-C163)*1000</f>
        <v>349.99999999999966</v>
      </c>
      <c r="H163" s="23" t="s">
        <v>9</v>
      </c>
      <c r="I163" s="27"/>
      <c r="J163" s="24"/>
      <c r="K163" s="24"/>
      <c r="L163" s="1"/>
    </row>
    <row r="164" spans="1:12" x14ac:dyDescent="0.25">
      <c r="A164" s="1"/>
      <c r="B164" s="23" t="s">
        <v>111</v>
      </c>
      <c r="C164" s="23"/>
      <c r="D164" s="23"/>
      <c r="E164" s="23"/>
      <c r="F164" s="23"/>
      <c r="G164" s="23"/>
      <c r="H164" s="24"/>
      <c r="I164" s="27"/>
      <c r="J164" s="24"/>
      <c r="K164" s="24"/>
      <c r="L164" s="1"/>
    </row>
    <row r="165" spans="1:12" x14ac:dyDescent="0.25">
      <c r="A165" s="1"/>
      <c r="B165" s="24" t="s">
        <v>36</v>
      </c>
      <c r="C165" s="47"/>
      <c r="D165" s="47" t="s">
        <v>8</v>
      </c>
      <c r="E165" s="47">
        <v>19.940000000000001</v>
      </c>
      <c r="F165" s="47" t="s">
        <v>20</v>
      </c>
      <c r="G165" s="55">
        <v>350</v>
      </c>
      <c r="H165" s="55"/>
      <c r="I165" s="55">
        <f t="shared" si="5"/>
        <v>6979</v>
      </c>
      <c r="J165" s="24" t="s">
        <v>10</v>
      </c>
      <c r="K165" s="24"/>
      <c r="L165" s="1"/>
    </row>
    <row r="166" spans="1:12" x14ac:dyDescent="0.25">
      <c r="A166" s="1"/>
      <c r="B166" s="24"/>
      <c r="C166" s="24"/>
      <c r="D166" s="24"/>
      <c r="E166" s="24"/>
      <c r="F166" s="31" t="s">
        <v>11</v>
      </c>
      <c r="G166" s="24" t="s">
        <v>8</v>
      </c>
      <c r="H166" s="24"/>
      <c r="I166" s="24">
        <v>60210.85</v>
      </c>
      <c r="J166" s="24" t="s">
        <v>37</v>
      </c>
      <c r="K166" s="24"/>
      <c r="L166" s="1">
        <f>I166</f>
        <v>60210.85</v>
      </c>
    </row>
    <row r="167" spans="1:12" x14ac:dyDescent="0.25">
      <c r="A167" s="1"/>
      <c r="B167" s="24"/>
      <c r="C167" s="24"/>
      <c r="D167" s="24"/>
      <c r="E167" s="24"/>
      <c r="F167" s="24"/>
      <c r="G167" s="24"/>
      <c r="H167" s="27"/>
      <c r="I167" s="24"/>
      <c r="J167" s="24"/>
      <c r="K167" s="24"/>
      <c r="L167" s="6" t="s">
        <v>37</v>
      </c>
    </row>
    <row r="168" spans="1:12" ht="93" customHeight="1" x14ac:dyDescent="0.25">
      <c r="A168" s="16" t="s">
        <v>39</v>
      </c>
      <c r="B168" s="105" t="s">
        <v>161</v>
      </c>
      <c r="C168" s="110"/>
      <c r="D168" s="110"/>
      <c r="E168" s="110"/>
      <c r="F168" s="110"/>
      <c r="G168" s="110"/>
      <c r="H168" s="110"/>
      <c r="I168" s="110"/>
      <c r="J168" s="110"/>
      <c r="K168" s="110"/>
      <c r="L168" s="3"/>
    </row>
    <row r="169" spans="1:12" ht="15.75" x14ac:dyDescent="0.25">
      <c r="A169" s="1"/>
      <c r="B169" s="48" t="s">
        <v>15</v>
      </c>
      <c r="C169" s="49"/>
      <c r="D169" s="23"/>
      <c r="E169" s="23"/>
      <c r="F169" s="23"/>
      <c r="G169" s="23"/>
      <c r="H169" s="23"/>
      <c r="I169" s="24"/>
      <c r="J169" s="24"/>
      <c r="K169" s="24"/>
      <c r="L169" s="1"/>
    </row>
    <row r="170" spans="1:12" ht="15.75" x14ac:dyDescent="0.25">
      <c r="A170" s="1"/>
      <c r="B170" s="48" t="s">
        <v>62</v>
      </c>
      <c r="C170" s="49"/>
      <c r="D170" s="23"/>
      <c r="E170" s="23"/>
      <c r="F170" s="23"/>
      <c r="G170" s="23"/>
      <c r="H170" s="23"/>
      <c r="I170" s="24"/>
      <c r="J170" s="24"/>
      <c r="K170" s="24"/>
      <c r="L170" s="1"/>
    </row>
    <row r="171" spans="1:12" x14ac:dyDescent="0.25">
      <c r="A171" s="1"/>
      <c r="B171" s="21" t="s">
        <v>6</v>
      </c>
      <c r="C171" s="20">
        <v>12.315</v>
      </c>
      <c r="D171" s="21" t="s">
        <v>7</v>
      </c>
      <c r="E171" s="20">
        <v>12.425000000000001</v>
      </c>
      <c r="F171" s="21" t="s">
        <v>8</v>
      </c>
      <c r="G171" s="22">
        <f t="shared" ref="G171" si="10">(E171-C171)*1000</f>
        <v>110.00000000000121</v>
      </c>
      <c r="H171" s="23" t="s">
        <v>12</v>
      </c>
      <c r="I171" s="24"/>
      <c r="J171" s="24"/>
      <c r="K171" s="24"/>
      <c r="L171" s="1"/>
    </row>
    <row r="172" spans="1:12" x14ac:dyDescent="0.25">
      <c r="A172" s="1"/>
      <c r="B172" s="24" t="s">
        <v>35</v>
      </c>
      <c r="C172" s="24"/>
      <c r="D172" s="24" t="s">
        <v>77</v>
      </c>
      <c r="E172" s="24"/>
      <c r="F172" s="24"/>
      <c r="G172" s="24"/>
      <c r="H172" s="23"/>
      <c r="I172" s="23"/>
      <c r="J172" s="23"/>
      <c r="K172" s="23"/>
      <c r="L172" s="1"/>
    </row>
    <row r="173" spans="1:12" x14ac:dyDescent="0.25">
      <c r="A173" s="1"/>
      <c r="B173" s="23" t="s">
        <v>32</v>
      </c>
      <c r="C173" s="21">
        <v>1</v>
      </c>
      <c r="D173" s="21" t="s">
        <v>20</v>
      </c>
      <c r="E173" s="22">
        <v>110</v>
      </c>
      <c r="F173" s="21" t="s">
        <v>20</v>
      </c>
      <c r="G173" s="21">
        <v>24.86</v>
      </c>
      <c r="H173" s="21" t="s">
        <v>20</v>
      </c>
      <c r="I173" s="20">
        <v>0.1</v>
      </c>
      <c r="J173" s="21" t="s">
        <v>8</v>
      </c>
      <c r="K173" s="20">
        <f>C173*E173*G173*I173</f>
        <v>273.45999999999998</v>
      </c>
      <c r="L173" s="1"/>
    </row>
    <row r="174" spans="1:12" x14ac:dyDescent="0.25">
      <c r="A174" s="1"/>
      <c r="B174" s="24"/>
      <c r="C174" s="24"/>
      <c r="D174" s="24"/>
      <c r="E174" s="24"/>
      <c r="F174" s="24"/>
      <c r="G174" s="24"/>
      <c r="H174" s="24"/>
      <c r="I174" s="24"/>
      <c r="J174" s="24"/>
      <c r="K174" s="26" t="s">
        <v>33</v>
      </c>
      <c r="L174" s="1"/>
    </row>
    <row r="175" spans="1:12" x14ac:dyDescent="0.25">
      <c r="A175" s="1"/>
      <c r="B175" s="21" t="s">
        <v>6</v>
      </c>
      <c r="C175" s="20">
        <v>22.38</v>
      </c>
      <c r="D175" s="21" t="s">
        <v>7</v>
      </c>
      <c r="E175" s="20">
        <v>22.454999999999998</v>
      </c>
      <c r="F175" s="21" t="s">
        <v>8</v>
      </c>
      <c r="G175" s="22">
        <f>(E175-C175)*1000</f>
        <v>74.999999999999289</v>
      </c>
      <c r="H175" s="23" t="s">
        <v>10</v>
      </c>
      <c r="I175" s="24"/>
      <c r="J175" s="24"/>
      <c r="K175" s="26"/>
      <c r="L175" s="1"/>
    </row>
    <row r="176" spans="1:12" x14ac:dyDescent="0.25">
      <c r="A176" s="1"/>
      <c r="B176" s="24" t="s">
        <v>35</v>
      </c>
      <c r="C176" s="24"/>
      <c r="D176" s="24" t="s">
        <v>78</v>
      </c>
      <c r="E176" s="24"/>
      <c r="F176" s="24"/>
      <c r="G176" s="24"/>
      <c r="H176" s="23"/>
      <c r="I176" s="23"/>
      <c r="J176" s="23"/>
      <c r="K176" s="21"/>
      <c r="L176" s="1"/>
    </row>
    <row r="177" spans="1:12" x14ac:dyDescent="0.25">
      <c r="A177" s="1"/>
      <c r="B177" s="23" t="s">
        <v>32</v>
      </c>
      <c r="C177" s="21">
        <v>1</v>
      </c>
      <c r="D177" s="21" t="s">
        <v>20</v>
      </c>
      <c r="E177" s="22">
        <v>75</v>
      </c>
      <c r="F177" s="21" t="s">
        <v>20</v>
      </c>
      <c r="G177" s="21">
        <v>23.29</v>
      </c>
      <c r="H177" s="21" t="s">
        <v>20</v>
      </c>
      <c r="I177" s="20">
        <v>0.1</v>
      </c>
      <c r="J177" s="21" t="s">
        <v>8</v>
      </c>
      <c r="K177" s="20">
        <f>C177*E177*G177*I177</f>
        <v>174.67500000000001</v>
      </c>
      <c r="L177" s="1"/>
    </row>
    <row r="178" spans="1:12" x14ac:dyDescent="0.25">
      <c r="A178" s="1"/>
      <c r="B178" s="24"/>
      <c r="C178" s="24"/>
      <c r="D178" s="24"/>
      <c r="E178" s="24"/>
      <c r="F178" s="24"/>
      <c r="G178" s="24"/>
      <c r="H178" s="24"/>
      <c r="I178" s="24"/>
      <c r="J178" s="24"/>
      <c r="K178" s="26" t="s">
        <v>33</v>
      </c>
      <c r="L178" s="1"/>
    </row>
    <row r="179" spans="1:12" x14ac:dyDescent="0.25">
      <c r="A179" s="1"/>
      <c r="B179" s="33" t="s">
        <v>6</v>
      </c>
      <c r="C179" s="32">
        <v>23.35</v>
      </c>
      <c r="D179" s="33" t="s">
        <v>7</v>
      </c>
      <c r="E179" s="32">
        <v>23.4</v>
      </c>
      <c r="F179" s="33" t="s">
        <v>8</v>
      </c>
      <c r="G179" s="34">
        <f>(E179-C179)*1000</f>
        <v>49.999999999997158</v>
      </c>
      <c r="H179" s="24" t="s">
        <v>9</v>
      </c>
      <c r="I179" s="24"/>
      <c r="J179" s="24"/>
      <c r="K179" s="26"/>
      <c r="L179" s="19"/>
    </row>
    <row r="180" spans="1:12" x14ac:dyDescent="0.25">
      <c r="A180" s="1"/>
      <c r="B180" s="24" t="s">
        <v>35</v>
      </c>
      <c r="C180" s="24"/>
      <c r="D180" s="24" t="s">
        <v>79</v>
      </c>
      <c r="E180" s="24"/>
      <c r="F180" s="24"/>
      <c r="G180" s="24"/>
      <c r="H180" s="24"/>
      <c r="I180" s="23"/>
      <c r="J180" s="23"/>
      <c r="K180" s="21"/>
      <c r="L180" s="19"/>
    </row>
    <row r="181" spans="1:12" x14ac:dyDescent="0.25">
      <c r="A181" s="1"/>
      <c r="B181" s="23" t="s">
        <v>32</v>
      </c>
      <c r="C181" s="21">
        <v>1</v>
      </c>
      <c r="D181" s="21" t="s">
        <v>20</v>
      </c>
      <c r="E181" s="22">
        <v>50</v>
      </c>
      <c r="F181" s="21" t="s">
        <v>20</v>
      </c>
      <c r="G181" s="21">
        <v>19.492000000000001</v>
      </c>
      <c r="H181" s="21" t="s">
        <v>20</v>
      </c>
      <c r="I181" s="20">
        <v>0.1</v>
      </c>
      <c r="J181" s="21" t="s">
        <v>8</v>
      </c>
      <c r="K181" s="20">
        <f>C181*E181*G181*I181</f>
        <v>97.460000000000008</v>
      </c>
      <c r="L181" s="19"/>
    </row>
    <row r="182" spans="1:12" x14ac:dyDescent="0.25">
      <c r="A182" s="1"/>
      <c r="B182" s="24"/>
      <c r="C182" s="47"/>
      <c r="D182" s="47"/>
      <c r="E182" s="47"/>
      <c r="F182" s="47"/>
      <c r="G182" s="47"/>
      <c r="H182" s="47"/>
      <c r="I182" s="47"/>
      <c r="J182" s="47"/>
      <c r="K182" s="46" t="s">
        <v>33</v>
      </c>
      <c r="L182" s="19"/>
    </row>
    <row r="183" spans="1:12" ht="15.75" x14ac:dyDescent="0.25">
      <c r="A183" s="1"/>
      <c r="B183" s="48"/>
      <c r="C183" s="49"/>
      <c r="D183" s="24"/>
      <c r="E183" s="24"/>
      <c r="F183" s="24"/>
      <c r="G183" s="24"/>
      <c r="H183" s="24" t="s">
        <v>34</v>
      </c>
      <c r="I183" s="24"/>
      <c r="J183" s="24"/>
      <c r="K183" s="54">
        <f>K173+K177+K181</f>
        <v>545.59500000000003</v>
      </c>
      <c r="L183" s="19"/>
    </row>
    <row r="184" spans="1:12" ht="15.75" x14ac:dyDescent="0.25">
      <c r="A184" s="1"/>
      <c r="B184" s="56" t="s">
        <v>83</v>
      </c>
      <c r="C184" s="23"/>
      <c r="D184" s="24"/>
      <c r="E184" s="24"/>
      <c r="F184" s="24"/>
      <c r="G184" s="24"/>
      <c r="H184" s="24"/>
      <c r="I184" s="24"/>
      <c r="J184" s="24"/>
      <c r="K184" s="54"/>
      <c r="L184" s="19">
        <v>272.798</v>
      </c>
    </row>
    <row r="185" spans="1:12" x14ac:dyDescent="0.25">
      <c r="A185" s="2"/>
      <c r="B185" s="38"/>
      <c r="C185" s="38"/>
      <c r="D185" s="38"/>
      <c r="E185" s="38"/>
      <c r="F185" s="38"/>
      <c r="G185" s="40"/>
      <c r="H185" s="36"/>
      <c r="I185" s="47"/>
      <c r="J185" s="47"/>
      <c r="K185" s="46"/>
      <c r="L185" s="9" t="s">
        <v>33</v>
      </c>
    </row>
    <row r="186" spans="1:12" ht="36" customHeight="1" x14ac:dyDescent="0.25">
      <c r="A186" s="1"/>
      <c r="B186" s="105" t="s">
        <v>40</v>
      </c>
      <c r="C186" s="110"/>
      <c r="D186" s="110"/>
      <c r="E186" s="110"/>
      <c r="F186" s="110"/>
      <c r="G186" s="110"/>
      <c r="H186" s="110"/>
      <c r="I186" s="110"/>
      <c r="J186" s="110"/>
      <c r="K186" s="110"/>
      <c r="L186" s="1"/>
    </row>
    <row r="187" spans="1:12" x14ac:dyDescent="0.25">
      <c r="A187" s="1"/>
      <c r="B187" s="28"/>
      <c r="C187" s="28" t="s">
        <v>84</v>
      </c>
      <c r="D187" s="28"/>
      <c r="E187" s="28"/>
      <c r="F187" s="28"/>
      <c r="G187" s="28"/>
      <c r="H187" s="28"/>
      <c r="I187" s="28"/>
      <c r="J187" s="28"/>
      <c r="K187" s="28"/>
      <c r="L187" s="35">
        <f>L184</f>
        <v>272.798</v>
      </c>
    </row>
    <row r="188" spans="1:12" x14ac:dyDescent="0.25">
      <c r="A188" s="1"/>
      <c r="B188" s="28"/>
      <c r="C188" s="28"/>
      <c r="D188" s="28"/>
      <c r="E188" s="28"/>
      <c r="F188" s="28"/>
      <c r="G188" s="28"/>
      <c r="H188" s="28"/>
      <c r="I188" s="28"/>
      <c r="J188" s="28"/>
      <c r="K188" s="28"/>
      <c r="L188" s="2" t="s">
        <v>33</v>
      </c>
    </row>
    <row r="189" spans="1:12" ht="108.75" customHeight="1" x14ac:dyDescent="0.25">
      <c r="A189" s="18" t="s">
        <v>41</v>
      </c>
      <c r="B189" s="105" t="s">
        <v>42</v>
      </c>
      <c r="C189" s="110"/>
      <c r="D189" s="110"/>
      <c r="E189" s="110"/>
      <c r="F189" s="110"/>
      <c r="G189" s="110"/>
      <c r="H189" s="110"/>
      <c r="I189" s="110"/>
      <c r="J189" s="110"/>
      <c r="K189" s="110"/>
      <c r="L189" s="3"/>
    </row>
    <row r="190" spans="1:12" ht="15.75" x14ac:dyDescent="0.25">
      <c r="A190" s="1"/>
      <c r="B190" s="48" t="s">
        <v>15</v>
      </c>
      <c r="C190" s="49"/>
      <c r="D190" s="23"/>
      <c r="E190" s="23"/>
      <c r="F190" s="23"/>
      <c r="G190" s="23"/>
      <c r="H190" s="23"/>
      <c r="I190" s="24"/>
      <c r="J190" s="28"/>
      <c r="K190" s="28"/>
      <c r="L190" s="1"/>
    </row>
    <row r="191" spans="1:12" ht="15.75" x14ac:dyDescent="0.25">
      <c r="A191" s="1"/>
      <c r="B191" s="48" t="s">
        <v>62</v>
      </c>
      <c r="C191" s="49"/>
      <c r="D191" s="23"/>
      <c r="E191" s="23"/>
      <c r="F191" s="23"/>
      <c r="G191" s="23"/>
      <c r="H191" s="23"/>
      <c r="I191" s="24"/>
      <c r="J191" s="28"/>
      <c r="K191" s="28"/>
      <c r="L191" s="1"/>
    </row>
    <row r="192" spans="1:12" x14ac:dyDescent="0.25">
      <c r="A192" s="1"/>
      <c r="B192" s="21" t="s">
        <v>6</v>
      </c>
      <c r="C192" s="20">
        <v>12.315</v>
      </c>
      <c r="D192" s="21" t="s">
        <v>7</v>
      </c>
      <c r="E192" s="20">
        <v>12.425000000000001</v>
      </c>
      <c r="F192" s="21" t="s">
        <v>8</v>
      </c>
      <c r="G192" s="22">
        <f t="shared" ref="G192" si="11">(E192-C192)*1000</f>
        <v>110.00000000000121</v>
      </c>
      <c r="H192" s="23" t="s">
        <v>12</v>
      </c>
      <c r="I192" s="24"/>
      <c r="J192" s="28"/>
      <c r="K192" s="28"/>
      <c r="L192" s="1"/>
    </row>
    <row r="193" spans="1:12" x14ac:dyDescent="0.25">
      <c r="A193" s="1"/>
      <c r="B193" s="23" t="s">
        <v>102</v>
      </c>
      <c r="C193" s="23"/>
      <c r="D193" s="23"/>
      <c r="E193" s="23"/>
      <c r="F193" s="23"/>
      <c r="G193" s="23"/>
      <c r="H193" s="23"/>
      <c r="I193" s="24"/>
      <c r="J193" s="28"/>
      <c r="K193" s="28"/>
      <c r="L193" s="1"/>
    </row>
    <row r="194" spans="1:12" x14ac:dyDescent="0.25">
      <c r="A194" s="1"/>
      <c r="B194" s="23" t="s">
        <v>86</v>
      </c>
      <c r="C194" s="23">
        <v>22.76</v>
      </c>
      <c r="D194" s="23" t="s">
        <v>20</v>
      </c>
      <c r="E194" s="57">
        <v>110</v>
      </c>
      <c r="F194" s="23" t="s">
        <v>8</v>
      </c>
      <c r="G194" s="58">
        <f>C194*E194</f>
        <v>2503.6000000000004</v>
      </c>
      <c r="H194" s="23" t="s">
        <v>37</v>
      </c>
      <c r="I194" s="24"/>
      <c r="J194" s="28"/>
      <c r="K194" s="28"/>
      <c r="L194" s="1"/>
    </row>
    <row r="195" spans="1:12" x14ac:dyDescent="0.25">
      <c r="A195" s="1"/>
      <c r="B195" s="21" t="s">
        <v>6</v>
      </c>
      <c r="C195" s="20">
        <v>22.38</v>
      </c>
      <c r="D195" s="21" t="s">
        <v>7</v>
      </c>
      <c r="E195" s="20">
        <v>22.454999999999998</v>
      </c>
      <c r="F195" s="21" t="s">
        <v>8</v>
      </c>
      <c r="G195" s="22">
        <f>(E195-C195)*1000</f>
        <v>74.999999999999289</v>
      </c>
      <c r="H195" s="24" t="s">
        <v>9</v>
      </c>
      <c r="I195" s="24"/>
      <c r="J195" s="28"/>
      <c r="K195" s="28"/>
      <c r="L195" s="1"/>
    </row>
    <row r="196" spans="1:12" x14ac:dyDescent="0.25">
      <c r="A196" s="1"/>
      <c r="B196" s="23" t="s">
        <v>103</v>
      </c>
      <c r="C196" s="23"/>
      <c r="D196" s="23"/>
      <c r="E196" s="23"/>
      <c r="F196" s="23"/>
      <c r="G196" s="23"/>
      <c r="H196" s="24"/>
      <c r="I196" s="28"/>
      <c r="J196" s="28"/>
      <c r="K196" s="28"/>
      <c r="L196" s="1"/>
    </row>
    <row r="197" spans="1:12" x14ac:dyDescent="0.25">
      <c r="A197" s="1"/>
      <c r="B197" s="23" t="s">
        <v>86</v>
      </c>
      <c r="C197" s="23">
        <v>21.19</v>
      </c>
      <c r="D197" s="23" t="s">
        <v>20</v>
      </c>
      <c r="E197" s="57">
        <v>75</v>
      </c>
      <c r="F197" s="23" t="s">
        <v>8</v>
      </c>
      <c r="G197" s="58">
        <f>C197*E197</f>
        <v>1589.25</v>
      </c>
      <c r="H197" s="23" t="s">
        <v>37</v>
      </c>
      <c r="I197" s="28"/>
      <c r="J197" s="28"/>
      <c r="K197" s="28"/>
      <c r="L197" s="1"/>
    </row>
    <row r="198" spans="1:12" x14ac:dyDescent="0.25">
      <c r="A198" s="1"/>
      <c r="B198" s="33" t="s">
        <v>6</v>
      </c>
      <c r="C198" s="32">
        <v>23.35</v>
      </c>
      <c r="D198" s="33" t="s">
        <v>7</v>
      </c>
      <c r="E198" s="32">
        <v>23.4</v>
      </c>
      <c r="F198" s="33" t="s">
        <v>8</v>
      </c>
      <c r="G198" s="34">
        <f>(E198-C198)*1000</f>
        <v>49.999999999997158</v>
      </c>
      <c r="H198" s="24" t="s">
        <v>9</v>
      </c>
      <c r="I198" s="28"/>
      <c r="J198" s="28"/>
      <c r="K198" s="28"/>
      <c r="L198" s="1"/>
    </row>
    <row r="199" spans="1:12" x14ac:dyDescent="0.25">
      <c r="A199" s="1"/>
      <c r="B199" s="23" t="s">
        <v>104</v>
      </c>
      <c r="C199" s="23"/>
      <c r="D199" s="23"/>
      <c r="E199" s="23"/>
      <c r="F199" s="23"/>
      <c r="G199" s="23"/>
      <c r="H199" s="24"/>
      <c r="I199" s="28"/>
      <c r="J199" s="28"/>
      <c r="K199" s="28"/>
      <c r="L199" s="1"/>
    </row>
    <row r="200" spans="1:12" x14ac:dyDescent="0.25">
      <c r="A200" s="1"/>
      <c r="B200" s="23" t="s">
        <v>86</v>
      </c>
      <c r="C200" s="36">
        <v>17.391999999999999</v>
      </c>
      <c r="D200" s="36" t="s">
        <v>20</v>
      </c>
      <c r="E200" s="59">
        <v>50</v>
      </c>
      <c r="F200" s="36" t="s">
        <v>8</v>
      </c>
      <c r="G200" s="60">
        <f>C200*E200</f>
        <v>869.6</v>
      </c>
      <c r="H200" s="36" t="s">
        <v>37</v>
      </c>
      <c r="I200" s="28"/>
      <c r="J200" s="28"/>
      <c r="K200" s="28"/>
      <c r="L200" s="1"/>
    </row>
    <row r="201" spans="1:12" x14ac:dyDescent="0.25">
      <c r="A201" s="1"/>
      <c r="B201" s="24"/>
      <c r="C201" s="23"/>
      <c r="D201" s="23"/>
      <c r="E201" s="23"/>
      <c r="F201" s="41" t="s">
        <v>87</v>
      </c>
      <c r="G201" s="58">
        <f>G194+G197+G200</f>
        <v>4962.4500000000007</v>
      </c>
      <c r="H201" s="91" t="s">
        <v>37</v>
      </c>
      <c r="I201" s="23"/>
      <c r="J201" s="23"/>
      <c r="K201" s="24"/>
      <c r="L201" s="1"/>
    </row>
    <row r="202" spans="1:12" x14ac:dyDescent="0.25">
      <c r="A202" s="1"/>
      <c r="B202" s="24"/>
      <c r="C202" s="23" t="s">
        <v>44</v>
      </c>
      <c r="D202" s="23"/>
      <c r="E202" s="23"/>
      <c r="F202" s="23"/>
      <c r="G202" s="23"/>
      <c r="H202" s="23"/>
      <c r="I202" s="23"/>
      <c r="J202" s="23"/>
      <c r="K202" s="24"/>
      <c r="L202" s="1"/>
    </row>
    <row r="203" spans="1:12" x14ac:dyDescent="0.25">
      <c r="A203" s="1"/>
      <c r="B203" s="24"/>
      <c r="C203" s="23" t="s">
        <v>88</v>
      </c>
      <c r="D203" s="23"/>
      <c r="E203" s="23"/>
      <c r="F203" s="23"/>
      <c r="G203" s="23"/>
      <c r="H203" s="23"/>
      <c r="I203" s="23">
        <f>4962.45/0.16</f>
        <v>31015.3125</v>
      </c>
      <c r="J203" s="23"/>
      <c r="K203" s="24"/>
      <c r="L203" s="1"/>
    </row>
    <row r="204" spans="1:12" x14ac:dyDescent="0.25">
      <c r="A204" s="1"/>
      <c r="B204" s="24"/>
      <c r="C204" s="36" t="s">
        <v>89</v>
      </c>
      <c r="D204" s="36"/>
      <c r="E204" s="36"/>
      <c r="F204" s="36"/>
      <c r="G204" s="36"/>
      <c r="H204" s="36" t="s">
        <v>45</v>
      </c>
      <c r="I204" s="36">
        <f>I203*0.05</f>
        <v>1550.765625</v>
      </c>
      <c r="J204" s="36" t="s">
        <v>10</v>
      </c>
      <c r="K204" s="24"/>
      <c r="L204" s="1"/>
    </row>
    <row r="205" spans="1:12" x14ac:dyDescent="0.25">
      <c r="A205" s="1"/>
      <c r="B205" s="24"/>
      <c r="C205" s="23"/>
      <c r="D205" s="23"/>
      <c r="E205" s="23"/>
      <c r="F205" s="23"/>
      <c r="G205" s="23"/>
      <c r="H205" s="23" t="s">
        <v>61</v>
      </c>
      <c r="I205" s="23">
        <f>I203-I204</f>
        <v>29464.546875</v>
      </c>
      <c r="J205" s="23"/>
      <c r="K205" s="24"/>
      <c r="L205" s="1"/>
    </row>
    <row r="206" spans="1:12" ht="15.75" x14ac:dyDescent="0.25">
      <c r="A206" s="1"/>
      <c r="B206" s="48" t="s">
        <v>25</v>
      </c>
      <c r="C206" s="49"/>
      <c r="D206" s="23"/>
      <c r="E206" s="23"/>
      <c r="F206" s="23"/>
      <c r="G206" s="23"/>
      <c r="H206" s="41" t="s">
        <v>90</v>
      </c>
      <c r="I206" s="23">
        <v>29465</v>
      </c>
      <c r="J206" s="23" t="s">
        <v>16</v>
      </c>
      <c r="K206" s="24"/>
      <c r="L206" s="1"/>
    </row>
    <row r="207" spans="1:12" x14ac:dyDescent="0.25">
      <c r="A207" s="1"/>
      <c r="B207" s="37" t="s">
        <v>62</v>
      </c>
      <c r="C207" s="37"/>
      <c r="D207" s="23"/>
      <c r="E207" s="23"/>
      <c r="F207" s="23"/>
      <c r="G207" s="23"/>
      <c r="H207" s="23"/>
      <c r="I207" s="24"/>
      <c r="J207" s="24"/>
      <c r="K207" s="24"/>
      <c r="L207" s="1"/>
    </row>
    <row r="208" spans="1:12" x14ac:dyDescent="0.25">
      <c r="A208" s="1"/>
      <c r="B208" s="21" t="s">
        <v>6</v>
      </c>
      <c r="C208" s="20">
        <v>8.5299999999999994</v>
      </c>
      <c r="D208" s="21" t="s">
        <v>7</v>
      </c>
      <c r="E208" s="20">
        <v>9.1300000000000008</v>
      </c>
      <c r="F208" s="21" t="s">
        <v>8</v>
      </c>
      <c r="G208" s="22">
        <f t="shared" ref="G208:G214" si="12">(E208-C208)*1000</f>
        <v>600.00000000000136</v>
      </c>
      <c r="H208" s="23" t="s">
        <v>9</v>
      </c>
      <c r="I208" s="24"/>
      <c r="J208" s="24"/>
      <c r="K208" s="24"/>
      <c r="L208" s="1"/>
    </row>
    <row r="209" spans="1:12" x14ac:dyDescent="0.25">
      <c r="A209" s="1"/>
      <c r="B209" s="21" t="s">
        <v>6</v>
      </c>
      <c r="C209" s="20">
        <v>9.8800000000000008</v>
      </c>
      <c r="D209" s="21" t="s">
        <v>7</v>
      </c>
      <c r="E209" s="20">
        <v>10.029999999999999</v>
      </c>
      <c r="F209" s="21" t="s">
        <v>8</v>
      </c>
      <c r="G209" s="22">
        <f t="shared" si="12"/>
        <v>149.99999999999858</v>
      </c>
      <c r="H209" s="23" t="s">
        <v>10</v>
      </c>
      <c r="I209" s="24"/>
      <c r="J209" s="24"/>
      <c r="K209" s="24"/>
      <c r="L209" s="1"/>
    </row>
    <row r="210" spans="1:12" x14ac:dyDescent="0.25">
      <c r="A210" s="1"/>
      <c r="B210" s="21" t="s">
        <v>6</v>
      </c>
      <c r="C210" s="20">
        <v>10.1</v>
      </c>
      <c r="D210" s="21" t="s">
        <v>7</v>
      </c>
      <c r="E210" s="20">
        <v>10.3</v>
      </c>
      <c r="F210" s="21" t="s">
        <v>8</v>
      </c>
      <c r="G210" s="22">
        <f t="shared" si="12"/>
        <v>200.00000000000108</v>
      </c>
      <c r="H210" s="23" t="s">
        <v>10</v>
      </c>
      <c r="I210" s="24"/>
      <c r="J210" s="24"/>
      <c r="K210" s="24"/>
      <c r="L210" s="1"/>
    </row>
    <row r="211" spans="1:12" x14ac:dyDescent="0.25">
      <c r="A211" s="1"/>
      <c r="B211" s="21" t="s">
        <v>131</v>
      </c>
      <c r="C211" s="20">
        <v>12.13</v>
      </c>
      <c r="D211" s="21" t="s">
        <v>7</v>
      </c>
      <c r="E211" s="20">
        <v>12.63</v>
      </c>
      <c r="F211" s="21" t="s">
        <v>8</v>
      </c>
      <c r="G211" s="22">
        <v>390</v>
      </c>
      <c r="H211" s="23" t="s">
        <v>10</v>
      </c>
      <c r="I211" s="24"/>
      <c r="J211" s="24"/>
      <c r="K211" s="24"/>
      <c r="L211" s="1"/>
    </row>
    <row r="212" spans="1:12" x14ac:dyDescent="0.25">
      <c r="A212" s="1"/>
      <c r="B212" s="21" t="s">
        <v>6</v>
      </c>
      <c r="C212" s="20">
        <v>13.16</v>
      </c>
      <c r="D212" s="21" t="s">
        <v>7</v>
      </c>
      <c r="E212" s="20">
        <v>13.19</v>
      </c>
      <c r="F212" s="21" t="s">
        <v>8</v>
      </c>
      <c r="G212" s="22">
        <f t="shared" ref="G212" si="13">(E212-C212)*1000</f>
        <v>29.999999999999361</v>
      </c>
      <c r="H212" s="23" t="s">
        <v>10</v>
      </c>
      <c r="I212" s="24"/>
      <c r="J212" s="24"/>
      <c r="K212" s="24"/>
      <c r="L212" s="1"/>
    </row>
    <row r="213" spans="1:12" x14ac:dyDescent="0.25">
      <c r="A213" s="1"/>
      <c r="B213" s="21" t="s">
        <v>6</v>
      </c>
      <c r="C213" s="20">
        <v>21.8</v>
      </c>
      <c r="D213" s="21" t="s">
        <v>7</v>
      </c>
      <c r="E213" s="20">
        <v>21.9</v>
      </c>
      <c r="F213" s="21" t="s">
        <v>8</v>
      </c>
      <c r="G213" s="22">
        <f t="shared" si="12"/>
        <v>99.999999999997868</v>
      </c>
      <c r="H213" s="23" t="s">
        <v>10</v>
      </c>
      <c r="I213" s="24"/>
      <c r="J213" s="24"/>
      <c r="K213" s="24"/>
      <c r="L213" s="1"/>
    </row>
    <row r="214" spans="1:12" x14ac:dyDescent="0.25">
      <c r="A214" s="1"/>
      <c r="B214" s="21" t="s">
        <v>6</v>
      </c>
      <c r="C214" s="20">
        <v>22.454999999999998</v>
      </c>
      <c r="D214" s="21" t="s">
        <v>7</v>
      </c>
      <c r="E214" s="20">
        <v>22.53</v>
      </c>
      <c r="F214" s="21" t="s">
        <v>8</v>
      </c>
      <c r="G214" s="22">
        <f t="shared" si="12"/>
        <v>75.000000000002842</v>
      </c>
      <c r="H214" s="23" t="s">
        <v>10</v>
      </c>
      <c r="I214" s="24"/>
      <c r="J214" s="24"/>
      <c r="K214" s="24"/>
      <c r="L214" s="1"/>
    </row>
    <row r="215" spans="1:12" x14ac:dyDescent="0.25">
      <c r="A215" s="1"/>
      <c r="B215" s="21" t="s">
        <v>131</v>
      </c>
      <c r="C215" s="20">
        <v>24.07</v>
      </c>
      <c r="D215" s="21" t="s">
        <v>7</v>
      </c>
      <c r="E215" s="20">
        <v>25.27</v>
      </c>
      <c r="F215" s="21" t="s">
        <v>8</v>
      </c>
      <c r="G215" s="22">
        <v>200</v>
      </c>
      <c r="H215" s="23" t="s">
        <v>10</v>
      </c>
      <c r="I215" s="24"/>
      <c r="J215" s="24"/>
      <c r="K215" s="24"/>
      <c r="L215" s="1"/>
    </row>
    <row r="216" spans="1:12" x14ac:dyDescent="0.25">
      <c r="A216" s="1"/>
      <c r="B216" s="21" t="s">
        <v>131</v>
      </c>
      <c r="C216" s="20">
        <v>26.204000000000001</v>
      </c>
      <c r="D216" s="21" t="s">
        <v>7</v>
      </c>
      <c r="E216" s="20">
        <v>26.439</v>
      </c>
      <c r="F216" s="21" t="s">
        <v>8</v>
      </c>
      <c r="G216" s="22">
        <v>200</v>
      </c>
      <c r="H216" s="23" t="s">
        <v>10</v>
      </c>
      <c r="I216" s="24"/>
      <c r="J216" s="24"/>
      <c r="K216" s="24"/>
      <c r="L216" s="1"/>
    </row>
    <row r="217" spans="1:12" x14ac:dyDescent="0.25">
      <c r="A217" s="1"/>
      <c r="B217" s="28"/>
      <c r="C217" s="38" t="s">
        <v>63</v>
      </c>
      <c r="D217" s="21"/>
      <c r="E217" s="20"/>
      <c r="F217" s="21"/>
      <c r="G217" s="22"/>
      <c r="H217" s="23"/>
      <c r="I217" s="24"/>
      <c r="J217" s="24"/>
      <c r="K217" s="24"/>
      <c r="L217" s="1"/>
    </row>
    <row r="218" spans="1:12" x14ac:dyDescent="0.25">
      <c r="A218" s="1"/>
      <c r="B218" s="21" t="s">
        <v>6</v>
      </c>
      <c r="C218" s="20">
        <v>15.6</v>
      </c>
      <c r="D218" s="21" t="s">
        <v>7</v>
      </c>
      <c r="E218" s="20">
        <v>16.05</v>
      </c>
      <c r="F218" s="21" t="s">
        <v>8</v>
      </c>
      <c r="G218" s="22">
        <f>(E218-C218)*1000</f>
        <v>450.00000000000108</v>
      </c>
      <c r="H218" s="23" t="s">
        <v>10</v>
      </c>
      <c r="I218" s="24"/>
      <c r="J218" s="24"/>
      <c r="K218" s="24"/>
      <c r="L218" s="1"/>
    </row>
    <row r="219" spans="1:12" x14ac:dyDescent="0.25">
      <c r="A219" s="1"/>
      <c r="B219" s="28"/>
      <c r="C219" s="21" t="s">
        <v>64</v>
      </c>
      <c r="D219" s="21"/>
      <c r="E219" s="20"/>
      <c r="F219" s="21"/>
      <c r="G219" s="22"/>
      <c r="H219" s="23"/>
      <c r="I219" s="24"/>
      <c r="J219" s="24"/>
      <c r="K219" s="24"/>
      <c r="L219" s="1"/>
    </row>
    <row r="220" spans="1:12" x14ac:dyDescent="0.25">
      <c r="A220" s="1"/>
      <c r="B220" s="21" t="s">
        <v>6</v>
      </c>
      <c r="C220" s="39">
        <v>13.35</v>
      </c>
      <c r="D220" s="38" t="s">
        <v>7</v>
      </c>
      <c r="E220" s="39">
        <v>13.7</v>
      </c>
      <c r="F220" s="38" t="s">
        <v>8</v>
      </c>
      <c r="G220" s="40">
        <f>(E220-C220)*1000</f>
        <v>349.99999999999966</v>
      </c>
      <c r="H220" s="36" t="s">
        <v>9</v>
      </c>
      <c r="I220" s="24"/>
      <c r="J220" s="24"/>
      <c r="K220" s="24"/>
      <c r="L220" s="1"/>
    </row>
    <row r="221" spans="1:12" x14ac:dyDescent="0.25">
      <c r="A221" s="1"/>
      <c r="B221" s="21"/>
      <c r="C221" s="20"/>
      <c r="D221" s="21"/>
      <c r="E221" s="20" t="s">
        <v>65</v>
      </c>
      <c r="F221" s="21"/>
      <c r="G221" s="22">
        <f>SUM(G208:G220)</f>
        <v>2745.0000000000018</v>
      </c>
      <c r="H221" s="23" t="s">
        <v>9</v>
      </c>
      <c r="I221" s="24"/>
      <c r="J221" s="24"/>
      <c r="K221" s="24"/>
      <c r="L221" s="1"/>
    </row>
    <row r="222" spans="1:12" x14ac:dyDescent="0.25">
      <c r="A222" s="1"/>
      <c r="B222" s="36" t="s">
        <v>153</v>
      </c>
      <c r="C222" s="36"/>
      <c r="D222" s="36"/>
      <c r="E222" s="36"/>
      <c r="F222" s="36"/>
      <c r="G222" s="36"/>
      <c r="H222" s="90" t="s">
        <v>8</v>
      </c>
      <c r="I222" s="36">
        <v>5494</v>
      </c>
      <c r="J222" s="36" t="s">
        <v>16</v>
      </c>
      <c r="K222" s="36"/>
      <c r="L222" s="11"/>
    </row>
    <row r="223" spans="1:12" x14ac:dyDescent="0.25">
      <c r="A223" s="1"/>
      <c r="B223" s="23"/>
      <c r="C223" s="23"/>
      <c r="D223" s="23"/>
      <c r="E223" s="23" t="s">
        <v>91</v>
      </c>
      <c r="F223" s="23"/>
      <c r="G223" s="23"/>
      <c r="H223" s="82"/>
      <c r="I223" s="82">
        <f>I206+I222</f>
        <v>34959</v>
      </c>
      <c r="J223" s="23"/>
      <c r="K223" s="23"/>
      <c r="L223" s="74">
        <f>I223</f>
        <v>34959</v>
      </c>
    </row>
    <row r="224" spans="1:12" x14ac:dyDescent="0.25">
      <c r="A224" s="2"/>
      <c r="B224" s="36"/>
      <c r="C224" s="36"/>
      <c r="D224" s="36"/>
      <c r="E224" s="36"/>
      <c r="F224" s="36"/>
      <c r="G224" s="36"/>
      <c r="H224" s="36"/>
      <c r="I224" s="36"/>
      <c r="J224" s="36"/>
      <c r="K224" s="36"/>
      <c r="L224" s="81" t="s">
        <v>46</v>
      </c>
    </row>
    <row r="225" spans="1:12" x14ac:dyDescent="0.25">
      <c r="A225" s="3"/>
      <c r="B225" s="51" t="s">
        <v>47</v>
      </c>
      <c r="C225" s="51"/>
      <c r="D225" s="51"/>
      <c r="E225" s="51"/>
      <c r="F225" s="51"/>
      <c r="G225" s="24"/>
      <c r="H225" s="24"/>
      <c r="I225" s="24"/>
      <c r="J225" s="24"/>
      <c r="K225" s="24"/>
      <c r="L225" s="1"/>
    </row>
    <row r="226" spans="1:12" ht="15.75" x14ac:dyDescent="0.25">
      <c r="A226" s="1"/>
      <c r="B226" s="48" t="s">
        <v>15</v>
      </c>
      <c r="C226" s="49"/>
      <c r="D226" s="23"/>
      <c r="E226" s="23"/>
      <c r="F226" s="23"/>
      <c r="G226" s="23"/>
      <c r="H226" s="23"/>
      <c r="I226" s="24"/>
      <c r="J226" s="24"/>
      <c r="K226" s="24"/>
      <c r="L226" s="1"/>
    </row>
    <row r="227" spans="1:12" x14ac:dyDescent="0.25">
      <c r="A227" s="1"/>
      <c r="B227" s="37" t="s">
        <v>62</v>
      </c>
      <c r="C227" s="37"/>
      <c r="D227" s="23"/>
      <c r="E227" s="23"/>
      <c r="F227" s="23"/>
      <c r="G227" s="23"/>
      <c r="H227" s="23"/>
      <c r="I227" s="24"/>
      <c r="J227" s="24"/>
      <c r="K227" s="24"/>
      <c r="L227" s="1"/>
    </row>
    <row r="228" spans="1:12" x14ac:dyDescent="0.25">
      <c r="A228" s="1"/>
      <c r="B228" s="21" t="s">
        <v>6</v>
      </c>
      <c r="C228" s="20">
        <v>12.315</v>
      </c>
      <c r="D228" s="21" t="s">
        <v>7</v>
      </c>
      <c r="E228" s="20">
        <v>12.425000000000001</v>
      </c>
      <c r="F228" s="21" t="s">
        <v>8</v>
      </c>
      <c r="G228" s="22">
        <f t="shared" ref="G228" si="14">(E228-C228)*1000</f>
        <v>110.00000000000121</v>
      </c>
      <c r="H228" s="23" t="s">
        <v>12</v>
      </c>
      <c r="I228" s="24"/>
      <c r="J228" s="24"/>
      <c r="K228" s="24"/>
      <c r="L228" s="1"/>
    </row>
    <row r="229" spans="1:12" x14ac:dyDescent="0.25">
      <c r="A229" s="1"/>
      <c r="B229" s="21" t="s">
        <v>6</v>
      </c>
      <c r="C229" s="20">
        <v>22.38</v>
      </c>
      <c r="D229" s="21" t="s">
        <v>7</v>
      </c>
      <c r="E229" s="20">
        <v>22.454999999999998</v>
      </c>
      <c r="F229" s="21" t="s">
        <v>8</v>
      </c>
      <c r="G229" s="22">
        <f>(E229-C229)*1000</f>
        <v>74.999999999999289</v>
      </c>
      <c r="H229" s="24" t="s">
        <v>10</v>
      </c>
      <c r="I229" s="24"/>
      <c r="J229" s="24"/>
      <c r="K229" s="24"/>
      <c r="L229" s="1"/>
    </row>
    <row r="230" spans="1:12" x14ac:dyDescent="0.25">
      <c r="A230" s="1"/>
      <c r="B230" s="33" t="s">
        <v>6</v>
      </c>
      <c r="C230" s="32">
        <v>23.35</v>
      </c>
      <c r="D230" s="33" t="s">
        <v>7</v>
      </c>
      <c r="E230" s="32">
        <v>23.4</v>
      </c>
      <c r="F230" s="33" t="s">
        <v>8</v>
      </c>
      <c r="G230" s="34">
        <f>(E230-C230)*1000</f>
        <v>49.999999999997158</v>
      </c>
      <c r="H230" s="24" t="s">
        <v>10</v>
      </c>
      <c r="I230" s="24"/>
      <c r="J230" s="24"/>
      <c r="K230" s="24"/>
      <c r="L230" s="1"/>
    </row>
    <row r="231" spans="1:12" ht="15.75" x14ac:dyDescent="0.25">
      <c r="A231" s="1"/>
      <c r="B231" s="48" t="s">
        <v>25</v>
      </c>
      <c r="C231" s="49"/>
      <c r="D231" s="24"/>
      <c r="E231" s="24"/>
      <c r="F231" s="24"/>
      <c r="G231" s="24"/>
      <c r="H231" s="31"/>
      <c r="I231" s="24"/>
      <c r="J231" s="24"/>
      <c r="K231" s="24"/>
      <c r="L231" s="1"/>
    </row>
    <row r="232" spans="1:12" x14ac:dyDescent="0.25">
      <c r="A232" s="1"/>
      <c r="B232" s="37" t="s">
        <v>62</v>
      </c>
      <c r="C232" s="37"/>
      <c r="D232" s="23"/>
      <c r="E232" s="23"/>
      <c r="F232" s="23"/>
      <c r="G232" s="23"/>
      <c r="H232" s="23"/>
      <c r="I232" s="24"/>
      <c r="J232" s="24"/>
      <c r="K232" s="24"/>
      <c r="L232" s="1"/>
    </row>
    <row r="233" spans="1:12" x14ac:dyDescent="0.25">
      <c r="A233" s="1"/>
      <c r="B233" s="21" t="s">
        <v>6</v>
      </c>
      <c r="C233" s="20">
        <v>8.5299999999999994</v>
      </c>
      <c r="D233" s="21" t="s">
        <v>7</v>
      </c>
      <c r="E233" s="20">
        <v>9.1300000000000008</v>
      </c>
      <c r="F233" s="21" t="s">
        <v>8</v>
      </c>
      <c r="G233" s="22">
        <f t="shared" ref="G233:G239" si="15">(E233-C233)*1000</f>
        <v>600.00000000000136</v>
      </c>
      <c r="H233" s="23" t="s">
        <v>9</v>
      </c>
      <c r="I233" s="24"/>
      <c r="J233" s="24"/>
      <c r="K233" s="24"/>
      <c r="L233" s="1"/>
    </row>
    <row r="234" spans="1:12" x14ac:dyDescent="0.25">
      <c r="A234" s="1"/>
      <c r="B234" s="21" t="s">
        <v>6</v>
      </c>
      <c r="C234" s="20">
        <v>9.8800000000000008</v>
      </c>
      <c r="D234" s="21" t="s">
        <v>7</v>
      </c>
      <c r="E234" s="20">
        <v>10.029999999999999</v>
      </c>
      <c r="F234" s="21" t="s">
        <v>8</v>
      </c>
      <c r="G234" s="22">
        <f t="shared" si="15"/>
        <v>149.99999999999858</v>
      </c>
      <c r="H234" s="23" t="s">
        <v>10</v>
      </c>
      <c r="I234" s="24"/>
      <c r="J234" s="24"/>
      <c r="K234" s="24"/>
      <c r="L234" s="1"/>
    </row>
    <row r="235" spans="1:12" x14ac:dyDescent="0.25">
      <c r="A235" s="1"/>
      <c r="B235" s="21" t="s">
        <v>6</v>
      </c>
      <c r="C235" s="20">
        <v>10.1</v>
      </c>
      <c r="D235" s="21" t="s">
        <v>7</v>
      </c>
      <c r="E235" s="20">
        <v>10.3</v>
      </c>
      <c r="F235" s="21" t="s">
        <v>8</v>
      </c>
      <c r="G235" s="22">
        <f t="shared" si="15"/>
        <v>200.00000000000108</v>
      </c>
      <c r="H235" s="23" t="s">
        <v>10</v>
      </c>
      <c r="I235" s="24"/>
      <c r="J235" s="24"/>
      <c r="K235" s="24"/>
      <c r="L235" s="1"/>
    </row>
    <row r="236" spans="1:12" x14ac:dyDescent="0.25">
      <c r="A236" s="1"/>
      <c r="B236" s="21" t="s">
        <v>131</v>
      </c>
      <c r="C236" s="20">
        <v>12.13</v>
      </c>
      <c r="D236" s="21" t="s">
        <v>7</v>
      </c>
      <c r="E236" s="20">
        <v>12.63</v>
      </c>
      <c r="F236" s="21" t="s">
        <v>8</v>
      </c>
      <c r="G236" s="22">
        <v>390</v>
      </c>
      <c r="H236" s="23" t="s">
        <v>10</v>
      </c>
      <c r="I236" s="24"/>
      <c r="J236" s="24"/>
      <c r="K236" s="24"/>
      <c r="L236" s="1"/>
    </row>
    <row r="237" spans="1:12" x14ac:dyDescent="0.25">
      <c r="A237" s="1"/>
      <c r="B237" s="21" t="s">
        <v>6</v>
      </c>
      <c r="C237" s="20">
        <v>13.16</v>
      </c>
      <c r="D237" s="21" t="s">
        <v>7</v>
      </c>
      <c r="E237" s="20">
        <v>13.19</v>
      </c>
      <c r="F237" s="21" t="s">
        <v>8</v>
      </c>
      <c r="G237" s="22">
        <f t="shared" ref="G237" si="16">(E237-C237)*1000</f>
        <v>29.999999999999361</v>
      </c>
      <c r="H237" s="23" t="s">
        <v>10</v>
      </c>
      <c r="I237" s="24"/>
      <c r="J237" s="24"/>
      <c r="K237" s="24"/>
      <c r="L237" s="1"/>
    </row>
    <row r="238" spans="1:12" x14ac:dyDescent="0.25">
      <c r="A238" s="1"/>
      <c r="B238" s="21" t="s">
        <v>6</v>
      </c>
      <c r="C238" s="20">
        <v>21.8</v>
      </c>
      <c r="D238" s="21" t="s">
        <v>7</v>
      </c>
      <c r="E238" s="20">
        <v>21.9</v>
      </c>
      <c r="F238" s="21" t="s">
        <v>8</v>
      </c>
      <c r="G238" s="22">
        <f t="shared" si="15"/>
        <v>99.999999999997868</v>
      </c>
      <c r="H238" s="23" t="s">
        <v>10</v>
      </c>
      <c r="I238" s="24"/>
      <c r="J238" s="24"/>
      <c r="K238" s="24"/>
      <c r="L238" s="1"/>
    </row>
    <row r="239" spans="1:12" x14ac:dyDescent="0.25">
      <c r="A239" s="1"/>
      <c r="B239" s="21" t="s">
        <v>6</v>
      </c>
      <c r="C239" s="20">
        <v>22.454999999999998</v>
      </c>
      <c r="D239" s="21" t="s">
        <v>7</v>
      </c>
      <c r="E239" s="20">
        <v>22.53</v>
      </c>
      <c r="F239" s="21" t="s">
        <v>8</v>
      </c>
      <c r="G239" s="22">
        <f t="shared" si="15"/>
        <v>75.000000000002842</v>
      </c>
      <c r="H239" s="23" t="s">
        <v>10</v>
      </c>
      <c r="I239" s="24"/>
      <c r="J239" s="24"/>
      <c r="K239" s="24"/>
      <c r="L239" s="1"/>
    </row>
    <row r="240" spans="1:12" x14ac:dyDescent="0.25">
      <c r="A240" s="1"/>
      <c r="B240" s="21" t="s">
        <v>131</v>
      </c>
      <c r="C240" s="20">
        <v>24.07</v>
      </c>
      <c r="D240" s="21" t="s">
        <v>7</v>
      </c>
      <c r="E240" s="20">
        <v>25.27</v>
      </c>
      <c r="F240" s="21" t="s">
        <v>8</v>
      </c>
      <c r="G240" s="22">
        <v>200</v>
      </c>
      <c r="H240" s="23" t="s">
        <v>10</v>
      </c>
      <c r="I240" s="24"/>
      <c r="J240" s="24"/>
      <c r="K240" s="24"/>
      <c r="L240" s="1"/>
    </row>
    <row r="241" spans="1:12" x14ac:dyDescent="0.25">
      <c r="A241" s="1"/>
      <c r="B241" s="21" t="s">
        <v>131</v>
      </c>
      <c r="C241" s="20">
        <v>26.204000000000001</v>
      </c>
      <c r="D241" s="21" t="s">
        <v>7</v>
      </c>
      <c r="E241" s="20">
        <v>26.439</v>
      </c>
      <c r="F241" s="21" t="s">
        <v>8</v>
      </c>
      <c r="G241" s="22">
        <v>200</v>
      </c>
      <c r="H241" s="23" t="s">
        <v>10</v>
      </c>
      <c r="I241" s="24"/>
      <c r="J241" s="24"/>
      <c r="K241" s="24"/>
      <c r="L241" s="1"/>
    </row>
    <row r="242" spans="1:12" x14ac:dyDescent="0.25">
      <c r="A242" s="1"/>
      <c r="B242" s="28"/>
      <c r="C242" s="38" t="s">
        <v>63</v>
      </c>
      <c r="D242" s="21"/>
      <c r="E242" s="20"/>
      <c r="F242" s="21"/>
      <c r="G242" s="22"/>
      <c r="H242" s="23"/>
      <c r="I242" s="24"/>
      <c r="J242" s="24"/>
      <c r="K242" s="24"/>
      <c r="L242" s="1"/>
    </row>
    <row r="243" spans="1:12" x14ac:dyDescent="0.25">
      <c r="A243" s="1"/>
      <c r="B243" s="21" t="s">
        <v>6</v>
      </c>
      <c r="C243" s="20">
        <v>15.6</v>
      </c>
      <c r="D243" s="21" t="s">
        <v>7</v>
      </c>
      <c r="E243" s="20">
        <v>16.05</v>
      </c>
      <c r="F243" s="21" t="s">
        <v>8</v>
      </c>
      <c r="G243" s="22">
        <f>(E243-C243)*1000</f>
        <v>450.00000000000108</v>
      </c>
      <c r="H243" s="23" t="s">
        <v>10</v>
      </c>
      <c r="I243" s="24"/>
      <c r="J243" s="24"/>
      <c r="K243" s="24"/>
      <c r="L243" s="1"/>
    </row>
    <row r="244" spans="1:12" x14ac:dyDescent="0.25">
      <c r="A244" s="1"/>
      <c r="B244" s="28"/>
      <c r="C244" s="21" t="s">
        <v>64</v>
      </c>
      <c r="D244" s="21"/>
      <c r="E244" s="20"/>
      <c r="F244" s="21"/>
      <c r="G244" s="22"/>
      <c r="H244" s="23"/>
      <c r="I244" s="24"/>
      <c r="J244" s="24"/>
      <c r="K244" s="24"/>
      <c r="L244" s="1"/>
    </row>
    <row r="245" spans="1:12" x14ac:dyDescent="0.25">
      <c r="A245" s="1"/>
      <c r="B245" s="21" t="s">
        <v>6</v>
      </c>
      <c r="C245" s="39">
        <v>13.35</v>
      </c>
      <c r="D245" s="38" t="s">
        <v>7</v>
      </c>
      <c r="E245" s="39">
        <v>13.7</v>
      </c>
      <c r="F245" s="38" t="s">
        <v>8</v>
      </c>
      <c r="G245" s="40">
        <f>(E245-C245)*1000</f>
        <v>349.99999999999966</v>
      </c>
      <c r="H245" s="36" t="s">
        <v>10</v>
      </c>
      <c r="I245" s="24"/>
      <c r="J245" s="24"/>
      <c r="K245" s="24"/>
      <c r="L245" s="1"/>
    </row>
    <row r="246" spans="1:12" x14ac:dyDescent="0.25">
      <c r="A246" s="1"/>
      <c r="B246" s="24"/>
      <c r="C246" s="24"/>
      <c r="D246" s="24"/>
      <c r="E246" s="23" t="s">
        <v>11</v>
      </c>
      <c r="F246" s="23" t="s">
        <v>8</v>
      </c>
      <c r="G246" s="57">
        <f>SUM(G228:G245)</f>
        <v>2979.9999999999995</v>
      </c>
      <c r="H246" s="41" t="s">
        <v>12</v>
      </c>
      <c r="I246" s="24"/>
      <c r="J246" s="24"/>
      <c r="K246" s="24"/>
      <c r="L246" s="1"/>
    </row>
    <row r="247" spans="1:12" x14ac:dyDescent="0.25">
      <c r="A247" s="1"/>
      <c r="B247" s="23" t="s">
        <v>48</v>
      </c>
      <c r="C247" s="23"/>
      <c r="D247" s="21">
        <v>2</v>
      </c>
      <c r="E247" s="21" t="s">
        <v>20</v>
      </c>
      <c r="F247" s="21">
        <v>3</v>
      </c>
      <c r="G247" s="22">
        <f>G246</f>
        <v>2979.9999999999995</v>
      </c>
      <c r="H247" s="86" t="s">
        <v>22</v>
      </c>
      <c r="I247" s="85">
        <v>0.3</v>
      </c>
      <c r="J247" s="21" t="s">
        <v>8</v>
      </c>
      <c r="K247" s="21">
        <f>(G247/I247)*D247*F247</f>
        <v>59599.999999999993</v>
      </c>
      <c r="L247" s="11"/>
    </row>
    <row r="248" spans="1:12" x14ac:dyDescent="0.25">
      <c r="A248" s="1"/>
      <c r="B248" s="23"/>
      <c r="C248" s="23"/>
      <c r="D248" s="23"/>
      <c r="E248" s="23"/>
      <c r="F248" s="23"/>
      <c r="G248" s="23"/>
      <c r="H248" s="23"/>
      <c r="I248" s="23"/>
      <c r="J248" s="23"/>
      <c r="K248" s="21" t="s">
        <v>16</v>
      </c>
      <c r="L248" s="11"/>
    </row>
    <row r="249" spans="1:12" x14ac:dyDescent="0.25">
      <c r="A249" s="1"/>
      <c r="B249" s="23" t="s">
        <v>49</v>
      </c>
      <c r="C249" s="23"/>
      <c r="D249" s="23"/>
      <c r="E249" s="23">
        <f>K247</f>
        <v>59599.999999999993</v>
      </c>
      <c r="F249" s="23" t="s">
        <v>20</v>
      </c>
      <c r="G249" s="62">
        <v>0.05</v>
      </c>
      <c r="H249" s="23"/>
      <c r="I249" s="23"/>
      <c r="J249" s="21" t="s">
        <v>45</v>
      </c>
      <c r="K249" s="21">
        <f>K247*0.05</f>
        <v>2980</v>
      </c>
      <c r="L249" s="11"/>
    </row>
    <row r="250" spans="1:12" x14ac:dyDescent="0.25">
      <c r="A250" s="1"/>
      <c r="B250" s="23"/>
      <c r="C250" s="23"/>
      <c r="D250" s="23"/>
      <c r="E250" s="23"/>
      <c r="F250" s="23"/>
      <c r="G250" s="23"/>
      <c r="H250" s="41" t="s">
        <v>50</v>
      </c>
      <c r="I250" s="23"/>
      <c r="J250" s="23" t="s">
        <v>8</v>
      </c>
      <c r="K250" s="21">
        <f>K247-K249</f>
        <v>56619.999999999993</v>
      </c>
      <c r="L250" s="74">
        <f>K250</f>
        <v>56619.999999999993</v>
      </c>
    </row>
    <row r="251" spans="1:12" x14ac:dyDescent="0.25">
      <c r="A251" s="2"/>
      <c r="B251" s="36"/>
      <c r="C251" s="36"/>
      <c r="D251" s="36"/>
      <c r="E251" s="36"/>
      <c r="F251" s="36"/>
      <c r="G251" s="36"/>
      <c r="H251" s="36"/>
      <c r="I251" s="36"/>
      <c r="J251" s="36"/>
      <c r="K251" s="38" t="s">
        <v>16</v>
      </c>
      <c r="L251" s="81" t="s">
        <v>16</v>
      </c>
    </row>
    <row r="252" spans="1:12" ht="43.5" customHeight="1" x14ac:dyDescent="0.25">
      <c r="A252" s="16" t="s">
        <v>51</v>
      </c>
      <c r="B252" s="103" t="s">
        <v>55</v>
      </c>
      <c r="C252" s="103"/>
      <c r="D252" s="103"/>
      <c r="E252" s="103"/>
      <c r="F252" s="103"/>
      <c r="G252" s="103"/>
      <c r="H252" s="103"/>
      <c r="I252" s="103"/>
      <c r="J252" s="103"/>
      <c r="K252" s="103"/>
      <c r="L252" s="1"/>
    </row>
    <row r="253" spans="1:12" x14ac:dyDescent="0.25">
      <c r="A253" s="1"/>
      <c r="B253" s="23"/>
      <c r="C253" s="21" t="s">
        <v>52</v>
      </c>
      <c r="D253" s="21"/>
      <c r="E253" s="21"/>
      <c r="F253" s="21"/>
      <c r="G253" s="21"/>
      <c r="H253" s="21"/>
      <c r="I253" s="21"/>
      <c r="J253" s="21"/>
      <c r="K253" s="21"/>
      <c r="L253" s="1"/>
    </row>
    <row r="254" spans="1:12" x14ac:dyDescent="0.25">
      <c r="A254" s="1"/>
      <c r="B254" s="23"/>
      <c r="C254" s="21">
        <f>L223</f>
        <v>34959</v>
      </c>
      <c r="D254" s="21" t="s">
        <v>20</v>
      </c>
      <c r="E254" s="22">
        <v>0.4</v>
      </c>
      <c r="F254" s="21" t="s">
        <v>20</v>
      </c>
      <c r="G254" s="22">
        <v>0.4</v>
      </c>
      <c r="H254" s="21" t="s">
        <v>20</v>
      </c>
      <c r="I254" s="22">
        <v>0.2</v>
      </c>
      <c r="J254" s="21" t="s">
        <v>8</v>
      </c>
      <c r="K254" s="21">
        <f>C254*E254*G254*I254</f>
        <v>1118.6880000000001</v>
      </c>
      <c r="L254" s="1"/>
    </row>
    <row r="255" spans="1:12" x14ac:dyDescent="0.25">
      <c r="A255" s="1"/>
      <c r="B255" s="23"/>
      <c r="C255" s="23"/>
      <c r="D255" s="23"/>
      <c r="E255" s="23"/>
      <c r="F255" s="23"/>
      <c r="G255" s="23"/>
      <c r="H255" s="23"/>
      <c r="I255" s="23"/>
      <c r="J255" s="23"/>
      <c r="K255" s="21" t="s">
        <v>33</v>
      </c>
      <c r="L255" s="1"/>
    </row>
    <row r="256" spans="1:12" x14ac:dyDescent="0.25">
      <c r="A256" s="1"/>
      <c r="B256" s="23"/>
      <c r="C256" s="21" t="s">
        <v>53</v>
      </c>
      <c r="D256" s="21"/>
      <c r="E256" s="21"/>
      <c r="F256" s="21"/>
      <c r="G256" s="21"/>
      <c r="H256" s="21"/>
      <c r="I256" s="21"/>
      <c r="J256" s="21"/>
      <c r="K256" s="21"/>
      <c r="L256" s="1"/>
    </row>
    <row r="257" spans="1:12" x14ac:dyDescent="0.25">
      <c r="A257" s="1"/>
      <c r="B257" s="23"/>
      <c r="C257" s="21">
        <f>L250</f>
        <v>56619.999999999993</v>
      </c>
      <c r="D257" s="21" t="s">
        <v>20</v>
      </c>
      <c r="E257" s="22">
        <v>0.3</v>
      </c>
      <c r="F257" s="21" t="s">
        <v>20</v>
      </c>
      <c r="G257" s="22">
        <v>0.3</v>
      </c>
      <c r="H257" s="21" t="s">
        <v>20</v>
      </c>
      <c r="I257" s="22">
        <v>0.3</v>
      </c>
      <c r="J257" s="21" t="s">
        <v>8</v>
      </c>
      <c r="K257" s="21">
        <f>C257*E257*G257*I257</f>
        <v>1528.7399999999996</v>
      </c>
      <c r="L257" s="1"/>
    </row>
    <row r="258" spans="1:12" x14ac:dyDescent="0.25">
      <c r="A258" s="1"/>
      <c r="B258" s="36"/>
      <c r="C258" s="36"/>
      <c r="D258" s="36"/>
      <c r="E258" s="36"/>
      <c r="F258" s="36"/>
      <c r="G258" s="36"/>
      <c r="H258" s="36"/>
      <c r="I258" s="36"/>
      <c r="J258" s="36"/>
      <c r="K258" s="38" t="s">
        <v>33</v>
      </c>
      <c r="L258" s="1"/>
    </row>
    <row r="259" spans="1:12" x14ac:dyDescent="0.25">
      <c r="A259" s="1"/>
      <c r="B259" s="23"/>
      <c r="C259" s="23"/>
      <c r="D259" s="23"/>
      <c r="E259" s="23"/>
      <c r="F259" s="23"/>
      <c r="G259" s="23"/>
      <c r="H259" s="23" t="s">
        <v>50</v>
      </c>
      <c r="I259" s="23" t="s">
        <v>8</v>
      </c>
      <c r="J259" s="23"/>
      <c r="K259" s="21">
        <f>K254+K257</f>
        <v>2647.4279999999999</v>
      </c>
      <c r="L259" s="1"/>
    </row>
    <row r="260" spans="1:12" x14ac:dyDescent="0.25">
      <c r="A260" s="1"/>
      <c r="B260" s="23"/>
      <c r="C260" s="23"/>
      <c r="D260" s="23"/>
      <c r="E260" s="23"/>
      <c r="F260" s="23"/>
      <c r="G260" s="23"/>
      <c r="H260" s="23"/>
      <c r="I260" s="23"/>
      <c r="J260" s="23"/>
      <c r="K260" s="21" t="s">
        <v>33</v>
      </c>
      <c r="L260" s="1"/>
    </row>
    <row r="261" spans="1:12" x14ac:dyDescent="0.25">
      <c r="A261" s="1"/>
      <c r="B261" s="23" t="s">
        <v>54</v>
      </c>
      <c r="C261" s="23"/>
      <c r="D261" s="23"/>
      <c r="E261" s="23"/>
      <c r="F261" s="23"/>
      <c r="G261" s="23">
        <f>K259</f>
        <v>2647.4279999999999</v>
      </c>
      <c r="H261" s="28" t="s">
        <v>20</v>
      </c>
      <c r="I261" s="62">
        <v>0.5</v>
      </c>
      <c r="J261" s="23" t="s">
        <v>8</v>
      </c>
      <c r="K261" s="21">
        <f>G261*0.5</f>
        <v>1323.7139999999999</v>
      </c>
      <c r="L261" s="19">
        <f>K261</f>
        <v>1323.7139999999999</v>
      </c>
    </row>
    <row r="262" spans="1:12" x14ac:dyDescent="0.25">
      <c r="A262" s="2"/>
      <c r="B262" s="47"/>
      <c r="C262" s="47"/>
      <c r="D262" s="47"/>
      <c r="E262" s="47"/>
      <c r="F262" s="47"/>
      <c r="G262" s="47"/>
      <c r="H262" s="47"/>
      <c r="I262" s="47"/>
      <c r="J262" s="47"/>
      <c r="K262" s="46" t="s">
        <v>33</v>
      </c>
      <c r="L262" s="9" t="s">
        <v>28</v>
      </c>
    </row>
    <row r="263" spans="1:12" x14ac:dyDescent="0.25">
      <c r="A263" s="1"/>
      <c r="B263" s="23" t="s">
        <v>56</v>
      </c>
      <c r="C263" s="23"/>
      <c r="D263" s="23"/>
      <c r="E263" s="23"/>
      <c r="F263" s="23"/>
      <c r="G263" s="23"/>
      <c r="H263" s="23"/>
      <c r="I263" s="23"/>
      <c r="J263" s="23"/>
      <c r="K263" s="23"/>
      <c r="L263" s="11"/>
    </row>
    <row r="264" spans="1:12" x14ac:dyDescent="0.25">
      <c r="A264" s="1"/>
      <c r="B264" s="23"/>
      <c r="C264" s="23"/>
      <c r="D264" s="23"/>
      <c r="E264" s="23"/>
      <c r="F264" s="23"/>
      <c r="G264" s="23"/>
      <c r="H264" s="23"/>
      <c r="I264" s="23"/>
      <c r="J264" s="23"/>
      <c r="K264" s="23"/>
      <c r="L264" s="74"/>
    </row>
    <row r="265" spans="1:12" x14ac:dyDescent="0.25">
      <c r="A265" s="1"/>
      <c r="B265" s="23"/>
      <c r="C265" s="23" t="s">
        <v>57</v>
      </c>
      <c r="D265" s="23"/>
      <c r="E265" s="23"/>
      <c r="F265" s="23"/>
      <c r="G265" s="23" t="s">
        <v>8</v>
      </c>
      <c r="H265" s="58">
        <f>K261</f>
        <v>1323.7139999999999</v>
      </c>
      <c r="I265" s="23"/>
      <c r="J265" s="23"/>
      <c r="K265" s="23"/>
      <c r="L265" s="89">
        <f>H265</f>
        <v>1323.7139999999999</v>
      </c>
    </row>
    <row r="266" spans="1:12" x14ac:dyDescent="0.25">
      <c r="A266" s="2"/>
      <c r="B266" s="36"/>
      <c r="C266" s="36"/>
      <c r="D266" s="36"/>
      <c r="E266" s="36"/>
      <c r="F266" s="36"/>
      <c r="G266" s="36"/>
      <c r="H266" s="36"/>
      <c r="I266" s="36"/>
      <c r="J266" s="36"/>
      <c r="K266" s="36"/>
      <c r="L266" s="81" t="s">
        <v>33</v>
      </c>
    </row>
    <row r="267" spans="1:12" ht="135.75" customHeight="1" x14ac:dyDescent="0.25">
      <c r="A267" s="73" t="s">
        <v>119</v>
      </c>
      <c r="B267" s="103" t="s">
        <v>147</v>
      </c>
      <c r="C267" s="109"/>
      <c r="D267" s="109"/>
      <c r="E267" s="109"/>
      <c r="F267" s="109"/>
      <c r="G267" s="109"/>
      <c r="H267" s="109"/>
      <c r="I267" s="109"/>
      <c r="J267" s="109"/>
      <c r="K267" s="109"/>
      <c r="L267" s="8"/>
    </row>
    <row r="268" spans="1:12" ht="12.75" customHeight="1" x14ac:dyDescent="0.25">
      <c r="A268" s="74" t="s">
        <v>120</v>
      </c>
      <c r="B268" s="75" t="s">
        <v>121</v>
      </c>
      <c r="C268" s="75"/>
      <c r="D268" s="75"/>
      <c r="E268" s="75"/>
      <c r="F268" s="75"/>
      <c r="G268" s="75"/>
      <c r="H268" s="75"/>
      <c r="I268" s="63"/>
      <c r="J268" s="63"/>
      <c r="K268" s="63"/>
      <c r="L268" s="8"/>
    </row>
    <row r="269" spans="1:12" ht="18" customHeight="1" x14ac:dyDescent="0.25">
      <c r="A269" s="11"/>
      <c r="B269" s="111" t="s">
        <v>122</v>
      </c>
      <c r="C269" s="111"/>
      <c r="D269" s="75"/>
      <c r="E269" s="75"/>
      <c r="F269" s="75"/>
      <c r="G269" s="75"/>
      <c r="H269" s="75"/>
      <c r="I269" s="63"/>
      <c r="J269" s="63"/>
      <c r="K269" s="63"/>
      <c r="L269" s="8"/>
    </row>
    <row r="270" spans="1:12" ht="15.75" x14ac:dyDescent="0.25">
      <c r="A270" s="1"/>
      <c r="B270" s="48" t="s">
        <v>25</v>
      </c>
      <c r="C270" s="49"/>
      <c r="D270" s="24"/>
      <c r="E270" s="24"/>
      <c r="F270" s="24"/>
      <c r="G270" s="24"/>
      <c r="H270" s="24"/>
      <c r="I270" s="24"/>
      <c r="J270" s="24"/>
      <c r="K270" s="24"/>
      <c r="L270" s="8"/>
    </row>
    <row r="271" spans="1:12" x14ac:dyDescent="0.25">
      <c r="A271" s="1"/>
      <c r="B271" s="37" t="s">
        <v>62</v>
      </c>
      <c r="C271" s="37"/>
      <c r="D271" s="23"/>
      <c r="E271" s="23"/>
      <c r="F271" s="23"/>
      <c r="G271" s="23"/>
      <c r="H271" s="23"/>
      <c r="I271" s="24"/>
      <c r="J271" s="24"/>
      <c r="K271" s="24"/>
      <c r="L271" s="8"/>
    </row>
    <row r="272" spans="1:12" x14ac:dyDescent="0.25">
      <c r="A272" s="1"/>
      <c r="B272" s="21" t="s">
        <v>6</v>
      </c>
      <c r="C272" s="20">
        <v>8.5299999999999994</v>
      </c>
      <c r="D272" s="21" t="s">
        <v>7</v>
      </c>
      <c r="E272" s="20">
        <v>9.1300000000000008</v>
      </c>
      <c r="F272" s="21" t="s">
        <v>8</v>
      </c>
      <c r="G272" s="22">
        <f t="shared" ref="G272:G274" si="17">(E272-C272)*1000</f>
        <v>600.00000000000136</v>
      </c>
      <c r="H272" s="23" t="s">
        <v>9</v>
      </c>
      <c r="I272" s="24"/>
      <c r="J272" s="24"/>
      <c r="K272" s="24"/>
      <c r="L272" s="8"/>
    </row>
    <row r="273" spans="1:12" x14ac:dyDescent="0.25">
      <c r="A273" s="1"/>
      <c r="B273" s="21" t="s">
        <v>6</v>
      </c>
      <c r="C273" s="20">
        <v>9.8800000000000008</v>
      </c>
      <c r="D273" s="21" t="s">
        <v>7</v>
      </c>
      <c r="E273" s="20">
        <v>10.029999999999999</v>
      </c>
      <c r="F273" s="21" t="s">
        <v>8</v>
      </c>
      <c r="G273" s="22">
        <f t="shared" si="17"/>
        <v>149.99999999999858</v>
      </c>
      <c r="H273" s="23" t="s">
        <v>10</v>
      </c>
      <c r="I273" s="27"/>
      <c r="J273" s="24"/>
      <c r="K273" s="24"/>
      <c r="L273" s="8"/>
    </row>
    <row r="274" spans="1:12" x14ac:dyDescent="0.25">
      <c r="A274" s="1"/>
      <c r="B274" s="21" t="s">
        <v>6</v>
      </c>
      <c r="C274" s="20">
        <v>10.1</v>
      </c>
      <c r="D274" s="21" t="s">
        <v>7</v>
      </c>
      <c r="E274" s="20">
        <v>10.3</v>
      </c>
      <c r="F274" s="21" t="s">
        <v>8</v>
      </c>
      <c r="G274" s="22">
        <f t="shared" si="17"/>
        <v>200.00000000000108</v>
      </c>
      <c r="H274" s="23" t="s">
        <v>10</v>
      </c>
      <c r="I274" s="27"/>
      <c r="J274" s="24"/>
      <c r="K274" s="24"/>
      <c r="L274" s="8"/>
    </row>
    <row r="275" spans="1:12" x14ac:dyDescent="0.25">
      <c r="A275" s="1"/>
      <c r="B275" s="21" t="s">
        <v>131</v>
      </c>
      <c r="C275" s="20">
        <v>12.13</v>
      </c>
      <c r="D275" s="21" t="s">
        <v>7</v>
      </c>
      <c r="E275" s="20">
        <v>12.63</v>
      </c>
      <c r="F275" s="21" t="s">
        <v>8</v>
      </c>
      <c r="G275" s="22">
        <v>390</v>
      </c>
      <c r="H275" s="23" t="s">
        <v>10</v>
      </c>
      <c r="I275" s="27"/>
      <c r="J275" s="24"/>
      <c r="K275" s="24"/>
      <c r="L275" s="8"/>
    </row>
    <row r="276" spans="1:12" x14ac:dyDescent="0.25">
      <c r="A276" s="1"/>
      <c r="B276" s="21" t="s">
        <v>6</v>
      </c>
      <c r="C276" s="20">
        <v>13.16</v>
      </c>
      <c r="D276" s="21" t="s">
        <v>7</v>
      </c>
      <c r="E276" s="20">
        <v>13.19</v>
      </c>
      <c r="F276" s="21" t="s">
        <v>8</v>
      </c>
      <c r="G276" s="22">
        <f t="shared" ref="G276:G278" si="18">(E276-C276)*1000</f>
        <v>29.999999999999361</v>
      </c>
      <c r="H276" s="23" t="s">
        <v>10</v>
      </c>
      <c r="I276" s="27"/>
      <c r="J276" s="24"/>
      <c r="K276" s="24"/>
      <c r="L276" s="8"/>
    </row>
    <row r="277" spans="1:12" x14ac:dyDescent="0.25">
      <c r="A277" s="1"/>
      <c r="B277" s="21" t="s">
        <v>6</v>
      </c>
      <c r="C277" s="20">
        <v>21.8</v>
      </c>
      <c r="D277" s="21" t="s">
        <v>7</v>
      </c>
      <c r="E277" s="20">
        <v>21.9</v>
      </c>
      <c r="F277" s="21" t="s">
        <v>8</v>
      </c>
      <c r="G277" s="22">
        <f t="shared" si="18"/>
        <v>99.999999999997868</v>
      </c>
      <c r="H277" s="23" t="s">
        <v>10</v>
      </c>
      <c r="I277" s="27"/>
      <c r="J277" s="24"/>
      <c r="K277" s="24"/>
      <c r="L277" s="8"/>
    </row>
    <row r="278" spans="1:12" x14ac:dyDescent="0.25">
      <c r="A278" s="1"/>
      <c r="B278" s="21" t="s">
        <v>6</v>
      </c>
      <c r="C278" s="20">
        <v>22.454999999999998</v>
      </c>
      <c r="D278" s="21" t="s">
        <v>7</v>
      </c>
      <c r="E278" s="20">
        <v>22.53</v>
      </c>
      <c r="F278" s="21" t="s">
        <v>8</v>
      </c>
      <c r="G278" s="22">
        <f t="shared" si="18"/>
        <v>75.000000000002842</v>
      </c>
      <c r="H278" s="23" t="s">
        <v>10</v>
      </c>
      <c r="I278" s="27"/>
      <c r="J278" s="24"/>
      <c r="K278" s="24"/>
      <c r="L278" s="8"/>
    </row>
    <row r="279" spans="1:12" x14ac:dyDescent="0.25">
      <c r="A279" s="1"/>
      <c r="B279" s="21" t="s">
        <v>131</v>
      </c>
      <c r="C279" s="20">
        <v>24.07</v>
      </c>
      <c r="D279" s="21" t="s">
        <v>7</v>
      </c>
      <c r="E279" s="20">
        <v>25.27</v>
      </c>
      <c r="F279" s="21" t="s">
        <v>8</v>
      </c>
      <c r="G279" s="22">
        <v>200</v>
      </c>
      <c r="H279" s="23" t="s">
        <v>10</v>
      </c>
      <c r="I279" s="27"/>
      <c r="J279" s="24"/>
      <c r="K279" s="24"/>
      <c r="L279" s="8"/>
    </row>
    <row r="280" spans="1:12" x14ac:dyDescent="0.25">
      <c r="A280" s="1"/>
      <c r="B280" s="21" t="s">
        <v>131</v>
      </c>
      <c r="C280" s="20">
        <v>26.204000000000001</v>
      </c>
      <c r="D280" s="21" t="s">
        <v>7</v>
      </c>
      <c r="E280" s="20">
        <v>26.439</v>
      </c>
      <c r="F280" s="21" t="s">
        <v>8</v>
      </c>
      <c r="G280" s="22">
        <v>200</v>
      </c>
      <c r="H280" s="23" t="s">
        <v>10</v>
      </c>
      <c r="I280" s="27"/>
      <c r="J280" s="24"/>
      <c r="K280" s="24"/>
      <c r="L280" s="8"/>
    </row>
    <row r="281" spans="1:12" x14ac:dyDescent="0.25">
      <c r="A281" s="1"/>
      <c r="B281" s="28"/>
      <c r="C281" s="38" t="s">
        <v>63</v>
      </c>
      <c r="D281" s="21"/>
      <c r="E281" s="20"/>
      <c r="F281" s="21"/>
      <c r="G281" s="22"/>
      <c r="H281" s="23"/>
      <c r="I281" s="27"/>
      <c r="J281" s="24"/>
      <c r="K281" s="24"/>
      <c r="L281" s="8"/>
    </row>
    <row r="282" spans="1:12" x14ac:dyDescent="0.25">
      <c r="A282" s="1"/>
      <c r="B282" s="21" t="s">
        <v>6</v>
      </c>
      <c r="C282" s="20">
        <v>15.6</v>
      </c>
      <c r="D282" s="21" t="s">
        <v>7</v>
      </c>
      <c r="E282" s="20">
        <v>16.05</v>
      </c>
      <c r="F282" s="21" t="s">
        <v>8</v>
      </c>
      <c r="G282" s="22">
        <f>(E282-C282)*1000</f>
        <v>450.00000000000108</v>
      </c>
      <c r="H282" s="23" t="s">
        <v>10</v>
      </c>
      <c r="I282" s="27"/>
      <c r="J282" s="24"/>
      <c r="K282" s="24"/>
      <c r="L282" s="8"/>
    </row>
    <row r="283" spans="1:12" x14ac:dyDescent="0.25">
      <c r="A283" s="1"/>
      <c r="B283" s="28"/>
      <c r="C283" s="21" t="s">
        <v>64</v>
      </c>
      <c r="D283" s="21"/>
      <c r="E283" s="20"/>
      <c r="F283" s="21"/>
      <c r="G283" s="22"/>
      <c r="H283" s="23"/>
      <c r="I283" s="27"/>
      <c r="J283" s="24"/>
      <c r="K283" s="24"/>
      <c r="L283" s="8"/>
    </row>
    <row r="284" spans="1:12" x14ac:dyDescent="0.25">
      <c r="A284" s="1"/>
      <c r="B284" s="21" t="s">
        <v>6</v>
      </c>
      <c r="C284" s="39">
        <v>13.35</v>
      </c>
      <c r="D284" s="38" t="s">
        <v>7</v>
      </c>
      <c r="E284" s="39">
        <v>13.7</v>
      </c>
      <c r="F284" s="38" t="s">
        <v>8</v>
      </c>
      <c r="G284" s="40">
        <f>(E284-C284)*1000</f>
        <v>349.99999999999966</v>
      </c>
      <c r="H284" s="36" t="s">
        <v>10</v>
      </c>
      <c r="I284" s="27"/>
      <c r="J284" s="24"/>
      <c r="K284" s="24"/>
      <c r="L284" s="8"/>
    </row>
    <row r="285" spans="1:12" x14ac:dyDescent="0.25">
      <c r="A285" s="1"/>
      <c r="B285" s="24"/>
      <c r="C285" s="24"/>
      <c r="D285" s="24"/>
      <c r="E285" s="24" t="s">
        <v>11</v>
      </c>
      <c r="F285" s="24" t="s">
        <v>8</v>
      </c>
      <c r="G285" s="27">
        <f>SUM(G268:G284)</f>
        <v>2745.0000000000018</v>
      </c>
      <c r="H285" s="31" t="s">
        <v>12</v>
      </c>
      <c r="I285" s="27"/>
      <c r="J285" s="24"/>
      <c r="K285" s="24"/>
      <c r="L285" s="8"/>
    </row>
    <row r="286" spans="1:12" x14ac:dyDescent="0.25">
      <c r="A286" s="1"/>
      <c r="B286" s="88" t="s">
        <v>123</v>
      </c>
      <c r="C286" s="75" t="s">
        <v>124</v>
      </c>
      <c r="D286" s="75" t="s">
        <v>125</v>
      </c>
      <c r="E286" s="75"/>
      <c r="F286" s="64" t="s">
        <v>8</v>
      </c>
      <c r="G286" s="75"/>
      <c r="H286" s="75"/>
      <c r="I286" s="23"/>
      <c r="J286" s="23"/>
      <c r="K286" s="23"/>
      <c r="L286" s="74"/>
    </row>
    <row r="287" spans="1:12" x14ac:dyDescent="0.25">
      <c r="A287" s="1"/>
      <c r="B287" s="88" t="s">
        <v>126</v>
      </c>
      <c r="C287" s="75" t="s">
        <v>148</v>
      </c>
      <c r="D287" s="75"/>
      <c r="E287" s="75"/>
      <c r="F287" s="64" t="s">
        <v>8</v>
      </c>
      <c r="G287" s="75">
        <v>2747</v>
      </c>
      <c r="H287" s="75" t="s">
        <v>127</v>
      </c>
      <c r="I287" s="23"/>
      <c r="J287" s="23"/>
      <c r="K287" s="23"/>
      <c r="L287" s="74">
        <f>G287</f>
        <v>2747</v>
      </c>
    </row>
    <row r="288" spans="1:12" x14ac:dyDescent="0.25">
      <c r="A288" s="1"/>
      <c r="B288" s="23"/>
      <c r="C288" s="23"/>
      <c r="D288" s="23"/>
      <c r="E288" s="23"/>
      <c r="F288" s="23"/>
      <c r="G288" s="23"/>
      <c r="H288" s="23"/>
      <c r="I288" s="23"/>
      <c r="J288" s="23"/>
      <c r="K288" s="23"/>
      <c r="L288" s="74" t="s">
        <v>128</v>
      </c>
    </row>
    <row r="289" spans="1:12" ht="85.5" customHeight="1" x14ac:dyDescent="0.25">
      <c r="A289" s="73" t="s">
        <v>129</v>
      </c>
      <c r="B289" s="103" t="s">
        <v>152</v>
      </c>
      <c r="C289" s="109"/>
      <c r="D289" s="109"/>
      <c r="E289" s="109"/>
      <c r="F289" s="109"/>
      <c r="G289" s="109"/>
      <c r="H289" s="109"/>
      <c r="I289" s="109"/>
      <c r="J289" s="109"/>
      <c r="K289" s="109"/>
      <c r="L289" s="3"/>
    </row>
    <row r="290" spans="1:12" x14ac:dyDescent="0.25">
      <c r="A290" s="1"/>
      <c r="B290" s="24" t="s">
        <v>58</v>
      </c>
      <c r="C290" s="24"/>
      <c r="D290" s="24"/>
      <c r="E290" s="24"/>
      <c r="F290" s="24"/>
      <c r="G290" s="24"/>
      <c r="H290" s="24"/>
      <c r="I290" s="24"/>
      <c r="J290" s="24"/>
      <c r="K290" s="24"/>
      <c r="L290" s="1"/>
    </row>
    <row r="291" spans="1:12" x14ac:dyDescent="0.25">
      <c r="A291" s="1"/>
      <c r="B291" s="77" t="s">
        <v>15</v>
      </c>
      <c r="C291" s="49"/>
      <c r="D291" s="23"/>
      <c r="E291" s="23"/>
      <c r="F291" s="23"/>
      <c r="G291" s="23"/>
      <c r="H291" s="23"/>
      <c r="I291" s="23"/>
      <c r="J291" s="23"/>
      <c r="K291" s="23"/>
      <c r="L291" s="11"/>
    </row>
    <row r="292" spans="1:12" x14ac:dyDescent="0.25">
      <c r="A292" s="1"/>
      <c r="B292" s="37" t="s">
        <v>62</v>
      </c>
      <c r="C292" s="37"/>
      <c r="D292" s="23"/>
      <c r="E292" s="23"/>
      <c r="F292" s="23"/>
      <c r="G292" s="23"/>
      <c r="H292" s="23"/>
      <c r="I292" s="23"/>
      <c r="J292" s="23"/>
      <c r="K292" s="23"/>
      <c r="L292" s="11"/>
    </row>
    <row r="293" spans="1:12" x14ac:dyDescent="0.25">
      <c r="A293" s="1"/>
      <c r="B293" s="21" t="s">
        <v>6</v>
      </c>
      <c r="C293" s="20">
        <v>12.315</v>
      </c>
      <c r="D293" s="21" t="s">
        <v>7</v>
      </c>
      <c r="E293" s="20">
        <v>12.425000000000001</v>
      </c>
      <c r="F293" s="21" t="s">
        <v>8</v>
      </c>
      <c r="G293" s="22">
        <f t="shared" ref="G293" si="19">(E293-C293)*1000</f>
        <v>110.00000000000121</v>
      </c>
      <c r="H293" s="23" t="s">
        <v>12</v>
      </c>
      <c r="I293" s="23"/>
      <c r="J293" s="23"/>
      <c r="K293" s="23"/>
      <c r="L293" s="11"/>
    </row>
    <row r="294" spans="1:12" x14ac:dyDescent="0.25">
      <c r="A294" s="1"/>
      <c r="B294" s="21" t="s">
        <v>6</v>
      </c>
      <c r="C294" s="20">
        <v>22.38</v>
      </c>
      <c r="D294" s="21" t="s">
        <v>7</v>
      </c>
      <c r="E294" s="20">
        <v>22.454999999999998</v>
      </c>
      <c r="F294" s="21" t="s">
        <v>8</v>
      </c>
      <c r="G294" s="22">
        <f>(E294-C294)*1000</f>
        <v>74.999999999999289</v>
      </c>
      <c r="H294" s="23" t="s">
        <v>10</v>
      </c>
      <c r="I294" s="82"/>
      <c r="J294" s="82"/>
      <c r="K294" s="83"/>
      <c r="L294" s="11"/>
    </row>
    <row r="295" spans="1:12" x14ac:dyDescent="0.25">
      <c r="A295" s="1"/>
      <c r="B295" s="21" t="s">
        <v>6</v>
      </c>
      <c r="C295" s="20">
        <v>23.35</v>
      </c>
      <c r="D295" s="21" t="s">
        <v>7</v>
      </c>
      <c r="E295" s="20">
        <v>23.4</v>
      </c>
      <c r="F295" s="21" t="s">
        <v>8</v>
      </c>
      <c r="G295" s="22">
        <f>(E295-C295)*1000</f>
        <v>49.999999999997158</v>
      </c>
      <c r="H295" s="23" t="s">
        <v>10</v>
      </c>
      <c r="I295" s="82"/>
      <c r="J295" s="82"/>
      <c r="K295" s="83"/>
      <c r="L295" s="11"/>
    </row>
    <row r="296" spans="1:12" x14ac:dyDescent="0.25">
      <c r="A296" s="1"/>
      <c r="B296" s="82"/>
      <c r="C296" s="82"/>
      <c r="D296" s="82"/>
      <c r="E296" s="82"/>
      <c r="F296" s="82" t="s">
        <v>43</v>
      </c>
      <c r="G296" s="84">
        <f>SUM(G293:G295)</f>
        <v>234.99999999999767</v>
      </c>
      <c r="H296" s="41"/>
      <c r="I296" s="82"/>
      <c r="J296" s="82"/>
      <c r="K296" s="83"/>
      <c r="L296" s="11"/>
    </row>
    <row r="297" spans="1:12" x14ac:dyDescent="0.25">
      <c r="A297" s="1"/>
      <c r="B297" s="82" t="s">
        <v>59</v>
      </c>
      <c r="C297" s="82"/>
      <c r="D297" s="82"/>
      <c r="E297" s="82"/>
      <c r="F297" s="82"/>
      <c r="G297" s="82"/>
      <c r="H297" s="82"/>
      <c r="I297" s="82"/>
      <c r="J297" s="82"/>
      <c r="K297" s="82"/>
      <c r="L297" s="11"/>
    </row>
    <row r="298" spans="1:12" x14ac:dyDescent="0.25">
      <c r="A298" s="1"/>
      <c r="B298" s="85">
        <v>235</v>
      </c>
      <c r="C298" s="86" t="s">
        <v>20</v>
      </c>
      <c r="D298" s="87">
        <v>4</v>
      </c>
      <c r="E298" s="86" t="s">
        <v>20</v>
      </c>
      <c r="F298" s="22">
        <v>0.3</v>
      </c>
      <c r="G298" s="86" t="s">
        <v>20</v>
      </c>
      <c r="H298" s="22">
        <v>0.2</v>
      </c>
      <c r="I298" s="21" t="s">
        <v>20</v>
      </c>
      <c r="J298" s="22">
        <v>0.5</v>
      </c>
      <c r="K298" s="21" t="s">
        <v>8</v>
      </c>
      <c r="L298" s="78">
        <f>B298*D298*F298*H298*J298</f>
        <v>28.200000000000003</v>
      </c>
    </row>
    <row r="299" spans="1:12" x14ac:dyDescent="0.25">
      <c r="A299" s="2"/>
      <c r="B299" s="36"/>
      <c r="C299" s="36"/>
      <c r="D299" s="36"/>
      <c r="E299" s="36"/>
      <c r="F299" s="36"/>
      <c r="G299" s="36"/>
      <c r="H299" s="36"/>
      <c r="I299" s="36"/>
      <c r="J299" s="36"/>
      <c r="K299" s="36"/>
      <c r="L299" s="81" t="s">
        <v>33</v>
      </c>
    </row>
    <row r="300" spans="1:12" ht="57.75" customHeight="1" x14ac:dyDescent="0.25">
      <c r="A300" s="73" t="s">
        <v>130</v>
      </c>
      <c r="B300" s="103" t="s">
        <v>92</v>
      </c>
      <c r="C300" s="109"/>
      <c r="D300" s="109"/>
      <c r="E300" s="109"/>
      <c r="F300" s="109"/>
      <c r="G300" s="109"/>
      <c r="H300" s="109"/>
      <c r="I300" s="109"/>
      <c r="J300" s="109"/>
      <c r="K300" s="109"/>
      <c r="L300" s="76"/>
    </row>
    <row r="301" spans="1:12" x14ac:dyDescent="0.25">
      <c r="A301" s="11"/>
      <c r="B301" s="77" t="s">
        <v>25</v>
      </c>
      <c r="C301" s="49"/>
      <c r="D301" s="23"/>
      <c r="E301" s="23"/>
      <c r="F301" s="23"/>
      <c r="G301" s="23"/>
      <c r="H301" s="23"/>
      <c r="I301" s="23"/>
      <c r="J301" s="23"/>
      <c r="K301" s="23"/>
      <c r="L301" s="11"/>
    </row>
    <row r="302" spans="1:12" x14ac:dyDescent="0.25">
      <c r="A302" s="11"/>
      <c r="B302" s="77" t="s">
        <v>62</v>
      </c>
      <c r="C302" s="49"/>
      <c r="D302" s="23"/>
      <c r="E302" s="23"/>
      <c r="F302" s="23"/>
      <c r="G302" s="23"/>
      <c r="H302" s="23"/>
      <c r="I302" s="23"/>
      <c r="J302" s="23"/>
      <c r="K302" s="23"/>
      <c r="L302" s="11"/>
    </row>
    <row r="303" spans="1:12" x14ac:dyDescent="0.25">
      <c r="A303" s="11"/>
      <c r="B303" s="21" t="s">
        <v>6</v>
      </c>
      <c r="C303" s="20">
        <v>8.5299999999999994</v>
      </c>
      <c r="D303" s="21" t="s">
        <v>7</v>
      </c>
      <c r="E303" s="20">
        <v>9.1300000000000008</v>
      </c>
      <c r="F303" s="21" t="s">
        <v>8</v>
      </c>
      <c r="G303" s="22">
        <f t="shared" ref="G303" si="20">(E303-C303)*1000</f>
        <v>600.00000000000136</v>
      </c>
      <c r="H303" s="23" t="s">
        <v>10</v>
      </c>
      <c r="I303" s="23"/>
      <c r="J303" s="23"/>
      <c r="K303" s="23"/>
      <c r="L303" s="11"/>
    </row>
    <row r="304" spans="1:12" x14ac:dyDescent="0.25">
      <c r="A304" s="11"/>
      <c r="B304" s="23" t="s">
        <v>93</v>
      </c>
      <c r="C304" s="23"/>
      <c r="D304" s="23"/>
      <c r="E304" s="23"/>
      <c r="F304" s="23"/>
      <c r="G304" s="23"/>
      <c r="H304" s="23"/>
      <c r="I304" s="23"/>
      <c r="J304" s="23"/>
      <c r="K304" s="23"/>
      <c r="L304" s="11"/>
    </row>
    <row r="305" spans="1:12" x14ac:dyDescent="0.25">
      <c r="A305" s="11"/>
      <c r="B305" s="23" t="s">
        <v>36</v>
      </c>
      <c r="C305" s="23"/>
      <c r="D305" s="23" t="s">
        <v>8</v>
      </c>
      <c r="E305" s="23">
        <v>16.440000000000001</v>
      </c>
      <c r="F305" s="23" t="s">
        <v>20</v>
      </c>
      <c r="G305" s="57">
        <v>600</v>
      </c>
      <c r="H305" s="57"/>
      <c r="I305" s="57">
        <f t="shared" ref="I305" si="21">E305*G305</f>
        <v>9864</v>
      </c>
      <c r="J305" s="23" t="s">
        <v>10</v>
      </c>
      <c r="K305" s="23"/>
      <c r="L305" s="11"/>
    </row>
    <row r="306" spans="1:12" x14ac:dyDescent="0.25">
      <c r="A306" s="11"/>
      <c r="B306" s="21" t="s">
        <v>6</v>
      </c>
      <c r="C306" s="20">
        <v>9.8800000000000008</v>
      </c>
      <c r="D306" s="21" t="s">
        <v>7</v>
      </c>
      <c r="E306" s="20">
        <v>10.029999999999999</v>
      </c>
      <c r="F306" s="21" t="s">
        <v>8</v>
      </c>
      <c r="G306" s="22">
        <f>(E306-C306)*1000</f>
        <v>149.99999999999858</v>
      </c>
      <c r="H306" s="23" t="s">
        <v>10</v>
      </c>
      <c r="I306" s="57"/>
      <c r="J306" s="23"/>
      <c r="K306" s="23"/>
      <c r="L306" s="11"/>
    </row>
    <row r="307" spans="1:12" x14ac:dyDescent="0.25">
      <c r="A307" s="11"/>
      <c r="B307" s="23" t="s">
        <v>112</v>
      </c>
      <c r="C307" s="23"/>
      <c r="D307" s="23"/>
      <c r="E307" s="23"/>
      <c r="F307" s="23"/>
      <c r="G307" s="23"/>
      <c r="H307" s="23"/>
      <c r="I307" s="57"/>
      <c r="J307" s="23"/>
      <c r="K307" s="23"/>
      <c r="L307" s="11"/>
    </row>
    <row r="308" spans="1:12" x14ac:dyDescent="0.25">
      <c r="A308" s="11"/>
      <c r="B308" s="23" t="s">
        <v>36</v>
      </c>
      <c r="C308" s="23"/>
      <c r="D308" s="23" t="s">
        <v>8</v>
      </c>
      <c r="E308" s="23">
        <v>19.98</v>
      </c>
      <c r="F308" s="23" t="s">
        <v>20</v>
      </c>
      <c r="G308" s="57">
        <v>150</v>
      </c>
      <c r="H308" s="57"/>
      <c r="I308" s="57">
        <f t="shared" ref="I308" si="22">E308*G308</f>
        <v>2997</v>
      </c>
      <c r="J308" s="23" t="s">
        <v>10</v>
      </c>
      <c r="K308" s="23"/>
      <c r="L308" s="11"/>
    </row>
    <row r="309" spans="1:12" x14ac:dyDescent="0.25">
      <c r="A309" s="11"/>
      <c r="B309" s="21" t="s">
        <v>6</v>
      </c>
      <c r="C309" s="20">
        <v>10.1</v>
      </c>
      <c r="D309" s="21" t="s">
        <v>7</v>
      </c>
      <c r="E309" s="20">
        <v>10.3</v>
      </c>
      <c r="F309" s="21" t="s">
        <v>8</v>
      </c>
      <c r="G309" s="22">
        <f>(E309-C309)*1000</f>
        <v>200.00000000000108</v>
      </c>
      <c r="H309" s="23" t="s">
        <v>9</v>
      </c>
      <c r="I309" s="57"/>
      <c r="J309" s="23"/>
      <c r="K309" s="23"/>
      <c r="L309" s="78"/>
    </row>
    <row r="310" spans="1:12" x14ac:dyDescent="0.25">
      <c r="A310" s="11"/>
      <c r="B310" s="23" t="s">
        <v>113</v>
      </c>
      <c r="C310" s="23"/>
      <c r="D310" s="23"/>
      <c r="E310" s="23"/>
      <c r="F310" s="23"/>
      <c r="G310" s="23"/>
      <c r="H310" s="23"/>
      <c r="I310" s="57"/>
      <c r="J310" s="23"/>
      <c r="K310" s="23"/>
      <c r="L310" s="74"/>
    </row>
    <row r="311" spans="1:12" x14ac:dyDescent="0.25">
      <c r="A311" s="11"/>
      <c r="B311" s="23" t="s">
        <v>36</v>
      </c>
      <c r="C311" s="23"/>
      <c r="D311" s="23" t="s">
        <v>8</v>
      </c>
      <c r="E311" s="23">
        <v>19.920000000000002</v>
      </c>
      <c r="F311" s="23" t="s">
        <v>20</v>
      </c>
      <c r="G311" s="57">
        <v>200</v>
      </c>
      <c r="H311" s="57"/>
      <c r="I311" s="57">
        <f t="shared" ref="I311" si="23">E311*G311</f>
        <v>3984.0000000000005</v>
      </c>
      <c r="J311" s="23" t="s">
        <v>10</v>
      </c>
      <c r="K311" s="23"/>
      <c r="L311" s="11"/>
    </row>
    <row r="312" spans="1:12" x14ac:dyDescent="0.25">
      <c r="A312" s="11"/>
      <c r="B312" s="21" t="s">
        <v>131</v>
      </c>
      <c r="C312" s="20">
        <v>12.13</v>
      </c>
      <c r="D312" s="21" t="s">
        <v>7</v>
      </c>
      <c r="E312" s="20">
        <v>12.63</v>
      </c>
      <c r="F312" s="21" t="s">
        <v>8</v>
      </c>
      <c r="G312" s="22">
        <v>390</v>
      </c>
      <c r="H312" s="23" t="s">
        <v>10</v>
      </c>
      <c r="I312" s="57"/>
      <c r="J312" s="23"/>
      <c r="K312" s="23"/>
      <c r="L312" s="11"/>
    </row>
    <row r="313" spans="1:12" x14ac:dyDescent="0.25">
      <c r="A313" s="11"/>
      <c r="B313" s="23" t="s">
        <v>114</v>
      </c>
      <c r="C313" s="23"/>
      <c r="D313" s="23"/>
      <c r="E313" s="23"/>
      <c r="F313" s="23"/>
      <c r="G313" s="23"/>
      <c r="H313" s="23"/>
      <c r="I313" s="57"/>
      <c r="J313" s="23"/>
      <c r="K313" s="23"/>
      <c r="L313" s="11"/>
    </row>
    <row r="314" spans="1:12" x14ac:dyDescent="0.25">
      <c r="A314" s="11"/>
      <c r="B314" s="23" t="s">
        <v>36</v>
      </c>
      <c r="C314" s="23"/>
      <c r="D314" s="23" t="s">
        <v>8</v>
      </c>
      <c r="E314" s="23">
        <v>21.12</v>
      </c>
      <c r="F314" s="23" t="s">
        <v>20</v>
      </c>
      <c r="G314" s="57">
        <v>390</v>
      </c>
      <c r="H314" s="57"/>
      <c r="I314" s="57">
        <f t="shared" ref="I314" si="24">E314*G314</f>
        <v>8236.8000000000011</v>
      </c>
      <c r="J314" s="23" t="s">
        <v>10</v>
      </c>
      <c r="K314" s="23"/>
      <c r="L314" s="11"/>
    </row>
    <row r="315" spans="1:12" x14ac:dyDescent="0.25">
      <c r="A315" s="11"/>
      <c r="B315" s="21" t="s">
        <v>6</v>
      </c>
      <c r="C315" s="20">
        <v>13.16</v>
      </c>
      <c r="D315" s="21" t="s">
        <v>7</v>
      </c>
      <c r="E315" s="20">
        <v>13.19</v>
      </c>
      <c r="F315" s="21" t="s">
        <v>8</v>
      </c>
      <c r="G315" s="22">
        <f>(E315-C315)*1000</f>
        <v>29.999999999999361</v>
      </c>
      <c r="H315" s="23" t="s">
        <v>9</v>
      </c>
      <c r="I315" s="57"/>
      <c r="J315" s="23"/>
      <c r="K315" s="23"/>
      <c r="L315" s="11"/>
    </row>
    <row r="316" spans="1:12" x14ac:dyDescent="0.25">
      <c r="A316" s="11"/>
      <c r="B316" s="23" t="s">
        <v>149</v>
      </c>
      <c r="C316" s="23"/>
      <c r="D316" s="23"/>
      <c r="E316" s="23"/>
      <c r="F316" s="23"/>
      <c r="G316" s="23"/>
      <c r="H316" s="23"/>
      <c r="I316" s="57"/>
      <c r="J316" s="23"/>
      <c r="K316" s="23"/>
      <c r="L316" s="11"/>
    </row>
    <row r="317" spans="1:12" x14ac:dyDescent="0.25">
      <c r="A317" s="11"/>
      <c r="B317" s="23" t="s">
        <v>36</v>
      </c>
      <c r="C317" s="23"/>
      <c r="D317" s="23" t="s">
        <v>8</v>
      </c>
      <c r="E317" s="23">
        <v>21.376000000000001</v>
      </c>
      <c r="F317" s="23" t="s">
        <v>20</v>
      </c>
      <c r="G317" s="57">
        <v>30</v>
      </c>
      <c r="H317" s="57"/>
      <c r="I317" s="57">
        <f t="shared" ref="I317" si="25">E317*G317</f>
        <v>641.28000000000009</v>
      </c>
      <c r="J317" s="23"/>
      <c r="K317" s="23"/>
      <c r="L317" s="11"/>
    </row>
    <row r="318" spans="1:12" x14ac:dyDescent="0.25">
      <c r="A318" s="11"/>
      <c r="B318" s="21" t="s">
        <v>6</v>
      </c>
      <c r="C318" s="20">
        <v>21.8</v>
      </c>
      <c r="D318" s="21" t="s">
        <v>7</v>
      </c>
      <c r="E318" s="20">
        <v>21.9</v>
      </c>
      <c r="F318" s="21" t="s">
        <v>8</v>
      </c>
      <c r="G318" s="22">
        <f>(E318-C318)*1000</f>
        <v>99.999999999997868</v>
      </c>
      <c r="H318" s="23"/>
      <c r="I318" s="57"/>
      <c r="J318" s="23"/>
      <c r="K318" s="23"/>
      <c r="L318" s="11"/>
    </row>
    <row r="319" spans="1:12" x14ac:dyDescent="0.25">
      <c r="A319" s="11"/>
      <c r="B319" s="23" t="s">
        <v>115</v>
      </c>
      <c r="C319" s="23"/>
      <c r="D319" s="23"/>
      <c r="E319" s="23"/>
      <c r="F319" s="23"/>
      <c r="G319" s="23"/>
      <c r="H319" s="23"/>
      <c r="I319" s="57"/>
      <c r="J319" s="23"/>
      <c r="K319" s="23"/>
      <c r="L319" s="11"/>
    </row>
    <row r="320" spans="1:12" x14ac:dyDescent="0.25">
      <c r="A320" s="11"/>
      <c r="B320" s="23" t="s">
        <v>36</v>
      </c>
      <c r="C320" s="23"/>
      <c r="D320" s="23" t="s">
        <v>8</v>
      </c>
      <c r="E320" s="23">
        <v>22.08</v>
      </c>
      <c r="F320" s="23" t="s">
        <v>20</v>
      </c>
      <c r="G320" s="57">
        <v>100</v>
      </c>
      <c r="H320" s="57"/>
      <c r="I320" s="57">
        <f t="shared" ref="I320" si="26">E320*G320</f>
        <v>2208</v>
      </c>
      <c r="J320" s="23" t="s">
        <v>10</v>
      </c>
      <c r="K320" s="23"/>
      <c r="L320" s="11"/>
    </row>
    <row r="321" spans="1:12" x14ac:dyDescent="0.25">
      <c r="A321" s="11"/>
      <c r="B321" s="21" t="s">
        <v>6</v>
      </c>
      <c r="C321" s="20">
        <v>22.454999999999998</v>
      </c>
      <c r="D321" s="21" t="s">
        <v>7</v>
      </c>
      <c r="E321" s="20">
        <v>22.53</v>
      </c>
      <c r="F321" s="21" t="s">
        <v>8</v>
      </c>
      <c r="G321" s="22">
        <f>(E321-C321)*1000</f>
        <v>75.000000000002842</v>
      </c>
      <c r="H321" s="23" t="s">
        <v>9</v>
      </c>
      <c r="I321" s="57"/>
      <c r="J321" s="23"/>
      <c r="K321" s="23"/>
      <c r="L321" s="11"/>
    </row>
    <row r="322" spans="1:12" x14ac:dyDescent="0.25">
      <c r="A322" s="11"/>
      <c r="B322" s="23" t="s">
        <v>116</v>
      </c>
      <c r="C322" s="23"/>
      <c r="D322" s="23"/>
      <c r="E322" s="23"/>
      <c r="F322" s="23"/>
      <c r="G322" s="23"/>
      <c r="H322" s="23"/>
      <c r="I322" s="57"/>
      <c r="J322" s="23"/>
      <c r="K322" s="23"/>
      <c r="L322" s="11"/>
    </row>
    <row r="323" spans="1:12" x14ac:dyDescent="0.25">
      <c r="A323" s="11"/>
      <c r="B323" s="23" t="s">
        <v>36</v>
      </c>
      <c r="C323" s="23"/>
      <c r="D323" s="23" t="s">
        <v>8</v>
      </c>
      <c r="E323" s="23">
        <v>21.18</v>
      </c>
      <c r="F323" s="23" t="s">
        <v>20</v>
      </c>
      <c r="G323" s="57">
        <v>75</v>
      </c>
      <c r="H323" s="57"/>
      <c r="I323" s="57">
        <f t="shared" ref="I323" si="27">E323*G323</f>
        <v>1588.5</v>
      </c>
      <c r="J323" s="23" t="s">
        <v>10</v>
      </c>
      <c r="K323" s="23"/>
      <c r="L323" s="11"/>
    </row>
    <row r="324" spans="1:12" x14ac:dyDescent="0.25">
      <c r="A324" s="11"/>
      <c r="B324" s="21" t="s">
        <v>131</v>
      </c>
      <c r="C324" s="20">
        <v>24.07</v>
      </c>
      <c r="D324" s="21" t="s">
        <v>7</v>
      </c>
      <c r="E324" s="20">
        <v>25.27</v>
      </c>
      <c r="F324" s="21" t="s">
        <v>8</v>
      </c>
      <c r="G324" s="22">
        <v>200</v>
      </c>
      <c r="H324" s="23" t="s">
        <v>9</v>
      </c>
      <c r="I324" s="57"/>
      <c r="J324" s="23"/>
      <c r="K324" s="23"/>
      <c r="L324" s="11"/>
    </row>
    <row r="325" spans="1:12" x14ac:dyDescent="0.25">
      <c r="A325" s="11"/>
      <c r="B325" s="23" t="s">
        <v>150</v>
      </c>
      <c r="C325" s="23"/>
      <c r="D325" s="23"/>
      <c r="E325" s="23"/>
      <c r="F325" s="23"/>
      <c r="G325" s="23"/>
      <c r="H325" s="23"/>
      <c r="I325" s="57"/>
      <c r="J325" s="23"/>
      <c r="K325" s="23"/>
      <c r="L325" s="11"/>
    </row>
    <row r="326" spans="1:12" x14ac:dyDescent="0.25">
      <c r="A326" s="11"/>
      <c r="B326" s="23" t="s">
        <v>36</v>
      </c>
      <c r="C326" s="23"/>
      <c r="D326" s="23" t="s">
        <v>8</v>
      </c>
      <c r="E326" s="23">
        <v>15.07</v>
      </c>
      <c r="F326" s="23" t="s">
        <v>20</v>
      </c>
      <c r="G326" s="57">
        <v>200</v>
      </c>
      <c r="H326" s="57"/>
      <c r="I326" s="57">
        <f t="shared" ref="I326" si="28">E326*G326</f>
        <v>3014</v>
      </c>
      <c r="J326" s="23" t="s">
        <v>10</v>
      </c>
      <c r="K326" s="23"/>
      <c r="L326" s="11"/>
    </row>
    <row r="327" spans="1:12" x14ac:dyDescent="0.25">
      <c r="A327" s="11"/>
      <c r="B327" s="21" t="s">
        <v>131</v>
      </c>
      <c r="C327" s="20">
        <v>26.204000000000001</v>
      </c>
      <c r="D327" s="21" t="s">
        <v>7</v>
      </c>
      <c r="E327" s="20">
        <v>26.439</v>
      </c>
      <c r="F327" s="21" t="s">
        <v>8</v>
      </c>
      <c r="G327" s="22">
        <v>200</v>
      </c>
      <c r="H327" s="23" t="s">
        <v>9</v>
      </c>
      <c r="I327" s="57"/>
      <c r="J327" s="23"/>
      <c r="K327" s="23"/>
      <c r="L327" s="11"/>
    </row>
    <row r="328" spans="1:12" x14ac:dyDescent="0.25">
      <c r="A328" s="11"/>
      <c r="B328" s="23" t="s">
        <v>151</v>
      </c>
      <c r="C328" s="23"/>
      <c r="D328" s="23"/>
      <c r="E328" s="23"/>
      <c r="F328" s="23"/>
      <c r="G328" s="23"/>
      <c r="H328" s="23"/>
      <c r="I328" s="57"/>
      <c r="J328" s="23"/>
      <c r="K328" s="23"/>
      <c r="L328" s="11"/>
    </row>
    <row r="329" spans="1:12" x14ac:dyDescent="0.25">
      <c r="A329" s="11"/>
      <c r="B329" s="23" t="s">
        <v>36</v>
      </c>
      <c r="C329" s="23"/>
      <c r="D329" s="23" t="s">
        <v>8</v>
      </c>
      <c r="E329" s="23">
        <v>17.2</v>
      </c>
      <c r="F329" s="23" t="s">
        <v>20</v>
      </c>
      <c r="G329" s="57">
        <v>200</v>
      </c>
      <c r="H329" s="57"/>
      <c r="I329" s="57">
        <f t="shared" ref="I329" si="29">E329*G329</f>
        <v>3440</v>
      </c>
      <c r="J329" s="23" t="s">
        <v>10</v>
      </c>
      <c r="K329" s="23"/>
      <c r="L329" s="11"/>
    </row>
    <row r="330" spans="1:12" x14ac:dyDescent="0.25">
      <c r="A330" s="11"/>
      <c r="B330" s="79" t="s">
        <v>63</v>
      </c>
      <c r="C330" s="77"/>
      <c r="D330" s="41"/>
      <c r="E330" s="23"/>
      <c r="F330" s="23"/>
      <c r="G330" s="23"/>
      <c r="H330" s="23"/>
      <c r="I330" s="57"/>
      <c r="J330" s="23"/>
      <c r="K330" s="23"/>
      <c r="L330" s="11"/>
    </row>
    <row r="331" spans="1:12" x14ac:dyDescent="0.25">
      <c r="A331" s="11"/>
      <c r="B331" s="21" t="s">
        <v>6</v>
      </c>
      <c r="C331" s="20">
        <v>15.6</v>
      </c>
      <c r="D331" s="21" t="s">
        <v>7</v>
      </c>
      <c r="E331" s="20">
        <v>16.05</v>
      </c>
      <c r="F331" s="21" t="s">
        <v>8</v>
      </c>
      <c r="G331" s="22">
        <f>(E331-C331)*1000</f>
        <v>450.00000000000108</v>
      </c>
      <c r="H331" s="23" t="s">
        <v>9</v>
      </c>
      <c r="I331" s="57"/>
      <c r="J331" s="23"/>
      <c r="K331" s="23"/>
      <c r="L331" s="11"/>
    </row>
    <row r="332" spans="1:12" x14ac:dyDescent="0.25">
      <c r="A332" s="11"/>
      <c r="B332" s="23" t="s">
        <v>117</v>
      </c>
      <c r="C332" s="23"/>
      <c r="D332" s="23"/>
      <c r="E332" s="23"/>
      <c r="F332" s="23"/>
      <c r="G332" s="23"/>
      <c r="H332" s="23"/>
      <c r="I332" s="57"/>
      <c r="J332" s="23"/>
      <c r="K332" s="23"/>
      <c r="L332" s="11"/>
    </row>
    <row r="333" spans="1:12" x14ac:dyDescent="0.25">
      <c r="A333" s="11"/>
      <c r="B333" s="23" t="s">
        <v>36</v>
      </c>
      <c r="C333" s="23"/>
      <c r="D333" s="23" t="s">
        <v>8</v>
      </c>
      <c r="E333" s="23">
        <v>15.06</v>
      </c>
      <c r="F333" s="23" t="s">
        <v>20</v>
      </c>
      <c r="G333" s="57">
        <v>450</v>
      </c>
      <c r="H333" s="57"/>
      <c r="I333" s="57">
        <f t="shared" ref="I333" si="30">E333*G333</f>
        <v>6777</v>
      </c>
      <c r="J333" s="23" t="s">
        <v>10</v>
      </c>
      <c r="K333" s="23"/>
      <c r="L333" s="11"/>
    </row>
    <row r="334" spans="1:12" x14ac:dyDescent="0.25">
      <c r="A334" s="11"/>
      <c r="B334" s="79" t="s">
        <v>75</v>
      </c>
      <c r="C334" s="77"/>
      <c r="D334" s="41"/>
      <c r="E334" s="23"/>
      <c r="F334" s="23"/>
      <c r="G334" s="23"/>
      <c r="H334" s="23"/>
      <c r="I334" s="57"/>
      <c r="J334" s="23"/>
      <c r="K334" s="23"/>
      <c r="L334" s="11"/>
    </row>
    <row r="335" spans="1:12" x14ac:dyDescent="0.25">
      <c r="A335" s="11"/>
      <c r="B335" s="21" t="s">
        <v>6</v>
      </c>
      <c r="C335" s="20">
        <v>13.35</v>
      </c>
      <c r="D335" s="21" t="s">
        <v>7</v>
      </c>
      <c r="E335" s="20">
        <v>13.7</v>
      </c>
      <c r="F335" s="21" t="s">
        <v>8</v>
      </c>
      <c r="G335" s="22">
        <f>(E335-C335)*1000</f>
        <v>349.99999999999966</v>
      </c>
      <c r="H335" s="23" t="s">
        <v>9</v>
      </c>
      <c r="I335" s="57"/>
      <c r="J335" s="23"/>
      <c r="K335" s="23"/>
      <c r="L335" s="11"/>
    </row>
    <row r="336" spans="1:12" x14ac:dyDescent="0.25">
      <c r="A336" s="11"/>
      <c r="B336" s="23" t="s">
        <v>118</v>
      </c>
      <c r="C336" s="23"/>
      <c r="D336" s="23"/>
      <c r="E336" s="23"/>
      <c r="F336" s="23"/>
      <c r="G336" s="23"/>
      <c r="H336" s="23"/>
      <c r="I336" s="57"/>
      <c r="J336" s="23"/>
      <c r="K336" s="23"/>
      <c r="L336" s="11"/>
    </row>
    <row r="337" spans="1:12" x14ac:dyDescent="0.25">
      <c r="A337" s="11"/>
      <c r="B337" s="23" t="s">
        <v>36</v>
      </c>
      <c r="C337" s="23"/>
      <c r="D337" s="36" t="s">
        <v>8</v>
      </c>
      <c r="E337" s="36">
        <v>17.84</v>
      </c>
      <c r="F337" s="36" t="s">
        <v>20</v>
      </c>
      <c r="G337" s="59">
        <v>350</v>
      </c>
      <c r="H337" s="59"/>
      <c r="I337" s="59">
        <f t="shared" ref="I337" si="31">E337*G337</f>
        <v>6244</v>
      </c>
      <c r="J337" s="36" t="s">
        <v>10</v>
      </c>
      <c r="K337" s="23"/>
      <c r="L337" s="11"/>
    </row>
    <row r="338" spans="1:12" x14ac:dyDescent="0.25">
      <c r="A338" s="11"/>
      <c r="B338" s="23"/>
      <c r="C338" s="23"/>
      <c r="D338" s="23"/>
      <c r="E338" s="23"/>
      <c r="F338" s="41" t="s">
        <v>11</v>
      </c>
      <c r="G338" s="23" t="s">
        <v>8</v>
      </c>
      <c r="H338" s="23"/>
      <c r="I338" s="57">
        <f>SUM(I305:I337)</f>
        <v>48994.58</v>
      </c>
      <c r="J338" s="23" t="s">
        <v>37</v>
      </c>
      <c r="K338" s="23"/>
      <c r="L338" s="78">
        <f>I338</f>
        <v>48994.58</v>
      </c>
    </row>
    <row r="339" spans="1:12" x14ac:dyDescent="0.25">
      <c r="A339" s="12"/>
      <c r="B339" s="36"/>
      <c r="C339" s="36"/>
      <c r="D339" s="36"/>
      <c r="E339" s="36"/>
      <c r="F339" s="80"/>
      <c r="G339" s="36"/>
      <c r="H339" s="36"/>
      <c r="I339" s="36"/>
      <c r="J339" s="36"/>
      <c r="K339" s="36"/>
      <c r="L339" s="81" t="s">
        <v>37</v>
      </c>
    </row>
    <row r="340" spans="1:12" ht="25.5" customHeight="1" x14ac:dyDescent="0.25">
      <c r="A340" s="94">
        <v>13</v>
      </c>
      <c r="B340" s="95" t="s">
        <v>155</v>
      </c>
      <c r="C340" s="96"/>
      <c r="D340" s="96"/>
      <c r="E340" s="96"/>
      <c r="F340" s="96"/>
      <c r="G340" s="96"/>
      <c r="H340" s="96"/>
      <c r="I340" s="96"/>
      <c r="J340" s="96"/>
      <c r="K340" s="97"/>
      <c r="L340" s="94" t="s">
        <v>157</v>
      </c>
    </row>
    <row r="341" spans="1:12" x14ac:dyDescent="0.25">
      <c r="A341" s="2"/>
      <c r="B341" s="92" t="s">
        <v>154</v>
      </c>
      <c r="C341" s="93"/>
      <c r="D341" s="93"/>
      <c r="E341" s="93"/>
      <c r="F341" s="93"/>
      <c r="G341" s="93"/>
      <c r="H341" s="93" t="s">
        <v>8</v>
      </c>
      <c r="I341" s="93" t="s">
        <v>156</v>
      </c>
      <c r="J341" s="93"/>
      <c r="K341" s="98"/>
      <c r="L341" s="2"/>
    </row>
  </sheetData>
  <mergeCells count="19">
    <mergeCell ref="B300:K300"/>
    <mergeCell ref="B168:K168"/>
    <mergeCell ref="B186:K186"/>
    <mergeCell ref="B189:K189"/>
    <mergeCell ref="B252:K252"/>
    <mergeCell ref="B289:K289"/>
    <mergeCell ref="B267:K267"/>
    <mergeCell ref="B115:K115"/>
    <mergeCell ref="B2:I2"/>
    <mergeCell ref="A1:L1"/>
    <mergeCell ref="B3:K3"/>
    <mergeCell ref="B92:K92"/>
    <mergeCell ref="B95:K95"/>
    <mergeCell ref="B98:K98"/>
    <mergeCell ref="B29:I29"/>
    <mergeCell ref="B44:I44"/>
    <mergeCell ref="B56:I56"/>
    <mergeCell ref="B60:I60"/>
    <mergeCell ref="B25:K25"/>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Saru</cp:lastModifiedBy>
  <cp:lastPrinted>2019-09-30T04:42:57Z</cp:lastPrinted>
  <dcterms:created xsi:type="dcterms:W3CDTF">2019-09-23T03:24:35Z</dcterms:created>
  <dcterms:modified xsi:type="dcterms:W3CDTF">2019-12-14T07:40:20Z</dcterms:modified>
</cp:coreProperties>
</file>