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G:\Office Work\Progress Monitoring Kishoregonj\Kishoreganj\Kishoreganj\"/>
    </mc:Choice>
  </mc:AlternateContent>
  <xr:revisionPtr revIDLastSave="0" documentId="13_ncr:1_{CC4957C2-419A-4AB2-9A02-32772E731121}" xr6:coauthVersionLast="45" xr6:coauthVersionMax="45" xr10:uidLastSave="{00000000-0000-0000-0000-000000000000}"/>
  <bookViews>
    <workbookView xWindow="-110" yWindow="-110" windowWidth="19420" windowHeight="10420" xr2:uid="{00000000-000D-0000-FFFF-FFFF00000000}"/>
  </bookViews>
  <sheets>
    <sheet name="Embankment" sheetId="1" r:id="rId1"/>
    <sheet name="Regulator  " sheetId="6" r:id="rId2"/>
    <sheet name="Block Road" sheetId="7" r:id="rId3"/>
    <sheet name="Sheet2" sheetId="2" r:id="rId4"/>
    <sheet name="Sheet3" sheetId="8" r:id="rId5"/>
    <sheet name="Sheet4" sheetId="9" r:id="rId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c r="M23" i="1"/>
  <c r="F50" i="6"/>
  <c r="F49" i="6"/>
  <c r="F48" i="6"/>
  <c r="F47" i="6"/>
  <c r="F46" i="6" l="1"/>
  <c r="G15" i="7"/>
  <c r="F15" i="7"/>
  <c r="F16" i="7" s="1"/>
  <c r="J22" i="8"/>
  <c r="J24" i="8" s="1"/>
  <c r="G23" i="1"/>
  <c r="L22" i="1"/>
  <c r="L23" i="1" s="1"/>
  <c r="H22" i="1"/>
  <c r="H23" i="1" s="1"/>
  <c r="I22" i="1"/>
  <c r="I23" i="1" s="1"/>
  <c r="J22" i="1"/>
  <c r="J23" i="1" s="1"/>
  <c r="K22" i="1"/>
  <c r="K23" i="1" s="1"/>
  <c r="G22" i="1"/>
  <c r="M9" i="1"/>
  <c r="H34" i="1"/>
  <c r="M7" i="1"/>
  <c r="M8" i="1"/>
  <c r="L33" i="1"/>
  <c r="G33" i="1"/>
  <c r="M6" i="1"/>
  <c r="M5" i="1"/>
  <c r="M4" i="1"/>
  <c r="H32" i="1"/>
  <c r="I32" i="1"/>
  <c r="J32" i="1"/>
  <c r="K32" i="1"/>
  <c r="L32" i="1"/>
  <c r="G32" i="1"/>
  <c r="M32" i="1" s="1"/>
  <c r="H31" i="1"/>
  <c r="I31" i="1"/>
  <c r="J31" i="1"/>
  <c r="K31" i="1"/>
  <c r="L31" i="1"/>
  <c r="G31" i="1"/>
  <c r="M31" i="1" s="1"/>
  <c r="M30" i="1"/>
  <c r="E2" i="2"/>
  <c r="E3" i="2"/>
  <c r="E4" i="2"/>
  <c r="E5" i="2"/>
  <c r="E6" i="2"/>
  <c r="E1" i="2"/>
  <c r="M3" i="1"/>
  <c r="I29" i="1"/>
  <c r="J29" i="1"/>
  <c r="K29" i="1"/>
  <c r="L29" i="1"/>
  <c r="G29" i="1"/>
  <c r="L28" i="1"/>
  <c r="L34" i="1" s="1"/>
  <c r="H28" i="1"/>
  <c r="H33" i="1" s="1"/>
  <c r="I28" i="1"/>
  <c r="I33" i="1" s="1"/>
  <c r="J28" i="1"/>
  <c r="J34" i="1" s="1"/>
  <c r="K28" i="1"/>
  <c r="K34" i="1" s="1"/>
  <c r="G28" i="1"/>
  <c r="G34" i="1" s="1"/>
  <c r="M27" i="1"/>
  <c r="D7" i="2"/>
  <c r="E7" i="2" s="1"/>
  <c r="C2" i="2"/>
  <c r="C3" i="2"/>
  <c r="C4" i="2"/>
  <c r="C5" i="2"/>
  <c r="C6" i="2"/>
  <c r="C1" i="2"/>
  <c r="C7" i="2" s="1"/>
  <c r="D9" i="2" l="1"/>
  <c r="I34" i="1"/>
  <c r="M34" i="1" s="1"/>
  <c r="N34" i="1" s="1"/>
  <c r="J33" i="1"/>
  <c r="M33" i="1" s="1"/>
  <c r="N33" i="1" s="1"/>
  <c r="K33" i="1"/>
  <c r="H29" i="1"/>
</calcChain>
</file>

<file path=xl/sharedStrings.xml><?xml version="1.0" encoding="utf-8"?>
<sst xmlns="http://schemas.openxmlformats.org/spreadsheetml/2006/main" count="617" uniqueCount="343">
  <si>
    <t>Sl No</t>
  </si>
  <si>
    <t>Item Code</t>
  </si>
  <si>
    <t xml:space="preserve">Description </t>
  </si>
  <si>
    <t>Unit</t>
  </si>
  <si>
    <t>Rate</t>
  </si>
  <si>
    <t>16-100</t>
  </si>
  <si>
    <t>16-220</t>
  </si>
  <si>
    <t>16-130</t>
  </si>
  <si>
    <t>16-240</t>
  </si>
  <si>
    <t>16-190</t>
  </si>
  <si>
    <t>each</t>
  </si>
  <si>
    <t>cum</t>
  </si>
  <si>
    <t>04-120</t>
  </si>
  <si>
    <t>BM pilar</t>
  </si>
  <si>
    <t>04-180</t>
  </si>
  <si>
    <t>Site preparation</t>
  </si>
  <si>
    <t>Sqm</t>
  </si>
  <si>
    <t>m</t>
  </si>
  <si>
    <t>16-200</t>
  </si>
  <si>
    <t>16-560</t>
  </si>
  <si>
    <t>Shoring for slope protection</t>
  </si>
  <si>
    <t xml:space="preserve">Bailing out </t>
  </si>
  <si>
    <t>Sheet pile Supply</t>
  </si>
  <si>
    <t>M ton</t>
  </si>
  <si>
    <t>Cutting of sheet Pile</t>
  </si>
  <si>
    <t>Sheet pile Drive</t>
  </si>
  <si>
    <t>72-180</t>
  </si>
  <si>
    <t>Painting of steel sheet pile</t>
  </si>
  <si>
    <t>44-310</t>
  </si>
  <si>
    <t>Supplying and placing of hesian cloth</t>
  </si>
  <si>
    <t>Supplying and laying of polythene</t>
  </si>
  <si>
    <t>28-120</t>
  </si>
  <si>
    <t>CC 1:3:6</t>
  </si>
  <si>
    <t>RCC 1:1.5:3</t>
  </si>
  <si>
    <t>Reinforcement: 8 mm to 22mm</t>
  </si>
  <si>
    <t>kg</t>
  </si>
  <si>
    <t xml:space="preserve">Reinforcement: 6 mm </t>
  </si>
  <si>
    <t>36-150-60</t>
  </si>
  <si>
    <t>Shuttering : Footing beams,beams, 
grade beams</t>
  </si>
  <si>
    <t>36-150-10</t>
  </si>
  <si>
    <t>Shuttering : Vertical and inclined walls</t>
  </si>
  <si>
    <t>36-150-20</t>
  </si>
  <si>
    <t>Shuttering : Deck slab operating deck slab</t>
  </si>
  <si>
    <t>P.V.C water stops</t>
  </si>
  <si>
    <t>40-610-20</t>
  </si>
  <si>
    <t>Khoa filter: 40mm to 20mm</t>
  </si>
  <si>
    <t>40-610-30</t>
  </si>
  <si>
    <t>Khoa filter: 20mm to 5mm</t>
  </si>
  <si>
    <t>40-140-50</t>
  </si>
  <si>
    <t>CC Block 30x30x30</t>
  </si>
  <si>
    <t>40-220-10</t>
  </si>
  <si>
    <t>76-170</t>
  </si>
  <si>
    <t>M.S Work in plats, angles, channels</t>
  </si>
  <si>
    <t>Sulpply of lift gate: 1.95mx1.65m</t>
  </si>
  <si>
    <t>Labour charge for fitting lift gate</t>
  </si>
  <si>
    <t>76-190</t>
  </si>
  <si>
    <t>Supply and instalation of padestal
 type lifting device</t>
  </si>
  <si>
    <t>Earth Work in Channel excavation</t>
  </si>
  <si>
    <t>Extra rate for additoinal lift</t>
  </si>
  <si>
    <t>Ring bundh Constructiuon</t>
  </si>
  <si>
    <t>Cement mortar gauge</t>
  </si>
  <si>
    <t>Back filling sand:FM&gt;.80</t>
  </si>
  <si>
    <t>16-530</t>
  </si>
  <si>
    <t>Back file by earth</t>
  </si>
  <si>
    <t>68-130</t>
  </si>
  <si>
    <t>Fall boards</t>
  </si>
  <si>
    <t>48-100</t>
  </si>
  <si>
    <t>Fine dreasing and close turfing</t>
  </si>
  <si>
    <t>80-260-20</t>
  </si>
  <si>
    <t>G.I water distribution pipe:
50mm dia G.I pipe line</t>
  </si>
  <si>
    <t>12-310-20</t>
  </si>
  <si>
    <t>44-320-10</t>
  </si>
  <si>
    <t>44-270-20</t>
  </si>
  <si>
    <t>28-200-10</t>
  </si>
  <si>
    <t>76-115-10</t>
  </si>
  <si>
    <t>76-630-10</t>
  </si>
  <si>
    <t>76-240-40</t>
  </si>
  <si>
    <t>76-260-20</t>
  </si>
  <si>
    <t>16-540-20</t>
  </si>
  <si>
    <t>44-220-10</t>
  </si>
  <si>
    <t>16-520-20</t>
  </si>
  <si>
    <t>16-410-10</t>
  </si>
  <si>
    <t>16-120-10</t>
  </si>
  <si>
    <t>48-130</t>
  </si>
  <si>
    <t>sqm</t>
  </si>
  <si>
    <t>76-120-10</t>
  </si>
  <si>
    <t>pld Cum</t>
  </si>
  <si>
    <t>56-100</t>
  </si>
  <si>
    <t>56-110</t>
  </si>
  <si>
    <t>24-310-10</t>
  </si>
  <si>
    <t>04-110</t>
  </si>
  <si>
    <t>L.S</t>
  </si>
  <si>
    <t xml:space="preserve"> </t>
  </si>
  <si>
    <t>Analysis Rate</t>
  </si>
  <si>
    <t>Nunnir Haor</t>
  </si>
  <si>
    <t>16-150</t>
  </si>
  <si>
    <t>04-280-10</t>
  </si>
  <si>
    <t>Approved Rate</t>
  </si>
  <si>
    <t>44-240-10</t>
  </si>
  <si>
    <t>Analysis Rate LGED</t>
  </si>
  <si>
    <t>plt 2 
lift cum</t>
  </si>
  <si>
    <t>56-430</t>
  </si>
  <si>
    <t>16-110-10</t>
  </si>
  <si>
    <t>plt cum</t>
  </si>
  <si>
    <t>Kata Khal</t>
  </si>
  <si>
    <t>DF</t>
  </si>
  <si>
    <t>Profile</t>
  </si>
  <si>
    <t>Earth Work</t>
  </si>
  <si>
    <t>16-650-20</t>
  </si>
  <si>
    <t>01(Submersible Embankment )</t>
  </si>
  <si>
    <t>Erection of bamboo profile with full bamboo posts and pegs not less than 60mm in diameter and coir strings etc. complete as per direction of Engineer in charge.</t>
  </si>
  <si>
    <t>Two Hundred and Twelve point Three Six Five</t>
  </si>
  <si>
    <t>Ninety-One Thousand Three Hundred and Sixteen point Nine Five</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</si>
  <si>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</si>
  <si>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t>
  </si>
  <si>
    <t>Cum</t>
  </si>
  <si>
    <t>One Hundred and Forty point One Three Nine</t>
  </si>
  <si>
    <t>Forty-One Lakh Fifty-Two Thousand Four Hundred and Thirty-Two point Zero Eight Three</t>
  </si>
  <si>
    <t>16-410</t>
  </si>
  <si>
    <t>Earth work by carried earth (by truck/boat or any other means) supplied at contractor's own cost (including royalty) direction of Engineer in charge.Earth work by manual labour in all kinds of soil for excavation/ re-excavation of pond/ tank in layers of 150mm includingbreaking clods, dressing, profiling etc. complete with all leads and lifts as per direction of Engineer in charge. 16-410-10, 300m to 1.00 km.(85% compaction)</t>
  </si>
  <si>
    <t>Two Hundred and Eighty-Four point One Six Two</t>
  </si>
  <si>
    <t>One Crore Twelve Lakh Twenty-Six Thousand Six Hundred and One point Two Five Six</t>
  </si>
  <si>
    <t>16-120</t>
  </si>
  <si>
    <t>Earth work by manual labour in constructing/ resectioning of embankment/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0 m to 3 m height with 85% compaction.</t>
  </si>
  <si>
    <t>One Hundred and Seventy-Six point Zero Four Two</t>
  </si>
  <si>
    <t>Fifty-Two Lakh Sixteen Thousand Two Hundred and Sixty-Seven point Zero Five Four</t>
  </si>
  <si>
    <t>"Extra rate for every additional lead of 15m or part thereof beyond the initial lead of 30m upto a maximum of 19 leads (3m neglected) for all kinds of</t>
  </si>
  <si>
    <t>PldCum</t>
  </si>
  <si>
    <t>Forty-Two point Four One Seven</t>
  </si>
  <si>
    <t>Twelve Lakh Fifty-Six Thousand Eight Hundred and Fifty point Zero Six Eight</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</si>
  <si>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</si>
  <si>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Twenty-Six point Zero One Eight</t>
  </si>
  <si>
    <t>Thirty Lakh Twenty-Five Thousand Three Hundred and Two point Two Seven One</t>
  </si>
  <si>
    <t>Biological protection of bare earth surface by Dholkalmi with minimum 50cm long sapling, planting @ not more than 30 cm apart including supplying, sizing, taping and nursing etc. complete as per direction of the Engineer in charge.</t>
  </si>
  <si>
    <t>Four point Three Five Nine</t>
  </si>
  <si>
    <t>Two Lakh Twelve Thousand Nine Hundred and Sixty-Three point Three Zero Four</t>
  </si>
  <si>
    <t>Earth work in box cutting up to 1.00 m depth, in all kinds of soil with all leads, removing the spoils to a safe distance, including levelling and dressing, maintaining required cambering etc. complete, as per direction of Engineer in charge.</t>
  </si>
  <si>
    <t>One Hundred and Thirty point Nine Four Nine</t>
  </si>
  <si>
    <t>Seven Lakh Nineteen Thousand Seven Hundred and Ninety-Three point Nine One Six</t>
  </si>
  <si>
    <t>Construction of improved road sub-grade of sand (FM&gt;=0.8) in maximum 150mm thick layer including dressing, levelling, ramming, watering, cambering and compacting to attain minimum CBR-8% by..drawing and direction of Engineer in charge (payment shall be made on compacted volume).</t>
  </si>
  <si>
    <t>Six Hundred and Sixty-Five point Eight Seven Eight</t>
  </si>
  <si>
    <t>Seven Lakh Thirty-Two Thousand AND Thirty-Two point Nine Seven Nine</t>
  </si>
  <si>
    <t>Analysis Rate/LGED</t>
  </si>
  <si>
    <t>Preparetion of Bed by Cutting and filling including watering to bring moisture +- 2% of OMC &amp; compacting by appropiate machanical meands etc to attain minimum compaction 98% oc MDD (standard) to obtain a minimum soaked CBR 4% etc all complete as per direction of the E-I-C.</t>
  </si>
  <si>
    <t>Ten point Four Eight Six</t>
  </si>
  <si>
    <t>Seventy-Six Thousand Eight Hundred and Fifty-One point Eight Nine Four</t>
  </si>
  <si>
    <t>"Manufacturing and supplying C.C. blocks in leanest mix. 1:2:4. with cement, sand (FM&gt;=1.5) and Stone Chips (40mm down graded) to attain a28 days cylinder strength of 15 N/mm² including grading, washing stonechips, mixing, laying in forms, consolidation, curing for at least 21 days,</t>
  </si>
  <si>
    <t>Three Hundred and Three point Two Four Three</t>
  </si>
  <si>
    <t>Two Crore Eleven Lakh Thirteen Thousand Five Hundred and Ninety-Seven point One One Eight</t>
  </si>
  <si>
    <t>"Manufacturing and supplying C.C. blocks in leanest mix. 1:2:4 with cement, sand (FM&gt;=1.5) and Stone Chips (40mm down graded) to attain a28 days cylinder strength of 15 N/mm² including grading, washing stonechips, mixing, laying in forms, consolidation, curing for at least 21 days, including preparation of platform, shuttering and stacking in measurablestacks etc. complete including supply of all materials (steel shutter to be</t>
  </si>
  <si>
    <t>Eight Hundred and Seventy-Four point One Six Nine</t>
  </si>
  <si>
    <t>Forty-Two Lakh Seventy-One Thousand One Hundred and Eighty-Nine point Seven Three Four</t>
  </si>
  <si>
    <t>24-310</t>
  </si>
  <si>
    <t>Flush pointing to brick works, in sand cement mortar (sand of FM&gt;=1.3), including scaffolding, curing, raking out joints, clearing the surface etc. complete in all floors including the cost of all materials and as per direction of Engineer in charge.24-310-10 proportion 1:2</t>
  </si>
  <si>
    <t>One Hundred and Forty-Six point One Three Three</t>
  </si>
  <si>
    <t>Ten Lakh Seventy-One Thousand AND Eight point Seven Five Seven</t>
  </si>
  <si>
    <t>40-220</t>
  </si>
  <si>
    <t>40-220-20</t>
  </si>
  <si>
    <t>Labour charge for protective works in laying CC blocks of different sizes including preparation of base, watering and ramming of base etc. complete as per direction of Engineer in charge. 40-220-20 Beyond 200 m.</t>
  </si>
  <si>
    <t>One Thousand Nine Hundred and Twenty-Four point Three Three Six</t>
  </si>
  <si>
    <t>Forty-Three Lakh Eighty-One Thousand Five Hundred and One point Three Nine Five</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</si>
  <si>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</si>
  <si>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</si>
  <si>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Seven Hundred and Eighty-Eight point One Seven Eight</t>
  </si>
  <si>
    <t>Twelve Thousand Four Hundred and Sixty-Eight point Nine Seven Six</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</si>
  <si>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</si>
  <si>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</si>
  <si>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Seventy-One point Three Four Nine</t>
  </si>
  <si>
    <t>Five Thousand One Hundred and Seventy-Five point Six Five Six</t>
  </si>
  <si>
    <t>76-115</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</si>
  <si>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 .</t>
  </si>
  <si>
    <t>Sixty-Eight point Nine Five Eight</t>
  </si>
  <si>
    <t>One Thousand AND Eighty-Five point Three Nine Nine</t>
  </si>
  <si>
    <t>28-200</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</si>
  <si>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charge.28-200-10 with stone chips .</t>
  </si>
  <si>
    <t>Ten Thousand Six Hundred and Fifty point Two Three Nine</t>
  </si>
  <si>
    <t>One Lakh Sixty-Eight Thousand Five Hundred and Ninety-Three point Two Eight Three</t>
  </si>
  <si>
    <t>Fixing in position, boundary pillars/bench mark pillars/K.M. post etc. of size 110cm height, bottom dia 25cm and top dia 20cm, embedded 45cm below G.L. including carriage, earth cutting, filling, ramming, etc. complete as per direction of Engineer in charge</t>
  </si>
  <si>
    <t>Forty-Four point One Eight Three</t>
  </si>
  <si>
    <t>Five Hundred and Seventy-Four point Three Seven Nine</t>
  </si>
  <si>
    <t>20( Kata Khal 3 - vent Regulator)</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</si>
  <si>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</si>
  <si>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One Thousand One Hundred and Twenty-Six point Three Nine Three</t>
  </si>
  <si>
    <t>Four Thousand Five Hundred and Five point Five Seven Two</t>
  </si>
  <si>
    <t>2104-180</t>
  </si>
  <si>
    <t>Site preparation by manually removing all miscellaneous objectional materials form entire site and removing soil upto 15cm depth including uprooting stumps, jungle clearing, levelling dressing etc. complete as per direction of Engineer in charge.</t>
  </si>
  <si>
    <t>Twenty-Five point Nine Nine Seven</t>
  </si>
  <si>
    <t>One Lakh Seventeen Thousand Two Hundred and Thirty point Zero Nine Two</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</si>
  <si>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</si>
  <si>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LS</t>
  </si>
  <si>
    <t>Nine Lakh Eleven Thousand Three Hundred and One point Eight Seven Five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</si>
  <si>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</si>
  <si>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Thirty-Eight point Zero One Two</t>
  </si>
  <si>
    <t>Fifty-Six Thousand AND Thirty-Two point Eight Seven Two</t>
  </si>
  <si>
    <t>Earth work in excavation of foundation trenches in all kinds of soils including levelling, dressing, placing, removal of spoils to a safe distance with initial lead of 30m and lift of 1.5m as per direction of Engineer in charge.</t>
  </si>
  <si>
    <t>One Hundred and Sixty-Three point Four Three Four</t>
  </si>
  <si>
    <t>Nine Lakh Thirty-Three Thousand Nine Hundred and Forty-Six point Eight Six Two</t>
  </si>
  <si>
    <t>Extra rate for every additional lift of 1.0m or part thereof beyond the initial lift of 1.5m (30cm neglected) for all kinds of earth work.</t>
  </si>
  <si>
    <t>Eight point Eight Three Three</t>
  </si>
  <si>
    <t>Forty-Seven Thousand Eight Hundred and Twenty-Six point Four Five Five</t>
  </si>
  <si>
    <t>Three Lakh Thirty-One Thousand Two Hundred and Twenty-Eight point Eight</t>
  </si>
  <si>
    <t>16-560-20</t>
  </si>
  <si>
    <t>" Shoring for slope protection of foundation trench, canal, embankment, road, pond etc. as per design slopes, grades including removal of spoils to a safe distance as per direction of Engineer in charge.16-560-20 By bamboo post of 6.0m length, 60mm to 80mm dia, 20cm c/c, driven 2.0m below ground, with drum sheet walling and average 70mm dia half split bamboo batten @ 2.0m c/c fixed with nails.</t>
  </si>
  <si>
    <t>Six Hundred and Ninety-Four point Two Three Three</t>
  </si>
  <si>
    <t>One Lakh Fifty-Three Thousand AND Seventy-Eight point Three Seven Six</t>
  </si>
  <si>
    <t>12-310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</si>
  <si>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</si>
  <si>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Six point Two One Four</t>
  </si>
  <si>
    <t>Two Lakh Fourteen Thousand Four Hundred and Thirty point Three Five One</t>
  </si>
  <si>
    <t>44-240</t>
  </si>
  <si>
    <t>" 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U- Shape, hot rolled steel sheet pile: width=400 to 600 mm: height=&gt;85mm, Th.=&gt;8.0mm, wt per sqm. of pile wall=&gt; 88.0 kg/m2 , Section modulus per one meter of pile width =&gt; 529 cm3/m</t>
  </si>
  <si>
    <t>m.ton</t>
  </si>
  <si>
    <t>One Lakh Thirty-Four Thousand Four Hundred and Fifty-Four point Three Seven Five</t>
  </si>
  <si>
    <t>Twenty-Three Lakh Fifty-Five Thousand Six Hundred and Forty point Six Five</t>
  </si>
  <si>
    <t>44-320</t>
  </si>
  <si>
    <t>Cutting of steel sheet piles to design length and shape as per requirement in design and drawing and as per direction of Engineer in charge.44-320-10 Upto 10mm thick</t>
  </si>
  <si>
    <t>Thirty-Five point Five One One</t>
  </si>
  <si>
    <t>One Thousand Eight Hundred and Forty-Six point Five Seven Two</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</si>
  <si>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</si>
  <si>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U-type or any other type : Upto 4.50 m depth</t>
  </si>
  <si>
    <t>One Thousand One Hundred and Fifty-One point Nine Two Six</t>
  </si>
  <si>
    <t>Three Lakh Thirty-One Thousand Seven Hundred and Fifty-Four point Six Eight Eight</t>
  </si>
  <si>
    <t>Painting of steel sheet piles, 2 coats of bitumen paint, including preparation of surface with sand paper, iron brush etc. including the cost of all materials and labour etc. complete as per direction of Engineer in charge.</t>
  </si>
  <si>
    <t>Two Hundred and Seventy-Three point Two Five One</t>
  </si>
  <si>
    <t>Seventy-Eight Thousand Six Hundred and Ninety-Six point Two Eight Eight</t>
  </si>
  <si>
    <t>Supplying and placing 20mm thick hessian cloth impregnated with bitumen in expansion joints or on top of sheet piles as per specification and direction of Engineer in charge.</t>
  </si>
  <si>
    <t>Three Hundred and Ninety-Six point Seven Six One</t>
  </si>
  <si>
    <t>Thirty-Four Thousand Five Hundred and Ten point Two Seven Two</t>
  </si>
  <si>
    <t>44-220</t>
  </si>
  <si>
    <t>Supplying and laying single layer polythene sheet in floor below cement concrete, RCC slab, on walls etc. complete in all respect as per direction of Engineer in charge.</t>
  </si>
  <si>
    <t>Twenty-Two point Five Eight Nine</t>
  </si>
  <si>
    <t>Eight Thousand One Hundred and Thirty-Nine point Seven Two</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</si>
  <si>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</si>
  <si>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charge.28-120-20 With 25mm down graded stone chips.</t>
  </si>
  <si>
    <t>Nine Thousand Four Hundred and Thirty-Nine point Five Eight Three</t>
  </si>
  <si>
    <t>Four Lakh Twenty-Eight Thousand Three Hundred and Ninety-Six point Five Nine Five</t>
  </si>
  <si>
    <t>36(a)</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</si>
  <si>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</si>
  <si>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Six Hundred and Twenty point Six Seven Five</t>
  </si>
  <si>
    <t>One Lakh Thirty-One Thousand Five Hundred and Twenty-One point Zero Three Three</t>
  </si>
  <si>
    <t>36(b)</t>
  </si>
  <si>
    <t>"Vertical and inclined walls, columns, piers with 60-80mm dia barrack</t>
  </si>
  <si>
    <t>Seven Hundred and Sixty-Four point Two Five Eight</t>
  </si>
  <si>
    <t>Four Lakh Forty-Four Thousand Six Hundred and Thirty-Seven point Six Six Two</t>
  </si>
  <si>
    <t>36(c)</t>
  </si>
  <si>
    <t>"Deck slab, operating deck slab, top slab of barrel upto 3.5m height with</t>
  </si>
  <si>
    <t>Seven Hundred and Seventy-Two point One Eight Five</t>
  </si>
  <si>
    <t>Fifty-Four Thousand Three Hundred and Fifty-Four point One Zero Two</t>
  </si>
  <si>
    <t>M.S. Work for reinforcement with deformed M.S. bar, fy=414 N/mm²,(made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</si>
  <si>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Seventeen Lakh Seventy-Seven Thousand Two Hundred and Forty-Eight point Six Five One</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</si>
  <si>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t>
  </si>
  <si>
    <t>One Thousand Eight Hundred and Sixty-Nine point Four Five One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</si>
  <si>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charge.28-200-10, with stone chips</t>
  </si>
  <si>
    <t>Ten Thousand Six Hundred and Thirty point Nine Three Three</t>
  </si>
  <si>
    <t>Thirty-Six Lakh Twenty-Three Thousand Seven Hundred and Sixty-Six point One Three Two</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</si>
  <si>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</si>
  <si>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charge.76-630-10: 3 bulb type.</t>
  </si>
  <si>
    <t>One Thousand AND Sixty-Six point Three Seven Three</t>
  </si>
  <si>
    <t>Twenty-Five Thousand Four Hundred and Eighty-Six point Three One Five</t>
  </si>
  <si>
    <t>Filling up the expansion joints by asphalt, sand and jute waste etc. complete including supply of all materials and as per direction of Engineer in charge.</t>
  </si>
  <si>
    <t>One Hundred and Fifty-Five point Eight Zero Four</t>
  </si>
  <si>
    <t>Two Thousand Seven Hundred and Seventy-Six point Four Two Seven</t>
  </si>
  <si>
    <t>16-520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</si>
  <si>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charge.16-520-20 ,sand of FM&gt;=1.50</t>
  </si>
  <si>
    <t>One Thousand AND Forty point Seven One Three</t>
  </si>
  <si>
    <t>Sixty Thousand Six Hundred and Eighty-Three point Nine Seven Five</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</si>
  <si>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</si>
  <si>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</si>
  <si>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Three Thousand Five Hundred and Ninety-Eight point One Zero Four</t>
  </si>
  <si>
    <t>One Lakh Thirty-Six Thousand Three Hundred and Sixty-Eight point One Four Two</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</si>
  <si>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charge.40-610-30, Well graded between 20mm to 5mm size. (Combination of sub-item 10 &amp; 30 or 20 &amp; 30 shall be used)</t>
  </si>
  <si>
    <t>Three Thousand Nine Hundred and Eight point Eight Five Nine</t>
  </si>
  <si>
    <t>One Lakh Forty-Eight Thousand One Hundred and Forty-Five point Seven Five Six</t>
  </si>
  <si>
    <t>40-140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</si>
  <si>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40-140-50 . block size 30cmx30cmx30cm.</t>
  </si>
  <si>
    <t>Two Hundred and Eighty-Two point Three Four Two</t>
  </si>
  <si>
    <t>Twenty-Seven Lakh Thirty Thousand Eight Hundred and Eleven point Eight Two Four</t>
  </si>
  <si>
    <t>Labour charge for protective works in laying C.C. blocks of different sizes including preparation of base, watering and ramming of base etc. complete as per direction of the Engineer in charge.40-220-10, Within 200m</t>
  </si>
  <si>
    <t>One Thousand AND Sixty-Nine point Three Five Three</t>
  </si>
  <si>
    <t>Two Lakh Seventy-Nine Thousand Two Hundred and Fifty point Eight Four Two</t>
  </si>
  <si>
    <t>16-110</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</si>
  <si>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0 to 3 m height.</t>
  </si>
  <si>
    <t>One Hundred and Forty-Eight point Eight Three Nine</t>
  </si>
  <si>
    <t>Two Lakh Thirty-Seven Thousand Five Hundred and Forty-Seven point Zero Four Four</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</si>
  <si>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</si>
  <si>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Thirty-Eight point Zero Five Three</t>
  </si>
  <si>
    <t>Three Lakh Seventy-Five Thousand Nine Hundred and Forty-Three point One Six Nine</t>
  </si>
  <si>
    <t>pltcum</t>
  </si>
  <si>
    <t>Twenty-Four Thousand AND Fifty-Three point Eight Four Nine</t>
  </si>
  <si>
    <t>Supplying pressure treated wooden fall boards/stop logs of different sizes (not less than 15cm in depth) of sal, sundari, garjan, shishu or equivalent for regulator/ sluices, including fixing in position with eye hook etc. complete as per direction of Engineer in charge.</t>
  </si>
  <si>
    <t>Fifty-Three Thousand Nine Hundred and Seventy-Eight point Five Five Six</t>
  </si>
  <si>
    <t>Two Lakh Twenty-Three Thousand Four Hundred and Seventy-One point Two Two Two</t>
  </si>
  <si>
    <t>80-260</t>
  </si>
  <si>
    <t>80-260-10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</si>
  <si>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80-260-10, 40mm dia G.I. pipe line.</t>
  </si>
  <si>
    <t>Six Hundred and Seventy-Three point Six One One</t>
  </si>
  <si>
    <t>Five Thousand AND Fifty-Two point Zero Eight Two</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</si>
  <si>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</si>
  <si>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One Hundred and Thirty-Nine point Eight Nine Five</t>
  </si>
  <si>
    <t>Three Lakh Sixty Thousand Five Hundred and Six point Six One Seven</t>
  </si>
  <si>
    <t>04-280</t>
  </si>
  <si>
    <t>"Constructing at site, cement mortar gauge on masonry wall, including</t>
  </si>
  <si>
    <t>Sixty-Nine point One Seven Three</t>
  </si>
  <si>
    <t>Five Hundred and Fifty-Three point Three Eight Four</t>
  </si>
  <si>
    <t>76-240</t>
  </si>
  <si>
    <t>Manufacturing &amp; Supplying of M.S. Vertical Lift Gate shutter of 8mm thick M.S. skin plate and stiffener with minimum75mm x 75mm x 10mm M.S. angle as frame, horizontal &amp; vertical beam, 75mm x 25mm x 12mm P-type rubber seal, fixed with 10mm dia x 63.5mm M.S. counter shank bolts with nuts and 40mm x 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76-240-40,Size 1.95m x 1.65m</t>
  </si>
  <si>
    <t>Eighty-Nine Thousand Five Hundred and Forty-Nine point Eight Nine Six</t>
  </si>
  <si>
    <t>Two Lakh Sixty-Eight Thousand Six Hundred and Forty-Nine point Six Eight Eight</t>
  </si>
  <si>
    <t>76-260</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</si>
  <si>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charge.76-260-20: Size 1.95m x 1.35m or 1.95m x 1.65m.</t>
  </si>
  <si>
    <t>Eight Thousand Seven Hundred and Ninety-Six point Three Zero Four</t>
  </si>
  <si>
    <t>Twenty-Six Thousand Three Hundred and Eighty-Eight point Nine One Two</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</si>
  <si>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</si>
  <si>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Eighty-Three Thousand Four Hundred and Twelve point Nine Zero Three</t>
  </si>
  <si>
    <t>Two Lakh Fifty Thousand Two Hundred and Thirty-Eight point Seven Zero Nine</t>
  </si>
  <si>
    <t>16-540</t>
  </si>
  <si>
    <t>Back filling in hydraulic structures including all leads and lifts in 150mm layer including watering, ramming compacting to 30% relative density etc. complete by compactor or any other suitable method as per direction of Engineer in charge. 16-540-20:Sand of FM&gt;= 0.80</t>
  </si>
  <si>
    <t>Seven Hundred and Nine point Two Four Nine</t>
  </si>
  <si>
    <t>Five Lakh Fifty-Four Thousand Seven Hundred and Eighty-One point Six Six</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</si>
  <si>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</si>
  <si>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One Hundred and Fifty-Three point Eight Seven Seven</t>
  </si>
  <si>
    <t>Seven Lakh Three Thousand Four Hundred and Sixty-Five point Six Three Two</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</si>
  <si>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</si>
  <si>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Thirty-Six Thousand Four Hundred and Twenty-Five point Two</t>
  </si>
  <si>
    <t>Earth work by manual labour, in all kinds of soil in removing the cross bundh/ ring bundh, including all leads and lifts complete and placing the spoils to a safe distance, (minimun 15m apart from the bank) as per direction of Engineer in charge.</t>
  </si>
  <si>
    <t>Five Lakh Twenty-Nine Thousand Two Hundred and Seventy-Five point Eight Seven Five</t>
  </si>
  <si>
    <t>3.1- Analysis Rate</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</si>
  <si>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</si>
  <si>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Seventy-Five Thousand Eight Hundred and Ninety-Two point Zero Two Five</t>
  </si>
  <si>
    <t>1.2- Analysis Rate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</si>
  <si>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</si>
  <si>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Two Thousand One Hundred and Ninety-Nine point Zero Seven Six</t>
  </si>
  <si>
    <t>2.1- Analysis Rate</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</si>
  <si>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</si>
  <si>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Seventy-Seven Thousand One Hundred and Seventy-Six point Eight One Two</t>
  </si>
  <si>
    <t>3.2- Analysis Rate</t>
  </si>
  <si>
    <t>Operate , maintain of plant and equipment such as generator for site electrification, for the purpose stated in the Technical Specification and in the Contractor's Method Statement and as per direction of Engineer in charge.</t>
  </si>
  <si>
    <t>Eighty-Five Thousand Seven Hundred and Sixteen point One Five Eight</t>
  </si>
  <si>
    <t>1.3- Analysis Rate</t>
  </si>
  <si>
    <t>Demobilization and clean-up of the site upon completion of the works, as per Specifications and Contractor's Method Statement and as per direction of Engineer in Charge</t>
  </si>
  <si>
    <t>Eighty-Six Thousand Six Hundred and Forty-Eight point Three Seven Five</t>
  </si>
  <si>
    <t>Gate</t>
  </si>
  <si>
    <t>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</si>
</sst>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sz val="11"/>
      <color rgb="FF000000"/>
      <name val="Calibri"/>
      <family val="2"/>
      <scheme val="minor"/>
    </font>
    <font>
      <sz val="9"/>
      <color rgb="FF333333"/>
      <name val="Arial"/>
      <family val="2"/>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0" fillId="0" borderId="1" xfId="0" applyBorder="1"/>
    <xf numFmtId="0" fontId="0" fillId="0" borderId="1" xfId="0" applyBorder="1" applyAlignment="1">
      <alignment horizontal="center"/>
    </xf>
    <xf numFmtId="0" fontId="2" fillId="0" borderId="1" xfId="0" applyFont="1" applyBorder="1" applyAlignment="1">
      <alignment horizontal="center"/>
    </xf>
    <xf numFmtId="0" fontId="3" fillId="0" borderId="4"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wrapText="1"/>
    </xf>
    <xf numFmtId="0" fontId="0" fillId="0" borderId="5" xfId="0" applyFill="1" applyBorder="1"/>
    <xf numFmtId="0" fontId="4" fillId="0" borderId="0" xfId="0" applyFont="1"/>
    <xf numFmtId="0" fontId="1" fillId="0" borderId="4" xfId="0" applyFont="1" applyBorder="1" applyAlignment="1">
      <alignment horizontal="center"/>
    </xf>
    <xf numFmtId="0" fontId="2" fillId="0" borderId="4" xfId="0" applyFont="1" applyBorder="1" applyAlignment="1">
      <alignment horizontal="center"/>
    </xf>
    <xf numFmtId="0" fontId="0" fillId="0" borderId="4" xfId="0" applyBorder="1" applyAlignment="1">
      <alignment horizontal="center"/>
    </xf>
    <xf numFmtId="0" fontId="4" fillId="0" borderId="1" xfId="0" applyFont="1" applyBorder="1"/>
    <xf numFmtId="0" fontId="5" fillId="0" borderId="0" xfId="0" applyFont="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abSelected="1" zoomScale="85" zoomScaleNormal="85" workbookViewId="0">
      <selection activeCell="M23" sqref="M23"/>
    </sheetView>
  </sheetViews>
  <sheetFormatPr defaultRowHeight="14.5" x14ac:dyDescent="0.35"/>
  <cols>
    <col min="2" max="2" width="13.7265625" bestFit="1" customWidth="1"/>
    <col min="3" max="3" width="23.26953125" customWidth="1"/>
    <col min="4" max="4" width="11.81640625" bestFit="1" customWidth="1"/>
    <col min="6" max="6" width="17" bestFit="1" customWidth="1"/>
    <col min="7" max="12" width="13.26953125" customWidth="1"/>
  </cols>
  <sheetData>
    <row r="1" spans="1:13" ht="18.75" customHeight="1" x14ac:dyDescent="0.35">
      <c r="A1" s="20" t="s">
        <v>0</v>
      </c>
      <c r="B1" s="20" t="s">
        <v>1</v>
      </c>
      <c r="C1" s="20" t="s">
        <v>2</v>
      </c>
      <c r="D1" s="20" t="s">
        <v>3</v>
      </c>
      <c r="E1" s="20" t="s">
        <v>4</v>
      </c>
      <c r="F1" s="4" t="s">
        <v>94</v>
      </c>
    </row>
    <row r="2" spans="1:13" x14ac:dyDescent="0.35">
      <c r="A2" s="21"/>
      <c r="B2" s="21"/>
      <c r="C2" s="21"/>
      <c r="D2" s="21"/>
      <c r="E2" s="21"/>
      <c r="F2" s="15"/>
      <c r="G2" s="18">
        <v>1.6970000000000001</v>
      </c>
      <c r="H2" s="18">
        <v>8.3000000000000004E-2</v>
      </c>
      <c r="I2" s="18">
        <v>0.59</v>
      </c>
      <c r="J2" s="18">
        <v>7.4939999999999998</v>
      </c>
      <c r="K2" s="18">
        <v>1.4990000000000001</v>
      </c>
      <c r="L2" s="18">
        <v>0.85099999999999998</v>
      </c>
    </row>
    <row r="3" spans="1:13" ht="33.75" customHeight="1" x14ac:dyDescent="0.35">
      <c r="A3" s="3">
        <v>1</v>
      </c>
      <c r="B3" s="3" t="s">
        <v>5</v>
      </c>
      <c r="C3" s="3"/>
      <c r="D3" s="3" t="s">
        <v>10</v>
      </c>
      <c r="E3" s="3">
        <v>212.36500000000001</v>
      </c>
      <c r="F3" s="16">
        <v>430</v>
      </c>
      <c r="G3" s="1">
        <v>60</v>
      </c>
      <c r="H3" s="1">
        <v>3</v>
      </c>
      <c r="I3" s="1">
        <v>21</v>
      </c>
      <c r="J3" s="1">
        <v>263</v>
      </c>
      <c r="K3" s="1">
        <v>53</v>
      </c>
      <c r="L3" s="1">
        <v>30</v>
      </c>
      <c r="M3">
        <f>SUM(G3:L3)</f>
        <v>430</v>
      </c>
    </row>
    <row r="4" spans="1:13" ht="33.75" customHeight="1" x14ac:dyDescent="0.35">
      <c r="A4" s="3">
        <v>2</v>
      </c>
      <c r="B4" s="3" t="s">
        <v>108</v>
      </c>
      <c r="C4" s="3"/>
      <c r="D4" s="3" t="s">
        <v>11</v>
      </c>
      <c r="E4" s="3">
        <v>140.13900000000001</v>
      </c>
      <c r="F4" s="16">
        <v>29630.811000000002</v>
      </c>
      <c r="G4" s="1">
        <v>4156.7639999999992</v>
      </c>
      <c r="H4" s="8">
        <v>524.82420000000002</v>
      </c>
      <c r="I4" s="1">
        <v>970.93079999999998</v>
      </c>
      <c r="J4" s="8">
        <v>18494.79</v>
      </c>
      <c r="K4" s="1">
        <v>3371.1179999999999</v>
      </c>
      <c r="L4" s="1">
        <v>2112.3777</v>
      </c>
      <c r="M4">
        <f>SUM(G4:L4)</f>
        <v>29630.804700000001</v>
      </c>
    </row>
    <row r="5" spans="1:13" ht="33.75" customHeight="1" x14ac:dyDescent="0.35">
      <c r="A5" s="3">
        <v>3</v>
      </c>
      <c r="B5" s="3" t="s">
        <v>81</v>
      </c>
      <c r="C5" s="3"/>
      <c r="D5" s="3" t="s">
        <v>11</v>
      </c>
      <c r="E5" s="3">
        <v>284.16199999999998</v>
      </c>
      <c r="F5" s="11">
        <v>39507.748</v>
      </c>
      <c r="G5" s="1">
        <v>5542.3519999999999</v>
      </c>
      <c r="H5" s="1">
        <v>699.76560000000006</v>
      </c>
      <c r="I5" s="1">
        <v>1294.5744000000002</v>
      </c>
      <c r="J5" s="8">
        <v>24659.72</v>
      </c>
      <c r="K5" s="1">
        <v>4494.8239999999996</v>
      </c>
      <c r="L5" s="1">
        <v>2816.5036</v>
      </c>
      <c r="M5">
        <f>SUM(G5:L5)</f>
        <v>39507.739600000001</v>
      </c>
    </row>
    <row r="6" spans="1:13" ht="33.75" customHeight="1" x14ac:dyDescent="0.35">
      <c r="A6" s="3">
        <v>4</v>
      </c>
      <c r="B6" s="3" t="s">
        <v>82</v>
      </c>
      <c r="C6" s="3"/>
      <c r="D6" s="3" t="s">
        <v>11</v>
      </c>
      <c r="E6" s="3">
        <v>176.042</v>
      </c>
      <c r="F6" s="11">
        <v>29630.811000000002</v>
      </c>
      <c r="G6" s="1">
        <v>4156.7639999999992</v>
      </c>
      <c r="H6" s="1">
        <v>524.82420000000002</v>
      </c>
      <c r="I6" s="1">
        <v>970.93079999999998</v>
      </c>
      <c r="J6" s="8">
        <v>18494.79</v>
      </c>
      <c r="K6" s="1">
        <v>3371.1179999999999</v>
      </c>
      <c r="L6" s="1">
        <v>2112.3777</v>
      </c>
      <c r="M6">
        <f>SUM(G6:L6)</f>
        <v>29630.804700000001</v>
      </c>
    </row>
    <row r="7" spans="1:13" ht="33.75" customHeight="1" x14ac:dyDescent="0.35">
      <c r="A7" s="3">
        <v>5</v>
      </c>
      <c r="B7" s="3" t="s">
        <v>9</v>
      </c>
      <c r="C7" s="3"/>
      <c r="D7" s="3" t="s">
        <v>86</v>
      </c>
      <c r="E7" s="3">
        <v>42.417000000000002</v>
      </c>
      <c r="F7" s="16">
        <v>29630.811000000002</v>
      </c>
      <c r="G7" s="1">
        <v>4156.7639999999992</v>
      </c>
      <c r="H7" s="1">
        <v>524.82420000000002</v>
      </c>
      <c r="I7" s="1">
        <v>970.93079999999998</v>
      </c>
      <c r="J7" s="8">
        <v>18494.79</v>
      </c>
      <c r="K7" s="1">
        <v>3371.1179999999999</v>
      </c>
      <c r="L7" s="1">
        <v>2112.3777</v>
      </c>
      <c r="M7">
        <f t="shared" ref="M7:M9" si="0">SUM(G7:L7)</f>
        <v>29630.804700000001</v>
      </c>
    </row>
    <row r="8" spans="1:13" ht="33.75" customHeight="1" x14ac:dyDescent="0.35">
      <c r="A8" s="3">
        <v>6</v>
      </c>
      <c r="B8" s="3" t="s">
        <v>66</v>
      </c>
      <c r="C8" s="3"/>
      <c r="D8" s="3" t="s">
        <v>84</v>
      </c>
      <c r="E8" s="3">
        <v>26.018000000000001</v>
      </c>
      <c r="F8" s="16">
        <v>116277.28</v>
      </c>
      <c r="G8" s="1">
        <v>16155.44</v>
      </c>
      <c r="H8" s="1">
        <v>790.16000000000008</v>
      </c>
      <c r="I8" s="1">
        <v>5616.7999999999993</v>
      </c>
      <c r="J8" s="8">
        <v>71342.87999999999</v>
      </c>
      <c r="K8" s="1">
        <v>14270.48</v>
      </c>
      <c r="L8" s="1">
        <v>8101.5199999999986</v>
      </c>
      <c r="M8">
        <f t="shared" si="0"/>
        <v>116277.28</v>
      </c>
    </row>
    <row r="9" spans="1:13" ht="29.25" customHeight="1" x14ac:dyDescent="0.35">
      <c r="A9" s="3">
        <v>7</v>
      </c>
      <c r="B9" s="3" t="s">
        <v>83</v>
      </c>
      <c r="C9" s="3"/>
      <c r="D9" s="3" t="s">
        <v>17</v>
      </c>
      <c r="E9" s="3">
        <v>4.359</v>
      </c>
      <c r="F9" s="16">
        <v>48856</v>
      </c>
      <c r="G9" s="1">
        <v>6788</v>
      </c>
      <c r="H9" s="1">
        <v>332</v>
      </c>
      <c r="I9" s="1">
        <v>2359.9999999999995</v>
      </c>
      <c r="J9" s="1">
        <v>29975.999999999996</v>
      </c>
      <c r="K9" s="1">
        <v>5996</v>
      </c>
      <c r="L9" s="1">
        <v>3403.9999999999995</v>
      </c>
      <c r="M9">
        <f t="shared" si="0"/>
        <v>48856</v>
      </c>
    </row>
    <row r="10" spans="1:13" ht="25.5" customHeight="1" x14ac:dyDescent="0.35">
      <c r="A10" s="3">
        <v>8</v>
      </c>
      <c r="B10" s="8" t="s">
        <v>87</v>
      </c>
      <c r="C10" s="1"/>
      <c r="D10" s="8" t="s">
        <v>11</v>
      </c>
      <c r="E10" s="1"/>
      <c r="F10" s="17"/>
      <c r="G10" s="1"/>
      <c r="H10" s="1"/>
      <c r="I10" s="1"/>
      <c r="J10" s="1"/>
      <c r="K10" s="1"/>
      <c r="L10" s="1"/>
    </row>
    <row r="11" spans="1:13" ht="25.5" customHeight="1" x14ac:dyDescent="0.35">
      <c r="A11" s="3">
        <v>9</v>
      </c>
      <c r="B11" s="8" t="s">
        <v>88</v>
      </c>
      <c r="C11" s="1"/>
      <c r="D11" s="8" t="s">
        <v>84</v>
      </c>
      <c r="E11" s="1"/>
      <c r="F11" s="17"/>
      <c r="G11" s="1"/>
      <c r="H11" s="1"/>
      <c r="I11" s="1"/>
      <c r="J11" s="1"/>
      <c r="K11" s="1"/>
      <c r="L11" s="1"/>
    </row>
    <row r="12" spans="1:13" ht="25.5" customHeight="1" x14ac:dyDescent="0.35">
      <c r="A12" s="3">
        <v>10</v>
      </c>
      <c r="B12" s="8" t="s">
        <v>99</v>
      </c>
      <c r="C12" s="1"/>
      <c r="D12" s="8" t="s">
        <v>84</v>
      </c>
      <c r="E12" s="1"/>
      <c r="F12" s="17"/>
      <c r="G12" s="1"/>
      <c r="H12" s="1"/>
      <c r="I12" s="1"/>
      <c r="J12" s="1"/>
      <c r="K12" s="1"/>
      <c r="L12" s="1"/>
    </row>
    <row r="13" spans="1:13" ht="25.5" customHeight="1" x14ac:dyDescent="0.35">
      <c r="A13" s="3">
        <v>11</v>
      </c>
      <c r="B13" s="8" t="s">
        <v>93</v>
      </c>
      <c r="C13" s="1"/>
      <c r="D13" s="8" t="s">
        <v>10</v>
      </c>
      <c r="E13" s="1"/>
      <c r="F13" s="17"/>
      <c r="G13" s="1"/>
      <c r="H13" s="1"/>
      <c r="I13" s="1"/>
      <c r="J13" s="1"/>
      <c r="K13" s="1"/>
      <c r="L13" s="1"/>
    </row>
    <row r="14" spans="1:13" ht="25.5" customHeight="1" x14ac:dyDescent="0.35">
      <c r="A14" s="3">
        <v>12</v>
      </c>
      <c r="B14" s="8" t="s">
        <v>93</v>
      </c>
      <c r="C14" s="1"/>
      <c r="D14" s="8" t="s">
        <v>10</v>
      </c>
      <c r="E14" s="1"/>
      <c r="F14" s="17"/>
      <c r="G14" s="1"/>
      <c r="H14" s="1"/>
      <c r="I14" s="1"/>
      <c r="J14" s="1"/>
      <c r="K14" s="1"/>
      <c r="L14" s="1"/>
    </row>
    <row r="15" spans="1:13" ht="25.5" customHeight="1" x14ac:dyDescent="0.35">
      <c r="A15" s="3">
        <v>13</v>
      </c>
      <c r="B15" s="8" t="s">
        <v>89</v>
      </c>
      <c r="C15" s="1"/>
      <c r="D15" s="8" t="s">
        <v>84</v>
      </c>
      <c r="E15" s="1"/>
      <c r="F15" s="17"/>
      <c r="G15" s="1"/>
      <c r="H15" s="1"/>
      <c r="I15" s="1"/>
      <c r="J15" s="1"/>
      <c r="K15" s="1"/>
      <c r="L15" s="1"/>
    </row>
    <row r="16" spans="1:13" ht="25.5" customHeight="1" x14ac:dyDescent="0.35">
      <c r="A16" s="3">
        <v>14</v>
      </c>
      <c r="B16" s="8" t="s">
        <v>50</v>
      </c>
      <c r="C16" s="1"/>
      <c r="D16" s="8" t="s">
        <v>11</v>
      </c>
      <c r="E16" s="1"/>
      <c r="F16" s="17"/>
      <c r="G16" s="1"/>
      <c r="H16" s="1"/>
      <c r="I16" s="1"/>
      <c r="J16" s="1"/>
      <c r="K16" s="1"/>
      <c r="L16" s="1"/>
    </row>
    <row r="17" spans="1:13" ht="25.5" customHeight="1" x14ac:dyDescent="0.35">
      <c r="A17" s="3">
        <v>15</v>
      </c>
      <c r="B17" s="8" t="s">
        <v>39</v>
      </c>
      <c r="C17" s="1"/>
      <c r="D17" s="8" t="s">
        <v>84</v>
      </c>
      <c r="E17" s="1"/>
      <c r="F17" s="17"/>
      <c r="G17" s="1"/>
      <c r="H17" s="1"/>
      <c r="I17" s="1"/>
      <c r="J17" s="1"/>
      <c r="K17" s="1"/>
      <c r="L17" s="1"/>
    </row>
    <row r="18" spans="1:13" ht="25.5" customHeight="1" x14ac:dyDescent="0.35">
      <c r="A18" s="3">
        <v>16</v>
      </c>
      <c r="B18" s="8" t="s">
        <v>85</v>
      </c>
      <c r="C18" s="1"/>
      <c r="D18" s="8" t="s">
        <v>35</v>
      </c>
      <c r="E18" s="1"/>
      <c r="F18" s="17"/>
      <c r="G18" s="1"/>
      <c r="H18" s="1"/>
      <c r="I18" s="1"/>
      <c r="J18" s="1"/>
      <c r="K18" s="1"/>
      <c r="L18" s="1"/>
    </row>
    <row r="19" spans="1:13" ht="25.5" customHeight="1" x14ac:dyDescent="0.35">
      <c r="A19" s="3">
        <v>17</v>
      </c>
      <c r="B19" s="8" t="s">
        <v>74</v>
      </c>
      <c r="C19" s="1"/>
      <c r="D19" s="8" t="s">
        <v>35</v>
      </c>
      <c r="E19" s="1"/>
      <c r="F19" s="17"/>
      <c r="G19" s="1"/>
      <c r="H19" s="1"/>
      <c r="I19" s="1"/>
      <c r="J19" s="1"/>
      <c r="K19" s="1"/>
      <c r="L19" s="1"/>
    </row>
    <row r="20" spans="1:13" ht="25.5" customHeight="1" x14ac:dyDescent="0.35">
      <c r="A20" s="3">
        <v>18</v>
      </c>
      <c r="B20" s="8" t="s">
        <v>73</v>
      </c>
      <c r="C20" s="1" t="s">
        <v>92</v>
      </c>
      <c r="D20" s="8" t="s">
        <v>35</v>
      </c>
      <c r="E20" s="1"/>
      <c r="F20" s="17"/>
      <c r="G20" s="1"/>
      <c r="H20" s="1"/>
      <c r="I20" s="1"/>
      <c r="J20" s="1"/>
      <c r="K20" s="1"/>
      <c r="L20" s="1"/>
    </row>
    <row r="21" spans="1:13" ht="25.5" customHeight="1" x14ac:dyDescent="0.35">
      <c r="A21" s="3">
        <v>19</v>
      </c>
      <c r="B21" s="8" t="s">
        <v>90</v>
      </c>
      <c r="C21" s="1"/>
      <c r="D21" s="8" t="s">
        <v>10</v>
      </c>
      <c r="E21" s="1"/>
      <c r="F21" s="17"/>
      <c r="G21" s="1"/>
      <c r="H21" s="1"/>
      <c r="I21" s="1"/>
      <c r="J21" s="1"/>
      <c r="K21" s="1"/>
      <c r="L21" s="1"/>
    </row>
    <row r="22" spans="1:13" x14ac:dyDescent="0.35">
      <c r="F22" s="11"/>
      <c r="G22">
        <f>SUMPRODUCT($E$3:$E$9,G3:G9)</f>
        <v>3528196.1158160004</v>
      </c>
      <c r="H22">
        <f t="shared" ref="H22:K22" si="1">SUMPRODUCT($E$3:$E$9,H3:H9)</f>
        <v>409690.36677880003</v>
      </c>
      <c r="I22">
        <f t="shared" si="1"/>
        <v>876927.50107120001</v>
      </c>
      <c r="J22">
        <f t="shared" si="1"/>
        <v>15682266.489899999</v>
      </c>
      <c r="K22">
        <f t="shared" si="1"/>
        <v>2894815.6076919995</v>
      </c>
      <c r="L22">
        <f>SUMPRODUCT($E$3:$E$9,L3:L9)</f>
        <v>1789832.0478078001</v>
      </c>
    </row>
    <row r="23" spans="1:13" x14ac:dyDescent="0.35">
      <c r="G23">
        <f>G22/100000</f>
        <v>35.281961158160001</v>
      </c>
      <c r="H23">
        <f t="shared" ref="H23:L23" si="2">H22/100000</f>
        <v>4.0969036677880002</v>
      </c>
      <c r="I23">
        <f t="shared" si="2"/>
        <v>8.7692750107120006</v>
      </c>
      <c r="J23">
        <f t="shared" si="2"/>
        <v>156.82266489899999</v>
      </c>
      <c r="K23">
        <f t="shared" si="2"/>
        <v>28.948156076919997</v>
      </c>
      <c r="L23">
        <f t="shared" si="2"/>
        <v>17.898320478078002</v>
      </c>
      <c r="M23">
        <f>SUM(G23:L23)</f>
        <v>251.81728129065797</v>
      </c>
    </row>
    <row r="27" spans="1:13" x14ac:dyDescent="0.35">
      <c r="G27" s="18">
        <v>1.6970000000000001</v>
      </c>
      <c r="H27" s="18">
        <v>8.3000000000000004E-2</v>
      </c>
      <c r="I27" s="18">
        <v>0.59</v>
      </c>
      <c r="J27" s="18">
        <v>7.4939999999999998</v>
      </c>
      <c r="K27" s="18">
        <v>1.4990000000000001</v>
      </c>
      <c r="L27" s="18">
        <v>0.85099999999999998</v>
      </c>
      <c r="M27">
        <f>SUM(G27:L27)</f>
        <v>12.214000000000002</v>
      </c>
    </row>
    <row r="28" spans="1:13" x14ac:dyDescent="0.35">
      <c r="F28" t="s">
        <v>105</v>
      </c>
      <c r="G28">
        <f>G27/12.214</f>
        <v>0.13893892254789586</v>
      </c>
      <c r="H28">
        <f t="shared" ref="H28:K28" si="3">H27/12.214</f>
        <v>6.7954805960373345E-3</v>
      </c>
      <c r="I28">
        <f t="shared" si="3"/>
        <v>4.8305223514000323E-2</v>
      </c>
      <c r="J28">
        <f t="shared" si="3"/>
        <v>0.61355821188799731</v>
      </c>
      <c r="K28">
        <f t="shared" si="3"/>
        <v>0.12272801702963812</v>
      </c>
      <c r="L28">
        <f>L27/12.214</f>
        <v>6.967414442443097E-2</v>
      </c>
    </row>
    <row r="29" spans="1:13" x14ac:dyDescent="0.35">
      <c r="F29" t="s">
        <v>106</v>
      </c>
      <c r="G29">
        <f>430*G28</f>
        <v>59.743736695595217</v>
      </c>
      <c r="H29">
        <f t="shared" ref="H29:L29" si="4">430*H28</f>
        <v>2.9220566562960539</v>
      </c>
      <c r="I29">
        <f t="shared" si="4"/>
        <v>20.77124611102014</v>
      </c>
      <c r="J29">
        <f t="shared" si="4"/>
        <v>263.83003111183882</v>
      </c>
      <c r="K29">
        <f t="shared" si="4"/>
        <v>52.773047322744389</v>
      </c>
      <c r="L29">
        <f t="shared" si="4"/>
        <v>29.959882102505318</v>
      </c>
    </row>
    <row r="30" spans="1:13" x14ac:dyDescent="0.35">
      <c r="F30" t="s">
        <v>107</v>
      </c>
      <c r="G30" s="14">
        <v>13855.88</v>
      </c>
      <c r="H30" s="14">
        <v>1749.414</v>
      </c>
      <c r="I30" s="14">
        <v>3236.4360000000001</v>
      </c>
      <c r="J30" s="14">
        <v>61649.3</v>
      </c>
      <c r="K30" s="14">
        <v>11237.06</v>
      </c>
      <c r="L30" s="14">
        <v>7041.259</v>
      </c>
      <c r="M30">
        <f>SUM(G30:L30)</f>
        <v>98769.349000000002</v>
      </c>
    </row>
    <row r="31" spans="1:13" x14ac:dyDescent="0.35">
      <c r="G31">
        <f>G30*0.3</f>
        <v>4156.7639999999992</v>
      </c>
      <c r="H31">
        <f t="shared" ref="H31:L31" si="5">H30*0.3</f>
        <v>524.82420000000002</v>
      </c>
      <c r="I31">
        <f t="shared" si="5"/>
        <v>970.93079999999998</v>
      </c>
      <c r="J31">
        <f t="shared" si="5"/>
        <v>18494.79</v>
      </c>
      <c r="K31">
        <f t="shared" si="5"/>
        <v>3371.1179999999999</v>
      </c>
      <c r="L31">
        <f t="shared" si="5"/>
        <v>2112.3777</v>
      </c>
      <c r="M31">
        <f>SUM(G31:L31)</f>
        <v>29630.804700000001</v>
      </c>
    </row>
    <row r="32" spans="1:13" x14ac:dyDescent="0.35">
      <c r="G32">
        <f>G30*0.4</f>
        <v>5542.3519999999999</v>
      </c>
      <c r="H32">
        <f t="shared" ref="H32:L32" si="6">H30*0.4</f>
        <v>699.76560000000006</v>
      </c>
      <c r="I32">
        <f t="shared" si="6"/>
        <v>1294.5744000000002</v>
      </c>
      <c r="J32">
        <f t="shared" si="6"/>
        <v>24659.72</v>
      </c>
      <c r="K32">
        <f t="shared" si="6"/>
        <v>4494.8239999999996</v>
      </c>
      <c r="L32">
        <f t="shared" si="6"/>
        <v>2816.5036</v>
      </c>
      <c r="M32">
        <f>SUM(G32:L32)</f>
        <v>39507.739600000001</v>
      </c>
    </row>
    <row r="33" spans="6:14" x14ac:dyDescent="0.35">
      <c r="F33">
        <v>116277.28</v>
      </c>
      <c r="G33">
        <f>$F$33*G28</f>
        <v>16155.44</v>
      </c>
      <c r="H33">
        <f t="shared" ref="H33:L33" si="7">$F$33*H28</f>
        <v>790.16000000000008</v>
      </c>
      <c r="I33">
        <f t="shared" si="7"/>
        <v>5616.7999999999993</v>
      </c>
      <c r="J33">
        <f t="shared" si="7"/>
        <v>71342.87999999999</v>
      </c>
      <c r="K33">
        <f t="shared" si="7"/>
        <v>14270.48</v>
      </c>
      <c r="L33">
        <f t="shared" si="7"/>
        <v>8101.5199999999986</v>
      </c>
      <c r="M33">
        <f>SUM(G33:L33)</f>
        <v>116277.28</v>
      </c>
      <c r="N33">
        <f>M33-F33</f>
        <v>0</v>
      </c>
    </row>
    <row r="34" spans="6:14" x14ac:dyDescent="0.35">
      <c r="F34">
        <v>48856</v>
      </c>
      <c r="G34">
        <f>$F$34*G28</f>
        <v>6788</v>
      </c>
      <c r="H34">
        <f t="shared" ref="H34:L34" si="8">$F$34*H28</f>
        <v>332</v>
      </c>
      <c r="I34">
        <f t="shared" si="8"/>
        <v>2359.9999999999995</v>
      </c>
      <c r="J34">
        <f t="shared" si="8"/>
        <v>29975.999999999996</v>
      </c>
      <c r="K34">
        <f t="shared" si="8"/>
        <v>5996</v>
      </c>
      <c r="L34">
        <f t="shared" si="8"/>
        <v>3403.9999999999995</v>
      </c>
      <c r="M34">
        <f>SUM(G34:L34)</f>
        <v>48856</v>
      </c>
      <c r="N34">
        <f>M34-F34</f>
        <v>0</v>
      </c>
    </row>
  </sheetData>
  <mergeCells count="5">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0"/>
  <sheetViews>
    <sheetView topLeftCell="A39" zoomScale="115" zoomScaleNormal="115" workbookViewId="0">
      <selection activeCell="C46" sqref="C46"/>
    </sheetView>
  </sheetViews>
  <sheetFormatPr defaultRowHeight="14.5" x14ac:dyDescent="0.35"/>
  <cols>
    <col min="2" max="2" width="17.26953125" bestFit="1" customWidth="1"/>
    <col min="3" max="3" width="39.1796875" bestFit="1" customWidth="1"/>
    <col min="6" max="6" width="13" customWidth="1"/>
  </cols>
  <sheetData>
    <row r="1" spans="1:6" ht="18.75" customHeight="1" x14ac:dyDescent="0.35">
      <c r="A1" s="24" t="s">
        <v>0</v>
      </c>
      <c r="B1" s="24" t="s">
        <v>1</v>
      </c>
      <c r="C1" s="24" t="s">
        <v>2</v>
      </c>
      <c r="D1" s="24" t="s">
        <v>3</v>
      </c>
      <c r="E1" s="24" t="s">
        <v>4</v>
      </c>
      <c r="F1" s="22" t="s">
        <v>104</v>
      </c>
    </row>
    <row r="2" spans="1:6" x14ac:dyDescent="0.35">
      <c r="A2" s="24"/>
      <c r="B2" s="24"/>
      <c r="C2" s="24"/>
      <c r="D2" s="24"/>
      <c r="E2" s="24"/>
      <c r="F2" s="23"/>
    </row>
    <row r="3" spans="1:6" ht="25.5" customHeight="1" x14ac:dyDescent="0.35">
      <c r="A3" s="3">
        <v>1</v>
      </c>
      <c r="B3" s="3" t="s">
        <v>12</v>
      </c>
      <c r="C3" s="5" t="s">
        <v>13</v>
      </c>
      <c r="D3" s="3" t="s">
        <v>10</v>
      </c>
      <c r="E3" s="3">
        <v>1126.393</v>
      </c>
      <c r="F3" s="2">
        <v>4</v>
      </c>
    </row>
    <row r="4" spans="1:6" ht="25.5" customHeight="1" x14ac:dyDescent="0.35">
      <c r="A4" s="3">
        <v>2</v>
      </c>
      <c r="B4" s="3" t="s">
        <v>14</v>
      </c>
      <c r="C4" s="5" t="s">
        <v>15</v>
      </c>
      <c r="D4" s="3" t="s">
        <v>16</v>
      </c>
      <c r="E4" s="3">
        <v>25.997</v>
      </c>
      <c r="F4" s="2">
        <v>4509.3789999999999</v>
      </c>
    </row>
    <row r="5" spans="1:6" ht="25.5" customHeight="1" x14ac:dyDescent="0.35">
      <c r="A5" s="3">
        <v>3</v>
      </c>
      <c r="B5" s="3" t="s">
        <v>97</v>
      </c>
      <c r="C5" s="5"/>
      <c r="D5" s="3" t="s">
        <v>91</v>
      </c>
      <c r="E5" s="3">
        <v>911301.875</v>
      </c>
      <c r="F5" s="2">
        <v>1</v>
      </c>
    </row>
    <row r="6" spans="1:6" ht="25.5" customHeight="1" x14ac:dyDescent="0.35">
      <c r="A6" s="3">
        <v>4</v>
      </c>
      <c r="B6" s="8" t="s">
        <v>6</v>
      </c>
      <c r="C6" s="3" t="s">
        <v>59</v>
      </c>
      <c r="D6" s="2" t="s">
        <v>11</v>
      </c>
      <c r="E6" s="3">
        <v>138.012</v>
      </c>
      <c r="F6" s="2">
        <v>406</v>
      </c>
    </row>
    <row r="7" spans="1:6" ht="25.5" customHeight="1" x14ac:dyDescent="0.35">
      <c r="A7" s="3">
        <v>5</v>
      </c>
      <c r="B7" s="8" t="s">
        <v>95</v>
      </c>
      <c r="C7" s="3"/>
      <c r="D7" s="2" t="s">
        <v>11</v>
      </c>
      <c r="E7" s="3">
        <v>163.434</v>
      </c>
      <c r="F7" s="2">
        <v>5714.52</v>
      </c>
    </row>
    <row r="8" spans="1:6" ht="25.5" customHeight="1" x14ac:dyDescent="0.35">
      <c r="A8" s="3">
        <v>6</v>
      </c>
      <c r="B8" s="8" t="s">
        <v>18</v>
      </c>
      <c r="C8" s="5" t="s">
        <v>58</v>
      </c>
      <c r="D8" s="2" t="s">
        <v>11</v>
      </c>
      <c r="E8" s="3">
        <v>8.8330000000000002</v>
      </c>
      <c r="F8" s="2">
        <v>5414.52</v>
      </c>
    </row>
    <row r="9" spans="1:6" ht="25.5" customHeight="1" x14ac:dyDescent="0.35">
      <c r="A9" s="3">
        <v>7</v>
      </c>
      <c r="B9" s="8" t="s">
        <v>6</v>
      </c>
      <c r="C9" s="3" t="s">
        <v>59</v>
      </c>
      <c r="D9" s="12" t="s">
        <v>100</v>
      </c>
      <c r="E9" s="3">
        <v>138.012</v>
      </c>
      <c r="F9" s="2">
        <v>2400</v>
      </c>
    </row>
    <row r="10" spans="1:6" ht="25.5" customHeight="1" x14ac:dyDescent="0.35">
      <c r="A10" s="3">
        <v>8</v>
      </c>
      <c r="B10" s="3" t="s">
        <v>19</v>
      </c>
      <c r="C10" s="5" t="s">
        <v>20</v>
      </c>
      <c r="D10" s="3" t="s">
        <v>16</v>
      </c>
      <c r="E10" s="3">
        <v>694.23299999999995</v>
      </c>
      <c r="F10" s="2">
        <v>220.5</v>
      </c>
    </row>
    <row r="11" spans="1:6" ht="25.5" customHeight="1" x14ac:dyDescent="0.35">
      <c r="A11" s="3">
        <v>9</v>
      </c>
      <c r="B11" s="3" t="s">
        <v>70</v>
      </c>
      <c r="C11" s="5" t="s">
        <v>21</v>
      </c>
      <c r="D11" s="3" t="s">
        <v>11</v>
      </c>
      <c r="E11" s="3">
        <v>6.2140000000000004</v>
      </c>
      <c r="F11" s="2">
        <v>34507.620000000003</v>
      </c>
    </row>
    <row r="12" spans="1:6" ht="25.5" customHeight="1" x14ac:dyDescent="0.35">
      <c r="A12" s="3">
        <v>10</v>
      </c>
      <c r="B12" s="3" t="s">
        <v>98</v>
      </c>
      <c r="C12" s="5" t="s">
        <v>22</v>
      </c>
      <c r="D12" s="3" t="s">
        <v>23</v>
      </c>
      <c r="E12" s="3">
        <v>134454.375</v>
      </c>
      <c r="F12" s="2">
        <v>17.52</v>
      </c>
    </row>
    <row r="13" spans="1:6" ht="25.5" customHeight="1" x14ac:dyDescent="0.35">
      <c r="A13" s="3">
        <v>11</v>
      </c>
      <c r="B13" s="3" t="s">
        <v>71</v>
      </c>
      <c r="C13" s="5" t="s">
        <v>24</v>
      </c>
      <c r="D13" s="3" t="s">
        <v>17</v>
      </c>
      <c r="E13" s="3">
        <v>35.511000000000003</v>
      </c>
      <c r="F13" s="2">
        <v>52</v>
      </c>
    </row>
    <row r="14" spans="1:6" ht="25.5" customHeight="1" x14ac:dyDescent="0.35">
      <c r="A14" s="3">
        <v>12</v>
      </c>
      <c r="B14" s="3" t="s">
        <v>72</v>
      </c>
      <c r="C14" s="6" t="s">
        <v>25</v>
      </c>
      <c r="D14" s="3" t="s">
        <v>16</v>
      </c>
      <c r="E14" s="3">
        <v>1151.9259999999999</v>
      </c>
      <c r="F14" s="2">
        <v>288</v>
      </c>
    </row>
    <row r="15" spans="1:6" ht="25.5" customHeight="1" x14ac:dyDescent="0.35">
      <c r="A15" s="3">
        <v>13</v>
      </c>
      <c r="B15" s="3" t="s">
        <v>26</v>
      </c>
      <c r="C15" s="5" t="s">
        <v>27</v>
      </c>
      <c r="D15" s="3" t="s">
        <v>16</v>
      </c>
      <c r="E15" s="3">
        <v>273.25099999999998</v>
      </c>
      <c r="F15" s="2">
        <v>288</v>
      </c>
    </row>
    <row r="16" spans="1:6" ht="25.5" customHeight="1" x14ac:dyDescent="0.35">
      <c r="A16" s="3">
        <v>14</v>
      </c>
      <c r="B16" s="3" t="s">
        <v>28</v>
      </c>
      <c r="C16" s="5" t="s">
        <v>29</v>
      </c>
      <c r="D16" s="3" t="s">
        <v>16</v>
      </c>
      <c r="E16" s="3">
        <v>396.76100000000002</v>
      </c>
      <c r="F16" s="2">
        <v>86.98</v>
      </c>
    </row>
    <row r="17" spans="1:6" ht="25.5" customHeight="1" x14ac:dyDescent="0.35">
      <c r="A17" s="3">
        <v>15</v>
      </c>
      <c r="B17" s="3" t="s">
        <v>79</v>
      </c>
      <c r="C17" s="5" t="s">
        <v>30</v>
      </c>
      <c r="D17" s="3" t="s">
        <v>16</v>
      </c>
      <c r="E17" s="3">
        <v>22.588999999999999</v>
      </c>
      <c r="F17" s="2">
        <v>360.34</v>
      </c>
    </row>
    <row r="18" spans="1:6" ht="25.5" customHeight="1" x14ac:dyDescent="0.35">
      <c r="A18" s="3">
        <v>16</v>
      </c>
      <c r="B18" s="3" t="s">
        <v>31</v>
      </c>
      <c r="C18" s="5" t="s">
        <v>32</v>
      </c>
      <c r="D18" s="3" t="s">
        <v>11</v>
      </c>
      <c r="E18" s="3">
        <v>9439.5830000000005</v>
      </c>
      <c r="F18" s="2">
        <v>45.383000000000003</v>
      </c>
    </row>
    <row r="19" spans="1:6" ht="25.5" customHeight="1" x14ac:dyDescent="0.35">
      <c r="A19" s="3">
        <v>17</v>
      </c>
      <c r="B19" s="3" t="s">
        <v>37</v>
      </c>
      <c r="C19" s="5" t="s">
        <v>38</v>
      </c>
      <c r="D19" s="3" t="s">
        <v>16</v>
      </c>
      <c r="E19" s="3">
        <v>620.67499999999995</v>
      </c>
      <c r="F19" s="2">
        <v>211.89500000000001</v>
      </c>
    </row>
    <row r="20" spans="1:6" ht="25.5" customHeight="1" x14ac:dyDescent="0.35">
      <c r="A20" s="3">
        <v>18</v>
      </c>
      <c r="B20" s="3" t="s">
        <v>39</v>
      </c>
      <c r="C20" s="5" t="s">
        <v>40</v>
      </c>
      <c r="D20" s="3" t="s">
        <v>16</v>
      </c>
      <c r="E20" s="3">
        <v>764.25800000000004</v>
      </c>
      <c r="F20" s="2">
        <v>581.78499999999997</v>
      </c>
    </row>
    <row r="21" spans="1:6" ht="25.5" customHeight="1" x14ac:dyDescent="0.35">
      <c r="A21" s="3">
        <v>19</v>
      </c>
      <c r="B21" s="3" t="s">
        <v>41</v>
      </c>
      <c r="C21" s="5" t="s">
        <v>42</v>
      </c>
      <c r="D21" s="3" t="s">
        <v>16</v>
      </c>
      <c r="E21" s="3">
        <v>772.18499999999995</v>
      </c>
      <c r="F21" s="2">
        <v>70.39</v>
      </c>
    </row>
    <row r="22" spans="1:6" ht="25.5" customHeight="1" x14ac:dyDescent="0.35">
      <c r="A22" s="3">
        <v>20</v>
      </c>
      <c r="B22" s="3" t="s">
        <v>85</v>
      </c>
      <c r="C22" s="5" t="s">
        <v>34</v>
      </c>
      <c r="D22" s="3" t="s">
        <v>35</v>
      </c>
      <c r="E22" s="3">
        <v>71.349000000000004</v>
      </c>
      <c r="F22" s="2">
        <v>24909.234</v>
      </c>
    </row>
    <row r="23" spans="1:6" ht="25.5" customHeight="1" x14ac:dyDescent="0.35">
      <c r="A23" s="3">
        <v>21</v>
      </c>
      <c r="B23" s="3" t="s">
        <v>74</v>
      </c>
      <c r="C23" s="5" t="s">
        <v>36</v>
      </c>
      <c r="D23" s="3" t="s">
        <v>35</v>
      </c>
      <c r="E23" s="3">
        <v>68.957999999999998</v>
      </c>
      <c r="F23" s="2">
        <v>27.11</v>
      </c>
    </row>
    <row r="24" spans="1:6" ht="25.5" customHeight="1" x14ac:dyDescent="0.35">
      <c r="A24" s="3">
        <v>22</v>
      </c>
      <c r="B24" s="3" t="s">
        <v>73</v>
      </c>
      <c r="C24" s="5" t="s">
        <v>33</v>
      </c>
      <c r="D24" s="3" t="s">
        <v>11</v>
      </c>
      <c r="E24" s="3">
        <v>10630.933000000001</v>
      </c>
      <c r="F24" s="2">
        <v>340.86599999999999</v>
      </c>
    </row>
    <row r="25" spans="1:6" ht="25.5" customHeight="1" x14ac:dyDescent="0.35">
      <c r="A25" s="3">
        <v>23</v>
      </c>
      <c r="B25" s="3" t="s">
        <v>75</v>
      </c>
      <c r="C25" s="10" t="s">
        <v>43</v>
      </c>
      <c r="D25" s="3" t="s">
        <v>17</v>
      </c>
      <c r="E25" s="3">
        <v>1066.373</v>
      </c>
      <c r="F25" s="2">
        <v>23.9</v>
      </c>
    </row>
    <row r="26" spans="1:6" ht="25.5" customHeight="1" x14ac:dyDescent="0.35">
      <c r="A26" s="3">
        <v>24</v>
      </c>
      <c r="B26" s="3" t="s">
        <v>101</v>
      </c>
      <c r="C26" s="10"/>
      <c r="D26" s="3" t="s">
        <v>17</v>
      </c>
      <c r="E26" s="3">
        <v>155.804</v>
      </c>
      <c r="F26" s="2">
        <v>17.821000000000002</v>
      </c>
    </row>
    <row r="27" spans="1:6" ht="25.5" customHeight="1" x14ac:dyDescent="0.35">
      <c r="A27" s="3">
        <v>25</v>
      </c>
      <c r="B27" s="1" t="s">
        <v>80</v>
      </c>
      <c r="C27" s="2" t="s">
        <v>61</v>
      </c>
      <c r="D27" s="1" t="s">
        <v>11</v>
      </c>
      <c r="E27" s="3">
        <v>1040.713</v>
      </c>
      <c r="F27" s="2">
        <v>58.31</v>
      </c>
    </row>
    <row r="28" spans="1:6" ht="25.5" customHeight="1" x14ac:dyDescent="0.35">
      <c r="A28" s="3">
        <v>26</v>
      </c>
      <c r="B28" s="2" t="s">
        <v>44</v>
      </c>
      <c r="C28" s="5" t="s">
        <v>45</v>
      </c>
      <c r="D28" s="2" t="s">
        <v>11</v>
      </c>
      <c r="E28" s="3">
        <v>3598.1039999999998</v>
      </c>
      <c r="F28" s="2">
        <v>37.9</v>
      </c>
    </row>
    <row r="29" spans="1:6" ht="25.5" customHeight="1" x14ac:dyDescent="0.35">
      <c r="A29" s="3">
        <v>27</v>
      </c>
      <c r="B29" s="2" t="s">
        <v>46</v>
      </c>
      <c r="C29" s="5" t="s">
        <v>47</v>
      </c>
      <c r="D29" s="2" t="s">
        <v>11</v>
      </c>
      <c r="E29" s="3">
        <v>3908.8589999999999</v>
      </c>
      <c r="F29" s="2">
        <v>37.9</v>
      </c>
    </row>
    <row r="30" spans="1:6" ht="25.5" customHeight="1" x14ac:dyDescent="0.35">
      <c r="A30" s="3">
        <v>28</v>
      </c>
      <c r="B30" s="8" t="s">
        <v>48</v>
      </c>
      <c r="C30" s="5" t="s">
        <v>49</v>
      </c>
      <c r="D30" s="2" t="s">
        <v>10</v>
      </c>
      <c r="E30" s="3">
        <v>282.34199999999998</v>
      </c>
      <c r="F30" s="2">
        <v>9672</v>
      </c>
    </row>
    <row r="31" spans="1:6" ht="25.5" customHeight="1" x14ac:dyDescent="0.35">
      <c r="A31" s="3">
        <v>29</v>
      </c>
      <c r="B31" s="2" t="s">
        <v>79</v>
      </c>
      <c r="C31" s="5"/>
      <c r="D31" s="2" t="s">
        <v>16</v>
      </c>
      <c r="E31" s="3">
        <v>1069.3530000000001</v>
      </c>
      <c r="F31" s="2">
        <v>261.14400000000001</v>
      </c>
    </row>
    <row r="32" spans="1:6" ht="25.5" customHeight="1" x14ac:dyDescent="0.35">
      <c r="A32" s="3">
        <v>30</v>
      </c>
      <c r="B32" s="2" t="s">
        <v>102</v>
      </c>
      <c r="C32" s="5"/>
      <c r="D32" s="2" t="s">
        <v>11</v>
      </c>
      <c r="E32" s="3">
        <v>148.839</v>
      </c>
      <c r="F32" s="2">
        <v>1596</v>
      </c>
    </row>
    <row r="33" spans="1:6" ht="25.5" customHeight="1" x14ac:dyDescent="0.35">
      <c r="A33" s="3">
        <v>31</v>
      </c>
      <c r="B33" s="8" t="s">
        <v>7</v>
      </c>
      <c r="C33" s="5" t="s">
        <v>57</v>
      </c>
      <c r="D33" s="2" t="s">
        <v>11</v>
      </c>
      <c r="E33" s="3">
        <v>138.053</v>
      </c>
      <c r="F33">
        <v>2723.18</v>
      </c>
    </row>
    <row r="34" spans="1:6" ht="25.5" customHeight="1" x14ac:dyDescent="0.35">
      <c r="A34" s="3">
        <v>32</v>
      </c>
      <c r="B34" s="8" t="s">
        <v>18</v>
      </c>
      <c r="C34" s="5" t="s">
        <v>58</v>
      </c>
      <c r="D34" s="2" t="s">
        <v>103</v>
      </c>
      <c r="E34" s="3">
        <v>8.8330000000000002</v>
      </c>
      <c r="F34" s="2">
        <v>2723.18</v>
      </c>
    </row>
    <row r="35" spans="1:6" ht="25.5" customHeight="1" x14ac:dyDescent="0.35">
      <c r="A35" s="3">
        <v>33</v>
      </c>
      <c r="B35" s="8" t="s">
        <v>64</v>
      </c>
      <c r="C35" s="3" t="s">
        <v>65</v>
      </c>
      <c r="D35" s="2" t="s">
        <v>11</v>
      </c>
      <c r="E35" s="3">
        <v>53978.555999999997</v>
      </c>
      <c r="F35" s="2">
        <v>4.1440000000000001</v>
      </c>
    </row>
    <row r="36" spans="1:6" ht="25.5" customHeight="1" x14ac:dyDescent="0.35">
      <c r="A36" s="3">
        <v>34</v>
      </c>
      <c r="B36" s="8" t="s">
        <v>68</v>
      </c>
      <c r="C36" s="9" t="s">
        <v>69</v>
      </c>
      <c r="D36" s="2" t="s">
        <v>17</v>
      </c>
      <c r="E36" s="3">
        <v>673.61099999999999</v>
      </c>
      <c r="F36" s="2">
        <v>7.5</v>
      </c>
    </row>
    <row r="37" spans="1:6" ht="25.5" customHeight="1" x14ac:dyDescent="0.35">
      <c r="A37" s="3">
        <v>35</v>
      </c>
      <c r="B37" s="8" t="s">
        <v>51</v>
      </c>
      <c r="C37" s="5" t="s">
        <v>52</v>
      </c>
      <c r="D37" s="2" t="s">
        <v>35</v>
      </c>
      <c r="E37" s="3">
        <v>139.89500000000001</v>
      </c>
      <c r="F37" s="2">
        <v>2576.9769999999999</v>
      </c>
    </row>
    <row r="38" spans="1:6" ht="25.5" customHeight="1" x14ac:dyDescent="0.35">
      <c r="A38" s="3">
        <v>36</v>
      </c>
      <c r="B38" s="8" t="s">
        <v>96</v>
      </c>
      <c r="C38" s="3" t="s">
        <v>60</v>
      </c>
      <c r="D38" s="2" t="s">
        <v>17</v>
      </c>
      <c r="E38" s="3">
        <v>69.173000000000002</v>
      </c>
      <c r="F38" s="2">
        <v>8</v>
      </c>
    </row>
    <row r="39" spans="1:6" ht="25.5" customHeight="1" x14ac:dyDescent="0.35">
      <c r="A39" s="3">
        <v>37</v>
      </c>
      <c r="B39" s="8" t="s">
        <v>76</v>
      </c>
      <c r="C39" s="5" t="s">
        <v>53</v>
      </c>
      <c r="D39" s="2" t="s">
        <v>10</v>
      </c>
      <c r="E39" s="3">
        <v>89549.895999999993</v>
      </c>
      <c r="F39" s="2">
        <v>3</v>
      </c>
    </row>
    <row r="40" spans="1:6" ht="25.5" customHeight="1" x14ac:dyDescent="0.35">
      <c r="A40" s="3">
        <v>38</v>
      </c>
      <c r="B40" s="8" t="s">
        <v>77</v>
      </c>
      <c r="C40" s="5" t="s">
        <v>54</v>
      </c>
      <c r="D40" s="2" t="s">
        <v>10</v>
      </c>
      <c r="E40" s="3">
        <v>8796.3040000000001</v>
      </c>
      <c r="F40" s="2">
        <v>3</v>
      </c>
    </row>
    <row r="41" spans="1:6" ht="25.5" customHeight="1" x14ac:dyDescent="0.35">
      <c r="A41" s="3">
        <v>39</v>
      </c>
      <c r="B41" s="8" t="s">
        <v>55</v>
      </c>
      <c r="C41" s="7" t="s">
        <v>56</v>
      </c>
      <c r="D41" s="2" t="s">
        <v>10</v>
      </c>
      <c r="E41" s="3">
        <v>83412.903000000006</v>
      </c>
      <c r="F41" s="2">
        <v>3</v>
      </c>
    </row>
    <row r="42" spans="1:6" ht="25.5" customHeight="1" x14ac:dyDescent="0.35">
      <c r="A42" s="3">
        <v>40</v>
      </c>
      <c r="B42" s="8" t="s">
        <v>78</v>
      </c>
      <c r="C42" s="3" t="s">
        <v>61</v>
      </c>
      <c r="D42" s="2" t="s">
        <v>11</v>
      </c>
      <c r="E42" s="3">
        <v>709.24900000000002</v>
      </c>
      <c r="F42" s="2">
        <v>782.20899999999995</v>
      </c>
    </row>
    <row r="43" spans="1:6" ht="25.5" customHeight="1" x14ac:dyDescent="0.35">
      <c r="A43" s="3">
        <v>41</v>
      </c>
      <c r="B43" s="8" t="s">
        <v>62</v>
      </c>
      <c r="C43" s="3" t="s">
        <v>63</v>
      </c>
      <c r="D43" s="2" t="s">
        <v>11</v>
      </c>
      <c r="E43" s="3">
        <v>153.87700000000001</v>
      </c>
      <c r="F43" s="2">
        <v>4571.6099999999997</v>
      </c>
    </row>
    <row r="44" spans="1:6" ht="25.5" customHeight="1" x14ac:dyDescent="0.35">
      <c r="A44" s="3">
        <v>42</v>
      </c>
      <c r="B44" s="8" t="s">
        <v>66</v>
      </c>
      <c r="C44" s="3" t="s">
        <v>67</v>
      </c>
      <c r="D44" s="2" t="s">
        <v>16</v>
      </c>
      <c r="E44" s="3">
        <v>26.018000000000001</v>
      </c>
      <c r="F44" s="2">
        <v>1400</v>
      </c>
    </row>
    <row r="45" spans="1:6" ht="25.5" customHeight="1" x14ac:dyDescent="0.35">
      <c r="A45" s="3">
        <v>42</v>
      </c>
      <c r="B45" s="8" t="s">
        <v>8</v>
      </c>
      <c r="C45" s="9"/>
      <c r="D45" s="2" t="s">
        <v>11</v>
      </c>
      <c r="E45" s="3">
        <v>138.053</v>
      </c>
      <c r="F45" s="2">
        <v>3833.8560000000002</v>
      </c>
    </row>
    <row r="46" spans="1:6" x14ac:dyDescent="0.35">
      <c r="F46">
        <f>SUMPRODUCT($E$3:$E$45,F3:F45)</f>
        <v>19022009.132224996</v>
      </c>
    </row>
    <row r="47" spans="1:6" x14ac:dyDescent="0.35">
      <c r="E47" t="s">
        <v>341</v>
      </c>
      <c r="F47" s="25">
        <f>SUMPRODUCT(E39:E41,F39:F41)</f>
        <v>545277.30900000001</v>
      </c>
    </row>
    <row r="48" spans="1:6" x14ac:dyDescent="0.35">
      <c r="F48" s="25">
        <f>F46-F47</f>
        <v>18476731.823224995</v>
      </c>
    </row>
    <row r="49" spans="6:6" x14ac:dyDescent="0.35">
      <c r="F49">
        <f>F48/100000</f>
        <v>184.76731823224995</v>
      </c>
    </row>
    <row r="50" spans="6:6" x14ac:dyDescent="0.35">
      <c r="F50">
        <f>ROUNDUP(F49,2)</f>
        <v>184.76999999999998</v>
      </c>
    </row>
  </sheetData>
  <sortState xmlns:xlrd2="http://schemas.microsoft.com/office/spreadsheetml/2017/richdata2" ref="A3:F59">
    <sortCondition ref="A3:A59"/>
  </sortState>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A8" zoomScale="130" zoomScaleNormal="130" workbookViewId="0">
      <selection activeCell="F22" sqref="F22"/>
    </sheetView>
  </sheetViews>
  <sheetFormatPr defaultRowHeight="14.5" x14ac:dyDescent="0.35"/>
  <cols>
    <col min="1" max="1" width="6.453125" customWidth="1"/>
    <col min="2" max="2" width="21" customWidth="1"/>
    <col min="3" max="3" width="35" customWidth="1"/>
    <col min="6" max="6" width="15.26953125" customWidth="1"/>
  </cols>
  <sheetData>
    <row r="1" spans="1:7" x14ac:dyDescent="0.35">
      <c r="A1" t="s">
        <v>0</v>
      </c>
      <c r="B1" t="s">
        <v>1</v>
      </c>
      <c r="C1" t="s">
        <v>2</v>
      </c>
      <c r="D1" t="s">
        <v>3</v>
      </c>
      <c r="E1" t="s">
        <v>4</v>
      </c>
      <c r="F1" t="s">
        <v>94</v>
      </c>
    </row>
    <row r="2" spans="1:7" x14ac:dyDescent="0.35">
      <c r="A2" s="1"/>
      <c r="B2" s="1"/>
      <c r="C2" s="1"/>
      <c r="D2" s="1"/>
      <c r="E2" s="1"/>
      <c r="F2" s="1"/>
    </row>
    <row r="3" spans="1:7" x14ac:dyDescent="0.35">
      <c r="A3" s="1">
        <v>8</v>
      </c>
      <c r="B3" s="1" t="s">
        <v>87</v>
      </c>
      <c r="C3" s="1"/>
      <c r="D3" s="1" t="s">
        <v>11</v>
      </c>
      <c r="E3" s="1">
        <v>130.94900000000001</v>
      </c>
      <c r="F3">
        <v>5496.75</v>
      </c>
      <c r="G3">
        <v>5496.75</v>
      </c>
    </row>
    <row r="4" spans="1:7" x14ac:dyDescent="0.35">
      <c r="A4" s="1">
        <v>9</v>
      </c>
      <c r="B4" s="1" t="s">
        <v>88</v>
      </c>
      <c r="C4" s="1"/>
      <c r="D4" s="1" t="s">
        <v>84</v>
      </c>
      <c r="E4" s="1">
        <v>665.87800000000004</v>
      </c>
      <c r="F4">
        <v>1099.3499999999999</v>
      </c>
      <c r="G4">
        <v>1099.3499999999999</v>
      </c>
    </row>
    <row r="5" spans="1:7" x14ac:dyDescent="0.35">
      <c r="A5" s="1">
        <v>10</v>
      </c>
      <c r="B5" s="1" t="s">
        <v>99</v>
      </c>
      <c r="C5" s="1"/>
      <c r="D5" s="1" t="s">
        <v>84</v>
      </c>
      <c r="E5" s="1">
        <v>10.486000000000001</v>
      </c>
      <c r="F5">
        <v>7329</v>
      </c>
      <c r="G5">
        <v>7329</v>
      </c>
    </row>
    <row r="6" spans="1:7" x14ac:dyDescent="0.35">
      <c r="A6" s="1">
        <v>11</v>
      </c>
      <c r="B6" s="1" t="s">
        <v>93</v>
      </c>
      <c r="C6" s="1"/>
      <c r="D6" s="1" t="s">
        <v>10</v>
      </c>
      <c r="E6" s="1">
        <v>303.24299999999999</v>
      </c>
      <c r="F6">
        <v>69626</v>
      </c>
      <c r="G6">
        <v>69626</v>
      </c>
    </row>
    <row r="7" spans="1:7" x14ac:dyDescent="0.35">
      <c r="A7" s="1">
        <v>12</v>
      </c>
      <c r="B7" s="1" t="s">
        <v>93</v>
      </c>
      <c r="C7" s="1"/>
      <c r="D7" s="1" t="s">
        <v>10</v>
      </c>
      <c r="E7" s="1">
        <v>874.16899999999998</v>
      </c>
      <c r="F7">
        <v>4886</v>
      </c>
      <c r="G7">
        <v>4886</v>
      </c>
    </row>
    <row r="8" spans="1:7" x14ac:dyDescent="0.35">
      <c r="A8" s="1">
        <v>13</v>
      </c>
      <c r="B8" s="1" t="s">
        <v>89</v>
      </c>
      <c r="C8" s="1"/>
      <c r="D8" s="1" t="s">
        <v>84</v>
      </c>
      <c r="E8" s="1">
        <v>146.13300000000001</v>
      </c>
      <c r="F8">
        <v>7329</v>
      </c>
      <c r="G8">
        <v>7329</v>
      </c>
    </row>
    <row r="9" spans="1:7" x14ac:dyDescent="0.35">
      <c r="A9" s="1">
        <v>14</v>
      </c>
      <c r="B9" s="1" t="s">
        <v>50</v>
      </c>
      <c r="C9" s="1"/>
      <c r="D9" s="1" t="s">
        <v>11</v>
      </c>
      <c r="E9" s="1">
        <v>1924.336</v>
      </c>
      <c r="F9">
        <v>2276.89</v>
      </c>
      <c r="G9">
        <v>2276.89</v>
      </c>
    </row>
    <row r="10" spans="1:7" x14ac:dyDescent="0.35">
      <c r="A10" s="1">
        <v>15</v>
      </c>
      <c r="B10" s="1" t="s">
        <v>39</v>
      </c>
      <c r="C10" s="1"/>
      <c r="D10" s="1" t="s">
        <v>84</v>
      </c>
      <c r="E10" s="1">
        <v>788.178</v>
      </c>
      <c r="F10">
        <v>15.82</v>
      </c>
      <c r="G10">
        <v>15.82</v>
      </c>
    </row>
    <row r="11" spans="1:7" x14ac:dyDescent="0.35">
      <c r="A11" s="1">
        <v>16</v>
      </c>
      <c r="B11" s="1" t="s">
        <v>85</v>
      </c>
      <c r="C11" s="1"/>
      <c r="D11" s="1" t="s">
        <v>35</v>
      </c>
      <c r="E11" s="1">
        <v>71.349000000000004</v>
      </c>
      <c r="F11">
        <v>72.540000000000006</v>
      </c>
      <c r="G11">
        <v>72.540000000000006</v>
      </c>
    </row>
    <row r="12" spans="1:7" x14ac:dyDescent="0.35">
      <c r="A12" s="1">
        <v>17</v>
      </c>
      <c r="B12" s="1" t="s">
        <v>74</v>
      </c>
      <c r="C12" s="1"/>
      <c r="D12" s="1" t="s">
        <v>35</v>
      </c>
      <c r="E12" s="1">
        <v>68.957999999999998</v>
      </c>
      <c r="F12">
        <v>15.74</v>
      </c>
      <c r="G12">
        <v>15.74</v>
      </c>
    </row>
    <row r="13" spans="1:7" x14ac:dyDescent="0.35">
      <c r="A13" s="1">
        <v>18</v>
      </c>
      <c r="B13" s="1" t="s">
        <v>73</v>
      </c>
      <c r="C13" s="1" t="s">
        <v>92</v>
      </c>
      <c r="D13" s="1" t="s">
        <v>35</v>
      </c>
      <c r="E13" s="1">
        <v>10650.239</v>
      </c>
      <c r="F13">
        <v>15.83</v>
      </c>
      <c r="G13">
        <v>15.83</v>
      </c>
    </row>
    <row r="14" spans="1:7" x14ac:dyDescent="0.35">
      <c r="A14" s="1">
        <v>19</v>
      </c>
      <c r="B14" s="1" t="s">
        <v>90</v>
      </c>
      <c r="C14" s="1"/>
      <c r="D14" s="1" t="s">
        <v>10</v>
      </c>
      <c r="E14" s="1">
        <v>44.183</v>
      </c>
      <c r="F14">
        <v>13</v>
      </c>
      <c r="G14">
        <v>13</v>
      </c>
    </row>
    <row r="15" spans="1:7" x14ac:dyDescent="0.35">
      <c r="F15">
        <f>SUMPRODUCT($E$3:$E$14,F3:F14)</f>
        <v>32553873.4868</v>
      </c>
      <c r="G15">
        <f>SUMPRODUCT(E3:E14,G3:G14)</f>
        <v>32553873.4868</v>
      </c>
    </row>
    <row r="16" spans="1:7" x14ac:dyDescent="0.35">
      <c r="F16">
        <f>F15/100000</f>
        <v>325.53873486800001</v>
      </c>
    </row>
    <row r="17" spans="5:6" x14ac:dyDescent="0.35">
      <c r="E17" t="s">
        <v>342</v>
      </c>
    </row>
    <row r="18" spans="5:6" x14ac:dyDescent="0.35">
      <c r="F18">
        <v>21113597.118000001</v>
      </c>
    </row>
    <row r="19" spans="5:6" x14ac:dyDescent="0.35">
      <c r="F19">
        <v>4271189.7340000002</v>
      </c>
    </row>
    <row r="20" spans="5:6" x14ac:dyDescent="0.35">
      <c r="F20">
        <f>SUM(F18:F19)</f>
        <v>25384786.852000002</v>
      </c>
    </row>
    <row r="21" spans="5:6" x14ac:dyDescent="0.35">
      <c r="F21">
        <f>F20/100000</f>
        <v>253.84786852000002</v>
      </c>
    </row>
    <row r="22" spans="5:6" x14ac:dyDescent="0.35">
      <c r="F22">
        <f>ROUNDUP(F21,2)</f>
        <v>253.85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workbookViewId="0">
      <selection activeCell="G18" sqref="F18:G18"/>
    </sheetView>
  </sheetViews>
  <sheetFormatPr defaultRowHeight="14.5" x14ac:dyDescent="0.35"/>
  <cols>
    <col min="1" max="1" width="14.1796875" customWidth="1"/>
  </cols>
  <sheetData>
    <row r="1" spans="1:5" x14ac:dyDescent="0.35">
      <c r="A1" s="1">
        <v>0</v>
      </c>
      <c r="B1" s="1">
        <v>1.6970000000000001</v>
      </c>
      <c r="C1">
        <f>B1-A1</f>
        <v>1.6970000000000001</v>
      </c>
      <c r="D1">
        <v>11957.43</v>
      </c>
      <c r="E1">
        <f>D1*1.158767</f>
        <v>13855.875288810001</v>
      </c>
    </row>
    <row r="2" spans="1:5" x14ac:dyDescent="0.35">
      <c r="A2" s="1">
        <v>1.917</v>
      </c>
      <c r="B2" s="1">
        <v>2</v>
      </c>
      <c r="C2">
        <f t="shared" ref="C2:C6" si="0">B2-A2</f>
        <v>8.2999999999999963E-2</v>
      </c>
      <c r="D2">
        <v>1509.72</v>
      </c>
      <c r="E2">
        <f t="shared" ref="E2:E7" si="1">D2*1.158767</f>
        <v>1749.4137152400001</v>
      </c>
    </row>
    <row r="3" spans="1:5" x14ac:dyDescent="0.35">
      <c r="A3" s="1">
        <v>2.4870000000000001</v>
      </c>
      <c r="B3" s="1">
        <v>3.077</v>
      </c>
      <c r="C3">
        <f t="shared" si="0"/>
        <v>0.58999999999999986</v>
      </c>
      <c r="D3">
        <v>2793</v>
      </c>
      <c r="E3">
        <f t="shared" si="1"/>
        <v>3236.4362310000001</v>
      </c>
    </row>
    <row r="4" spans="1:5" x14ac:dyDescent="0.35">
      <c r="A4" s="13">
        <v>7.7450000000000001</v>
      </c>
      <c r="B4" s="13">
        <v>15.239000000000001</v>
      </c>
      <c r="C4">
        <f t="shared" si="0"/>
        <v>7.4940000000000007</v>
      </c>
      <c r="D4">
        <v>53202.5</v>
      </c>
      <c r="E4">
        <f t="shared" si="1"/>
        <v>61649.301317500009</v>
      </c>
    </row>
    <row r="5" spans="1:5" x14ac:dyDescent="0.35">
      <c r="A5" s="13">
        <v>16.881</v>
      </c>
      <c r="B5" s="13">
        <v>18.38</v>
      </c>
      <c r="C5">
        <f t="shared" si="0"/>
        <v>1.4989999999999988</v>
      </c>
      <c r="D5">
        <v>9697.43</v>
      </c>
      <c r="E5">
        <f t="shared" si="1"/>
        <v>11237.061868810002</v>
      </c>
    </row>
    <row r="6" spans="1:5" x14ac:dyDescent="0.35">
      <c r="A6" s="13">
        <v>18.526</v>
      </c>
      <c r="B6" s="13">
        <v>19.376999999999999</v>
      </c>
      <c r="C6">
        <f t="shared" si="0"/>
        <v>0.85099999999999909</v>
      </c>
      <c r="D6">
        <v>6076.51</v>
      </c>
      <c r="E6">
        <f t="shared" si="1"/>
        <v>7041.2592631700008</v>
      </c>
    </row>
    <row r="7" spans="1:5" x14ac:dyDescent="0.35">
      <c r="C7">
        <f>SUM(C1:C6)</f>
        <v>12.213999999999999</v>
      </c>
      <c r="D7">
        <f>SUM(D1:D6)</f>
        <v>85236.589999999982</v>
      </c>
      <c r="E7">
        <f t="shared" si="1"/>
        <v>98769.347684529988</v>
      </c>
    </row>
    <row r="8" spans="1:5" x14ac:dyDescent="0.35">
      <c r="D8">
        <v>98769.37</v>
      </c>
    </row>
    <row r="9" spans="1:5" x14ac:dyDescent="0.35">
      <c r="D9">
        <f>D8/D7</f>
        <v>1.1587672618062268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4"/>
  <sheetViews>
    <sheetView zoomScale="115" zoomScaleNormal="115" workbookViewId="0">
      <selection activeCell="G8" sqref="G8:G19"/>
    </sheetView>
  </sheetViews>
  <sheetFormatPr defaultRowHeight="14.5" x14ac:dyDescent="0.35"/>
  <cols>
    <col min="1" max="1" width="6.81640625" customWidth="1"/>
    <col min="4" max="4" width="10.7265625" customWidth="1"/>
  </cols>
  <sheetData>
    <row r="1" spans="1:10" x14ac:dyDescent="0.35">
      <c r="A1" t="s">
        <v>109</v>
      </c>
      <c r="B1" t="s">
        <v>5</v>
      </c>
      <c r="C1" t="s">
        <v>5</v>
      </c>
      <c r="D1" t="s">
        <v>110</v>
      </c>
      <c r="E1" t="s">
        <v>10</v>
      </c>
      <c r="F1">
        <v>430</v>
      </c>
      <c r="G1">
        <v>212.36500000000001</v>
      </c>
      <c r="H1" t="s">
        <v>111</v>
      </c>
      <c r="I1">
        <v>91316.95</v>
      </c>
      <c r="J1" t="s">
        <v>112</v>
      </c>
    </row>
    <row r="2" spans="1:10" x14ac:dyDescent="0.35">
      <c r="A2">
        <v>2</v>
      </c>
      <c r="B2" t="s">
        <v>113</v>
      </c>
      <c r="C2" t="s">
        <v>108</v>
      </c>
      <c r="D2" t="s">
        <v>114</v>
      </c>
      <c r="E2" t="s">
        <v>115</v>
      </c>
      <c r="F2">
        <v>29630.81</v>
      </c>
      <c r="G2">
        <v>140.13900000000001</v>
      </c>
      <c r="H2" t="s">
        <v>116</v>
      </c>
      <c r="I2">
        <v>4152432.0830000001</v>
      </c>
      <c r="J2" t="s">
        <v>117</v>
      </c>
    </row>
    <row r="3" spans="1:10" x14ac:dyDescent="0.35">
      <c r="A3">
        <v>3</v>
      </c>
      <c r="B3" t="s">
        <v>118</v>
      </c>
      <c r="C3" t="s">
        <v>81</v>
      </c>
      <c r="D3" t="s">
        <v>119</v>
      </c>
      <c r="E3" t="s">
        <v>115</v>
      </c>
      <c r="F3">
        <v>39507.75</v>
      </c>
      <c r="G3">
        <v>284.16199999999998</v>
      </c>
      <c r="H3" t="s">
        <v>120</v>
      </c>
      <c r="I3">
        <v>11226601.255999999</v>
      </c>
      <c r="J3" t="s">
        <v>121</v>
      </c>
    </row>
    <row r="4" spans="1:10" x14ac:dyDescent="0.35">
      <c r="A4">
        <v>4</v>
      </c>
      <c r="B4" t="s">
        <v>122</v>
      </c>
      <c r="C4" t="s">
        <v>82</v>
      </c>
      <c r="D4" t="s">
        <v>123</v>
      </c>
      <c r="E4" t="s">
        <v>115</v>
      </c>
      <c r="F4">
        <v>29630.81</v>
      </c>
      <c r="G4">
        <v>176.042</v>
      </c>
      <c r="H4" t="s">
        <v>124</v>
      </c>
      <c r="I4">
        <v>5216267.0539999995</v>
      </c>
      <c r="J4" t="s">
        <v>125</v>
      </c>
    </row>
    <row r="5" spans="1:10" x14ac:dyDescent="0.35">
      <c r="A5">
        <v>5</v>
      </c>
      <c r="B5" t="s">
        <v>9</v>
      </c>
      <c r="C5" t="s">
        <v>9</v>
      </c>
      <c r="D5" t="s">
        <v>126</v>
      </c>
      <c r="E5" t="s">
        <v>127</v>
      </c>
      <c r="F5">
        <v>29630.81</v>
      </c>
      <c r="G5">
        <v>42.417000000000002</v>
      </c>
      <c r="H5" t="s">
        <v>128</v>
      </c>
      <c r="I5">
        <v>1256850.068</v>
      </c>
      <c r="J5" t="s">
        <v>129</v>
      </c>
    </row>
    <row r="6" spans="1:10" x14ac:dyDescent="0.35">
      <c r="A6">
        <v>6</v>
      </c>
      <c r="B6" t="s">
        <v>66</v>
      </c>
      <c r="C6" t="s">
        <v>66</v>
      </c>
      <c r="D6" t="s">
        <v>130</v>
      </c>
      <c r="E6" t="s">
        <v>16</v>
      </c>
      <c r="F6">
        <v>116277.28</v>
      </c>
      <c r="G6">
        <v>26.018000000000001</v>
      </c>
      <c r="H6" t="s">
        <v>131</v>
      </c>
      <c r="I6">
        <v>3025302.2710000002</v>
      </c>
      <c r="J6" t="s">
        <v>132</v>
      </c>
    </row>
    <row r="7" spans="1:10" x14ac:dyDescent="0.35">
      <c r="A7">
        <v>7</v>
      </c>
      <c r="B7" t="s">
        <v>83</v>
      </c>
      <c r="C7" t="s">
        <v>83</v>
      </c>
      <c r="D7" t="s">
        <v>133</v>
      </c>
      <c r="E7" t="s">
        <v>17</v>
      </c>
      <c r="F7">
        <v>48856</v>
      </c>
      <c r="G7">
        <v>4.359</v>
      </c>
      <c r="H7" t="s">
        <v>134</v>
      </c>
      <c r="I7">
        <v>212963.304</v>
      </c>
      <c r="J7" t="s">
        <v>135</v>
      </c>
    </row>
    <row r="8" spans="1:10" x14ac:dyDescent="0.35">
      <c r="A8">
        <v>8</v>
      </c>
      <c r="B8" t="s">
        <v>87</v>
      </c>
      <c r="C8" t="s">
        <v>87</v>
      </c>
      <c r="D8" t="s">
        <v>136</v>
      </c>
      <c r="E8" t="s">
        <v>115</v>
      </c>
      <c r="F8">
        <v>5496.75</v>
      </c>
      <c r="G8">
        <v>130.94900000000001</v>
      </c>
      <c r="H8" t="s">
        <v>137</v>
      </c>
      <c r="I8">
        <v>719793.91599999997</v>
      </c>
      <c r="J8" t="s">
        <v>138</v>
      </c>
    </row>
    <row r="9" spans="1:10" x14ac:dyDescent="0.35">
      <c r="A9">
        <v>9</v>
      </c>
      <c r="B9" t="s">
        <v>88</v>
      </c>
      <c r="C9" t="s">
        <v>88</v>
      </c>
      <c r="D9" t="s">
        <v>139</v>
      </c>
      <c r="E9" t="s">
        <v>115</v>
      </c>
      <c r="F9">
        <v>1099.3499999999999</v>
      </c>
      <c r="G9">
        <v>665.87800000000004</v>
      </c>
      <c r="H9" t="s">
        <v>140</v>
      </c>
      <c r="I9">
        <v>732032.97900000005</v>
      </c>
      <c r="J9" t="s">
        <v>141</v>
      </c>
    </row>
    <row r="10" spans="1:10" x14ac:dyDescent="0.35">
      <c r="A10">
        <v>10</v>
      </c>
      <c r="B10" t="s">
        <v>142</v>
      </c>
      <c r="C10" t="s">
        <v>142</v>
      </c>
      <c r="D10" t="s">
        <v>143</v>
      </c>
      <c r="E10" t="s">
        <v>84</v>
      </c>
      <c r="F10">
        <v>7329</v>
      </c>
      <c r="G10">
        <v>10.486000000000001</v>
      </c>
      <c r="H10" t="s">
        <v>144</v>
      </c>
      <c r="I10">
        <v>76851.894</v>
      </c>
      <c r="J10" t="s">
        <v>145</v>
      </c>
    </row>
    <row r="11" spans="1:10" x14ac:dyDescent="0.35">
      <c r="A11">
        <v>11</v>
      </c>
      <c r="B11" t="s">
        <v>93</v>
      </c>
      <c r="C11" t="s">
        <v>93</v>
      </c>
      <c r="D11" t="s">
        <v>146</v>
      </c>
      <c r="E11" t="s">
        <v>10</v>
      </c>
      <c r="F11">
        <v>69626</v>
      </c>
      <c r="G11">
        <v>303.24299999999999</v>
      </c>
      <c r="H11" t="s">
        <v>147</v>
      </c>
      <c r="I11">
        <v>21113597.118000001</v>
      </c>
      <c r="J11" t="s">
        <v>148</v>
      </c>
    </row>
    <row r="12" spans="1:10" x14ac:dyDescent="0.35">
      <c r="A12">
        <v>12</v>
      </c>
      <c r="B12" t="s">
        <v>93</v>
      </c>
      <c r="C12" t="s">
        <v>93</v>
      </c>
      <c r="D12" t="s">
        <v>149</v>
      </c>
      <c r="E12" t="s">
        <v>10</v>
      </c>
      <c r="F12">
        <v>4886</v>
      </c>
      <c r="G12">
        <v>874.16899999999998</v>
      </c>
      <c r="H12" t="s">
        <v>150</v>
      </c>
      <c r="I12">
        <v>4271189.7340000002</v>
      </c>
      <c r="J12" t="s">
        <v>151</v>
      </c>
    </row>
    <row r="13" spans="1:10" x14ac:dyDescent="0.35">
      <c r="A13">
        <v>13</v>
      </c>
      <c r="B13" t="s">
        <v>152</v>
      </c>
      <c r="C13" t="s">
        <v>89</v>
      </c>
      <c r="D13" t="s">
        <v>153</v>
      </c>
      <c r="E13" t="s">
        <v>84</v>
      </c>
      <c r="F13">
        <v>7329</v>
      </c>
      <c r="G13">
        <v>146.13300000000001</v>
      </c>
      <c r="H13" t="s">
        <v>154</v>
      </c>
      <c r="I13">
        <v>1071008.757</v>
      </c>
      <c r="J13" t="s">
        <v>155</v>
      </c>
    </row>
    <row r="14" spans="1:10" x14ac:dyDescent="0.35">
      <c r="A14">
        <v>14</v>
      </c>
      <c r="B14" t="s">
        <v>156</v>
      </c>
      <c r="C14" t="s">
        <v>157</v>
      </c>
      <c r="D14" t="s">
        <v>158</v>
      </c>
      <c r="E14" t="s">
        <v>115</v>
      </c>
      <c r="F14">
        <v>2276.89</v>
      </c>
      <c r="G14">
        <v>1924.336</v>
      </c>
      <c r="H14" t="s">
        <v>159</v>
      </c>
      <c r="I14">
        <v>4381501.3949999996</v>
      </c>
      <c r="J14" t="s">
        <v>160</v>
      </c>
    </row>
    <row r="15" spans="1:10" x14ac:dyDescent="0.35">
      <c r="A15">
        <v>15</v>
      </c>
      <c r="B15" t="s">
        <v>161</v>
      </c>
      <c r="C15" t="s">
        <v>39</v>
      </c>
      <c r="D15" t="s">
        <v>162</v>
      </c>
      <c r="E15" t="s">
        <v>84</v>
      </c>
      <c r="F15">
        <v>15.82</v>
      </c>
      <c r="G15">
        <v>788.178</v>
      </c>
      <c r="H15" t="s">
        <v>163</v>
      </c>
      <c r="I15">
        <v>12468.976000000001</v>
      </c>
      <c r="J15" t="s">
        <v>164</v>
      </c>
    </row>
    <row r="16" spans="1:10" x14ac:dyDescent="0.35">
      <c r="A16">
        <v>16</v>
      </c>
      <c r="B16" t="s">
        <v>165</v>
      </c>
      <c r="C16" t="s">
        <v>85</v>
      </c>
      <c r="D16" t="s">
        <v>166</v>
      </c>
      <c r="E16" t="s">
        <v>35</v>
      </c>
      <c r="F16">
        <v>72.540000000000006</v>
      </c>
      <c r="G16">
        <v>71.349000000000004</v>
      </c>
      <c r="H16" t="s">
        <v>167</v>
      </c>
      <c r="I16">
        <v>5175.6559999999999</v>
      </c>
      <c r="J16" t="s">
        <v>168</v>
      </c>
    </row>
    <row r="17" spans="1:10" x14ac:dyDescent="0.35">
      <c r="A17">
        <v>17</v>
      </c>
      <c r="B17" t="s">
        <v>169</v>
      </c>
      <c r="C17" t="s">
        <v>74</v>
      </c>
      <c r="D17" t="s">
        <v>170</v>
      </c>
      <c r="E17" t="s">
        <v>35</v>
      </c>
      <c r="F17">
        <v>15.74</v>
      </c>
      <c r="G17">
        <v>68.957999999999998</v>
      </c>
      <c r="H17" t="s">
        <v>171</v>
      </c>
      <c r="I17">
        <v>1085.3989999999999</v>
      </c>
      <c r="J17" t="s">
        <v>172</v>
      </c>
    </row>
    <row r="18" spans="1:10" x14ac:dyDescent="0.35">
      <c r="A18">
        <v>18</v>
      </c>
      <c r="B18" t="s">
        <v>173</v>
      </c>
      <c r="C18" t="s">
        <v>73</v>
      </c>
      <c r="D18" t="s">
        <v>174</v>
      </c>
      <c r="E18" t="s">
        <v>11</v>
      </c>
      <c r="F18">
        <v>15.83</v>
      </c>
      <c r="G18">
        <v>10650.239</v>
      </c>
      <c r="H18" t="s">
        <v>175</v>
      </c>
      <c r="I18">
        <v>168593.283</v>
      </c>
      <c r="J18" t="s">
        <v>176</v>
      </c>
    </row>
    <row r="19" spans="1:10" x14ac:dyDescent="0.35">
      <c r="A19">
        <v>19</v>
      </c>
      <c r="B19" t="s">
        <v>90</v>
      </c>
      <c r="C19" t="s">
        <v>90</v>
      </c>
      <c r="D19" t="s">
        <v>177</v>
      </c>
      <c r="E19" t="s">
        <v>10</v>
      </c>
      <c r="F19">
        <v>13</v>
      </c>
      <c r="G19">
        <v>44.183</v>
      </c>
      <c r="H19" t="s">
        <v>178</v>
      </c>
      <c r="I19">
        <v>574.37900000000002</v>
      </c>
      <c r="J19" t="s">
        <v>179</v>
      </c>
    </row>
    <row r="21" spans="1:10" x14ac:dyDescent="0.35">
      <c r="J21" s="19">
        <v>57735606.472000003</v>
      </c>
    </row>
    <row r="22" spans="1:10" x14ac:dyDescent="0.35">
      <c r="J22">
        <f>J21/100000</f>
        <v>577.35606472000006</v>
      </c>
    </row>
    <row r="23" spans="1:10" x14ac:dyDescent="0.35">
      <c r="J23">
        <v>251.81728129065797</v>
      </c>
    </row>
    <row r="24" spans="1:10" x14ac:dyDescent="0.35">
      <c r="J24">
        <f>J22-J23</f>
        <v>325.53878342934206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8"/>
  <sheetViews>
    <sheetView workbookViewId="0">
      <selection activeCell="G1" sqref="G1:G48"/>
    </sheetView>
  </sheetViews>
  <sheetFormatPr defaultRowHeight="14.5" x14ac:dyDescent="0.35"/>
  <sheetData>
    <row r="1" spans="1:10" x14ac:dyDescent="0.35">
      <c r="A1" t="s">
        <v>180</v>
      </c>
      <c r="B1" t="s">
        <v>12</v>
      </c>
      <c r="C1" t="s">
        <v>12</v>
      </c>
      <c r="D1" t="s">
        <v>181</v>
      </c>
      <c r="E1" t="s">
        <v>10</v>
      </c>
      <c r="F1">
        <v>4</v>
      </c>
      <c r="G1">
        <v>1126.393</v>
      </c>
      <c r="H1" t="s">
        <v>182</v>
      </c>
      <c r="I1">
        <v>4505.5720000000001</v>
      </c>
      <c r="J1" t="s">
        <v>183</v>
      </c>
    </row>
    <row r="2" spans="1:10" x14ac:dyDescent="0.35">
      <c r="A2">
        <v>21</v>
      </c>
      <c r="B2" t="s">
        <v>184</v>
      </c>
      <c r="C2" t="s">
        <v>184</v>
      </c>
      <c r="D2" t="s">
        <v>185</v>
      </c>
      <c r="E2" t="s">
        <v>84</v>
      </c>
      <c r="F2">
        <v>4509.37</v>
      </c>
      <c r="G2">
        <v>25.997</v>
      </c>
      <c r="H2" t="s">
        <v>186</v>
      </c>
      <c r="I2">
        <v>117230.092</v>
      </c>
      <c r="J2" t="s">
        <v>187</v>
      </c>
    </row>
    <row r="3" spans="1:10" x14ac:dyDescent="0.35">
      <c r="A3">
        <v>22</v>
      </c>
      <c r="B3" t="s">
        <v>93</v>
      </c>
      <c r="C3" t="s">
        <v>93</v>
      </c>
      <c r="D3" t="s">
        <v>188</v>
      </c>
      <c r="E3" t="s">
        <v>189</v>
      </c>
      <c r="F3">
        <v>1</v>
      </c>
      <c r="G3">
        <v>911301.875</v>
      </c>
      <c r="H3" t="s">
        <v>190</v>
      </c>
      <c r="I3">
        <v>911301.875</v>
      </c>
      <c r="J3" t="s">
        <v>190</v>
      </c>
    </row>
    <row r="4" spans="1:10" x14ac:dyDescent="0.35">
      <c r="A4">
        <v>23</v>
      </c>
      <c r="B4" t="s">
        <v>6</v>
      </c>
      <c r="C4" t="s">
        <v>6</v>
      </c>
      <c r="D4" t="s">
        <v>191</v>
      </c>
      <c r="E4" t="s">
        <v>11</v>
      </c>
      <c r="F4">
        <v>406</v>
      </c>
      <c r="G4">
        <v>138.012</v>
      </c>
      <c r="H4" t="s">
        <v>192</v>
      </c>
      <c r="I4">
        <v>56032.872000000003</v>
      </c>
      <c r="J4" t="s">
        <v>193</v>
      </c>
    </row>
    <row r="5" spans="1:10" x14ac:dyDescent="0.35">
      <c r="A5">
        <v>24</v>
      </c>
      <c r="B5" t="s">
        <v>95</v>
      </c>
      <c r="C5" t="s">
        <v>95</v>
      </c>
      <c r="D5" t="s">
        <v>194</v>
      </c>
      <c r="E5" t="s">
        <v>11</v>
      </c>
      <c r="F5">
        <v>5714.52</v>
      </c>
      <c r="G5">
        <v>163.434</v>
      </c>
      <c r="H5" t="s">
        <v>195</v>
      </c>
      <c r="I5">
        <v>933946.86199999996</v>
      </c>
      <c r="J5" t="s">
        <v>196</v>
      </c>
    </row>
    <row r="6" spans="1:10" x14ac:dyDescent="0.35">
      <c r="A6">
        <v>25</v>
      </c>
      <c r="B6" t="s">
        <v>18</v>
      </c>
      <c r="C6" t="s">
        <v>18</v>
      </c>
      <c r="D6" t="s">
        <v>197</v>
      </c>
      <c r="E6" t="s">
        <v>11</v>
      </c>
      <c r="F6">
        <v>5414.52</v>
      </c>
      <c r="G6">
        <v>8.8330000000000002</v>
      </c>
      <c r="H6" t="s">
        <v>198</v>
      </c>
      <c r="I6">
        <v>47826.455000000002</v>
      </c>
      <c r="J6" t="s">
        <v>199</v>
      </c>
    </row>
    <row r="7" spans="1:10" x14ac:dyDescent="0.35">
      <c r="A7">
        <v>26</v>
      </c>
      <c r="B7" t="s">
        <v>6</v>
      </c>
      <c r="C7" t="s">
        <v>6</v>
      </c>
      <c r="D7" t="s">
        <v>191</v>
      </c>
      <c r="E7" t="s">
        <v>115</v>
      </c>
      <c r="F7">
        <v>2400</v>
      </c>
      <c r="G7">
        <v>138.012</v>
      </c>
      <c r="H7" t="s">
        <v>192</v>
      </c>
      <c r="I7">
        <v>331228.79999999999</v>
      </c>
      <c r="J7" t="s">
        <v>200</v>
      </c>
    </row>
    <row r="8" spans="1:10" x14ac:dyDescent="0.35">
      <c r="A8">
        <v>27</v>
      </c>
      <c r="B8" t="s">
        <v>19</v>
      </c>
      <c r="C8" t="s">
        <v>201</v>
      </c>
      <c r="D8" t="s">
        <v>202</v>
      </c>
      <c r="E8" t="s">
        <v>84</v>
      </c>
      <c r="F8">
        <v>220.5</v>
      </c>
      <c r="G8">
        <v>694.23299999999995</v>
      </c>
      <c r="H8" t="s">
        <v>203</v>
      </c>
      <c r="I8">
        <v>153078.37599999999</v>
      </c>
      <c r="J8" t="s">
        <v>204</v>
      </c>
    </row>
    <row r="9" spans="1:10" x14ac:dyDescent="0.35">
      <c r="A9">
        <v>28</v>
      </c>
      <c r="B9" t="s">
        <v>205</v>
      </c>
      <c r="C9" t="s">
        <v>70</v>
      </c>
      <c r="D9" t="s">
        <v>206</v>
      </c>
      <c r="E9" t="s">
        <v>11</v>
      </c>
      <c r="F9">
        <v>34507.620000000003</v>
      </c>
      <c r="G9">
        <v>6.2140000000000004</v>
      </c>
      <c r="H9" t="s">
        <v>207</v>
      </c>
      <c r="I9">
        <v>214430.351</v>
      </c>
      <c r="J9" t="s">
        <v>208</v>
      </c>
    </row>
    <row r="10" spans="1:10" x14ac:dyDescent="0.35">
      <c r="A10">
        <v>29</v>
      </c>
      <c r="B10" t="s">
        <v>209</v>
      </c>
      <c r="C10" t="s">
        <v>98</v>
      </c>
      <c r="D10" t="s">
        <v>210</v>
      </c>
      <c r="E10" t="s">
        <v>211</v>
      </c>
      <c r="F10">
        <v>17.52</v>
      </c>
      <c r="G10">
        <v>134454.375</v>
      </c>
      <c r="H10" t="s">
        <v>212</v>
      </c>
      <c r="I10">
        <v>2355640.65</v>
      </c>
      <c r="J10" t="s">
        <v>213</v>
      </c>
    </row>
    <row r="11" spans="1:10" x14ac:dyDescent="0.35">
      <c r="A11">
        <v>30</v>
      </c>
      <c r="B11" t="s">
        <v>214</v>
      </c>
      <c r="C11" t="s">
        <v>71</v>
      </c>
      <c r="D11" t="s">
        <v>215</v>
      </c>
      <c r="E11" t="s">
        <v>17</v>
      </c>
      <c r="F11">
        <v>52</v>
      </c>
      <c r="G11">
        <v>35.511000000000003</v>
      </c>
      <c r="H11" t="s">
        <v>216</v>
      </c>
      <c r="I11">
        <v>1846.5719999999999</v>
      </c>
      <c r="J11" t="s">
        <v>217</v>
      </c>
    </row>
    <row r="12" spans="1:10" x14ac:dyDescent="0.35">
      <c r="A12">
        <v>31</v>
      </c>
      <c r="B12" t="s">
        <v>218</v>
      </c>
      <c r="C12" t="s">
        <v>72</v>
      </c>
      <c r="D12" t="s">
        <v>219</v>
      </c>
      <c r="E12" t="s">
        <v>16</v>
      </c>
      <c r="F12">
        <v>288</v>
      </c>
      <c r="G12">
        <v>1151.9259999999999</v>
      </c>
      <c r="H12" t="s">
        <v>220</v>
      </c>
      <c r="I12">
        <v>331754.68800000002</v>
      </c>
      <c r="J12" t="s">
        <v>221</v>
      </c>
    </row>
    <row r="13" spans="1:10" x14ac:dyDescent="0.35">
      <c r="A13">
        <v>32</v>
      </c>
      <c r="B13" t="s">
        <v>26</v>
      </c>
      <c r="C13" t="s">
        <v>26</v>
      </c>
      <c r="D13" t="s">
        <v>222</v>
      </c>
      <c r="E13" t="s">
        <v>16</v>
      </c>
      <c r="F13">
        <v>288</v>
      </c>
      <c r="G13">
        <v>273.25099999999998</v>
      </c>
      <c r="H13" t="s">
        <v>223</v>
      </c>
      <c r="I13">
        <v>78696.288</v>
      </c>
      <c r="J13" t="s">
        <v>224</v>
      </c>
    </row>
    <row r="14" spans="1:10" x14ac:dyDescent="0.35">
      <c r="A14">
        <v>33</v>
      </c>
      <c r="B14" t="s">
        <v>28</v>
      </c>
      <c r="C14" t="s">
        <v>28</v>
      </c>
      <c r="D14" t="s">
        <v>225</v>
      </c>
      <c r="E14" t="s">
        <v>16</v>
      </c>
      <c r="F14">
        <v>86.98</v>
      </c>
      <c r="G14">
        <v>396.76100000000002</v>
      </c>
      <c r="H14" t="s">
        <v>226</v>
      </c>
      <c r="I14">
        <v>34510.271999999997</v>
      </c>
      <c r="J14" t="s">
        <v>227</v>
      </c>
    </row>
    <row r="15" spans="1:10" x14ac:dyDescent="0.35">
      <c r="A15">
        <v>34</v>
      </c>
      <c r="B15" t="s">
        <v>228</v>
      </c>
      <c r="C15" t="s">
        <v>79</v>
      </c>
      <c r="D15" t="s">
        <v>229</v>
      </c>
      <c r="E15" t="s">
        <v>16</v>
      </c>
      <c r="F15">
        <v>360.34</v>
      </c>
      <c r="G15">
        <v>22.588999999999999</v>
      </c>
      <c r="H15" t="s">
        <v>230</v>
      </c>
      <c r="I15">
        <v>8139.72</v>
      </c>
      <c r="J15" t="s">
        <v>231</v>
      </c>
    </row>
    <row r="16" spans="1:10" x14ac:dyDescent="0.35">
      <c r="A16">
        <v>35</v>
      </c>
      <c r="B16" t="s">
        <v>31</v>
      </c>
      <c r="C16" t="s">
        <v>232</v>
      </c>
      <c r="D16" t="s">
        <v>233</v>
      </c>
      <c r="E16" t="s">
        <v>115</v>
      </c>
      <c r="F16">
        <v>45.383000000000003</v>
      </c>
      <c r="G16">
        <v>9439.5830000000005</v>
      </c>
      <c r="H16" t="s">
        <v>234</v>
      </c>
      <c r="I16">
        <v>428396.59499999997</v>
      </c>
      <c r="J16" t="s">
        <v>235</v>
      </c>
    </row>
    <row r="17" spans="1:10" x14ac:dyDescent="0.35">
      <c r="A17" t="s">
        <v>236</v>
      </c>
      <c r="B17" t="s">
        <v>161</v>
      </c>
      <c r="C17" t="s">
        <v>37</v>
      </c>
      <c r="D17" t="s">
        <v>237</v>
      </c>
      <c r="E17" t="s">
        <v>16</v>
      </c>
      <c r="F17">
        <v>211.9</v>
      </c>
      <c r="G17">
        <v>620.67499999999995</v>
      </c>
      <c r="H17" t="s">
        <v>238</v>
      </c>
      <c r="I17">
        <v>131521.033</v>
      </c>
      <c r="J17" t="s">
        <v>239</v>
      </c>
    </row>
    <row r="18" spans="1:10" x14ac:dyDescent="0.35">
      <c r="A18" t="s">
        <v>240</v>
      </c>
      <c r="B18" t="s">
        <v>161</v>
      </c>
      <c r="C18" t="s">
        <v>39</v>
      </c>
      <c r="D18" t="s">
        <v>241</v>
      </c>
      <c r="E18" t="s">
        <v>16</v>
      </c>
      <c r="F18">
        <v>581.79</v>
      </c>
      <c r="G18">
        <v>764.25800000000004</v>
      </c>
      <c r="H18" t="s">
        <v>242</v>
      </c>
      <c r="I18">
        <v>444637.66200000001</v>
      </c>
      <c r="J18" t="s">
        <v>243</v>
      </c>
    </row>
    <row r="19" spans="1:10" x14ac:dyDescent="0.35">
      <c r="A19" t="s">
        <v>244</v>
      </c>
      <c r="B19" t="s">
        <v>161</v>
      </c>
      <c r="C19" t="s">
        <v>41</v>
      </c>
      <c r="D19" t="s">
        <v>245</v>
      </c>
      <c r="E19" t="s">
        <v>16</v>
      </c>
      <c r="F19">
        <v>70.39</v>
      </c>
      <c r="G19">
        <v>772.18499999999995</v>
      </c>
      <c r="H19" t="s">
        <v>246</v>
      </c>
      <c r="I19">
        <v>54354.101999999999</v>
      </c>
      <c r="J19" t="s">
        <v>247</v>
      </c>
    </row>
    <row r="20" spans="1:10" x14ac:dyDescent="0.35">
      <c r="A20">
        <v>37</v>
      </c>
      <c r="B20" t="s">
        <v>165</v>
      </c>
      <c r="C20" t="s">
        <v>85</v>
      </c>
      <c r="D20" t="s">
        <v>248</v>
      </c>
      <c r="E20" t="s">
        <v>35</v>
      </c>
      <c r="F20">
        <v>24909.23</v>
      </c>
      <c r="G20">
        <v>71.349000000000004</v>
      </c>
      <c r="H20" t="s">
        <v>167</v>
      </c>
      <c r="I20">
        <v>1777248.6510000001</v>
      </c>
      <c r="J20" t="s">
        <v>249</v>
      </c>
    </row>
    <row r="21" spans="1:10" x14ac:dyDescent="0.35">
      <c r="A21">
        <v>38</v>
      </c>
      <c r="B21" t="s">
        <v>169</v>
      </c>
      <c r="C21" t="s">
        <v>74</v>
      </c>
      <c r="D21" t="s">
        <v>250</v>
      </c>
      <c r="E21" t="s">
        <v>35</v>
      </c>
      <c r="F21">
        <v>27.11</v>
      </c>
      <c r="G21">
        <v>68.957999999999998</v>
      </c>
      <c r="H21" t="s">
        <v>171</v>
      </c>
      <c r="I21">
        <v>1869.451</v>
      </c>
      <c r="J21" t="s">
        <v>251</v>
      </c>
    </row>
    <row r="22" spans="1:10" x14ac:dyDescent="0.35">
      <c r="A22">
        <v>39</v>
      </c>
      <c r="B22" t="s">
        <v>173</v>
      </c>
      <c r="C22" t="s">
        <v>73</v>
      </c>
      <c r="D22" t="s">
        <v>252</v>
      </c>
      <c r="E22" t="s">
        <v>115</v>
      </c>
      <c r="F22">
        <v>340.87</v>
      </c>
      <c r="G22">
        <v>10630.933000000001</v>
      </c>
      <c r="H22" t="s">
        <v>253</v>
      </c>
      <c r="I22">
        <v>3623766.1320000002</v>
      </c>
      <c r="J22" t="s">
        <v>254</v>
      </c>
    </row>
    <row r="23" spans="1:10" x14ac:dyDescent="0.35">
      <c r="A23">
        <v>40</v>
      </c>
      <c r="B23" t="s">
        <v>255</v>
      </c>
      <c r="C23" t="s">
        <v>75</v>
      </c>
      <c r="D23" t="s">
        <v>256</v>
      </c>
      <c r="E23" t="s">
        <v>17</v>
      </c>
      <c r="F23">
        <v>23.9</v>
      </c>
      <c r="G23">
        <v>1066.373</v>
      </c>
      <c r="H23" t="s">
        <v>257</v>
      </c>
      <c r="I23">
        <v>25486.314999999999</v>
      </c>
      <c r="J23" t="s">
        <v>258</v>
      </c>
    </row>
    <row r="24" spans="1:10" x14ac:dyDescent="0.35">
      <c r="A24">
        <v>41</v>
      </c>
      <c r="B24" t="s">
        <v>101</v>
      </c>
      <c r="C24" t="s">
        <v>101</v>
      </c>
      <c r="D24" t="s">
        <v>259</v>
      </c>
      <c r="E24" t="s">
        <v>17</v>
      </c>
      <c r="F24">
        <v>17.82</v>
      </c>
      <c r="G24">
        <v>155.804</v>
      </c>
      <c r="H24" t="s">
        <v>260</v>
      </c>
      <c r="I24">
        <v>2776.4270000000001</v>
      </c>
      <c r="J24" t="s">
        <v>261</v>
      </c>
    </row>
    <row r="25" spans="1:10" x14ac:dyDescent="0.35">
      <c r="A25">
        <v>42</v>
      </c>
      <c r="B25" t="s">
        <v>262</v>
      </c>
      <c r="C25" t="s">
        <v>80</v>
      </c>
      <c r="D25" t="s">
        <v>263</v>
      </c>
      <c r="E25" t="s">
        <v>115</v>
      </c>
      <c r="F25">
        <v>58.31</v>
      </c>
      <c r="G25">
        <v>1040.713</v>
      </c>
      <c r="H25" t="s">
        <v>264</v>
      </c>
      <c r="I25">
        <v>60683.974999999999</v>
      </c>
      <c r="J25" t="s">
        <v>265</v>
      </c>
    </row>
    <row r="26" spans="1:10" x14ac:dyDescent="0.35">
      <c r="A26">
        <v>43</v>
      </c>
      <c r="B26" t="s">
        <v>266</v>
      </c>
      <c r="C26" t="s">
        <v>44</v>
      </c>
      <c r="D26" t="s">
        <v>267</v>
      </c>
      <c r="E26" t="s">
        <v>115</v>
      </c>
      <c r="F26">
        <v>37.9</v>
      </c>
      <c r="G26">
        <v>3598.1039999999998</v>
      </c>
      <c r="H26" t="s">
        <v>268</v>
      </c>
      <c r="I26">
        <v>136368.14199999999</v>
      </c>
      <c r="J26" t="s">
        <v>269</v>
      </c>
    </row>
    <row r="27" spans="1:10" x14ac:dyDescent="0.35">
      <c r="A27">
        <v>44</v>
      </c>
      <c r="B27" t="s">
        <v>266</v>
      </c>
      <c r="C27" t="s">
        <v>46</v>
      </c>
      <c r="D27" t="s">
        <v>270</v>
      </c>
      <c r="E27" t="s">
        <v>115</v>
      </c>
      <c r="F27">
        <v>37.9</v>
      </c>
      <c r="G27">
        <v>3908.8589999999999</v>
      </c>
      <c r="H27" t="s">
        <v>271</v>
      </c>
      <c r="I27">
        <v>148145.75599999999</v>
      </c>
      <c r="J27" t="s">
        <v>272</v>
      </c>
    </row>
    <row r="28" spans="1:10" x14ac:dyDescent="0.35">
      <c r="A28">
        <v>45</v>
      </c>
      <c r="B28" t="s">
        <v>273</v>
      </c>
      <c r="C28" t="s">
        <v>273</v>
      </c>
      <c r="D28" t="s">
        <v>274</v>
      </c>
      <c r="E28" t="s">
        <v>10</v>
      </c>
      <c r="F28">
        <v>9672</v>
      </c>
      <c r="G28">
        <v>282.34199999999998</v>
      </c>
      <c r="H28" t="s">
        <v>275</v>
      </c>
      <c r="I28">
        <v>2730811.824</v>
      </c>
      <c r="J28" t="s">
        <v>276</v>
      </c>
    </row>
    <row r="29" spans="1:10" x14ac:dyDescent="0.35">
      <c r="A29">
        <v>46</v>
      </c>
      <c r="B29" t="s">
        <v>156</v>
      </c>
      <c r="C29" t="s">
        <v>50</v>
      </c>
      <c r="D29" t="s">
        <v>277</v>
      </c>
      <c r="E29" t="s">
        <v>115</v>
      </c>
      <c r="F29">
        <v>261.14</v>
      </c>
      <c r="G29">
        <v>1069.3530000000001</v>
      </c>
      <c r="H29" t="s">
        <v>278</v>
      </c>
      <c r="I29">
        <v>279250.842</v>
      </c>
      <c r="J29" t="s">
        <v>279</v>
      </c>
    </row>
    <row r="30" spans="1:10" x14ac:dyDescent="0.35">
      <c r="A30">
        <v>47</v>
      </c>
      <c r="B30" t="s">
        <v>280</v>
      </c>
      <c r="C30" t="s">
        <v>102</v>
      </c>
      <c r="D30" t="s">
        <v>281</v>
      </c>
      <c r="E30" t="s">
        <v>115</v>
      </c>
      <c r="F30">
        <v>1596</v>
      </c>
      <c r="G30">
        <v>148.839</v>
      </c>
      <c r="H30" t="s">
        <v>282</v>
      </c>
      <c r="I30">
        <v>237547.04399999999</v>
      </c>
      <c r="J30" t="s">
        <v>283</v>
      </c>
    </row>
    <row r="31" spans="1:10" x14ac:dyDescent="0.35">
      <c r="A31">
        <v>48</v>
      </c>
      <c r="B31" t="s">
        <v>7</v>
      </c>
      <c r="C31" t="s">
        <v>7</v>
      </c>
      <c r="D31" t="s">
        <v>284</v>
      </c>
      <c r="E31" t="s">
        <v>115</v>
      </c>
      <c r="F31">
        <v>2723.18</v>
      </c>
      <c r="G31">
        <v>138.053</v>
      </c>
      <c r="H31" t="s">
        <v>285</v>
      </c>
      <c r="I31">
        <v>375943.16899999999</v>
      </c>
      <c r="J31" t="s">
        <v>286</v>
      </c>
    </row>
    <row r="32" spans="1:10" x14ac:dyDescent="0.35">
      <c r="A32">
        <v>49</v>
      </c>
      <c r="B32" t="s">
        <v>18</v>
      </c>
      <c r="C32" t="s">
        <v>18</v>
      </c>
      <c r="D32" t="s">
        <v>197</v>
      </c>
      <c r="E32" t="s">
        <v>287</v>
      </c>
      <c r="F32">
        <v>2723.18</v>
      </c>
      <c r="G32">
        <v>8.8330000000000002</v>
      </c>
      <c r="H32" t="s">
        <v>198</v>
      </c>
      <c r="I32">
        <v>24053.848999999998</v>
      </c>
      <c r="J32" t="s">
        <v>288</v>
      </c>
    </row>
    <row r="33" spans="1:10" x14ac:dyDescent="0.35">
      <c r="A33">
        <v>50</v>
      </c>
      <c r="B33" t="s">
        <v>64</v>
      </c>
      <c r="C33" t="s">
        <v>64</v>
      </c>
      <c r="D33" t="s">
        <v>289</v>
      </c>
      <c r="E33" t="s">
        <v>115</v>
      </c>
      <c r="F33">
        <v>4.1399999999999997</v>
      </c>
      <c r="G33">
        <v>53978.555999999997</v>
      </c>
      <c r="H33" t="s">
        <v>290</v>
      </c>
      <c r="I33">
        <v>223471.22200000001</v>
      </c>
      <c r="J33" t="s">
        <v>291</v>
      </c>
    </row>
    <row r="34" spans="1:10" x14ac:dyDescent="0.35">
      <c r="A34">
        <v>51</v>
      </c>
      <c r="B34" t="s">
        <v>292</v>
      </c>
      <c r="C34" t="s">
        <v>293</v>
      </c>
      <c r="D34" t="s">
        <v>294</v>
      </c>
      <c r="E34" t="s">
        <v>17</v>
      </c>
      <c r="F34">
        <v>7.5</v>
      </c>
      <c r="G34">
        <v>673.61099999999999</v>
      </c>
      <c r="H34" t="s">
        <v>295</v>
      </c>
      <c r="I34">
        <v>5052.0820000000003</v>
      </c>
      <c r="J34" t="s">
        <v>296</v>
      </c>
    </row>
    <row r="35" spans="1:10" x14ac:dyDescent="0.35">
      <c r="A35">
        <v>52</v>
      </c>
      <c r="B35" t="s">
        <v>51</v>
      </c>
      <c r="C35" t="s">
        <v>51</v>
      </c>
      <c r="D35" t="s">
        <v>297</v>
      </c>
      <c r="E35" t="s">
        <v>35</v>
      </c>
      <c r="F35">
        <v>2576.98</v>
      </c>
      <c r="G35">
        <v>139.89500000000001</v>
      </c>
      <c r="H35" t="s">
        <v>298</v>
      </c>
      <c r="I35">
        <v>360506.61700000003</v>
      </c>
      <c r="J35" t="s">
        <v>299</v>
      </c>
    </row>
    <row r="36" spans="1:10" x14ac:dyDescent="0.35">
      <c r="A36">
        <v>53</v>
      </c>
      <c r="B36" t="s">
        <v>300</v>
      </c>
      <c r="C36" t="s">
        <v>96</v>
      </c>
      <c r="D36" t="s">
        <v>301</v>
      </c>
      <c r="E36" t="s">
        <v>17</v>
      </c>
      <c r="F36">
        <v>8</v>
      </c>
      <c r="G36">
        <v>69.173000000000002</v>
      </c>
      <c r="H36" t="s">
        <v>302</v>
      </c>
      <c r="I36">
        <v>553.38400000000001</v>
      </c>
      <c r="J36" t="s">
        <v>303</v>
      </c>
    </row>
    <row r="37" spans="1:10" x14ac:dyDescent="0.35">
      <c r="A37">
        <v>54</v>
      </c>
      <c r="B37" t="s">
        <v>304</v>
      </c>
      <c r="C37" t="s">
        <v>76</v>
      </c>
      <c r="D37" t="s">
        <v>305</v>
      </c>
      <c r="E37" t="s">
        <v>10</v>
      </c>
      <c r="F37">
        <v>3</v>
      </c>
      <c r="G37">
        <v>89549.895999999993</v>
      </c>
      <c r="H37" t="s">
        <v>306</v>
      </c>
      <c r="I37">
        <v>268649.68800000002</v>
      </c>
      <c r="J37" t="s">
        <v>307</v>
      </c>
    </row>
    <row r="38" spans="1:10" x14ac:dyDescent="0.35">
      <c r="A38">
        <v>55</v>
      </c>
      <c r="B38" t="s">
        <v>308</v>
      </c>
      <c r="C38" t="s">
        <v>77</v>
      </c>
      <c r="D38" t="s">
        <v>309</v>
      </c>
      <c r="E38" t="s">
        <v>10</v>
      </c>
      <c r="F38">
        <v>3</v>
      </c>
      <c r="G38">
        <v>8796.3040000000001</v>
      </c>
      <c r="H38" t="s">
        <v>310</v>
      </c>
      <c r="I38">
        <v>26388.912</v>
      </c>
      <c r="J38" t="s">
        <v>311</v>
      </c>
    </row>
    <row r="39" spans="1:10" x14ac:dyDescent="0.35">
      <c r="A39">
        <v>56</v>
      </c>
      <c r="B39" t="s">
        <v>55</v>
      </c>
      <c r="C39" t="s">
        <v>55</v>
      </c>
      <c r="D39" t="s">
        <v>312</v>
      </c>
      <c r="E39" t="s">
        <v>10</v>
      </c>
      <c r="F39">
        <v>3</v>
      </c>
      <c r="G39">
        <v>83412.903000000006</v>
      </c>
      <c r="H39" t="s">
        <v>313</v>
      </c>
      <c r="I39">
        <v>250238.709</v>
      </c>
      <c r="J39" t="s">
        <v>314</v>
      </c>
    </row>
    <row r="40" spans="1:10" x14ac:dyDescent="0.35">
      <c r="A40">
        <v>57</v>
      </c>
      <c r="B40" t="s">
        <v>315</v>
      </c>
      <c r="C40" t="s">
        <v>78</v>
      </c>
      <c r="D40" t="s">
        <v>316</v>
      </c>
      <c r="E40" t="s">
        <v>11</v>
      </c>
      <c r="F40">
        <v>782.21</v>
      </c>
      <c r="G40">
        <v>709.24900000000002</v>
      </c>
      <c r="H40" t="s">
        <v>317</v>
      </c>
      <c r="I40">
        <v>554781.66</v>
      </c>
      <c r="J40" t="s">
        <v>318</v>
      </c>
    </row>
    <row r="41" spans="1:10" x14ac:dyDescent="0.35">
      <c r="A41">
        <v>58</v>
      </c>
      <c r="B41" t="s">
        <v>62</v>
      </c>
      <c r="C41" t="s">
        <v>62</v>
      </c>
      <c r="D41" t="s">
        <v>319</v>
      </c>
      <c r="E41" t="s">
        <v>11</v>
      </c>
      <c r="F41">
        <v>4571.6099999999997</v>
      </c>
      <c r="G41">
        <v>153.87700000000001</v>
      </c>
      <c r="H41" t="s">
        <v>320</v>
      </c>
      <c r="I41">
        <v>703465.63199999998</v>
      </c>
      <c r="J41" t="s">
        <v>321</v>
      </c>
    </row>
    <row r="42" spans="1:10" x14ac:dyDescent="0.35">
      <c r="A42">
        <v>59</v>
      </c>
      <c r="B42" t="s">
        <v>66</v>
      </c>
      <c r="C42" t="s">
        <v>66</v>
      </c>
      <c r="D42" t="s">
        <v>322</v>
      </c>
      <c r="E42" t="s">
        <v>84</v>
      </c>
      <c r="F42">
        <v>1400</v>
      </c>
      <c r="G42">
        <v>26.018000000000001</v>
      </c>
      <c r="H42" t="s">
        <v>131</v>
      </c>
      <c r="I42">
        <v>36425.199999999997</v>
      </c>
      <c r="J42" t="s">
        <v>323</v>
      </c>
    </row>
    <row r="43" spans="1:10" x14ac:dyDescent="0.35">
      <c r="A43">
        <v>60</v>
      </c>
      <c r="B43" t="s">
        <v>8</v>
      </c>
      <c r="C43" t="s">
        <v>8</v>
      </c>
      <c r="D43" t="s">
        <v>324</v>
      </c>
      <c r="E43" t="s">
        <v>11</v>
      </c>
      <c r="F43">
        <v>3833.86</v>
      </c>
      <c r="G43">
        <v>138.053</v>
      </c>
      <c r="H43" t="s">
        <v>285</v>
      </c>
      <c r="I43">
        <v>529275.875</v>
      </c>
      <c r="J43" t="s">
        <v>325</v>
      </c>
    </row>
    <row r="44" spans="1:10" x14ac:dyDescent="0.35">
      <c r="A44">
        <v>61</v>
      </c>
      <c r="B44" t="s">
        <v>326</v>
      </c>
      <c r="C44" t="s">
        <v>93</v>
      </c>
      <c r="D44" t="s">
        <v>327</v>
      </c>
      <c r="E44" t="s">
        <v>91</v>
      </c>
      <c r="F44">
        <v>1</v>
      </c>
      <c r="G44">
        <v>75892.024999999994</v>
      </c>
      <c r="H44" t="s">
        <v>328</v>
      </c>
      <c r="I44">
        <v>75892.024999999994</v>
      </c>
      <c r="J44" t="s">
        <v>328</v>
      </c>
    </row>
    <row r="45" spans="1:10" x14ac:dyDescent="0.35">
      <c r="A45">
        <v>62</v>
      </c>
      <c r="B45" t="s">
        <v>329</v>
      </c>
      <c r="C45" t="s">
        <v>93</v>
      </c>
      <c r="D45" t="s">
        <v>330</v>
      </c>
      <c r="E45" t="s">
        <v>91</v>
      </c>
      <c r="F45">
        <v>1</v>
      </c>
      <c r="G45">
        <v>2199.076</v>
      </c>
      <c r="H45" t="s">
        <v>331</v>
      </c>
      <c r="I45">
        <v>2199.076</v>
      </c>
      <c r="J45" t="s">
        <v>331</v>
      </c>
    </row>
    <row r="46" spans="1:10" x14ac:dyDescent="0.35">
      <c r="A46">
        <v>63</v>
      </c>
      <c r="B46" t="s">
        <v>332</v>
      </c>
      <c r="C46" t="s">
        <v>93</v>
      </c>
      <c r="D46" t="s">
        <v>333</v>
      </c>
      <c r="E46" t="s">
        <v>91</v>
      </c>
      <c r="F46">
        <v>1</v>
      </c>
      <c r="G46">
        <v>77176.812000000005</v>
      </c>
      <c r="H46" t="s">
        <v>334</v>
      </c>
      <c r="I46">
        <v>77176.812000000005</v>
      </c>
      <c r="J46" t="s">
        <v>334</v>
      </c>
    </row>
    <row r="47" spans="1:10" x14ac:dyDescent="0.35">
      <c r="A47">
        <v>64</v>
      </c>
      <c r="B47" t="s">
        <v>335</v>
      </c>
      <c r="C47" t="s">
        <v>93</v>
      </c>
      <c r="D47" t="s">
        <v>336</v>
      </c>
      <c r="E47" t="s">
        <v>91</v>
      </c>
      <c r="F47">
        <v>1</v>
      </c>
      <c r="G47">
        <v>85716.157999999996</v>
      </c>
      <c r="H47" t="s">
        <v>337</v>
      </c>
      <c r="I47">
        <v>85716.157999999996</v>
      </c>
      <c r="J47" t="s">
        <v>337</v>
      </c>
    </row>
    <row r="48" spans="1:10" x14ac:dyDescent="0.35">
      <c r="A48">
        <v>65</v>
      </c>
      <c r="B48" t="s">
        <v>338</v>
      </c>
      <c r="C48" t="s">
        <v>93</v>
      </c>
      <c r="D48" t="s">
        <v>339</v>
      </c>
      <c r="E48" t="s">
        <v>91</v>
      </c>
      <c r="F48">
        <v>1</v>
      </c>
      <c r="G48">
        <v>86648.375</v>
      </c>
      <c r="H48" t="s">
        <v>340</v>
      </c>
      <c r="I48">
        <v>86648.375</v>
      </c>
      <c r="J48" t="s">
        <v>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Embankment</vt:lpstr>
      <vt:lpstr>Regulator  </vt:lpstr>
      <vt:lpstr>Block Road</vt:lpstr>
      <vt:lpstr>Sheet2</vt:lpstr>
      <vt:lpstr>Sheet3</vt:lpstr>
      <vt:lpstr>Sheet4</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user</cp:lastModifiedBy>
  <cp:lastPrinted>2020-02-25T12:47:57Z</cp:lastPrinted>
  <dcterms:created xsi:type="dcterms:W3CDTF">2020-02-25T12:24:58Z</dcterms:created>
  <dcterms:modified xsi:type="dcterms:W3CDTF">2020-03-15T17:15:22Z</dcterms:modified>
</cp:coreProperties>
</file>