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Protective Work Latest\Flood Fuse -14 (For Working)-2\Pac- sunan-07 -2\"/>
    </mc:Choice>
  </mc:AlternateContent>
  <bookViews>
    <workbookView xWindow="240" yWindow="72" windowWidth="20052" windowHeight="7932" firstSheet="4" activeTab="4"/>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<sst xmlns="http://schemas.openxmlformats.org/spreadsheetml/2006/main" count="3615" uniqueCount="468">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</sst>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7">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2"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8" zoomScaleSheetLayoutView="100" workbookViewId="0">
      <selection activeCell="B9" sqref="B9"/>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2.5546875" bestFit="1" customWidth="1"/>
  </cols>
  <sheetData>
    <row r="1" spans="1:6" ht="132.75" customHeight="1">
      <c r="A1" s="828" t="s">
        <v>456</v>
      </c>
      <c r="B1" s="829"/>
      <c r="C1" s="829"/>
      <c r="D1" s="829"/>
      <c r="E1" s="829"/>
      <c r="F1" s="830"/>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1" t="s">
        <v>51</v>
      </c>
      <c r="B11" s="2" t="s">
        <v>64</v>
      </c>
      <c r="C11" s="35"/>
      <c r="D11" s="35"/>
      <c r="E11" s="12" t="s">
        <v>43</v>
      </c>
      <c r="F11" s="5">
        <v>0</v>
      </c>
    </row>
    <row r="12" spans="1:6" ht="17.25" customHeight="1">
      <c r="A12" s="832"/>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A157" workbookViewId="0">
      <selection activeCell="N174" sqref="N174"/>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417</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6">
        <v>1</v>
      </c>
      <c r="B5" s="966"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6"/>
      <c r="B11" s="966"/>
      <c r="C11" s="944"/>
      <c r="D11" s="319"/>
      <c r="E11" s="320"/>
      <c r="F11" s="321"/>
      <c r="G11" s="321"/>
      <c r="H11" s="321"/>
      <c r="I11" s="321"/>
      <c r="J11" s="321"/>
      <c r="K11" s="321"/>
      <c r="L11" s="321"/>
      <c r="M11" s="321"/>
      <c r="N11" s="322"/>
      <c r="O11" s="323"/>
      <c r="P11" s="323"/>
    </row>
    <row r="12" spans="1:16" s="298" customFormat="1" ht="13.8">
      <c r="A12" s="967"/>
      <c r="B12" s="967"/>
      <c r="C12" s="986"/>
      <c r="D12" s="319"/>
      <c r="E12" s="320"/>
      <c r="F12" s="321"/>
      <c r="G12" s="321"/>
      <c r="H12" s="321"/>
      <c r="I12" s="321"/>
      <c r="J12" s="321"/>
      <c r="K12" s="321"/>
      <c r="L12" s="321"/>
      <c r="M12" s="321"/>
      <c r="N12" s="322"/>
      <c r="O12" s="323"/>
      <c r="P12" s="323"/>
    </row>
    <row r="13" spans="1:16" s="287" customFormat="1" ht="13.8">
      <c r="A13" s="899">
        <v>2</v>
      </c>
      <c r="B13" s="899" t="s">
        <v>243</v>
      </c>
      <c r="C13" s="950" t="s">
        <v>406</v>
      </c>
      <c r="D13" s="984" t="s">
        <v>291</v>
      </c>
      <c r="E13" s="985"/>
      <c r="F13" s="985"/>
      <c r="G13" s="985"/>
      <c r="H13" s="985"/>
      <c r="I13" s="305" t="s">
        <v>85</v>
      </c>
      <c r="J13" s="761">
        <v>2</v>
      </c>
      <c r="K13" s="305" t="s">
        <v>292</v>
      </c>
      <c r="L13" s="305"/>
      <c r="M13" s="305"/>
      <c r="N13" s="325"/>
      <c r="O13" s="971">
        <f>N20</f>
        <v>1122.9749999999999</v>
      </c>
      <c r="P13" s="955" t="s">
        <v>4</v>
      </c>
    </row>
    <row r="14" spans="1:16" s="287" customFormat="1" ht="13.8">
      <c r="A14" s="900"/>
      <c r="B14" s="900"/>
      <c r="C14" s="951"/>
      <c r="D14" s="984" t="s">
        <v>407</v>
      </c>
      <c r="E14" s="985"/>
      <c r="F14" s="985"/>
      <c r="G14" s="985"/>
      <c r="H14" s="985"/>
      <c r="I14" s="305" t="s">
        <v>85</v>
      </c>
      <c r="J14" s="324">
        <v>15</v>
      </c>
      <c r="K14" s="305" t="s">
        <v>292</v>
      </c>
      <c r="L14" s="305"/>
      <c r="M14" s="305"/>
      <c r="N14" s="325"/>
      <c r="O14" s="971"/>
      <c r="P14" s="955"/>
    </row>
    <row r="15" spans="1:16" s="287" customFormat="1" ht="13.8">
      <c r="A15" s="900"/>
      <c r="B15" s="900"/>
      <c r="C15" s="951"/>
      <c r="D15" s="944" t="s">
        <v>294</v>
      </c>
      <c r="E15" s="945"/>
      <c r="F15" s="945"/>
      <c r="G15" s="945"/>
      <c r="H15" s="945"/>
      <c r="I15" s="945"/>
      <c r="J15" s="305"/>
      <c r="K15" s="305"/>
      <c r="L15" s="305"/>
      <c r="M15" s="305"/>
      <c r="N15" s="325"/>
      <c r="O15" s="971"/>
      <c r="P15" s="955"/>
    </row>
    <row r="16" spans="1:16" s="287" customFormat="1" ht="13.8">
      <c r="A16" s="900"/>
      <c r="B16" s="900"/>
      <c r="C16" s="951"/>
      <c r="D16" s="327" t="s">
        <v>85</v>
      </c>
      <c r="E16" s="328" t="s">
        <v>113</v>
      </c>
      <c r="F16" s="328">
        <v>6</v>
      </c>
      <c r="G16" s="328" t="s">
        <v>140</v>
      </c>
      <c r="H16" s="329">
        <f>J13</f>
        <v>2</v>
      </c>
      <c r="I16" s="328" t="s">
        <v>295</v>
      </c>
      <c r="J16" s="330">
        <v>4.3</v>
      </c>
      <c r="K16" s="331" t="s">
        <v>85</v>
      </c>
      <c r="L16" s="762">
        <f>(F16*H16)+J16</f>
        <v>16.3</v>
      </c>
      <c r="M16" s="332" t="s">
        <v>292</v>
      </c>
      <c r="N16" s="333"/>
      <c r="O16" s="971"/>
      <c r="P16" s="955"/>
    </row>
    <row r="17" spans="1:18" s="287" customFormat="1" ht="13.8">
      <c r="A17" s="900"/>
      <c r="B17" s="900"/>
      <c r="C17" s="951"/>
      <c r="D17" s="944" t="s">
        <v>296</v>
      </c>
      <c r="E17" s="945"/>
      <c r="F17" s="945"/>
      <c r="G17" s="945"/>
      <c r="H17" s="945"/>
      <c r="I17" s="945"/>
      <c r="J17" s="334"/>
      <c r="K17" s="331" t="s">
        <v>85</v>
      </c>
      <c r="L17" s="331">
        <v>17</v>
      </c>
      <c r="M17" s="332" t="s">
        <v>292</v>
      </c>
      <c r="N17" s="335"/>
      <c r="O17" s="971"/>
      <c r="P17" s="955"/>
    </row>
    <row r="18" spans="1:18" s="287" customFormat="1" ht="13.8">
      <c r="A18" s="900"/>
      <c r="B18" s="900"/>
      <c r="C18" s="951"/>
      <c r="D18" s="944" t="s">
        <v>297</v>
      </c>
      <c r="E18" s="945"/>
      <c r="F18" s="945"/>
      <c r="G18" s="945"/>
      <c r="H18" s="945"/>
      <c r="I18" s="945"/>
      <c r="J18" s="336"/>
      <c r="K18" s="337" t="s">
        <v>85</v>
      </c>
      <c r="L18" s="337">
        <v>15</v>
      </c>
      <c r="M18" s="338" t="s">
        <v>292</v>
      </c>
      <c r="N18" s="339"/>
      <c r="O18" s="971"/>
      <c r="P18" s="955"/>
    </row>
    <row r="19" spans="1:18" s="287" customFormat="1" ht="13.8">
      <c r="A19" s="900"/>
      <c r="B19" s="900"/>
      <c r="C19" s="951"/>
      <c r="D19" s="340"/>
      <c r="E19" s="304"/>
      <c r="F19" s="304"/>
      <c r="G19" s="304"/>
      <c r="H19" s="304"/>
      <c r="I19" s="304"/>
      <c r="J19" s="334" t="s">
        <v>170</v>
      </c>
      <c r="K19" s="331"/>
      <c r="L19" s="331">
        <f>SUM(L16:L18)</f>
        <v>48.3</v>
      </c>
      <c r="M19" s="332" t="s">
        <v>292</v>
      </c>
      <c r="N19" s="335"/>
      <c r="O19" s="971"/>
      <c r="P19" s="955"/>
    </row>
    <row r="20" spans="1:18" s="287" customFormat="1" ht="13.8">
      <c r="A20" s="900"/>
      <c r="B20" s="900"/>
      <c r="C20" s="951"/>
      <c r="D20" s="944" t="s">
        <v>298</v>
      </c>
      <c r="E20" s="945"/>
      <c r="F20" s="305">
        <v>1</v>
      </c>
      <c r="G20" s="305" t="s">
        <v>140</v>
      </c>
      <c r="H20" s="306">
        <f>L19</f>
        <v>48.3</v>
      </c>
      <c r="I20" s="306" t="s">
        <v>140</v>
      </c>
      <c r="J20" s="763">
        <f>J14</f>
        <v>15</v>
      </c>
      <c r="K20" s="307" t="s">
        <v>140</v>
      </c>
      <c r="L20" s="307">
        <v>1.55</v>
      </c>
      <c r="M20" s="308" t="s">
        <v>85</v>
      </c>
      <c r="N20" s="335">
        <f>L20*J20*H20*F20</f>
        <v>1122.9749999999999</v>
      </c>
      <c r="O20" s="971"/>
      <c r="P20" s="955"/>
    </row>
    <row r="21" spans="1:18" s="287" customFormat="1" ht="13.8">
      <c r="A21" s="900"/>
      <c r="B21" s="900"/>
      <c r="C21" s="951"/>
      <c r="D21" s="340"/>
      <c r="E21" s="304"/>
      <c r="F21" s="304"/>
      <c r="G21" s="304"/>
      <c r="H21" s="304"/>
      <c r="I21" s="304"/>
      <c r="J21" s="341"/>
      <c r="K21" s="342"/>
      <c r="L21" s="342"/>
      <c r="M21" s="343"/>
      <c r="N21" s="325"/>
      <c r="O21" s="971"/>
      <c r="P21" s="955"/>
    </row>
    <row r="22" spans="1:18" s="287" customFormat="1" ht="13.8">
      <c r="A22" s="900"/>
      <c r="B22" s="900"/>
      <c r="C22" s="951"/>
      <c r="D22" s="340"/>
      <c r="E22" s="304"/>
      <c r="F22" s="305"/>
      <c r="G22" s="305"/>
      <c r="H22" s="305"/>
      <c r="I22" s="305"/>
      <c r="J22" s="305"/>
      <c r="K22" s="305"/>
      <c r="L22" s="305"/>
      <c r="M22" s="305"/>
      <c r="N22" s="325"/>
      <c r="O22" s="971"/>
      <c r="P22" s="955"/>
    </row>
    <row r="23" spans="1:18" s="287" customFormat="1" ht="13.8">
      <c r="A23" s="899">
        <v>3</v>
      </c>
      <c r="B23" s="899" t="s">
        <v>245</v>
      </c>
      <c r="C23" s="950" t="s">
        <v>408</v>
      </c>
      <c r="D23" s="344" t="s">
        <v>300</v>
      </c>
      <c r="E23" s="345" t="s">
        <v>85</v>
      </c>
      <c r="F23" s="346">
        <v>1</v>
      </c>
      <c r="G23" s="347" t="s">
        <v>140</v>
      </c>
      <c r="H23" s="348">
        <f>L19</f>
        <v>48.3</v>
      </c>
      <c r="I23" s="349"/>
      <c r="J23" s="348"/>
      <c r="K23" s="349"/>
      <c r="L23" s="350"/>
      <c r="M23" s="350"/>
      <c r="N23" s="351"/>
      <c r="O23" s="952">
        <f>N48</f>
        <v>241.7757</v>
      </c>
      <c r="P23" s="954" t="s">
        <v>4</v>
      </c>
      <c r="R23" s="352"/>
    </row>
    <row r="24" spans="1:18" s="287" customFormat="1">
      <c r="A24" s="900"/>
      <c r="B24" s="900"/>
      <c r="C24" s="951"/>
      <c r="D24" s="353">
        <f>L19</f>
        <v>48.3</v>
      </c>
      <c r="E24" s="354" t="s">
        <v>302</v>
      </c>
      <c r="F24" s="355">
        <v>2</v>
      </c>
      <c r="G24" s="355" t="s">
        <v>140</v>
      </c>
      <c r="H24" s="356">
        <v>5</v>
      </c>
      <c r="I24" s="355" t="s">
        <v>303</v>
      </c>
      <c r="J24" s="356">
        <v>2</v>
      </c>
      <c r="K24" s="355" t="s">
        <v>140</v>
      </c>
      <c r="L24" s="356">
        <v>0.6</v>
      </c>
      <c r="M24" s="356" t="s">
        <v>304</v>
      </c>
      <c r="N24" s="357"/>
      <c r="O24" s="953"/>
      <c r="P24" s="955"/>
      <c r="R24" s="352"/>
    </row>
    <row r="25" spans="1:18" s="287" customFormat="1" ht="13.8">
      <c r="A25" s="900"/>
      <c r="B25" s="900"/>
      <c r="C25" s="951"/>
      <c r="D25" s="358"/>
      <c r="E25" s="305"/>
      <c r="F25" s="355"/>
      <c r="G25" s="355"/>
      <c r="H25" s="356"/>
      <c r="I25" s="355"/>
      <c r="J25" s="356"/>
      <c r="K25" s="355" t="s">
        <v>85</v>
      </c>
      <c r="L25" s="359">
        <f>D24-((F24*H24)+(J24*L24))</f>
        <v>37.099999999999994</v>
      </c>
      <c r="M25" s="356" t="s">
        <v>292</v>
      </c>
      <c r="N25" s="357"/>
      <c r="O25" s="953"/>
      <c r="P25" s="955"/>
      <c r="R25" s="352"/>
    </row>
    <row r="26" spans="1:18" s="287" customFormat="1" ht="13.8">
      <c r="A26" s="900"/>
      <c r="B26" s="900"/>
      <c r="C26" s="951"/>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53"/>
      <c r="P26" s="955"/>
      <c r="R26" s="352"/>
    </row>
    <row r="27" spans="1:18" s="287" customFormat="1" ht="13.8">
      <c r="A27" s="900"/>
      <c r="B27" s="900"/>
      <c r="C27" s="951"/>
      <c r="D27" s="360" t="s">
        <v>306</v>
      </c>
      <c r="E27" s="361" t="s">
        <v>85</v>
      </c>
      <c r="F27" s="305"/>
      <c r="G27" s="305"/>
      <c r="H27" s="306"/>
      <c r="I27" s="306"/>
      <c r="J27" s="307"/>
      <c r="K27" s="307"/>
      <c r="L27" s="307"/>
      <c r="M27" s="308"/>
      <c r="N27" s="335"/>
      <c r="O27" s="953"/>
      <c r="P27" s="955"/>
      <c r="R27" s="352"/>
    </row>
    <row r="28" spans="1:18" s="287" customFormat="1">
      <c r="A28" s="900"/>
      <c r="B28" s="900"/>
      <c r="C28" s="951"/>
      <c r="D28" s="944" t="s">
        <v>307</v>
      </c>
      <c r="E28" s="945"/>
      <c r="F28" s="764" t="s">
        <v>413</v>
      </c>
      <c r="G28" s="765" t="s">
        <v>114</v>
      </c>
      <c r="H28" s="766" t="s">
        <v>414</v>
      </c>
      <c r="I28" s="766" t="s">
        <v>85</v>
      </c>
      <c r="J28" s="763">
        <v>6.3250000000000002</v>
      </c>
      <c r="K28" s="307" t="s">
        <v>292</v>
      </c>
      <c r="L28" s="307"/>
      <c r="M28" s="308"/>
      <c r="N28" s="335"/>
      <c r="O28" s="953"/>
      <c r="P28" s="955"/>
      <c r="R28" s="352"/>
    </row>
    <row r="29" spans="1:18" s="287" customFormat="1" ht="13.8">
      <c r="A29" s="900"/>
      <c r="B29" s="900"/>
      <c r="C29" s="951"/>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53"/>
      <c r="P29" s="955"/>
      <c r="R29" s="352"/>
    </row>
    <row r="30" spans="1:18" s="287" customFormat="1">
      <c r="A30" s="900"/>
      <c r="B30" s="900"/>
      <c r="C30" s="951"/>
      <c r="D30" s="944" t="s">
        <v>310</v>
      </c>
      <c r="E30" s="945"/>
      <c r="F30" s="945"/>
      <c r="G30" s="945"/>
      <c r="H30" s="945"/>
      <c r="I30" s="306" t="s">
        <v>85</v>
      </c>
      <c r="J30" s="364" t="s">
        <v>311</v>
      </c>
      <c r="K30" s="307"/>
      <c r="L30" s="307"/>
      <c r="M30" s="308"/>
      <c r="N30" s="335"/>
      <c r="O30" s="953"/>
      <c r="P30" s="955"/>
      <c r="R30" s="352"/>
    </row>
    <row r="31" spans="1:18" s="287" customFormat="1" ht="13.8">
      <c r="A31" s="900"/>
      <c r="B31" s="900"/>
      <c r="C31" s="951"/>
      <c r="D31" s="305">
        <v>0.5</v>
      </c>
      <c r="E31" s="305" t="s">
        <v>140</v>
      </c>
      <c r="F31" s="375">
        <v>2</v>
      </c>
      <c r="G31" s="306" t="s">
        <v>140</v>
      </c>
      <c r="H31" s="307">
        <v>3.14</v>
      </c>
      <c r="I31" s="307" t="s">
        <v>140</v>
      </c>
      <c r="J31" s="767">
        <f>J13*3</f>
        <v>6</v>
      </c>
      <c r="K31" s="308" t="s">
        <v>85</v>
      </c>
      <c r="L31" s="365">
        <f>J31*H31*F31*D31</f>
        <v>18.84</v>
      </c>
      <c r="M31" s="332" t="s">
        <v>292</v>
      </c>
      <c r="N31" s="366"/>
      <c r="O31" s="953"/>
      <c r="P31" s="955"/>
    </row>
    <row r="32" spans="1:18" s="287" customFormat="1" ht="13.8">
      <c r="A32" s="900"/>
      <c r="B32" s="900"/>
      <c r="C32" s="951"/>
      <c r="D32" s="367" t="s">
        <v>312</v>
      </c>
      <c r="E32" s="368"/>
      <c r="F32" s="368"/>
      <c r="G32" s="306"/>
      <c r="H32" s="307"/>
      <c r="I32" s="307"/>
      <c r="J32" s="307"/>
      <c r="K32" s="308" t="s">
        <v>85</v>
      </c>
      <c r="L32" s="365">
        <v>0</v>
      </c>
      <c r="M32" s="332" t="s">
        <v>292</v>
      </c>
      <c r="N32" s="366"/>
      <c r="O32" s="953"/>
      <c r="P32" s="955"/>
    </row>
    <row r="33" spans="1:16" s="287" customFormat="1">
      <c r="A33" s="900"/>
      <c r="B33" s="900"/>
      <c r="C33" s="951"/>
      <c r="D33" s="959" t="s">
        <v>313</v>
      </c>
      <c r="E33" s="960"/>
      <c r="F33" s="306">
        <f>L31</f>
        <v>18.84</v>
      </c>
      <c r="G33" s="306" t="s">
        <v>114</v>
      </c>
      <c r="H33" s="307">
        <v>0</v>
      </c>
      <c r="I33" s="364" t="s">
        <v>131</v>
      </c>
      <c r="J33" s="369">
        <v>2</v>
      </c>
      <c r="K33" s="308" t="s">
        <v>85</v>
      </c>
      <c r="L33" s="766">
        <f>F33/J33</f>
        <v>9.42</v>
      </c>
      <c r="M33" s="332" t="s">
        <v>292</v>
      </c>
      <c r="N33" s="366"/>
      <c r="O33" s="953"/>
      <c r="P33" s="955"/>
    </row>
    <row r="34" spans="1:16" s="287" customFormat="1" ht="13.8">
      <c r="A34" s="900"/>
      <c r="B34" s="900"/>
      <c r="C34" s="951"/>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53"/>
      <c r="P34" s="955"/>
    </row>
    <row r="35" spans="1:16" s="287" customFormat="1" ht="13.8">
      <c r="A35" s="900"/>
      <c r="B35" s="900"/>
      <c r="C35" s="951"/>
      <c r="D35" s="304" t="s">
        <v>314</v>
      </c>
      <c r="E35" s="304" t="s">
        <v>85</v>
      </c>
      <c r="F35" s="305">
        <v>2</v>
      </c>
      <c r="G35" s="305" t="s">
        <v>140</v>
      </c>
      <c r="H35" s="306">
        <v>7</v>
      </c>
      <c r="I35" s="306" t="s">
        <v>140</v>
      </c>
      <c r="J35" s="307">
        <v>4.3</v>
      </c>
      <c r="K35" s="307" t="s">
        <v>140</v>
      </c>
      <c r="L35" s="307">
        <v>0.15</v>
      </c>
      <c r="M35" s="308" t="s">
        <v>85</v>
      </c>
      <c r="N35" s="309">
        <f>L35*J35*H35*F35</f>
        <v>9.0299999999999994</v>
      </c>
      <c r="O35" s="953"/>
      <c r="P35" s="955"/>
    </row>
    <row r="36" spans="1:16" s="287" customFormat="1" ht="13.8">
      <c r="A36" s="900"/>
      <c r="B36" s="900"/>
      <c r="C36" s="951"/>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53"/>
      <c r="P36" s="955"/>
    </row>
    <row r="37" spans="1:16" s="287" customFormat="1" ht="13.8">
      <c r="A37" s="900"/>
      <c r="B37" s="900"/>
      <c r="C37" s="951"/>
      <c r="D37" s="944" t="s">
        <v>316</v>
      </c>
      <c r="E37" s="945"/>
      <c r="F37" s="945"/>
      <c r="G37" s="945"/>
      <c r="H37" s="945"/>
      <c r="I37" s="307"/>
      <c r="J37" s="307"/>
      <c r="K37" s="308"/>
      <c r="L37" s="365"/>
      <c r="M37" s="332"/>
      <c r="N37" s="366"/>
      <c r="O37" s="953"/>
      <c r="P37" s="955"/>
    </row>
    <row r="38" spans="1:16" s="287" customFormat="1" ht="13.8">
      <c r="A38" s="900"/>
      <c r="B38" s="900"/>
      <c r="C38" s="951"/>
      <c r="D38" s="305">
        <v>2</v>
      </c>
      <c r="E38" s="305" t="s">
        <v>288</v>
      </c>
      <c r="F38" s="372">
        <v>7</v>
      </c>
      <c r="G38" s="372" t="s">
        <v>114</v>
      </c>
      <c r="H38" s="373">
        <v>3</v>
      </c>
      <c r="I38" s="307" t="s">
        <v>317</v>
      </c>
      <c r="J38" s="307">
        <v>12</v>
      </c>
      <c r="K38" s="308" t="s">
        <v>140</v>
      </c>
      <c r="L38" s="365">
        <v>0.15</v>
      </c>
      <c r="M38" s="332" t="s">
        <v>85</v>
      </c>
      <c r="N38" s="374">
        <f>((F38+H38)/2)*L38*J38*D38</f>
        <v>18</v>
      </c>
      <c r="O38" s="953"/>
      <c r="P38" s="955"/>
    </row>
    <row r="39" spans="1:16" s="287" customFormat="1" ht="13.8">
      <c r="A39" s="900"/>
      <c r="B39" s="900"/>
      <c r="C39" s="951"/>
      <c r="D39" s="305"/>
      <c r="E39" s="305"/>
      <c r="F39" s="306"/>
      <c r="G39" s="375">
        <v>2</v>
      </c>
      <c r="H39" s="307"/>
      <c r="I39" s="307"/>
      <c r="J39" s="307"/>
      <c r="K39" s="308"/>
      <c r="L39" s="365"/>
      <c r="M39" s="332"/>
      <c r="N39" s="366"/>
      <c r="O39" s="953"/>
      <c r="P39" s="955"/>
    </row>
    <row r="40" spans="1:16" s="287" customFormat="1" ht="13.8">
      <c r="A40" s="900"/>
      <c r="B40" s="900"/>
      <c r="C40" s="951"/>
      <c r="D40" s="944" t="s">
        <v>318</v>
      </c>
      <c r="E40" s="945"/>
      <c r="F40" s="945"/>
      <c r="G40" s="945"/>
      <c r="H40" s="945"/>
      <c r="I40" s="307"/>
      <c r="J40" s="307"/>
      <c r="K40" s="308"/>
      <c r="L40" s="365"/>
      <c r="M40" s="332"/>
      <c r="N40" s="366"/>
      <c r="O40" s="953"/>
      <c r="P40" s="955"/>
    </row>
    <row r="41" spans="1:16" s="287" customFormat="1" ht="13.8">
      <c r="A41" s="900"/>
      <c r="B41" s="900"/>
      <c r="C41" s="951"/>
      <c r="D41" s="305">
        <v>2</v>
      </c>
      <c r="E41" s="305" t="s">
        <v>288</v>
      </c>
      <c r="F41" s="372">
        <v>7</v>
      </c>
      <c r="G41" s="372" t="s">
        <v>114</v>
      </c>
      <c r="H41" s="373">
        <v>3</v>
      </c>
      <c r="I41" s="307" t="s">
        <v>317</v>
      </c>
      <c r="J41" s="307">
        <v>10</v>
      </c>
      <c r="K41" s="308" t="s">
        <v>140</v>
      </c>
      <c r="L41" s="365">
        <v>0.15</v>
      </c>
      <c r="M41" s="332" t="s">
        <v>85</v>
      </c>
      <c r="N41" s="374">
        <f>((F41+H41)/2)*L41*J41*D41</f>
        <v>15</v>
      </c>
      <c r="O41" s="953"/>
      <c r="P41" s="955"/>
    </row>
    <row r="42" spans="1:16" s="287" customFormat="1" ht="13.8">
      <c r="A42" s="900"/>
      <c r="B42" s="900"/>
      <c r="C42" s="951"/>
      <c r="D42" s="305"/>
      <c r="E42" s="305"/>
      <c r="F42" s="306"/>
      <c r="G42" s="375">
        <v>2</v>
      </c>
      <c r="H42" s="307"/>
      <c r="I42" s="307"/>
      <c r="J42" s="307"/>
      <c r="K42" s="308"/>
      <c r="L42" s="365"/>
      <c r="M42" s="332"/>
      <c r="N42" s="366"/>
      <c r="O42" s="953"/>
      <c r="P42" s="955"/>
    </row>
    <row r="43" spans="1:16" s="287" customFormat="1" ht="13.8">
      <c r="A43" s="900"/>
      <c r="B43" s="900"/>
      <c r="C43" s="951"/>
      <c r="D43" s="305" t="s">
        <v>287</v>
      </c>
      <c r="E43" s="304" t="s">
        <v>85</v>
      </c>
      <c r="F43" s="305">
        <v>4</v>
      </c>
      <c r="G43" s="305" t="s">
        <v>140</v>
      </c>
      <c r="H43" s="306">
        <v>5</v>
      </c>
      <c r="I43" s="306" t="s">
        <v>140</v>
      </c>
      <c r="J43" s="307">
        <v>1</v>
      </c>
      <c r="K43" s="307" t="s">
        <v>140</v>
      </c>
      <c r="L43" s="307">
        <v>0.15</v>
      </c>
      <c r="M43" s="308" t="s">
        <v>85</v>
      </c>
      <c r="N43" s="365">
        <f>L43*J43*H43*F43</f>
        <v>3</v>
      </c>
      <c r="O43" s="982"/>
      <c r="P43" s="955"/>
    </row>
    <row r="44" spans="1:16" s="287" customFormat="1">
      <c r="A44" s="900"/>
      <c r="B44" s="900"/>
      <c r="C44" s="951"/>
      <c r="D44" s="895" t="s">
        <v>411</v>
      </c>
      <c r="E44" s="896"/>
      <c r="F44" s="896"/>
      <c r="G44" s="896"/>
      <c r="H44" s="896"/>
      <c r="I44" s="419"/>
      <c r="J44" s="470"/>
      <c r="K44" s="364"/>
      <c r="L44" s="461"/>
      <c r="M44" s="419"/>
      <c r="N44" s="470"/>
      <c r="O44" s="953"/>
      <c r="P44" s="955"/>
    </row>
    <row r="45" spans="1:16" s="287" customFormat="1">
      <c r="A45" s="900"/>
      <c r="B45" s="900"/>
      <c r="C45" s="951"/>
      <c r="D45" s="895" t="s">
        <v>412</v>
      </c>
      <c r="E45" s="896"/>
      <c r="F45" s="896"/>
      <c r="G45" s="764"/>
      <c r="H45" s="768" t="s">
        <v>413</v>
      </c>
      <c r="I45" s="769" t="s">
        <v>114</v>
      </c>
      <c r="J45" s="770" t="s">
        <v>414</v>
      </c>
      <c r="K45" s="766" t="s">
        <v>85</v>
      </c>
      <c r="L45" s="363">
        <v>6.32</v>
      </c>
      <c r="M45" s="307" t="s">
        <v>292</v>
      </c>
      <c r="N45" s="470"/>
      <c r="O45" s="953"/>
      <c r="P45" s="955"/>
    </row>
    <row r="46" spans="1:16" s="287" customFormat="1" ht="13.8">
      <c r="A46" s="900"/>
      <c r="B46" s="900"/>
      <c r="C46" s="951"/>
      <c r="D46" s="418" t="s">
        <v>327</v>
      </c>
      <c r="E46" s="304" t="s">
        <v>85</v>
      </c>
      <c r="F46" s="305">
        <v>2</v>
      </c>
      <c r="G46" s="305" t="s">
        <v>140</v>
      </c>
      <c r="H46" s="306">
        <v>17</v>
      </c>
      <c r="I46" s="306" t="s">
        <v>140</v>
      </c>
      <c r="J46" s="307">
        <f>L45</f>
        <v>6.32</v>
      </c>
      <c r="K46" s="307" t="s">
        <v>140</v>
      </c>
      <c r="L46" s="307">
        <v>0.15</v>
      </c>
      <c r="M46" s="308" t="s">
        <v>85</v>
      </c>
      <c r="N46" s="309">
        <f>L46*J46*H46*F46</f>
        <v>32.231999999999999</v>
      </c>
      <c r="O46" s="953"/>
      <c r="P46" s="955"/>
    </row>
    <row r="47" spans="1:16" s="287" customFormat="1" ht="13.8">
      <c r="A47" s="900"/>
      <c r="B47" s="900"/>
      <c r="C47" s="951"/>
      <c r="D47" s="418" t="s">
        <v>328</v>
      </c>
      <c r="E47" s="304" t="s">
        <v>85</v>
      </c>
      <c r="F47" s="305">
        <v>2</v>
      </c>
      <c r="G47" s="305" t="s">
        <v>140</v>
      </c>
      <c r="H47" s="372">
        <v>15</v>
      </c>
      <c r="I47" s="372" t="s">
        <v>140</v>
      </c>
      <c r="J47" s="373">
        <f>L45</f>
        <v>6.32</v>
      </c>
      <c r="K47" s="373" t="s">
        <v>140</v>
      </c>
      <c r="L47" s="373">
        <v>0.15</v>
      </c>
      <c r="M47" s="377" t="s">
        <v>85</v>
      </c>
      <c r="N47" s="378">
        <f>L47*J47*H47*F47</f>
        <v>28.439999999999998</v>
      </c>
      <c r="O47" s="953"/>
      <c r="P47" s="955"/>
    </row>
    <row r="48" spans="1:16" s="287" customFormat="1" ht="13.8">
      <c r="A48" s="900"/>
      <c r="B48" s="900"/>
      <c r="C48" s="951"/>
      <c r="D48" s="305"/>
      <c r="E48" s="305"/>
      <c r="F48" s="306"/>
      <c r="G48" s="375"/>
      <c r="H48" s="307"/>
      <c r="I48" s="307"/>
      <c r="J48" s="307"/>
      <c r="K48" s="308"/>
      <c r="L48" s="365" t="s">
        <v>88</v>
      </c>
      <c r="M48" s="332" t="s">
        <v>85</v>
      </c>
      <c r="N48" s="366">
        <f>SUM(N26:N47)</f>
        <v>241.7757</v>
      </c>
      <c r="O48" s="953"/>
      <c r="P48" s="955"/>
    </row>
    <row r="49" spans="1:16" s="287" customFormat="1" ht="13.8">
      <c r="A49" s="900"/>
      <c r="B49" s="900"/>
      <c r="C49" s="951"/>
      <c r="D49" s="340"/>
      <c r="E49" s="304"/>
      <c r="F49" s="379"/>
      <c r="G49" s="380"/>
      <c r="H49" s="355"/>
      <c r="I49" s="355"/>
      <c r="J49" s="355"/>
      <c r="K49" s="355"/>
      <c r="L49" s="355"/>
      <c r="M49" s="355"/>
      <c r="N49" s="357"/>
      <c r="O49" s="953"/>
      <c r="P49" s="381"/>
    </row>
    <row r="50" spans="1:16" s="287" customFormat="1" ht="13.8">
      <c r="A50" s="900"/>
      <c r="B50" s="900"/>
      <c r="C50" s="951"/>
      <c r="D50" s="340"/>
      <c r="E50" s="304"/>
      <c r="F50" s="379"/>
      <c r="G50" s="380"/>
      <c r="H50" s="355"/>
      <c r="I50" s="355"/>
      <c r="J50" s="355"/>
      <c r="K50" s="355"/>
      <c r="L50" s="355"/>
      <c r="M50" s="355"/>
      <c r="N50" s="357"/>
      <c r="O50" s="953"/>
    </row>
    <row r="51" spans="1:16" s="287" customFormat="1" ht="13.8">
      <c r="A51" s="900"/>
      <c r="B51" s="900"/>
      <c r="C51" s="951"/>
      <c r="D51" s="340"/>
      <c r="E51" s="304"/>
      <c r="F51" s="379"/>
      <c r="G51" s="380"/>
      <c r="H51" s="355"/>
      <c r="I51" s="355"/>
      <c r="J51" s="355"/>
      <c r="K51" s="355"/>
      <c r="L51" s="355"/>
      <c r="M51" s="355"/>
      <c r="N51" s="357"/>
      <c r="O51" s="953"/>
    </row>
    <row r="52" spans="1:16" s="287" customFormat="1" ht="13.8">
      <c r="A52" s="900"/>
      <c r="B52" s="900"/>
      <c r="C52" s="951"/>
      <c r="D52" s="340"/>
      <c r="E52" s="304"/>
      <c r="F52" s="379"/>
      <c r="G52" s="380"/>
      <c r="H52" s="355"/>
      <c r="I52" s="355"/>
      <c r="J52" s="355"/>
      <c r="K52" s="355"/>
      <c r="L52" s="355"/>
      <c r="M52" s="355"/>
      <c r="N52" s="357"/>
      <c r="O52" s="983"/>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9">
        <v>4</v>
      </c>
      <c r="B54" s="899" t="s">
        <v>247</v>
      </c>
      <c r="C54" s="956" t="s">
        <v>320</v>
      </c>
      <c r="D54" s="391"/>
      <c r="E54" s="392"/>
      <c r="F54" s="393"/>
      <c r="G54" s="347"/>
      <c r="H54" s="347"/>
      <c r="I54" s="347"/>
      <c r="J54" s="347"/>
      <c r="K54" s="347"/>
      <c r="L54" s="347"/>
      <c r="M54" s="347"/>
      <c r="N54" s="347"/>
      <c r="O54" s="394"/>
      <c r="P54" s="395"/>
    </row>
    <row r="55" spans="1:16" s="287" customFormat="1" ht="13.8">
      <c r="A55" s="900"/>
      <c r="B55" s="900"/>
      <c r="C55" s="957"/>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ht="13.8">
      <c r="A56" s="900"/>
      <c r="B56" s="900"/>
      <c r="C56" s="957"/>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ht="13.8">
      <c r="A57" s="900"/>
      <c r="B57" s="900"/>
      <c r="C57" s="957"/>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ht="13.8">
      <c r="A58" s="900"/>
      <c r="B58" s="900"/>
      <c r="C58" s="957"/>
      <c r="D58" s="936" t="s">
        <v>324</v>
      </c>
      <c r="E58" s="937"/>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900"/>
      <c r="B59" s="900"/>
      <c r="C59" s="957"/>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ht="13.8">
      <c r="A60" s="900"/>
      <c r="B60" s="900"/>
      <c r="C60" s="957"/>
      <c r="D60" s="936" t="s">
        <v>326</v>
      </c>
      <c r="E60" s="937"/>
      <c r="F60" s="937"/>
      <c r="G60" s="380"/>
      <c r="H60" s="380"/>
      <c r="I60" s="380"/>
      <c r="J60" s="380"/>
      <c r="K60" s="380"/>
      <c r="L60" s="380"/>
      <c r="M60" s="380"/>
      <c r="N60" s="380"/>
      <c r="O60" s="401"/>
      <c r="P60" s="402"/>
    </row>
    <row r="61" spans="1:16" s="287" customFormat="1" ht="13.8">
      <c r="A61" s="900"/>
      <c r="B61" s="900"/>
      <c r="C61" s="957"/>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900"/>
      <c r="B62" s="900"/>
      <c r="C62" s="957"/>
      <c r="D62" s="396"/>
      <c r="E62" s="405"/>
      <c r="F62" s="305"/>
      <c r="G62" s="305"/>
      <c r="H62" s="306"/>
      <c r="I62" s="375">
        <v>2</v>
      </c>
      <c r="J62" s="307"/>
      <c r="K62" s="307"/>
      <c r="L62" s="307"/>
      <c r="M62" s="380"/>
      <c r="N62" s="380"/>
      <c r="O62" s="401"/>
      <c r="P62" s="402"/>
    </row>
    <row r="63" spans="1:16" s="287" customFormat="1" ht="13.8">
      <c r="A63" s="900"/>
      <c r="B63" s="900"/>
      <c r="C63" s="957"/>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900"/>
      <c r="B64" s="900"/>
      <c r="C64" s="957"/>
      <c r="D64" s="396"/>
      <c r="E64" s="405"/>
      <c r="F64" s="305"/>
      <c r="G64" s="305"/>
      <c r="H64" s="306"/>
      <c r="I64" s="375">
        <v>2</v>
      </c>
      <c r="J64" s="307"/>
      <c r="K64" s="307"/>
      <c r="L64" s="307"/>
      <c r="M64" s="380"/>
      <c r="N64" s="380"/>
      <c r="O64" s="401"/>
      <c r="P64" s="402"/>
    </row>
    <row r="65" spans="1:18" s="287" customFormat="1" ht="13.8">
      <c r="A65" s="900"/>
      <c r="B65" s="900"/>
      <c r="C65" s="957"/>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57"/>
      <c r="D66" s="895" t="s">
        <v>411</v>
      </c>
      <c r="E66" s="896"/>
      <c r="F66" s="896"/>
      <c r="G66" s="896"/>
      <c r="H66" s="896"/>
      <c r="I66" s="419"/>
      <c r="J66" s="470"/>
      <c r="K66" s="364"/>
      <c r="L66" s="461"/>
      <c r="M66" s="419"/>
      <c r="N66" s="470"/>
      <c r="O66" s="401"/>
      <c r="P66" s="402"/>
    </row>
    <row r="67" spans="1:18" s="287" customFormat="1">
      <c r="A67" s="900"/>
      <c r="B67" s="900"/>
      <c r="C67" s="957"/>
      <c r="D67" s="895" t="s">
        <v>412</v>
      </c>
      <c r="E67" s="896"/>
      <c r="F67" s="896"/>
      <c r="G67" s="764"/>
      <c r="H67" s="768" t="s">
        <v>413</v>
      </c>
      <c r="I67" s="769" t="s">
        <v>114</v>
      </c>
      <c r="J67" s="770" t="s">
        <v>414</v>
      </c>
      <c r="K67" s="766" t="s">
        <v>85</v>
      </c>
      <c r="L67" s="363">
        <v>6.32</v>
      </c>
      <c r="M67" s="307" t="s">
        <v>292</v>
      </c>
      <c r="N67" s="470"/>
      <c r="O67" s="401">
        <f>N70</f>
        <v>1667.8379999999997</v>
      </c>
      <c r="P67" s="402" t="s">
        <v>16</v>
      </c>
    </row>
    <row r="68" spans="1:18" s="287" customFormat="1" ht="13.8">
      <c r="A68" s="900"/>
      <c r="B68" s="900"/>
      <c r="C68" s="957"/>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900"/>
      <c r="B69" s="900"/>
      <c r="C69" s="957"/>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900"/>
      <c r="B70" s="900"/>
      <c r="C70" s="957"/>
      <c r="D70" s="305"/>
      <c r="E70" s="305"/>
      <c r="F70" s="306"/>
      <c r="G70" s="375"/>
      <c r="H70" s="307"/>
      <c r="I70" s="307"/>
      <c r="J70" s="307"/>
      <c r="K70" s="308"/>
      <c r="L70" s="365" t="s">
        <v>88</v>
      </c>
      <c r="M70" s="332" t="s">
        <v>85</v>
      </c>
      <c r="N70" s="366">
        <f>SUM(N55:N69)</f>
        <v>1667.8379999999997</v>
      </c>
      <c r="O70" s="401"/>
      <c r="P70" s="413"/>
    </row>
    <row r="71" spans="1:18" s="287" customFormat="1" ht="13.8">
      <c r="A71" s="926"/>
      <c r="B71" s="926"/>
      <c r="C71" s="958"/>
      <c r="D71" s="384"/>
      <c r="E71" s="385"/>
      <c r="F71" s="414"/>
      <c r="G71" s="387"/>
      <c r="H71" s="387"/>
      <c r="I71" s="387"/>
      <c r="J71" s="409"/>
      <c r="K71" s="409"/>
      <c r="L71" s="409"/>
      <c r="M71" s="387"/>
      <c r="N71" s="409"/>
      <c r="O71" s="415"/>
      <c r="P71" s="416"/>
    </row>
    <row r="72" spans="1:18" s="287" customFormat="1" ht="13.8">
      <c r="A72" s="904">
        <v>5</v>
      </c>
      <c r="B72" s="904" t="s">
        <v>249</v>
      </c>
      <c r="C72" s="906" t="s">
        <v>329</v>
      </c>
      <c r="D72" s="417"/>
      <c r="E72" s="418"/>
      <c r="F72" s="419"/>
      <c r="G72" s="419"/>
      <c r="H72" s="419"/>
      <c r="I72" s="419"/>
      <c r="J72" s="419"/>
      <c r="K72" s="419"/>
      <c r="L72" s="419"/>
      <c r="M72" s="419"/>
      <c r="N72" s="420"/>
      <c r="O72" s="421"/>
      <c r="P72" s="422"/>
    </row>
    <row r="73" spans="1:18" s="287" customFormat="1">
      <c r="A73" s="904"/>
      <c r="B73" s="948"/>
      <c r="C73" s="949"/>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04"/>
      <c r="B74" s="948"/>
      <c r="C74" s="949"/>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04"/>
      <c r="B75" s="948"/>
      <c r="C75" s="949"/>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04"/>
      <c r="B76" s="948"/>
      <c r="C76" s="949"/>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ht="13.8">
      <c r="A77" s="904"/>
      <c r="B77" s="948"/>
      <c r="C77" s="949"/>
      <c r="D77" s="367"/>
      <c r="E77" s="368"/>
      <c r="F77" s="368"/>
      <c r="G77" s="368"/>
      <c r="H77" s="368"/>
      <c r="I77" s="307"/>
      <c r="J77" s="307"/>
      <c r="K77" s="308"/>
      <c r="L77" s="365"/>
      <c r="M77" s="332"/>
      <c r="N77" s="366"/>
      <c r="O77" s="421"/>
      <c r="P77" s="422"/>
      <c r="R77" s="352"/>
    </row>
    <row r="78" spans="1:18" s="287" customFormat="1" ht="13.8">
      <c r="A78" s="904"/>
      <c r="B78" s="948"/>
      <c r="C78" s="949"/>
      <c r="D78" s="305"/>
      <c r="E78" s="305"/>
      <c r="F78" s="306"/>
      <c r="G78" s="306"/>
      <c r="H78" s="307"/>
      <c r="I78" s="307"/>
      <c r="J78" s="307"/>
      <c r="K78" s="308"/>
      <c r="L78" s="365"/>
      <c r="M78" s="332"/>
      <c r="N78" s="374"/>
      <c r="O78" s="421"/>
      <c r="P78" s="422"/>
      <c r="R78" s="352"/>
    </row>
    <row r="79" spans="1:18" s="287" customFormat="1" ht="13.8">
      <c r="A79" s="904"/>
      <c r="B79" s="948"/>
      <c r="C79" s="949"/>
      <c r="D79" s="305"/>
      <c r="E79" s="305"/>
      <c r="F79" s="306"/>
      <c r="G79" s="375"/>
      <c r="H79" s="307"/>
      <c r="I79" s="307"/>
      <c r="J79" s="307"/>
      <c r="K79" s="308"/>
      <c r="L79" s="365"/>
      <c r="M79" s="332"/>
      <c r="N79" s="366"/>
      <c r="O79" s="421"/>
      <c r="P79" s="422"/>
      <c r="R79" s="352"/>
    </row>
    <row r="80" spans="1:18" s="287" customFormat="1" ht="13.8">
      <c r="A80" s="904"/>
      <c r="B80" s="948"/>
      <c r="C80" s="949"/>
      <c r="D80" s="305"/>
      <c r="E80" s="305"/>
      <c r="F80" s="306"/>
      <c r="G80" s="306"/>
      <c r="H80" s="307"/>
      <c r="I80" s="307"/>
      <c r="J80" s="307"/>
      <c r="K80" s="308"/>
      <c r="L80" s="365"/>
      <c r="M80" s="332"/>
      <c r="N80" s="374"/>
      <c r="O80" s="421"/>
      <c r="P80" s="422"/>
    </row>
    <row r="81" spans="1:18" s="287" customFormat="1" ht="13.8">
      <c r="A81" s="904"/>
      <c r="B81" s="948"/>
      <c r="C81" s="949"/>
      <c r="D81" s="418"/>
      <c r="E81" s="304"/>
      <c r="F81" s="305"/>
      <c r="G81" s="305"/>
      <c r="H81" s="372"/>
      <c r="I81" s="372"/>
      <c r="J81" s="772"/>
      <c r="K81" s="373"/>
      <c r="L81" s="373"/>
      <c r="M81" s="377"/>
      <c r="N81" s="378"/>
      <c r="O81" s="421"/>
      <c r="P81" s="422"/>
    </row>
    <row r="82" spans="1:18" s="287" customFormat="1" ht="13.8">
      <c r="A82" s="904"/>
      <c r="B82" s="948"/>
      <c r="C82" s="949"/>
      <c r="D82" s="305"/>
      <c r="E82" s="305"/>
      <c r="F82" s="306"/>
      <c r="G82" s="375"/>
      <c r="H82" s="307"/>
      <c r="I82" s="307"/>
      <c r="J82" s="307"/>
      <c r="K82" s="308"/>
      <c r="L82" s="365" t="s">
        <v>88</v>
      </c>
      <c r="M82" s="332" t="s">
        <v>85</v>
      </c>
      <c r="N82" s="366">
        <f>SUM(N73:N81)</f>
        <v>181.4316</v>
      </c>
      <c r="O82" s="421"/>
      <c r="P82" s="422"/>
    </row>
    <row r="83" spans="1:18" s="287" customFormat="1">
      <c r="A83" s="904"/>
      <c r="B83" s="948"/>
      <c r="C83" s="949"/>
      <c r="D83" s="426"/>
      <c r="E83" s="404"/>
      <c r="F83" s="419"/>
      <c r="G83" s="404"/>
      <c r="H83" s="331"/>
      <c r="I83" s="404"/>
      <c r="J83" s="331"/>
      <c r="K83" s="331"/>
      <c r="L83" s="380"/>
      <c r="M83" s="380"/>
      <c r="N83" s="355" t="s">
        <v>4</v>
      </c>
      <c r="O83" s="421"/>
      <c r="P83" s="422"/>
    </row>
    <row r="84" spans="1:18" s="287" customFormat="1">
      <c r="A84" s="904"/>
      <c r="B84" s="948"/>
      <c r="C84" s="949"/>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04"/>
      <c r="B85" s="948"/>
      <c r="C85" s="949"/>
      <c r="D85" s="427"/>
      <c r="E85" s="428"/>
      <c r="F85" s="429"/>
      <c r="G85" s="429"/>
      <c r="H85" s="429"/>
      <c r="I85" s="429"/>
      <c r="J85" s="429"/>
      <c r="K85" s="429"/>
      <c r="L85" s="429"/>
      <c r="M85" s="429"/>
      <c r="N85" s="430"/>
      <c r="O85" s="431"/>
      <c r="P85" s="432"/>
    </row>
    <row r="86" spans="1:18" s="287" customFormat="1" ht="13.8">
      <c r="A86" s="903">
        <v>6</v>
      </c>
      <c r="B86" s="903" t="s">
        <v>251</v>
      </c>
      <c r="C86" s="905" t="s">
        <v>333</v>
      </c>
      <c r="D86" s="433"/>
      <c r="E86" s="434"/>
      <c r="F86" s="434"/>
      <c r="G86" s="435"/>
      <c r="H86" s="436"/>
      <c r="I86" s="436"/>
      <c r="J86" s="437"/>
      <c r="K86" s="436"/>
      <c r="L86" s="438"/>
      <c r="M86" s="436"/>
      <c r="N86" s="438"/>
      <c r="O86" s="439"/>
      <c r="P86" s="440"/>
      <c r="R86" s="352"/>
    </row>
    <row r="87" spans="1:18" s="287" customFormat="1">
      <c r="A87" s="904"/>
      <c r="B87" s="904"/>
      <c r="C87" s="906"/>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04"/>
      <c r="B88" s="904"/>
      <c r="C88" s="906"/>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04"/>
      <c r="B89" s="904"/>
      <c r="C89" s="906"/>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04"/>
      <c r="B90" s="904"/>
      <c r="C90" s="906"/>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4"/>
      <c r="B91" s="904"/>
      <c r="C91" s="906"/>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ht="13.8">
      <c r="A92" s="904"/>
      <c r="B92" s="904"/>
      <c r="C92" s="906"/>
      <c r="D92" s="944" t="s">
        <v>316</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944" t="s">
        <v>318</v>
      </c>
      <c r="E95" s="945"/>
      <c r="F95" s="945"/>
      <c r="G95" s="945"/>
      <c r="H95" s="945"/>
      <c r="I95" s="307"/>
      <c r="J95" s="307"/>
      <c r="K95" s="308"/>
      <c r="L95" s="365"/>
      <c r="M95" s="332"/>
      <c r="N95" s="366"/>
      <c r="O95" s="421"/>
      <c r="P95" s="422"/>
      <c r="R95" s="352"/>
    </row>
    <row r="96" spans="1:18" s="287" customFormat="1" ht="13.8">
      <c r="A96" s="904"/>
      <c r="B96" s="904"/>
      <c r="C96" s="906"/>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04"/>
      <c r="B97" s="904"/>
      <c r="C97" s="906"/>
      <c r="D97" s="358"/>
      <c r="E97" s="305"/>
      <c r="F97" s="306"/>
      <c r="G97" s="375">
        <v>2</v>
      </c>
      <c r="H97" s="307"/>
      <c r="I97" s="307"/>
      <c r="J97" s="307"/>
      <c r="K97" s="308"/>
      <c r="L97" s="365"/>
      <c r="M97" s="332"/>
      <c r="N97" s="366"/>
      <c r="O97" s="421"/>
      <c r="P97" s="422"/>
      <c r="R97" s="352"/>
    </row>
    <row r="98" spans="1:19" s="287" customFormat="1" ht="13.8">
      <c r="A98" s="904"/>
      <c r="B98" s="904"/>
      <c r="C98" s="906"/>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4"/>
      <c r="B99" s="904"/>
      <c r="C99" s="906"/>
      <c r="D99" s="895" t="s">
        <v>411</v>
      </c>
      <c r="E99" s="896"/>
      <c r="F99" s="896"/>
      <c r="G99" s="896"/>
      <c r="H99" s="896"/>
      <c r="I99" s="419"/>
      <c r="J99" s="470"/>
      <c r="K99" s="364"/>
      <c r="L99" s="461"/>
      <c r="M99" s="419"/>
      <c r="N99" s="470"/>
      <c r="O99" s="421"/>
      <c r="P99" s="422"/>
      <c r="R99" s="352"/>
    </row>
    <row r="100" spans="1:19" s="287" customFormat="1">
      <c r="A100" s="904"/>
      <c r="B100" s="904"/>
      <c r="C100" s="906"/>
      <c r="D100" s="895" t="s">
        <v>412</v>
      </c>
      <c r="E100" s="896"/>
      <c r="F100" s="896"/>
      <c r="G100" s="764"/>
      <c r="H100" s="768" t="s">
        <v>413</v>
      </c>
      <c r="I100" s="769" t="s">
        <v>114</v>
      </c>
      <c r="J100" s="770" t="s">
        <v>414</v>
      </c>
      <c r="K100" s="766" t="s">
        <v>85</v>
      </c>
      <c r="L100" s="363">
        <v>6.32</v>
      </c>
      <c r="M100" s="307" t="s">
        <v>292</v>
      </c>
      <c r="N100" s="470"/>
      <c r="O100" s="421"/>
      <c r="P100" s="422"/>
      <c r="R100" s="352"/>
    </row>
    <row r="101" spans="1:19" s="287" customFormat="1" ht="13.8">
      <c r="A101" s="904"/>
      <c r="B101" s="904"/>
      <c r="C101" s="906"/>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04"/>
      <c r="B102" s="904"/>
      <c r="C102" s="906"/>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04"/>
      <c r="B103" s="904"/>
      <c r="C103" s="906"/>
      <c r="D103" s="358"/>
      <c r="E103" s="304"/>
      <c r="F103" s="305"/>
      <c r="G103" s="305"/>
      <c r="H103" s="306"/>
      <c r="I103" s="306"/>
      <c r="J103" s="307"/>
      <c r="K103" s="307"/>
      <c r="L103" s="380"/>
      <c r="M103" s="380"/>
      <c r="N103" s="442">
        <f>SUM(N87:N102)</f>
        <v>322.36759999999998</v>
      </c>
      <c r="O103" s="421"/>
      <c r="P103" s="422"/>
      <c r="R103" s="352"/>
    </row>
    <row r="104" spans="1:19" s="287" customFormat="1" ht="13.8">
      <c r="A104" s="904"/>
      <c r="B104" s="904"/>
      <c r="C104" s="906"/>
      <c r="D104" s="946" t="s">
        <v>335</v>
      </c>
      <c r="E104" s="947"/>
      <c r="F104" s="947"/>
      <c r="G104" s="947"/>
      <c r="H104" s="947"/>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ht="13.8">
      <c r="A105" s="904"/>
      <c r="B105" s="904"/>
      <c r="C105" s="943"/>
      <c r="D105" s="358"/>
      <c r="E105" s="304"/>
      <c r="F105" s="305"/>
      <c r="G105" s="305"/>
      <c r="H105" s="306"/>
      <c r="I105" s="306"/>
      <c r="J105" s="307"/>
      <c r="K105" s="307"/>
      <c r="L105" s="380"/>
      <c r="M105" s="380"/>
      <c r="N105" s="443" t="s">
        <v>4</v>
      </c>
      <c r="O105" s="421"/>
      <c r="P105" s="422"/>
      <c r="R105" s="352"/>
    </row>
    <row r="106" spans="1:19" s="287" customFormat="1" ht="13.8">
      <c r="A106" s="904"/>
      <c r="B106" s="904"/>
      <c r="C106" s="938" t="s">
        <v>8</v>
      </c>
      <c r="D106" s="941" t="s">
        <v>335</v>
      </c>
      <c r="E106" s="942"/>
      <c r="F106" s="942"/>
      <c r="G106" s="942"/>
      <c r="H106" s="942"/>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ht="13.8">
      <c r="A107" s="922"/>
      <c r="B107" s="922"/>
      <c r="C107" s="940"/>
      <c r="D107" s="449"/>
      <c r="E107" s="450"/>
      <c r="F107" s="338"/>
      <c r="G107" s="338"/>
      <c r="H107" s="338"/>
      <c r="I107" s="338"/>
      <c r="J107" s="338"/>
      <c r="K107" s="338"/>
      <c r="L107" s="338"/>
      <c r="M107" s="338"/>
      <c r="N107" s="451" t="s">
        <v>4</v>
      </c>
      <c r="O107" s="452"/>
      <c r="P107" s="453"/>
    </row>
    <row r="108" spans="1:19" s="287" customFormat="1" ht="13.8">
      <c r="A108" s="903">
        <v>7</v>
      </c>
      <c r="B108" s="903" t="s">
        <v>254</v>
      </c>
      <c r="C108" s="905" t="s">
        <v>336</v>
      </c>
      <c r="D108" s="433"/>
      <c r="E108" s="434"/>
      <c r="F108" s="435"/>
      <c r="G108" s="435"/>
      <c r="H108" s="438"/>
      <c r="I108" s="436"/>
      <c r="J108" s="437"/>
      <c r="K108" s="436"/>
      <c r="L108" s="437"/>
      <c r="M108" s="436"/>
      <c r="N108" s="437"/>
      <c r="O108" s="977">
        <f>N118</f>
        <v>1270.1499999999999</v>
      </c>
      <c r="P108" s="980" t="s">
        <v>3</v>
      </c>
      <c r="R108" s="352"/>
      <c r="S108" s="352"/>
    </row>
    <row r="109" spans="1:19" s="287" customFormat="1">
      <c r="A109" s="904"/>
      <c r="B109" s="904"/>
      <c r="C109" s="906"/>
      <c r="D109" s="455" t="s">
        <v>337</v>
      </c>
      <c r="E109" s="456"/>
      <c r="F109" s="457"/>
      <c r="G109" s="457"/>
      <c r="H109" s="458"/>
      <c r="I109" s="364"/>
      <c r="J109" s="458"/>
      <c r="K109" s="459"/>
      <c r="L109" s="460"/>
      <c r="M109" s="459"/>
      <c r="N109" s="461"/>
      <c r="O109" s="978"/>
      <c r="P109" s="981"/>
      <c r="R109" s="352"/>
      <c r="S109" s="352"/>
    </row>
    <row r="110" spans="1:19" s="287" customFormat="1" ht="13.8">
      <c r="A110" s="904"/>
      <c r="B110" s="904"/>
      <c r="C110" s="906"/>
      <c r="D110" s="895" t="s">
        <v>338</v>
      </c>
      <c r="E110" s="896"/>
      <c r="F110" s="398"/>
      <c r="G110" s="355"/>
      <c r="H110" s="355">
        <v>1</v>
      </c>
      <c r="I110" s="355" t="s">
        <v>140</v>
      </c>
      <c r="J110" s="399">
        <f>L25</f>
        <v>37.099999999999994</v>
      </c>
      <c r="K110" s="355" t="s">
        <v>140</v>
      </c>
      <c r="L110" s="399">
        <f>J14</f>
        <v>15</v>
      </c>
      <c r="M110" s="355" t="s">
        <v>85</v>
      </c>
      <c r="N110" s="400">
        <f>H110*J110*L110</f>
        <v>556.49999999999989</v>
      </c>
      <c r="O110" s="979"/>
      <c r="P110" s="981"/>
      <c r="R110" s="352"/>
      <c r="S110" s="352"/>
    </row>
    <row r="111" spans="1:19" s="287" customFormat="1" ht="13.8">
      <c r="A111" s="904"/>
      <c r="B111" s="904"/>
      <c r="C111" s="906"/>
      <c r="D111" s="417"/>
      <c r="E111" s="418"/>
      <c r="F111" s="398"/>
      <c r="G111" s="355"/>
      <c r="H111" s="355"/>
      <c r="I111" s="355"/>
      <c r="J111" s="399"/>
      <c r="K111" s="355"/>
      <c r="L111" s="399"/>
      <c r="M111" s="355"/>
      <c r="N111" s="400"/>
      <c r="O111" s="979"/>
      <c r="P111" s="981"/>
      <c r="R111" s="352"/>
      <c r="S111" s="352"/>
    </row>
    <row r="112" spans="1:19" s="287" customFormat="1" ht="13.8">
      <c r="A112" s="904"/>
      <c r="B112" s="904"/>
      <c r="C112" s="906"/>
      <c r="D112" s="895" t="s">
        <v>339</v>
      </c>
      <c r="E112" s="896"/>
      <c r="F112" s="896"/>
      <c r="G112" s="457"/>
      <c r="H112" s="458">
        <f>N110</f>
        <v>556.49999999999989</v>
      </c>
      <c r="I112" s="459" t="s">
        <v>140</v>
      </c>
      <c r="J112" s="458">
        <v>0.5</v>
      </c>
      <c r="K112" s="459"/>
      <c r="L112" s="460"/>
      <c r="M112" s="459" t="s">
        <v>85</v>
      </c>
      <c r="N112" s="461">
        <f>H112*J112</f>
        <v>278.24999999999994</v>
      </c>
      <c r="O112" s="978"/>
      <c r="P112" s="981"/>
      <c r="R112" s="352"/>
      <c r="S112" s="352"/>
    </row>
    <row r="113" spans="1:19" s="287" customFormat="1" ht="13.8">
      <c r="A113" s="904"/>
      <c r="B113" s="904"/>
      <c r="C113" s="906"/>
      <c r="D113" s="418" t="s">
        <v>340</v>
      </c>
      <c r="E113" s="397" t="s">
        <v>85</v>
      </c>
      <c r="F113" s="398"/>
      <c r="G113" s="355"/>
      <c r="H113" s="409">
        <v>4</v>
      </c>
      <c r="I113" s="409" t="s">
        <v>140</v>
      </c>
      <c r="J113" s="410">
        <v>7</v>
      </c>
      <c r="K113" s="409" t="s">
        <v>140</v>
      </c>
      <c r="L113" s="410">
        <v>2</v>
      </c>
      <c r="M113" s="409" t="s">
        <v>85</v>
      </c>
      <c r="N113" s="464">
        <f>H113*J113*L113</f>
        <v>56</v>
      </c>
      <c r="O113" s="978"/>
      <c r="P113" s="981"/>
      <c r="R113" s="352"/>
      <c r="S113" s="352"/>
    </row>
    <row r="114" spans="1:19" s="287" customFormat="1" ht="13.8">
      <c r="A114" s="904"/>
      <c r="B114" s="904"/>
      <c r="C114" s="906"/>
      <c r="D114" s="418"/>
      <c r="E114" s="397"/>
      <c r="F114" s="398"/>
      <c r="G114" s="355"/>
      <c r="H114" s="355"/>
      <c r="I114" s="355"/>
      <c r="J114" s="403"/>
      <c r="K114" s="355"/>
      <c r="L114" s="403" t="s">
        <v>88</v>
      </c>
      <c r="M114" s="355" t="s">
        <v>85</v>
      </c>
      <c r="N114" s="442">
        <f>SUM(N112:N113)</f>
        <v>334.24999999999994</v>
      </c>
      <c r="O114" s="978"/>
      <c r="P114" s="981"/>
      <c r="R114" s="352"/>
      <c r="S114" s="352"/>
    </row>
    <row r="115" spans="1:19" s="287" customFormat="1" ht="13.8">
      <c r="A115" s="904"/>
      <c r="B115" s="904"/>
      <c r="C115" s="906"/>
      <c r="D115" s="895" t="s">
        <v>341</v>
      </c>
      <c r="E115" s="896"/>
      <c r="F115" s="896"/>
      <c r="G115" s="355" t="s">
        <v>85</v>
      </c>
      <c r="H115" s="356">
        <v>0.5</v>
      </c>
      <c r="I115" s="355" t="s">
        <v>140</v>
      </c>
      <c r="J115" s="356">
        <v>0.5</v>
      </c>
      <c r="K115" s="355" t="s">
        <v>85</v>
      </c>
      <c r="L115" s="403">
        <v>0.25</v>
      </c>
      <c r="M115" s="355" t="s">
        <v>16</v>
      </c>
      <c r="N115" s="442"/>
      <c r="O115" s="978"/>
      <c r="P115" s="981"/>
      <c r="R115" s="352"/>
      <c r="S115" s="352"/>
    </row>
    <row r="116" spans="1:19" s="287" customFormat="1">
      <c r="A116" s="904"/>
      <c r="B116" s="904"/>
      <c r="C116" s="906"/>
      <c r="D116" s="895" t="s">
        <v>342</v>
      </c>
      <c r="E116" s="896"/>
      <c r="F116" s="896"/>
      <c r="G116" s="457"/>
      <c r="H116" s="466">
        <f>N114</f>
        <v>334.24999999999994</v>
      </c>
      <c r="I116" s="364" t="s">
        <v>131</v>
      </c>
      <c r="J116" s="458">
        <f>L115</f>
        <v>0.25</v>
      </c>
      <c r="K116" s="459"/>
      <c r="L116" s="460"/>
      <c r="M116" s="459" t="s">
        <v>85</v>
      </c>
      <c r="N116" s="461">
        <f>H116/J116</f>
        <v>1336.9999999999998</v>
      </c>
      <c r="O116" s="978"/>
      <c r="P116" s="981"/>
      <c r="R116" s="352"/>
      <c r="S116" s="352"/>
    </row>
    <row r="117" spans="1:19" s="287" customFormat="1" ht="13.8">
      <c r="A117" s="904"/>
      <c r="B117" s="904"/>
      <c r="C117" s="906"/>
      <c r="D117" s="895" t="s">
        <v>343</v>
      </c>
      <c r="E117" s="896"/>
      <c r="F117" s="896"/>
      <c r="G117" s="896"/>
      <c r="H117" s="467"/>
      <c r="I117" s="429"/>
      <c r="J117" s="468">
        <f>N116</f>
        <v>1336.9999999999998</v>
      </c>
      <c r="K117" s="429" t="s">
        <v>140</v>
      </c>
      <c r="L117" s="468">
        <v>0.05</v>
      </c>
      <c r="M117" s="429" t="s">
        <v>85</v>
      </c>
      <c r="N117" s="469">
        <f>J117*L117</f>
        <v>66.849999999999994</v>
      </c>
      <c r="O117" s="978"/>
      <c r="P117" s="981"/>
      <c r="R117" s="352"/>
      <c r="S117" s="352"/>
    </row>
    <row r="118" spans="1:19" s="287" customFormat="1" ht="13.8">
      <c r="A118" s="904"/>
      <c r="B118" s="904"/>
      <c r="C118" s="906"/>
      <c r="D118" s="417"/>
      <c r="E118" s="332"/>
      <c r="F118" s="332"/>
      <c r="G118" s="332"/>
      <c r="H118" s="470"/>
      <c r="I118" s="419"/>
      <c r="J118" s="461"/>
      <c r="K118" s="419"/>
      <c r="L118" s="461" t="s">
        <v>170</v>
      </c>
      <c r="M118" s="419"/>
      <c r="N118" s="461">
        <f>N116-N117</f>
        <v>1270.1499999999999</v>
      </c>
      <c r="O118" s="978"/>
      <c r="P118" s="981"/>
    </row>
    <row r="119" spans="1:19" s="287" customFormat="1" ht="13.8">
      <c r="A119" s="922"/>
      <c r="B119" s="922"/>
      <c r="C119" s="943"/>
      <c r="D119" s="450"/>
      <c r="E119" s="450"/>
      <c r="F119" s="429"/>
      <c r="G119" s="429"/>
      <c r="H119" s="429"/>
      <c r="I119" s="429"/>
      <c r="J119" s="429"/>
      <c r="K119" s="429"/>
      <c r="L119" s="429"/>
      <c r="M119" s="429"/>
      <c r="N119" s="472"/>
      <c r="O119" s="473"/>
      <c r="P119" s="474"/>
    </row>
    <row r="120" spans="1:19" s="287" customFormat="1" ht="13.8">
      <c r="A120" s="903"/>
      <c r="B120" s="903"/>
      <c r="C120" s="938" t="s">
        <v>9</v>
      </c>
      <c r="D120" s="475" t="s">
        <v>337</v>
      </c>
      <c r="E120" s="475"/>
      <c r="F120" s="436"/>
      <c r="G120" s="436"/>
      <c r="H120" s="436"/>
      <c r="I120" s="436"/>
      <c r="J120" s="436"/>
      <c r="K120" s="436"/>
      <c r="L120" s="436"/>
      <c r="M120" s="436"/>
      <c r="N120" s="436"/>
      <c r="O120" s="514"/>
      <c r="P120" s="477"/>
    </row>
    <row r="121" spans="1:19" s="287" customFormat="1" ht="13.8">
      <c r="A121" s="904"/>
      <c r="B121" s="904"/>
      <c r="C121" s="939"/>
      <c r="D121" s="895" t="s">
        <v>338</v>
      </c>
      <c r="E121" s="896"/>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ht="13.8">
      <c r="A122" s="904"/>
      <c r="B122" s="904"/>
      <c r="C122" s="939"/>
      <c r="D122" s="417"/>
      <c r="E122" s="418"/>
      <c r="F122" s="398"/>
      <c r="G122" s="355"/>
      <c r="H122" s="355"/>
      <c r="I122" s="355"/>
      <c r="J122" s="399"/>
      <c r="K122" s="355"/>
      <c r="L122" s="399"/>
      <c r="M122" s="355"/>
      <c r="N122" s="400"/>
      <c r="O122" s="517"/>
      <c r="P122" s="479"/>
    </row>
    <row r="123" spans="1:19" s="287" customFormat="1" ht="13.8">
      <c r="A123" s="904"/>
      <c r="B123" s="904"/>
      <c r="C123" s="939"/>
      <c r="D123" s="895" t="s">
        <v>339</v>
      </c>
      <c r="E123" s="896"/>
      <c r="F123" s="896"/>
      <c r="G123" s="457"/>
      <c r="H123" s="458">
        <f>N121</f>
        <v>556.49999999999989</v>
      </c>
      <c r="I123" s="459" t="s">
        <v>140</v>
      </c>
      <c r="J123" s="458">
        <v>0.5</v>
      </c>
      <c r="K123" s="459"/>
      <c r="L123" s="460"/>
      <c r="M123" s="459" t="s">
        <v>85</v>
      </c>
      <c r="N123" s="461">
        <f>H123*J123</f>
        <v>278.24999999999994</v>
      </c>
      <c r="O123" s="517"/>
      <c r="P123" s="479"/>
    </row>
    <row r="124" spans="1:19" s="287" customFormat="1" ht="13.8">
      <c r="A124" s="904"/>
      <c r="B124" s="904"/>
      <c r="C124" s="939"/>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ht="13.8">
      <c r="A125" s="904"/>
      <c r="B125" s="904"/>
      <c r="C125" s="939"/>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ht="13.8">
      <c r="A126" s="904"/>
      <c r="B126" s="904"/>
      <c r="C126" s="939"/>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ht="13.8">
      <c r="A127" s="904"/>
      <c r="B127" s="904"/>
      <c r="C127" s="939"/>
      <c r="D127" s="418"/>
      <c r="E127" s="397"/>
      <c r="F127" s="398"/>
      <c r="G127" s="355"/>
      <c r="H127" s="409"/>
      <c r="I127" s="409"/>
      <c r="J127" s="410"/>
      <c r="K127" s="409"/>
      <c r="L127" s="410"/>
      <c r="M127" s="409"/>
      <c r="N127" s="464"/>
      <c r="O127" s="517"/>
      <c r="P127" s="479"/>
    </row>
    <row r="128" spans="1:19" s="287" customFormat="1" ht="13.8">
      <c r="A128" s="904"/>
      <c r="B128" s="904"/>
      <c r="C128" s="939"/>
      <c r="D128" s="418"/>
      <c r="E128" s="397"/>
      <c r="F128" s="398"/>
      <c r="G128" s="355"/>
      <c r="H128" s="355"/>
      <c r="I128" s="355"/>
      <c r="J128" s="403"/>
      <c r="K128" s="355"/>
      <c r="L128" s="403" t="s">
        <v>88</v>
      </c>
      <c r="M128" s="355" t="s">
        <v>85</v>
      </c>
      <c r="N128" s="400">
        <f>SUM(N123:N127)</f>
        <v>628.9079999999999</v>
      </c>
      <c r="O128" s="517"/>
      <c r="P128" s="479"/>
    </row>
    <row r="129" spans="1:16" s="287" customFormat="1" ht="13.8">
      <c r="A129" s="904"/>
      <c r="B129" s="904"/>
      <c r="C129" s="939"/>
      <c r="D129" s="895" t="s">
        <v>341</v>
      </c>
      <c r="E129" s="896"/>
      <c r="F129" s="896"/>
      <c r="G129" s="355" t="s">
        <v>85</v>
      </c>
      <c r="H129" s="356">
        <v>0.5</v>
      </c>
      <c r="I129" s="355" t="s">
        <v>140</v>
      </c>
      <c r="J129" s="356">
        <v>0.5</v>
      </c>
      <c r="K129" s="355" t="s">
        <v>85</v>
      </c>
      <c r="L129" s="403">
        <v>0.25</v>
      </c>
      <c r="M129" s="355" t="s">
        <v>16</v>
      </c>
      <c r="N129" s="400"/>
      <c r="O129" s="517"/>
      <c r="P129" s="479"/>
    </row>
    <row r="130" spans="1:16" s="287" customFormat="1">
      <c r="A130" s="904"/>
      <c r="B130" s="904"/>
      <c r="C130" s="939"/>
      <c r="D130" s="895" t="s">
        <v>171</v>
      </c>
      <c r="E130" s="896"/>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ht="13.8">
      <c r="A131" s="904"/>
      <c r="B131" s="904"/>
      <c r="C131" s="939"/>
      <c r="D131" s="895" t="s">
        <v>343</v>
      </c>
      <c r="E131" s="896"/>
      <c r="F131" s="896"/>
      <c r="G131" s="896"/>
      <c r="H131" s="467"/>
      <c r="I131" s="429"/>
      <c r="J131" s="468">
        <f>N130</f>
        <v>2515.6319999999996</v>
      </c>
      <c r="K131" s="429" t="s">
        <v>140</v>
      </c>
      <c r="L131" s="468">
        <v>0.05</v>
      </c>
      <c r="M131" s="429" t="s">
        <v>85</v>
      </c>
      <c r="N131" s="469">
        <f>J131*L131</f>
        <v>125.78159999999998</v>
      </c>
      <c r="O131" s="481"/>
      <c r="P131" s="479"/>
    </row>
    <row r="132" spans="1:16" s="287" customFormat="1">
      <c r="A132" s="904"/>
      <c r="B132" s="904"/>
      <c r="C132" s="939"/>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2"/>
      <c r="B133" s="922"/>
      <c r="C133" s="940"/>
      <c r="D133" s="450"/>
      <c r="E133" s="450"/>
      <c r="F133" s="429"/>
      <c r="G133" s="429"/>
      <c r="H133" s="429"/>
      <c r="I133" s="429"/>
      <c r="J133" s="467"/>
      <c r="K133" s="482"/>
      <c r="L133" s="468"/>
      <c r="M133" s="429"/>
      <c r="N133" s="430"/>
      <c r="O133" s="483"/>
      <c r="P133" s="381"/>
    </row>
    <row r="134" spans="1:16" s="287" customFormat="1" ht="13.8">
      <c r="A134" s="903"/>
      <c r="B134" s="903"/>
      <c r="C134" s="938" t="s">
        <v>256</v>
      </c>
      <c r="D134" s="475"/>
      <c r="E134" s="475"/>
      <c r="F134" s="436"/>
      <c r="G134" s="436"/>
      <c r="H134" s="436"/>
      <c r="I134" s="436"/>
      <c r="J134" s="436"/>
      <c r="K134" s="436"/>
      <c r="L134" s="436"/>
      <c r="M134" s="436"/>
      <c r="N134" s="485"/>
      <c r="O134" s="486"/>
      <c r="P134" s="479"/>
    </row>
    <row r="135" spans="1:16" s="287" customFormat="1">
      <c r="A135" s="904"/>
      <c r="B135" s="904"/>
      <c r="C135" s="939"/>
      <c r="D135" s="895"/>
      <c r="E135" s="896"/>
      <c r="F135" s="896"/>
      <c r="G135" s="457"/>
      <c r="H135" s="466"/>
      <c r="I135" s="364"/>
      <c r="J135" s="458"/>
      <c r="K135" s="459"/>
      <c r="L135" s="460"/>
      <c r="M135" s="459"/>
      <c r="N135" s="470"/>
      <c r="O135" s="478"/>
      <c r="P135" s="479"/>
    </row>
    <row r="136" spans="1:16" s="287" customFormat="1" ht="13.8">
      <c r="A136" s="904"/>
      <c r="B136" s="904"/>
      <c r="C136" s="939"/>
      <c r="D136" s="918" t="s">
        <v>344</v>
      </c>
      <c r="E136" s="919"/>
      <c r="F136" s="919"/>
      <c r="G136" s="419"/>
      <c r="H136" s="419"/>
      <c r="I136" s="419"/>
      <c r="J136" s="419"/>
      <c r="K136" s="419"/>
      <c r="L136" s="419"/>
      <c r="M136" s="419"/>
      <c r="N136" s="420"/>
      <c r="O136" s="481"/>
      <c r="P136" s="479"/>
    </row>
    <row r="137" spans="1:16" s="287" customFormat="1" ht="13.8">
      <c r="A137" s="904"/>
      <c r="B137" s="904"/>
      <c r="C137" s="939"/>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04"/>
      <c r="B138" s="904"/>
      <c r="C138" s="939"/>
      <c r="D138" s="895" t="s">
        <v>341</v>
      </c>
      <c r="E138" s="896"/>
      <c r="F138" s="896"/>
      <c r="G138" s="355" t="s">
        <v>85</v>
      </c>
      <c r="H138" s="356">
        <v>0.4</v>
      </c>
      <c r="I138" s="355" t="s">
        <v>140</v>
      </c>
      <c r="J138" s="356">
        <v>0.4</v>
      </c>
      <c r="K138" s="355" t="s">
        <v>85</v>
      </c>
      <c r="L138" s="403">
        <f>H138*J138</f>
        <v>0.16000000000000003</v>
      </c>
      <c r="M138" s="355" t="s">
        <v>16</v>
      </c>
      <c r="N138" s="420"/>
      <c r="O138" s="481"/>
      <c r="P138" s="479"/>
    </row>
    <row r="139" spans="1:16" s="287" customFormat="1">
      <c r="A139" s="904"/>
      <c r="B139" s="904"/>
      <c r="C139" s="939"/>
      <c r="D139" s="895" t="s">
        <v>171</v>
      </c>
      <c r="E139" s="896"/>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4"/>
      <c r="B140" s="904"/>
      <c r="C140" s="939"/>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04"/>
      <c r="B141" s="904"/>
      <c r="C141" s="939"/>
      <c r="D141" s="895" t="s">
        <v>343</v>
      </c>
      <c r="E141" s="896"/>
      <c r="F141" s="896"/>
      <c r="G141" s="896"/>
      <c r="H141" s="467"/>
      <c r="I141" s="429"/>
      <c r="J141" s="468">
        <f>N140</f>
        <v>1874.9999999999995</v>
      </c>
      <c r="K141" s="429" t="s">
        <v>140</v>
      </c>
      <c r="L141" s="468">
        <v>0.05</v>
      </c>
      <c r="M141" s="429" t="s">
        <v>85</v>
      </c>
      <c r="N141" s="469">
        <f>J141*L141</f>
        <v>93.749999999999986</v>
      </c>
      <c r="O141" s="481"/>
      <c r="P141" s="479"/>
    </row>
    <row r="142" spans="1:16" s="287" customFormat="1" ht="13.8">
      <c r="A142" s="904"/>
      <c r="B142" s="904"/>
      <c r="C142" s="939"/>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04"/>
      <c r="B143" s="904"/>
      <c r="C143" s="939"/>
      <c r="D143" s="418"/>
      <c r="E143" s="418"/>
      <c r="F143" s="419"/>
      <c r="G143" s="419"/>
      <c r="H143" s="419"/>
      <c r="I143" s="419"/>
      <c r="J143" s="470"/>
      <c r="K143" s="461"/>
      <c r="L143" s="461"/>
      <c r="M143" s="419"/>
      <c r="N143" s="481" t="s">
        <v>3</v>
      </c>
      <c r="O143" s="478"/>
      <c r="P143" s="479"/>
    </row>
    <row r="144" spans="1:16" s="287" customFormat="1">
      <c r="A144" s="922"/>
      <c r="B144" s="922"/>
      <c r="C144" s="940"/>
      <c r="D144" s="450"/>
      <c r="E144" s="450"/>
      <c r="F144" s="429"/>
      <c r="G144" s="429"/>
      <c r="H144" s="429"/>
      <c r="I144" s="429"/>
      <c r="J144" s="467"/>
      <c r="K144" s="482"/>
      <c r="L144" s="468"/>
      <c r="M144" s="429"/>
      <c r="N144" s="488"/>
      <c r="O144" s="483"/>
      <c r="P144" s="484"/>
    </row>
    <row r="145" spans="1:16" s="287" customFormat="1">
      <c r="A145" s="903"/>
      <c r="B145" s="903"/>
      <c r="C145" s="938" t="s">
        <v>257</v>
      </c>
      <c r="D145" s="418"/>
      <c r="E145" s="418"/>
      <c r="F145" s="419"/>
      <c r="G145" s="419"/>
      <c r="H145" s="419"/>
      <c r="I145" s="419"/>
      <c r="J145" s="470"/>
      <c r="K145" s="364"/>
      <c r="L145" s="461"/>
      <c r="M145" s="419"/>
      <c r="N145" s="487"/>
      <c r="O145" s="481"/>
      <c r="P145" s="479"/>
    </row>
    <row r="146" spans="1:16" s="287" customFormat="1" ht="13.8">
      <c r="A146" s="904"/>
      <c r="B146" s="904"/>
      <c r="C146" s="939"/>
      <c r="D146" s="895" t="s">
        <v>346</v>
      </c>
      <c r="E146" s="896"/>
      <c r="F146" s="896"/>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4"/>
      <c r="B147" s="904"/>
      <c r="C147" s="939"/>
      <c r="D147" s="912" t="s">
        <v>349</v>
      </c>
      <c r="E147" s="913"/>
      <c r="F147" s="913"/>
      <c r="G147" s="489"/>
      <c r="H147" s="419"/>
      <c r="I147" s="419"/>
      <c r="J147" s="470"/>
      <c r="K147" s="364"/>
      <c r="L147" s="461"/>
      <c r="M147" s="419"/>
      <c r="N147" s="470"/>
      <c r="O147" s="478"/>
      <c r="P147" s="479"/>
    </row>
    <row r="148" spans="1:16" s="287" customFormat="1" ht="13.8">
      <c r="A148" s="904"/>
      <c r="B148" s="904"/>
      <c r="C148" s="939"/>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04"/>
      <c r="B151" s="904"/>
      <c r="C151" s="939"/>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04"/>
      <c r="B152" s="904"/>
      <c r="C152" s="939"/>
      <c r="D152" s="396"/>
      <c r="E152" s="405"/>
      <c r="F152" s="305"/>
      <c r="G152" s="305"/>
      <c r="H152" s="306"/>
      <c r="I152" s="375">
        <v>2</v>
      </c>
      <c r="J152" s="307"/>
      <c r="K152" s="307"/>
      <c r="L152" s="307"/>
      <c r="M152" s="380"/>
      <c r="N152" s="380"/>
      <c r="O152" s="478"/>
      <c r="P152" s="479"/>
    </row>
    <row r="153" spans="1:16" s="287" customFormat="1" ht="13.8">
      <c r="A153" s="904"/>
      <c r="B153" s="904"/>
      <c r="C153" s="939"/>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4"/>
      <c r="B154" s="904"/>
      <c r="C154" s="939"/>
      <c r="D154" s="895" t="s">
        <v>411</v>
      </c>
      <c r="E154" s="896"/>
      <c r="F154" s="896"/>
      <c r="G154" s="896"/>
      <c r="H154" s="896"/>
      <c r="I154" s="419"/>
      <c r="J154" s="470"/>
      <c r="K154" s="364"/>
      <c r="L154" s="461"/>
      <c r="M154" s="419"/>
      <c r="N154" s="470"/>
      <c r="O154" s="478"/>
      <c r="P154" s="479"/>
    </row>
    <row r="155" spans="1:16" s="287" customFormat="1">
      <c r="A155" s="904"/>
      <c r="B155" s="904"/>
      <c r="C155" s="939"/>
      <c r="D155" s="895" t="s">
        <v>412</v>
      </c>
      <c r="E155" s="896"/>
      <c r="F155" s="896"/>
      <c r="G155" s="764"/>
      <c r="H155" s="768" t="s">
        <v>413</v>
      </c>
      <c r="I155" s="769" t="s">
        <v>114</v>
      </c>
      <c r="J155" s="770" t="s">
        <v>414</v>
      </c>
      <c r="K155" s="766" t="s">
        <v>85</v>
      </c>
      <c r="L155" s="363">
        <v>6.32</v>
      </c>
      <c r="M155" s="307" t="s">
        <v>292</v>
      </c>
      <c r="N155" s="470"/>
      <c r="O155" s="478"/>
      <c r="P155" s="479"/>
    </row>
    <row r="156" spans="1:16" s="287" customFormat="1" ht="13.8">
      <c r="A156" s="904"/>
      <c r="B156" s="904"/>
      <c r="C156" s="939"/>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04"/>
      <c r="B157" s="904"/>
      <c r="C157" s="939"/>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04"/>
      <c r="B158" s="904"/>
      <c r="C158" s="939"/>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04"/>
      <c r="B159" s="904"/>
      <c r="C159" s="939"/>
      <c r="D159" s="895" t="s">
        <v>341</v>
      </c>
      <c r="E159" s="896"/>
      <c r="F159" s="896"/>
      <c r="G159" s="355" t="s">
        <v>85</v>
      </c>
      <c r="H159" s="356">
        <v>0.4</v>
      </c>
      <c r="I159" s="355" t="s">
        <v>140</v>
      </c>
      <c r="J159" s="356">
        <v>0.4</v>
      </c>
      <c r="K159" s="355" t="s">
        <v>85</v>
      </c>
      <c r="L159" s="403">
        <f>H159*J159</f>
        <v>0.16000000000000003</v>
      </c>
      <c r="M159" s="355" t="s">
        <v>16</v>
      </c>
      <c r="N159" s="420"/>
      <c r="O159" s="481"/>
      <c r="P159" s="479"/>
    </row>
    <row r="160" spans="1:16" s="287" customFormat="1">
      <c r="A160" s="904"/>
      <c r="B160" s="904"/>
      <c r="C160" s="939"/>
      <c r="D160" s="895" t="s">
        <v>171</v>
      </c>
      <c r="E160" s="896"/>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04"/>
      <c r="B161" s="904"/>
      <c r="C161" s="939"/>
      <c r="D161" s="895" t="s">
        <v>343</v>
      </c>
      <c r="E161" s="896"/>
      <c r="F161" s="896"/>
      <c r="G161" s="896"/>
      <c r="H161" s="467"/>
      <c r="I161" s="429"/>
      <c r="J161" s="468">
        <f>N160</f>
        <v>4123</v>
      </c>
      <c r="K161" s="429" t="s">
        <v>140</v>
      </c>
      <c r="L161" s="468">
        <v>0.05</v>
      </c>
      <c r="M161" s="429" t="s">
        <v>85</v>
      </c>
      <c r="N161" s="469">
        <f>J161*L161</f>
        <v>206.15</v>
      </c>
      <c r="O161" s="481"/>
      <c r="P161" s="479"/>
    </row>
    <row r="162" spans="1:19" s="287" customFormat="1" ht="13.8">
      <c r="A162" s="904"/>
      <c r="B162" s="904"/>
      <c r="C162" s="939"/>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2"/>
      <c r="B163" s="922"/>
      <c r="C163" s="940"/>
      <c r="D163" s="418"/>
      <c r="E163" s="418"/>
      <c r="F163" s="419"/>
      <c r="G163" s="419"/>
      <c r="H163" s="419"/>
      <c r="I163" s="419"/>
      <c r="J163" s="470"/>
      <c r="K163" s="364"/>
      <c r="L163" s="461"/>
      <c r="M163" s="419"/>
      <c r="N163" s="491" t="s">
        <v>3</v>
      </c>
      <c r="O163" s="481"/>
      <c r="P163" s="479"/>
    </row>
    <row r="164" spans="1:19" s="287" customFormat="1" ht="13.8">
      <c r="A164" s="899">
        <v>8</v>
      </c>
      <c r="B164" s="899" t="s">
        <v>350</v>
      </c>
      <c r="C164" s="927" t="s">
        <v>415</v>
      </c>
      <c r="D164" s="492" t="s">
        <v>305</v>
      </c>
      <c r="E164" s="493"/>
      <c r="F164" s="493"/>
      <c r="G164" s="494"/>
      <c r="H164" s="495"/>
      <c r="I164" s="496"/>
      <c r="J164" s="497"/>
      <c r="K164" s="494"/>
      <c r="L164" s="497"/>
      <c r="M164" s="494"/>
      <c r="N164" s="498"/>
      <c r="O164" s="499"/>
      <c r="P164" s="500"/>
    </row>
    <row r="165" spans="1:19" s="287" customFormat="1" ht="13.8">
      <c r="A165" s="900"/>
      <c r="B165" s="900"/>
      <c r="C165" s="928"/>
      <c r="D165" s="930" t="s">
        <v>352</v>
      </c>
      <c r="E165" s="931"/>
      <c r="F165" s="931"/>
      <c r="G165" s="931"/>
      <c r="H165" s="931"/>
      <c r="I165" s="931"/>
      <c r="J165" s="501"/>
      <c r="K165" s="291"/>
      <c r="L165" s="501"/>
      <c r="M165" s="291"/>
      <c r="N165" s="502"/>
      <c r="O165" s="503"/>
      <c r="P165" s="504"/>
    </row>
    <row r="166" spans="1:19" s="287" customFormat="1" ht="13.8">
      <c r="A166" s="900"/>
      <c r="B166" s="900"/>
      <c r="C166" s="928"/>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ht="13.8">
      <c r="A167" s="900"/>
      <c r="B167" s="900"/>
      <c r="C167" s="928"/>
      <c r="D167" s="930" t="s">
        <v>352</v>
      </c>
      <c r="E167" s="931"/>
      <c r="F167" s="931"/>
      <c r="G167" s="931"/>
      <c r="H167" s="931"/>
      <c r="I167" s="931"/>
      <c r="J167" s="501"/>
      <c r="K167" s="291"/>
      <c r="L167" s="501"/>
      <c r="M167" s="291"/>
      <c r="N167" s="502"/>
      <c r="O167" s="503"/>
      <c r="P167" s="504"/>
    </row>
    <row r="168" spans="1:19" s="287" customFormat="1" ht="13.8">
      <c r="A168" s="900"/>
      <c r="B168" s="900"/>
      <c r="C168" s="928"/>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ht="13.8">
      <c r="A169" s="900"/>
      <c r="B169" s="900"/>
      <c r="C169" s="928"/>
      <c r="D169" s="930" t="s">
        <v>354</v>
      </c>
      <c r="E169" s="931"/>
      <c r="F169" s="931"/>
      <c r="G169" s="931"/>
      <c r="H169" s="931"/>
      <c r="I169" s="931"/>
      <c r="J169" s="501"/>
      <c r="K169" s="291"/>
      <c r="L169" s="501"/>
      <c r="M169" s="291"/>
      <c r="N169" s="502"/>
      <c r="O169" s="503"/>
      <c r="P169" s="504"/>
      <c r="R169" s="352"/>
      <c r="S169" s="352"/>
    </row>
    <row r="170" spans="1:19" s="287" customFormat="1" ht="13.8">
      <c r="A170" s="900"/>
      <c r="B170" s="900"/>
      <c r="C170" s="92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900"/>
      <c r="B171" s="900"/>
      <c r="C171" s="928"/>
      <c r="D171" s="930" t="s">
        <v>355</v>
      </c>
      <c r="E171" s="931"/>
      <c r="F171" s="931"/>
      <c r="G171" s="931"/>
      <c r="H171" s="931"/>
      <c r="I171" s="931"/>
      <c r="J171" s="501"/>
      <c r="K171" s="291"/>
      <c r="L171" s="501"/>
      <c r="M171" s="291"/>
      <c r="N171" s="502"/>
      <c r="O171" s="503"/>
      <c r="P171" s="504"/>
      <c r="R171" s="352"/>
      <c r="S171" s="352"/>
    </row>
    <row r="172" spans="1:19" s="287" customFormat="1" ht="13.8">
      <c r="A172" s="900"/>
      <c r="B172" s="900"/>
      <c r="C172" s="92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900"/>
      <c r="B173" s="900"/>
      <c r="C173" s="928"/>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ht="13.8">
      <c r="A174" s="900"/>
      <c r="B174" s="900"/>
      <c r="C174" s="928"/>
      <c r="D174" s="930" t="s">
        <v>357</v>
      </c>
      <c r="E174" s="931"/>
      <c r="F174" s="931"/>
      <c r="G174" s="931"/>
      <c r="H174" s="931"/>
      <c r="I174" s="306"/>
      <c r="J174" s="307"/>
      <c r="K174" s="307"/>
      <c r="L174" s="307"/>
      <c r="M174" s="308"/>
      <c r="N174" s="309">
        <f>SUM(N173)</f>
        <v>577.34672999999998</v>
      </c>
      <c r="O174" s="503"/>
      <c r="P174" s="504"/>
      <c r="R174" s="352"/>
      <c r="S174" s="352"/>
    </row>
    <row r="175" spans="1:19" s="287" customFormat="1" ht="13.8">
      <c r="A175" s="900"/>
      <c r="B175" s="900"/>
      <c r="C175" s="928"/>
      <c r="D175" s="932" t="s">
        <v>358</v>
      </c>
      <c r="E175" s="933"/>
      <c r="F175" s="933"/>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ht="13.8">
      <c r="A176" s="926"/>
      <c r="B176" s="926"/>
      <c r="C176" s="929"/>
      <c r="D176" s="509"/>
      <c r="E176" s="510"/>
      <c r="F176" s="372"/>
      <c r="G176" s="376"/>
      <c r="H176" s="372"/>
      <c r="I176" s="372"/>
      <c r="J176" s="373"/>
      <c r="K176" s="373"/>
      <c r="L176" s="373"/>
      <c r="M176" s="377"/>
      <c r="N176" s="378" t="s">
        <v>4</v>
      </c>
      <c r="O176" s="511"/>
      <c r="P176" s="512"/>
      <c r="R176" s="352"/>
      <c r="S176" s="352"/>
    </row>
    <row r="177" spans="1:19" s="287" customFormat="1" ht="13.8">
      <c r="A177" s="899"/>
      <c r="B177" s="899"/>
      <c r="C177" s="974" t="s">
        <v>260</v>
      </c>
      <c r="D177" s="930" t="s">
        <v>465</v>
      </c>
      <c r="E177" s="931"/>
      <c r="F177" s="931"/>
      <c r="G177" s="931"/>
      <c r="H177" s="931"/>
      <c r="I177" s="306"/>
      <c r="J177" s="307"/>
      <c r="K177" s="307"/>
      <c r="L177" s="307"/>
      <c r="M177" s="308"/>
      <c r="N177" s="309"/>
      <c r="O177" s="503"/>
      <c r="P177" s="504"/>
      <c r="R177" s="352"/>
      <c r="S177" s="352"/>
    </row>
    <row r="178" spans="1:19" s="287" customFormat="1" ht="13.8">
      <c r="A178" s="900"/>
      <c r="B178" s="900"/>
      <c r="C178" s="975"/>
      <c r="D178" s="932" t="s">
        <v>358</v>
      </c>
      <c r="E178" s="933"/>
      <c r="F178" s="933"/>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ht="13.8">
      <c r="A179" s="926"/>
      <c r="B179" s="926"/>
      <c r="C179" s="976"/>
      <c r="D179" s="509"/>
      <c r="E179" s="510"/>
      <c r="F179" s="372"/>
      <c r="G179" s="376"/>
      <c r="H179" s="372"/>
      <c r="I179" s="372"/>
      <c r="J179" s="373"/>
      <c r="K179" s="373"/>
      <c r="L179" s="373"/>
      <c r="M179" s="377"/>
      <c r="N179" s="378" t="s">
        <v>4</v>
      </c>
      <c r="O179" s="511"/>
      <c r="P179" s="512"/>
      <c r="R179" s="352"/>
      <c r="S179" s="352"/>
    </row>
    <row r="180" spans="1:19" s="287" customFormat="1" ht="13.8">
      <c r="A180" s="903">
        <v>9</v>
      </c>
      <c r="B180" s="903" t="s">
        <v>261</v>
      </c>
      <c r="C180" s="892" t="s">
        <v>359</v>
      </c>
      <c r="D180" s="513"/>
      <c r="E180" s="475"/>
      <c r="F180" s="436"/>
      <c r="G180" s="436"/>
      <c r="H180" s="436"/>
      <c r="I180" s="436"/>
      <c r="J180" s="436"/>
      <c r="K180" s="436"/>
      <c r="L180" s="436"/>
      <c r="M180" s="436"/>
      <c r="N180" s="485"/>
      <c r="O180" s="514"/>
      <c r="P180" s="477"/>
      <c r="R180" s="352"/>
      <c r="S180" s="352"/>
    </row>
    <row r="181" spans="1:19" s="287" customFormat="1">
      <c r="A181" s="904"/>
      <c r="B181" s="904"/>
      <c r="C181" s="893"/>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04"/>
      <c r="B182" s="904"/>
      <c r="C182" s="893"/>
      <c r="D182" s="934" t="s">
        <v>363</v>
      </c>
      <c r="E182" s="935"/>
      <c r="F182" s="935"/>
      <c r="G182" s="935"/>
      <c r="H182" s="519"/>
      <c r="I182" s="419"/>
      <c r="J182" s="519"/>
      <c r="K182" s="398"/>
      <c r="L182" s="519"/>
      <c r="M182" s="330"/>
      <c r="N182" s="520"/>
      <c r="O182" s="517"/>
      <c r="P182" s="479"/>
    </row>
    <row r="183" spans="1:19" s="287" customFormat="1">
      <c r="A183" s="904"/>
      <c r="B183" s="904"/>
      <c r="C183" s="893"/>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04"/>
      <c r="B184" s="904"/>
      <c r="C184" s="893"/>
      <c r="D184" s="441" t="s">
        <v>364</v>
      </c>
      <c r="E184" s="404"/>
      <c r="F184" s="470"/>
      <c r="G184" s="404"/>
      <c r="H184" s="331"/>
      <c r="I184" s="404"/>
      <c r="J184" s="331"/>
      <c r="K184" s="331"/>
      <c r="L184" s="331"/>
      <c r="M184" s="332"/>
      <c r="N184" s="520"/>
      <c r="O184" s="517"/>
      <c r="P184" s="479"/>
    </row>
    <row r="185" spans="1:19" s="287" customFormat="1">
      <c r="A185" s="904"/>
      <c r="B185" s="904"/>
      <c r="C185" s="893"/>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04"/>
      <c r="B186" s="904"/>
      <c r="C186" s="893"/>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04"/>
      <c r="B187" s="904"/>
      <c r="C187" s="893"/>
      <c r="D187" s="518"/>
      <c r="E187" s="404"/>
      <c r="F187" s="459"/>
      <c r="G187" s="459"/>
      <c r="H187" s="519"/>
      <c r="I187" s="419"/>
      <c r="J187" s="519"/>
      <c r="K187" s="398"/>
      <c r="L187" s="519"/>
      <c r="M187" s="330"/>
      <c r="N187" s="471" t="s">
        <v>4</v>
      </c>
      <c r="O187" s="478"/>
      <c r="P187" s="479"/>
    </row>
    <row r="188" spans="1:19" s="287" customFormat="1" ht="13.8">
      <c r="A188" s="903">
        <v>10</v>
      </c>
      <c r="B188" s="903" t="s">
        <v>263</v>
      </c>
      <c r="C188" s="892" t="s">
        <v>365</v>
      </c>
      <c r="D188" s="525"/>
      <c r="E188" s="436"/>
      <c r="F188" s="435"/>
      <c r="G188" s="435"/>
      <c r="H188" s="438"/>
      <c r="I188" s="436"/>
      <c r="J188" s="437"/>
      <c r="K188" s="436"/>
      <c r="L188" s="437"/>
      <c r="M188" s="436"/>
      <c r="N188" s="437"/>
      <c r="O188" s="476"/>
      <c r="P188" s="477"/>
    </row>
    <row r="189" spans="1:19" s="287" customFormat="1" ht="13.8">
      <c r="A189" s="904"/>
      <c r="B189" s="904"/>
      <c r="C189" s="893"/>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ht="13.8">
      <c r="A190" s="904"/>
      <c r="B190" s="904"/>
      <c r="C190" s="893"/>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ht="13.8">
      <c r="A191" s="904"/>
      <c r="B191" s="904"/>
      <c r="C191" s="893"/>
      <c r="D191" s="526" t="s">
        <v>367</v>
      </c>
      <c r="E191" s="419"/>
      <c r="F191" s="332"/>
      <c r="G191" s="332"/>
      <c r="H191" s="470"/>
      <c r="I191" s="419"/>
      <c r="J191" s="461"/>
      <c r="K191" s="419"/>
      <c r="L191" s="461"/>
      <c r="M191" s="419"/>
      <c r="N191" s="471"/>
      <c r="O191" s="478"/>
      <c r="P191" s="479"/>
    </row>
    <row r="192" spans="1:19" s="287" customFormat="1" ht="13.8">
      <c r="A192" s="904"/>
      <c r="B192" s="904"/>
      <c r="C192" s="893"/>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ht="13.8">
      <c r="A193" s="904"/>
      <c r="B193" s="904"/>
      <c r="C193" s="893"/>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ht="13.8">
      <c r="A194" s="904"/>
      <c r="B194" s="904"/>
      <c r="C194" s="893"/>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ht="13.8">
      <c r="A195" s="904"/>
      <c r="B195" s="904"/>
      <c r="C195" s="893"/>
      <c r="D195" s="526"/>
      <c r="E195" s="419"/>
      <c r="F195" s="332"/>
      <c r="G195" s="332"/>
      <c r="H195" s="470"/>
      <c r="I195" s="419"/>
      <c r="J195" s="461"/>
      <c r="K195" s="419"/>
      <c r="L195" s="461"/>
      <c r="M195" s="419"/>
      <c r="N195" s="471" t="s">
        <v>16</v>
      </c>
      <c r="O195" s="478"/>
      <c r="P195" s="479"/>
    </row>
    <row r="196" spans="1:18" s="287" customFormat="1" ht="13.8">
      <c r="A196" s="904"/>
      <c r="B196" s="904"/>
      <c r="C196" s="894"/>
      <c r="D196" s="529"/>
      <c r="E196" s="429"/>
      <c r="F196" s="338"/>
      <c r="G196" s="338"/>
      <c r="H196" s="467"/>
      <c r="I196" s="429"/>
      <c r="J196" s="468"/>
      <c r="K196" s="429"/>
      <c r="L196" s="468"/>
      <c r="M196" s="429"/>
      <c r="N196" s="468"/>
      <c r="O196" s="530"/>
      <c r="P196" s="484"/>
    </row>
    <row r="197" spans="1:18" s="287" customFormat="1" ht="13.8">
      <c r="A197" s="903">
        <v>11</v>
      </c>
      <c r="B197" s="903" t="s">
        <v>265</v>
      </c>
      <c r="C197" s="923" t="s">
        <v>369</v>
      </c>
      <c r="D197" s="916" t="s">
        <v>370</v>
      </c>
      <c r="E197" s="917"/>
      <c r="F197" s="917"/>
      <c r="G197" s="332"/>
      <c r="H197" s="531"/>
      <c r="I197" s="459"/>
      <c r="J197" s="461"/>
      <c r="K197" s="419"/>
      <c r="L197" s="461"/>
      <c r="M197" s="419"/>
      <c r="N197" s="461"/>
      <c r="O197" s="478"/>
      <c r="P197" s="532"/>
    </row>
    <row r="198" spans="1:18" s="287" customFormat="1" ht="13.8">
      <c r="A198" s="904"/>
      <c r="B198" s="904"/>
      <c r="C198" s="924"/>
      <c r="D198" s="918" t="s">
        <v>371</v>
      </c>
      <c r="E198" s="919"/>
      <c r="F198" s="919"/>
      <c r="G198" s="456"/>
      <c r="H198" s="458"/>
      <c r="I198" s="459"/>
      <c r="J198" s="458"/>
      <c r="K198" s="459"/>
      <c r="L198" s="458"/>
      <c r="M198" s="459"/>
      <c r="N198" s="461"/>
      <c r="O198" s="478"/>
      <c r="P198" s="532"/>
    </row>
    <row r="199" spans="1:18" s="287" customFormat="1" ht="13.8">
      <c r="A199" s="904"/>
      <c r="B199" s="904"/>
      <c r="C199" s="924"/>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ht="13.8">
      <c r="A200" s="904"/>
      <c r="B200" s="904"/>
      <c r="C200" s="924"/>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ht="13.8">
      <c r="A201" s="904"/>
      <c r="B201" s="904"/>
      <c r="C201" s="924"/>
      <c r="D201" s="533"/>
      <c r="E201" s="457"/>
      <c r="F201" s="457"/>
      <c r="G201" s="457"/>
      <c r="H201" s="458"/>
      <c r="I201" s="459"/>
      <c r="J201" s="458"/>
      <c r="K201" s="459"/>
      <c r="L201" s="458" t="s">
        <v>235</v>
      </c>
      <c r="M201" s="459" t="s">
        <v>85</v>
      </c>
      <c r="N201" s="461">
        <f>SUM(N199:N200)</f>
        <v>105.75999999999999</v>
      </c>
      <c r="O201" s="478"/>
      <c r="P201" s="532"/>
    </row>
    <row r="202" spans="1:18" s="287" customFormat="1" ht="13.8">
      <c r="A202" s="904"/>
      <c r="B202" s="904"/>
      <c r="C202" s="924"/>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ht="13.8">
      <c r="A203" s="904"/>
      <c r="B203" s="904"/>
      <c r="C203" s="924"/>
      <c r="D203" s="916" t="s">
        <v>375</v>
      </c>
      <c r="E203" s="917"/>
      <c r="F203" s="917"/>
      <c r="G203" s="332"/>
      <c r="H203" s="531"/>
      <c r="I203" s="459"/>
      <c r="J203" s="461"/>
      <c r="K203" s="419"/>
      <c r="L203" s="461"/>
      <c r="M203" s="419"/>
      <c r="N203" s="471" t="s">
        <v>102</v>
      </c>
      <c r="O203" s="478"/>
      <c r="P203" s="532"/>
    </row>
    <row r="204" spans="1:18" s="287" customFormat="1" ht="13.8">
      <c r="A204" s="904"/>
      <c r="B204" s="904"/>
      <c r="C204" s="924"/>
      <c r="D204" s="918" t="s">
        <v>376</v>
      </c>
      <c r="E204" s="919"/>
      <c r="F204" s="919"/>
      <c r="G204" s="456"/>
      <c r="H204" s="458"/>
      <c r="I204" s="459"/>
      <c r="J204" s="458"/>
      <c r="K204" s="459"/>
      <c r="L204" s="458"/>
      <c r="M204" s="459"/>
      <c r="N204" s="461"/>
      <c r="O204" s="478"/>
      <c r="P204" s="532"/>
    </row>
    <row r="205" spans="1:18" s="287" customFormat="1" ht="13.8">
      <c r="A205" s="904"/>
      <c r="B205" s="904"/>
      <c r="C205" s="924"/>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ht="13.8">
      <c r="A206" s="904"/>
      <c r="B206" s="904"/>
      <c r="C206" s="924"/>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ht="13.8">
      <c r="A207" s="904"/>
      <c r="B207" s="904"/>
      <c r="C207" s="924"/>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ht="13.8">
      <c r="A208" s="904"/>
      <c r="B208" s="904"/>
      <c r="C208" s="924"/>
      <c r="D208" s="541"/>
      <c r="E208" s="542"/>
      <c r="F208" s="332"/>
      <c r="G208" s="332"/>
      <c r="H208" s="470"/>
      <c r="I208" s="419"/>
      <c r="J208" s="461"/>
      <c r="K208" s="419"/>
      <c r="L208" s="543"/>
      <c r="M208" s="544"/>
      <c r="N208" s="545" t="s">
        <v>102</v>
      </c>
      <c r="O208" s="546"/>
      <c r="P208" s="479"/>
    </row>
    <row r="209" spans="1:18" s="287" customFormat="1" ht="13.8">
      <c r="A209" s="922"/>
      <c r="B209" s="922"/>
      <c r="C209" s="925"/>
      <c r="D209" s="547"/>
      <c r="E209" s="548"/>
      <c r="F209" s="429"/>
      <c r="G209" s="429"/>
      <c r="H209" s="429"/>
      <c r="I209" s="429"/>
      <c r="J209" s="429"/>
      <c r="K209" s="429"/>
      <c r="L209" s="429"/>
      <c r="M209" s="429"/>
      <c r="N209" s="474"/>
      <c r="O209" s="549"/>
      <c r="P209" s="484"/>
    </row>
    <row r="210" spans="1:18" s="287" customFormat="1" ht="13.8">
      <c r="A210" s="920">
        <v>12</v>
      </c>
      <c r="B210" s="903" t="s">
        <v>267</v>
      </c>
      <c r="C210" s="905" t="s">
        <v>377</v>
      </c>
      <c r="D210" s="550"/>
      <c r="E210" s="332"/>
      <c r="F210" s="332"/>
      <c r="G210" s="332"/>
      <c r="H210" s="470"/>
      <c r="I210" s="419"/>
      <c r="J210" s="461"/>
      <c r="K210" s="419"/>
      <c r="L210" s="461"/>
      <c r="M210" s="419"/>
      <c r="N210" s="461"/>
      <c r="O210" s="551"/>
      <c r="P210" s="552"/>
    </row>
    <row r="211" spans="1:18" s="287" customFormat="1" ht="41.4">
      <c r="A211" s="921"/>
      <c r="B211" s="904"/>
      <c r="C211" s="906"/>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ht="13.8">
      <c r="A212" s="921"/>
      <c r="B212" s="904"/>
      <c r="C212" s="906"/>
      <c r="D212" s="417"/>
      <c r="E212" s="332"/>
      <c r="F212" s="332"/>
      <c r="G212" s="332"/>
      <c r="H212" s="470"/>
      <c r="I212" s="419"/>
      <c r="J212" s="461"/>
      <c r="K212" s="419"/>
      <c r="L212" s="461"/>
      <c r="M212" s="419"/>
      <c r="N212" s="471" t="s">
        <v>16</v>
      </c>
      <c r="O212" s="551"/>
      <c r="P212" s="552"/>
    </row>
    <row r="213" spans="1:18" s="287" customFormat="1">
      <c r="A213" s="973"/>
      <c r="B213" s="922"/>
      <c r="C213" s="555"/>
      <c r="D213" s="396"/>
      <c r="E213" s="405"/>
      <c r="F213" s="291"/>
      <c r="G213" s="291"/>
      <c r="H213" s="291"/>
      <c r="I213" s="291"/>
      <c r="J213" s="556"/>
      <c r="K213" s="557"/>
      <c r="L213" s="558"/>
      <c r="M213" s="291"/>
      <c r="N213" s="559"/>
      <c r="O213" s="503"/>
      <c r="P213" s="504"/>
      <c r="R213" s="352"/>
    </row>
    <row r="214" spans="1:18" s="287" customFormat="1" ht="13.8">
      <c r="A214" s="903">
        <v>13</v>
      </c>
      <c r="B214" s="903" t="s">
        <v>269</v>
      </c>
      <c r="C214" s="905" t="s">
        <v>379</v>
      </c>
      <c r="D214" s="513"/>
      <c r="E214" s="475"/>
      <c r="F214" s="436"/>
      <c r="G214" s="436"/>
      <c r="H214" s="436"/>
      <c r="I214" s="436"/>
      <c r="J214" s="438"/>
      <c r="K214" s="436"/>
      <c r="L214" s="438"/>
      <c r="M214" s="436"/>
      <c r="N214" s="485"/>
      <c r="O214" s="514"/>
      <c r="P214" s="500"/>
      <c r="R214" s="352"/>
    </row>
    <row r="215" spans="1:18" s="287" customFormat="1" ht="13.8">
      <c r="A215" s="904"/>
      <c r="B215" s="904"/>
      <c r="C215" s="906"/>
      <c r="D215" s="907" t="s">
        <v>380</v>
      </c>
      <c r="E215" s="908"/>
      <c r="F215" s="908"/>
      <c r="G215" s="419"/>
      <c r="H215" s="470"/>
      <c r="I215" s="419"/>
      <c r="J215" s="419"/>
      <c r="K215" s="419"/>
      <c r="L215" s="470"/>
      <c r="M215" s="419"/>
      <c r="N215" s="470"/>
      <c r="O215" s="479"/>
      <c r="P215" s="504"/>
    </row>
    <row r="216" spans="1:18" s="287" customFormat="1" ht="13.8">
      <c r="A216" s="904"/>
      <c r="B216" s="904"/>
      <c r="C216" s="906"/>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ht="13.8">
      <c r="A217" s="904"/>
      <c r="B217" s="904"/>
      <c r="C217" s="906"/>
      <c r="D217" s="541" t="s">
        <v>382</v>
      </c>
      <c r="E217" s="561"/>
      <c r="F217" s="561"/>
      <c r="G217" s="419"/>
      <c r="H217" s="470"/>
      <c r="I217" s="419"/>
      <c r="J217" s="419"/>
      <c r="K217" s="419"/>
      <c r="L217" s="470"/>
      <c r="M217" s="419"/>
      <c r="N217" s="470"/>
      <c r="O217" s="479"/>
      <c r="P217" s="504"/>
    </row>
    <row r="218" spans="1:18" s="287" customFormat="1" ht="13.8">
      <c r="A218" s="904"/>
      <c r="B218" s="904"/>
      <c r="C218" s="906"/>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ht="13.8">
      <c r="A219" s="904"/>
      <c r="B219" s="904"/>
      <c r="C219" s="906"/>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ht="13.8">
      <c r="A220" s="904"/>
      <c r="B220" s="904"/>
      <c r="C220" s="906"/>
      <c r="D220" s="541"/>
      <c r="E220" s="561"/>
      <c r="F220" s="561"/>
      <c r="G220" s="419"/>
      <c r="H220" s="470"/>
      <c r="I220" s="419"/>
      <c r="J220" s="419"/>
      <c r="K220" s="419"/>
      <c r="L220" s="470"/>
      <c r="M220" s="419"/>
      <c r="N220" s="564" t="s">
        <v>4</v>
      </c>
      <c r="O220" s="479"/>
      <c r="P220" s="504"/>
    </row>
    <row r="221" spans="1:18" s="287" customFormat="1" ht="13.8">
      <c r="A221" s="904"/>
      <c r="B221" s="904"/>
      <c r="C221" s="906"/>
      <c r="D221" s="417"/>
      <c r="E221" s="418"/>
      <c r="F221" s="419"/>
      <c r="G221" s="419"/>
      <c r="H221" s="419"/>
      <c r="I221" s="419"/>
      <c r="J221" s="419"/>
      <c r="K221" s="565"/>
      <c r="L221" s="419"/>
      <c r="M221" s="419"/>
      <c r="N221" s="419"/>
      <c r="O221" s="479"/>
      <c r="P221" s="504"/>
    </row>
    <row r="222" spans="1:18" s="287" customFormat="1" ht="13.8">
      <c r="A222" s="904"/>
      <c r="B222" s="904"/>
      <c r="C222" s="906"/>
      <c r="D222" s="547"/>
      <c r="E222" s="566"/>
      <c r="F222" s="566"/>
      <c r="G222" s="429"/>
      <c r="H222" s="467"/>
      <c r="I222" s="429"/>
      <c r="J222" s="429"/>
      <c r="K222" s="429"/>
      <c r="L222" s="467"/>
      <c r="M222" s="429"/>
      <c r="N222" s="467"/>
      <c r="O222" s="484"/>
      <c r="P222" s="512"/>
    </row>
    <row r="223" spans="1:18" s="287" customFormat="1" ht="13.8">
      <c r="A223" s="903">
        <v>14</v>
      </c>
      <c r="B223" s="903" t="s">
        <v>383</v>
      </c>
      <c r="C223" s="909" t="s">
        <v>384</v>
      </c>
      <c r="D223" s="567"/>
      <c r="E223" s="332"/>
      <c r="F223" s="457"/>
      <c r="G223" s="457"/>
      <c r="H223" s="470"/>
      <c r="I223" s="459"/>
      <c r="J223" s="461"/>
      <c r="K223" s="459"/>
      <c r="L223" s="568"/>
      <c r="M223" s="419"/>
      <c r="N223" s="461"/>
      <c r="O223" s="517"/>
      <c r="P223" s="504"/>
      <c r="R223" s="352"/>
    </row>
    <row r="224" spans="1:18" s="287" customFormat="1" ht="13.8">
      <c r="A224" s="904"/>
      <c r="B224" s="904"/>
      <c r="C224" s="910"/>
      <c r="D224" s="912" t="s">
        <v>385</v>
      </c>
      <c r="E224" s="913"/>
      <c r="F224" s="913"/>
      <c r="G224" s="913"/>
      <c r="H224" s="913"/>
      <c r="I224" s="459"/>
      <c r="J224" s="458"/>
      <c r="K224" s="459"/>
      <c r="L224" s="568"/>
      <c r="M224" s="419"/>
      <c r="N224" s="461"/>
      <c r="O224" s="478"/>
      <c r="P224" s="504"/>
      <c r="R224" s="352"/>
    </row>
    <row r="225" spans="1:18" s="287" customFormat="1" ht="15.6">
      <c r="A225" s="904"/>
      <c r="B225" s="904"/>
      <c r="C225" s="910"/>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6">
      <c r="A226" s="904"/>
      <c r="B226" s="904"/>
      <c r="C226" s="910"/>
      <c r="D226" s="569"/>
      <c r="E226" s="570"/>
      <c r="F226" s="570"/>
      <c r="G226" s="570">
        <v>2</v>
      </c>
      <c r="H226" s="578"/>
      <c r="I226" s="573"/>
      <c r="J226" s="579"/>
      <c r="K226" s="573">
        <v>2</v>
      </c>
      <c r="L226" s="579"/>
      <c r="M226" s="573"/>
      <c r="N226" s="576"/>
      <c r="O226" s="577"/>
      <c r="P226" s="504"/>
      <c r="R226" s="352"/>
    </row>
    <row r="227" spans="1:18" s="287" customFormat="1" ht="15.6">
      <c r="A227" s="904"/>
      <c r="B227" s="904"/>
      <c r="C227" s="910"/>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6">
      <c r="A228" s="904"/>
      <c r="B228" s="904"/>
      <c r="C228" s="910"/>
      <c r="D228" s="914" t="s">
        <v>388</v>
      </c>
      <c r="E228" s="915"/>
      <c r="F228" s="915"/>
      <c r="G228" s="915"/>
      <c r="H228" s="580"/>
      <c r="I228" s="573"/>
      <c r="J228" s="579"/>
      <c r="K228" s="573"/>
      <c r="L228" s="581"/>
      <c r="M228" s="582"/>
      <c r="N228" s="576"/>
      <c r="O228" s="577"/>
      <c r="P228" s="504"/>
      <c r="R228" s="352"/>
    </row>
    <row r="229" spans="1:18" s="287" customFormat="1" ht="15.6">
      <c r="A229" s="904"/>
      <c r="B229" s="904"/>
      <c r="C229" s="910"/>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ht="13.8">
      <c r="A230" s="904"/>
      <c r="B230" s="904"/>
      <c r="C230" s="910"/>
      <c r="D230" s="584"/>
      <c r="E230" s="457"/>
      <c r="F230" s="457"/>
      <c r="G230" s="457"/>
      <c r="H230" s="481"/>
      <c r="I230" s="540">
        <v>2</v>
      </c>
      <c r="J230" s="539"/>
      <c r="K230" s="540"/>
      <c r="L230" s="539"/>
      <c r="M230" s="540"/>
      <c r="N230" s="469"/>
      <c r="O230" s="478"/>
      <c r="P230" s="504"/>
      <c r="R230" s="352"/>
    </row>
    <row r="231" spans="1:18" s="287" customFormat="1" ht="13.8">
      <c r="A231" s="904"/>
      <c r="B231" s="904"/>
      <c r="C231" s="902"/>
      <c r="D231" s="417"/>
      <c r="E231" s="332"/>
      <c r="F231" s="457"/>
      <c r="G231" s="457"/>
      <c r="H231" s="470"/>
      <c r="I231" s="459"/>
      <c r="J231" s="458"/>
      <c r="K231" s="459"/>
      <c r="L231" s="568" t="s">
        <v>88</v>
      </c>
      <c r="M231" s="419" t="s">
        <v>85</v>
      </c>
      <c r="N231" s="461">
        <f>SUM(N227:N230)</f>
        <v>669.40000000000009</v>
      </c>
      <c r="O231" s="479"/>
      <c r="P231" s="504"/>
    </row>
    <row r="232" spans="1:18" s="287" customFormat="1" ht="13.8">
      <c r="A232" s="904"/>
      <c r="B232" s="904"/>
      <c r="C232" s="902"/>
      <c r="D232" s="456"/>
      <c r="E232" s="332"/>
      <c r="F232" s="457"/>
      <c r="G232" s="457"/>
      <c r="H232" s="470"/>
      <c r="I232" s="459"/>
      <c r="J232" s="458"/>
      <c r="K232" s="459"/>
      <c r="L232" s="568"/>
      <c r="M232" s="419"/>
      <c r="N232" s="461"/>
      <c r="O232" s="479"/>
      <c r="P232" s="504"/>
    </row>
    <row r="233" spans="1:18" s="287" customFormat="1" ht="13.8">
      <c r="A233" s="904"/>
      <c r="B233" s="904"/>
      <c r="C233" s="902"/>
      <c r="D233" s="417"/>
      <c r="E233" s="332"/>
      <c r="F233" s="457"/>
      <c r="G233" s="457"/>
      <c r="H233" s="470"/>
      <c r="I233" s="459"/>
      <c r="J233" s="458"/>
      <c r="K233" s="459"/>
      <c r="L233" s="568"/>
      <c r="M233" s="419"/>
      <c r="N233" s="461"/>
      <c r="O233" s="479"/>
      <c r="P233" s="504"/>
    </row>
    <row r="234" spans="1:18" s="287" customFormat="1" ht="13.8">
      <c r="A234" s="904"/>
      <c r="B234" s="904"/>
      <c r="C234" s="902"/>
      <c r="D234" s="418"/>
      <c r="E234" s="332"/>
      <c r="F234" s="457"/>
      <c r="G234" s="457"/>
      <c r="H234" s="470"/>
      <c r="I234" s="459"/>
      <c r="J234" s="458"/>
      <c r="K234" s="459"/>
      <c r="L234" s="568"/>
      <c r="M234" s="419"/>
      <c r="N234" s="461"/>
      <c r="O234" s="479"/>
      <c r="P234" s="504"/>
    </row>
    <row r="235" spans="1:18" s="287" customFormat="1" ht="13.8">
      <c r="A235" s="904"/>
      <c r="B235" s="904"/>
      <c r="C235" s="902"/>
      <c r="D235" s="456"/>
      <c r="E235" s="332"/>
      <c r="F235" s="457"/>
      <c r="G235" s="457"/>
      <c r="H235" s="470"/>
      <c r="I235" s="459"/>
      <c r="J235" s="458"/>
      <c r="K235" s="459"/>
      <c r="L235" s="568"/>
      <c r="M235" s="419"/>
      <c r="N235" s="461"/>
      <c r="O235" s="479"/>
      <c r="P235" s="504"/>
    </row>
    <row r="236" spans="1:18" s="287" customFormat="1" ht="13.8">
      <c r="A236" s="904"/>
      <c r="B236" s="904"/>
      <c r="C236" s="902"/>
      <c r="D236" s="456"/>
      <c r="E236" s="332"/>
      <c r="F236" s="457"/>
      <c r="G236" s="457"/>
      <c r="H236" s="470"/>
      <c r="I236" s="459"/>
      <c r="J236" s="458"/>
      <c r="K236" s="459"/>
      <c r="L236" s="568"/>
      <c r="M236" s="419"/>
      <c r="N236" s="461"/>
      <c r="O236" s="479"/>
      <c r="P236" s="504"/>
    </row>
    <row r="237" spans="1:18" s="287" customFormat="1" ht="13.8">
      <c r="A237" s="904"/>
      <c r="B237" s="904"/>
      <c r="C237" s="911"/>
      <c r="D237" s="449"/>
      <c r="E237" s="450"/>
      <c r="F237" s="585"/>
      <c r="G237" s="429"/>
      <c r="H237" s="429"/>
      <c r="I237" s="586"/>
      <c r="J237" s="429"/>
      <c r="K237" s="429"/>
      <c r="L237" s="429"/>
      <c r="M237" s="429"/>
      <c r="N237" s="472"/>
      <c r="O237" s="459"/>
      <c r="P237" s="504"/>
    </row>
    <row r="238" spans="1:18" s="287" customFormat="1" ht="13.8">
      <c r="A238" s="899">
        <v>15</v>
      </c>
      <c r="B238" s="899" t="s">
        <v>273</v>
      </c>
      <c r="C238" s="901" t="s">
        <v>389</v>
      </c>
      <c r="D238" s="587"/>
      <c r="E238" s="588"/>
      <c r="F238" s="588"/>
      <c r="G238" s="459"/>
      <c r="H238" s="470"/>
      <c r="I238" s="419"/>
      <c r="J238" s="470"/>
      <c r="K238" s="459"/>
      <c r="L238" s="589"/>
      <c r="M238" s="419"/>
      <c r="N238" s="520"/>
      <c r="O238" s="590"/>
      <c r="P238" s="591"/>
      <c r="R238" s="592"/>
    </row>
    <row r="239" spans="1:18" s="287" customFormat="1" ht="13.8">
      <c r="A239" s="900"/>
      <c r="B239" s="900"/>
      <c r="C239" s="902"/>
      <c r="D239" s="897" t="s">
        <v>463</v>
      </c>
      <c r="E239" s="898"/>
      <c r="F239" s="898"/>
      <c r="G239" s="898"/>
      <c r="H239" s="898"/>
      <c r="I239" s="458" t="s">
        <v>85</v>
      </c>
      <c r="J239" s="458">
        <f>O227</f>
        <v>669.40000000000009</v>
      </c>
      <c r="K239" s="459"/>
      <c r="L239" s="568" t="s">
        <v>4</v>
      </c>
      <c r="M239" s="419"/>
      <c r="N239" s="461"/>
      <c r="O239" s="524">
        <f>J239</f>
        <v>669.40000000000009</v>
      </c>
      <c r="P239" s="593" t="str">
        <f>L239</f>
        <v>Cum</v>
      </c>
    </row>
    <row r="240" spans="1:18" s="287" customFormat="1" ht="13.8">
      <c r="A240" s="900"/>
      <c r="B240" s="900"/>
      <c r="C240" s="902"/>
      <c r="D240" s="594"/>
      <c r="E240" s="332"/>
      <c r="F240" s="457"/>
      <c r="G240" s="457"/>
      <c r="H240" s="595"/>
      <c r="I240" s="459"/>
      <c r="J240" s="458"/>
      <c r="K240" s="459"/>
      <c r="L240" s="568"/>
      <c r="M240" s="419"/>
      <c r="N240" s="461"/>
      <c r="O240" s="479"/>
      <c r="P240" s="596"/>
    </row>
    <row r="241" spans="1:16" s="287" customFormat="1" ht="13.8">
      <c r="A241" s="900"/>
      <c r="B241" s="900"/>
      <c r="C241" s="902"/>
      <c r="D241" s="404"/>
      <c r="E241" s="332"/>
      <c r="F241" s="457"/>
      <c r="G241" s="457"/>
      <c r="H241" s="595"/>
      <c r="I241" s="419"/>
      <c r="J241" s="597"/>
      <c r="K241" s="598"/>
      <c r="L241" s="461"/>
      <c r="M241" s="419"/>
      <c r="N241" s="461"/>
      <c r="O241" s="479"/>
      <c r="P241" s="596"/>
    </row>
    <row r="242" spans="1:16" s="287" customFormat="1">
      <c r="A242" s="900"/>
      <c r="B242" s="900"/>
      <c r="C242" s="902"/>
      <c r="D242" s="417"/>
      <c r="E242" s="418"/>
      <c r="F242" s="419"/>
      <c r="G242" s="419"/>
      <c r="H242" s="419"/>
      <c r="I242" s="429"/>
      <c r="J242" s="599"/>
      <c r="K242" s="600"/>
      <c r="L242" s="601"/>
      <c r="M242" s="602"/>
      <c r="N242" s="603"/>
      <c r="O242" s="479"/>
      <c r="P242" s="596"/>
    </row>
    <row r="243" spans="1:16" s="287" customFormat="1" ht="13.8">
      <c r="A243" s="889">
        <v>16</v>
      </c>
      <c r="B243" s="889" t="s">
        <v>274</v>
      </c>
      <c r="C243" s="901" t="s">
        <v>391</v>
      </c>
      <c r="D243" s="433"/>
      <c r="E243" s="434"/>
      <c r="F243" s="434"/>
      <c r="G243" s="434"/>
      <c r="H243" s="434"/>
      <c r="I243" s="419"/>
      <c r="J243" s="419"/>
      <c r="K243" s="419"/>
      <c r="L243" s="419"/>
      <c r="M243" s="419"/>
      <c r="N243" s="420"/>
      <c r="O243" s="604"/>
      <c r="P243" s="604"/>
    </row>
    <row r="244" spans="1:16" s="287" customFormat="1" ht="13.8">
      <c r="A244" s="890"/>
      <c r="B244" s="890"/>
      <c r="C244" s="902"/>
      <c r="D244" s="455"/>
      <c r="E244" s="456"/>
      <c r="F244" s="456"/>
      <c r="G244" s="456"/>
      <c r="H244" s="456"/>
      <c r="I244" s="419"/>
      <c r="J244" s="419"/>
      <c r="K244" s="419"/>
      <c r="L244" s="419"/>
      <c r="M244" s="419"/>
      <c r="N244" s="420"/>
      <c r="O244" s="532"/>
      <c r="P244" s="532"/>
    </row>
    <row r="245" spans="1:16" s="287" customFormat="1" ht="13.8">
      <c r="A245" s="890"/>
      <c r="B245" s="890"/>
      <c r="C245" s="902"/>
      <c r="D245" s="895" t="s">
        <v>392</v>
      </c>
      <c r="E245" s="896"/>
      <c r="F245" s="896"/>
      <c r="G245" s="457" t="s">
        <v>85</v>
      </c>
      <c r="H245" s="595" t="s">
        <v>393</v>
      </c>
      <c r="I245" s="419"/>
      <c r="J245" s="597"/>
      <c r="K245" s="598"/>
      <c r="L245" s="461" t="s">
        <v>394</v>
      </c>
      <c r="M245" s="419"/>
      <c r="N245" s="461"/>
      <c r="O245" s="479"/>
      <c r="P245" s="532"/>
    </row>
    <row r="246" spans="1:16" s="287" customFormat="1">
      <c r="A246" s="890"/>
      <c r="B246" s="890"/>
      <c r="C246" s="902"/>
      <c r="D246" s="455"/>
      <c r="E246" s="332"/>
      <c r="F246" s="457"/>
      <c r="G246" s="364"/>
      <c r="H246" s="595"/>
      <c r="I246" s="419"/>
      <c r="J246" s="597"/>
      <c r="K246" s="598"/>
      <c r="L246" s="461" t="s">
        <v>395</v>
      </c>
      <c r="M246" s="419"/>
      <c r="N246" s="461"/>
      <c r="O246" s="479"/>
      <c r="P246" s="532"/>
    </row>
    <row r="247" spans="1:16" s="287" customFormat="1" ht="13.8">
      <c r="A247" s="890"/>
      <c r="B247" s="890"/>
      <c r="C247" s="902"/>
      <c r="D247" s="897" t="s">
        <v>463</v>
      </c>
      <c r="E247" s="898"/>
      <c r="F247" s="898"/>
      <c r="G247" s="898"/>
      <c r="H247" s="898"/>
      <c r="I247" s="458" t="s">
        <v>85</v>
      </c>
      <c r="J247" s="458">
        <f>O227</f>
        <v>669.40000000000009</v>
      </c>
      <c r="K247" s="459"/>
      <c r="L247" s="568" t="s">
        <v>4</v>
      </c>
      <c r="M247" s="419"/>
      <c r="N247" s="461"/>
      <c r="O247" s="524">
        <f>J247</f>
        <v>669.40000000000009</v>
      </c>
      <c r="P247" s="593" t="str">
        <f>L247</f>
        <v>Cum</v>
      </c>
    </row>
    <row r="248" spans="1:16" s="287" customFormat="1" ht="13.8">
      <c r="A248" s="890"/>
      <c r="B248" s="890"/>
      <c r="C248" s="902"/>
      <c r="D248" s="605"/>
      <c r="E248" s="606"/>
      <c r="F248" s="470"/>
      <c r="G248" s="419"/>
      <c r="H248" s="595"/>
      <c r="I248" s="419"/>
      <c r="J248" s="461"/>
      <c r="K248" s="419"/>
      <c r="L248" s="461"/>
      <c r="M248" s="419"/>
      <c r="N248" s="461"/>
      <c r="O248" s="479"/>
      <c r="P248" s="532"/>
    </row>
    <row r="249" spans="1:16" s="287" customFormat="1" ht="13.8">
      <c r="A249" s="889">
        <v>17</v>
      </c>
      <c r="B249" s="889" t="s">
        <v>277</v>
      </c>
      <c r="C249" s="892" t="s">
        <v>396</v>
      </c>
      <c r="D249" s="607"/>
      <c r="E249" s="608"/>
      <c r="F249" s="438"/>
      <c r="G249" s="436"/>
      <c r="H249" s="438"/>
      <c r="I249" s="436"/>
      <c r="J249" s="437"/>
      <c r="K249" s="436"/>
      <c r="L249" s="609"/>
      <c r="M249" s="610"/>
      <c r="N249" s="609"/>
      <c r="O249" s="477"/>
      <c r="P249" s="591"/>
    </row>
    <row r="250" spans="1:16" s="287" customFormat="1" ht="13.8">
      <c r="A250" s="890"/>
      <c r="B250" s="890"/>
      <c r="C250" s="893"/>
      <c r="D250" s="895" t="s">
        <v>397</v>
      </c>
      <c r="E250" s="896"/>
      <c r="F250" s="419"/>
      <c r="G250" s="419"/>
      <c r="H250" s="419"/>
      <c r="I250" s="419"/>
      <c r="J250" s="419"/>
      <c r="K250" s="419"/>
      <c r="L250" s="419"/>
      <c r="M250" s="419"/>
      <c r="N250" s="419"/>
      <c r="O250" s="479"/>
      <c r="P250" s="596"/>
    </row>
    <row r="251" spans="1:16" s="287" customFormat="1">
      <c r="A251" s="890"/>
      <c r="B251" s="890"/>
      <c r="C251" s="893"/>
      <c r="D251" s="515"/>
      <c r="E251" s="516"/>
      <c r="F251" s="516" t="s">
        <v>398</v>
      </c>
      <c r="G251" s="516"/>
      <c r="H251" s="516"/>
      <c r="I251" s="516"/>
      <c r="J251" s="516" t="s">
        <v>399</v>
      </c>
      <c r="K251" s="330" t="s">
        <v>400</v>
      </c>
      <c r="L251" s="519"/>
      <c r="M251" s="404"/>
      <c r="N251" s="520"/>
      <c r="O251" s="479"/>
      <c r="P251" s="596"/>
    </row>
    <row r="252" spans="1:16" s="287" customFormat="1">
      <c r="A252" s="890"/>
      <c r="B252" s="890"/>
      <c r="C252" s="893"/>
      <c r="D252" s="611"/>
      <c r="E252" s="404"/>
      <c r="F252" s="459"/>
      <c r="G252" s="459"/>
      <c r="H252" s="519"/>
      <c r="I252" s="419"/>
      <c r="J252" s="519"/>
      <c r="K252" s="398"/>
      <c r="L252" s="519"/>
      <c r="M252" s="330"/>
      <c r="N252" s="520"/>
      <c r="O252" s="479"/>
      <c r="P252" s="596"/>
    </row>
    <row r="253" spans="1:16" s="287" customFormat="1" ht="13.8">
      <c r="A253" s="890"/>
      <c r="B253" s="890"/>
      <c r="C253" s="893"/>
      <c r="D253" s="897" t="s">
        <v>463</v>
      </c>
      <c r="E253" s="898"/>
      <c r="F253" s="898"/>
      <c r="G253" s="898"/>
      <c r="H253" s="898"/>
      <c r="I253" s="458" t="s">
        <v>85</v>
      </c>
      <c r="J253" s="458">
        <f>O239</f>
        <v>669.40000000000009</v>
      </c>
      <c r="K253" s="459"/>
      <c r="L253" s="568" t="s">
        <v>4</v>
      </c>
      <c r="M253" s="419"/>
      <c r="N253" s="461"/>
      <c r="O253" s="524">
        <f>J253</f>
        <v>669.40000000000009</v>
      </c>
      <c r="P253" s="593" t="str">
        <f>L253</f>
        <v>Cum</v>
      </c>
    </row>
    <row r="254" spans="1:16" s="287" customFormat="1" ht="13.8">
      <c r="A254" s="890"/>
      <c r="B254" s="890"/>
      <c r="C254" s="893"/>
      <c r="D254" s="419"/>
      <c r="E254" s="419"/>
      <c r="F254" s="332"/>
      <c r="G254" s="332"/>
      <c r="H254" s="470"/>
      <c r="I254" s="419"/>
      <c r="J254" s="461"/>
      <c r="K254" s="419"/>
      <c r="L254" s="461"/>
      <c r="M254" s="419"/>
      <c r="N254" s="461"/>
      <c r="O254" s="479"/>
      <c r="P254" s="596"/>
    </row>
    <row r="255" spans="1:16" s="287" customFormat="1" ht="13.8">
      <c r="A255" s="891"/>
      <c r="B255" s="891"/>
      <c r="C255" s="894"/>
      <c r="D255" s="449"/>
      <c r="E255" s="450"/>
      <c r="F255" s="338"/>
      <c r="G255" s="338"/>
      <c r="H255" s="467"/>
      <c r="I255" s="429"/>
      <c r="J255" s="468"/>
      <c r="K255" s="429"/>
      <c r="L255" s="468"/>
      <c r="M255" s="429"/>
      <c r="N255" s="468"/>
      <c r="O255" s="484"/>
      <c r="P255" s="612"/>
    </row>
    <row r="256" spans="1:16" s="287" customFormat="1" ht="13.8">
      <c r="A256" s="889">
        <v>18</v>
      </c>
      <c r="B256" s="889" t="s">
        <v>281</v>
      </c>
      <c r="C256" s="892" t="s">
        <v>40</v>
      </c>
      <c r="D256" s="607"/>
      <c r="E256" s="608"/>
      <c r="F256" s="438"/>
      <c r="G256" s="436"/>
      <c r="H256" s="438"/>
      <c r="I256" s="436"/>
      <c r="J256" s="437"/>
      <c r="K256" s="436"/>
      <c r="L256" s="609"/>
      <c r="M256" s="610"/>
      <c r="N256" s="609"/>
      <c r="O256" s="477"/>
      <c r="P256" s="591"/>
    </row>
    <row r="257" spans="1:16" s="287" customFormat="1" ht="13.8">
      <c r="A257" s="890"/>
      <c r="B257" s="890"/>
      <c r="C257" s="893"/>
      <c r="D257" s="895"/>
      <c r="E257" s="896"/>
      <c r="F257" s="419"/>
      <c r="G257" s="419"/>
      <c r="H257" s="419"/>
      <c r="I257" s="419"/>
      <c r="J257" s="419"/>
      <c r="K257" s="419"/>
      <c r="L257" s="419"/>
      <c r="M257" s="419"/>
      <c r="N257" s="419"/>
      <c r="O257" s="479"/>
      <c r="P257" s="596"/>
    </row>
    <row r="258" spans="1:16" s="287" customFormat="1">
      <c r="A258" s="890"/>
      <c r="B258" s="890"/>
      <c r="C258" s="893"/>
      <c r="D258" s="515"/>
      <c r="E258" s="516" t="s">
        <v>401</v>
      </c>
      <c r="F258" s="516"/>
      <c r="G258" s="516"/>
      <c r="H258" s="516"/>
      <c r="I258" s="516"/>
      <c r="J258" s="516"/>
      <c r="K258" s="330"/>
      <c r="L258" s="519"/>
      <c r="M258" s="404"/>
      <c r="N258" s="520">
        <f>O9</f>
        <v>1482</v>
      </c>
      <c r="O258" s="479"/>
      <c r="P258" s="596"/>
    </row>
    <row r="259" spans="1:16" s="287" customFormat="1">
      <c r="A259" s="890"/>
      <c r="B259" s="890"/>
      <c r="C259" s="893"/>
      <c r="D259" s="611"/>
      <c r="E259" s="404"/>
      <c r="F259" s="459"/>
      <c r="G259" s="459"/>
      <c r="H259" s="519"/>
      <c r="I259" s="419"/>
      <c r="J259" s="519"/>
      <c r="K259" s="398"/>
      <c r="L259" s="519"/>
      <c r="M259" s="330"/>
      <c r="N259" s="613" t="s">
        <v>4</v>
      </c>
      <c r="O259" s="479"/>
      <c r="P259" s="596"/>
    </row>
    <row r="260" spans="1:16" s="287" customFormat="1" ht="13.8">
      <c r="A260" s="890"/>
      <c r="B260" s="890"/>
      <c r="C260" s="893"/>
      <c r="D260" s="897" t="s">
        <v>402</v>
      </c>
      <c r="E260" s="898"/>
      <c r="F260" s="898"/>
      <c r="G260" s="898"/>
      <c r="H260" s="898"/>
      <c r="I260" s="458" t="s">
        <v>85</v>
      </c>
      <c r="J260" s="458">
        <f>N258</f>
        <v>1482</v>
      </c>
      <c r="K260" s="459" t="s">
        <v>140</v>
      </c>
      <c r="L260" s="568">
        <v>0.8</v>
      </c>
      <c r="M260" s="419" t="s">
        <v>85</v>
      </c>
      <c r="N260" s="461">
        <f>J260*L260</f>
        <v>1185.6000000000001</v>
      </c>
      <c r="O260" s="524">
        <f>N260</f>
        <v>1185.6000000000001</v>
      </c>
      <c r="P260" s="593" t="s">
        <v>4</v>
      </c>
    </row>
    <row r="261" spans="1:16" s="287" customFormat="1" ht="13.8">
      <c r="A261" s="890"/>
      <c r="B261" s="890"/>
      <c r="C261" s="893"/>
      <c r="D261" s="419"/>
      <c r="E261" s="419"/>
      <c r="F261" s="332"/>
      <c r="G261" s="332"/>
      <c r="H261" s="470"/>
      <c r="I261" s="419"/>
      <c r="J261" s="461"/>
      <c r="K261" s="419"/>
      <c r="L261" s="461"/>
      <c r="M261" s="419"/>
      <c r="N261" s="461"/>
      <c r="O261" s="479"/>
      <c r="P261" s="596"/>
    </row>
    <row r="262" spans="1:16" s="287" customFormat="1" ht="13.8">
      <c r="A262" s="891"/>
      <c r="B262" s="891"/>
      <c r="C262" s="894"/>
      <c r="D262" s="449"/>
      <c r="E262" s="450"/>
      <c r="F262" s="338"/>
      <c r="G262" s="338"/>
      <c r="H262" s="467"/>
      <c r="I262" s="429"/>
      <c r="J262" s="468"/>
      <c r="K262" s="429"/>
      <c r="L262" s="468"/>
      <c r="M262" s="429"/>
      <c r="N262" s="468"/>
      <c r="O262" s="484"/>
      <c r="P262" s="612"/>
    </row>
    <row r="263" spans="1:16" s="287" customFormat="1" ht="13.8">
      <c r="A263" s="614"/>
      <c r="B263" s="614"/>
      <c r="C263" s="456"/>
      <c r="D263" s="418"/>
      <c r="E263" s="418"/>
      <c r="F263" s="419"/>
      <c r="G263" s="419"/>
      <c r="H263" s="470"/>
      <c r="I263" s="419"/>
      <c r="J263" s="461"/>
      <c r="K263" s="419"/>
      <c r="L263" s="461"/>
      <c r="M263" s="419"/>
      <c r="N263" s="461"/>
      <c r="O263" s="459"/>
      <c r="P263" s="615"/>
    </row>
    <row r="264" spans="1:16" s="287" customFormat="1" ht="13.8">
      <c r="A264" s="614"/>
      <c r="B264" s="614"/>
      <c r="C264" s="456"/>
      <c r="D264" s="418"/>
      <c r="E264" s="418"/>
      <c r="F264" s="419"/>
      <c r="G264" s="419"/>
      <c r="H264" s="470"/>
      <c r="I264" s="419"/>
      <c r="J264" s="461"/>
      <c r="K264" s="419"/>
      <c r="L264" s="461"/>
      <c r="M264" s="419"/>
      <c r="N264" s="461"/>
      <c r="O264" s="459"/>
      <c r="P264" s="615"/>
    </row>
    <row r="265" spans="1:16" s="287" customFormat="1" ht="13.8">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ht="13.8">
      <c r="A267" s="614"/>
      <c r="B267" s="614"/>
      <c r="C267" s="456"/>
      <c r="D267" s="418"/>
      <c r="E267" s="418"/>
      <c r="F267" s="419"/>
      <c r="G267" s="419"/>
      <c r="H267" s="419"/>
      <c r="I267" s="419"/>
      <c r="J267" s="419"/>
      <c r="K267" s="419"/>
      <c r="L267" s="419"/>
      <c r="M267" s="419"/>
      <c r="N267" s="618"/>
      <c r="O267" s="459"/>
      <c r="P267" s="615"/>
    </row>
    <row r="268" spans="1:16" s="287" customFormat="1" ht="13.8">
      <c r="A268" s="614"/>
      <c r="B268" s="614"/>
      <c r="C268" s="456"/>
      <c r="D268" s="594"/>
      <c r="E268" s="606"/>
      <c r="F268" s="470"/>
      <c r="G268" s="419"/>
      <c r="H268" s="470"/>
      <c r="I268" s="419"/>
      <c r="J268" s="461"/>
      <c r="K268" s="419"/>
      <c r="L268" s="543"/>
      <c r="M268" s="544"/>
      <c r="N268" s="543"/>
      <c r="O268" s="459"/>
      <c r="P268" s="615"/>
    </row>
    <row r="269" spans="1:16" s="287" customFormat="1" ht="13.8">
      <c r="A269" s="619"/>
      <c r="B269" s="619"/>
      <c r="C269" s="620"/>
      <c r="D269" s="621"/>
      <c r="E269" s="621"/>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466"/>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1"/>
      <c r="E276" s="621"/>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8"/>
      <c r="E280" s="628"/>
      <c r="F280" s="622"/>
      <c r="G280" s="623"/>
      <c r="H280" s="624"/>
      <c r="I280" s="625"/>
      <c r="J280" s="466"/>
      <c r="K280" s="625"/>
      <c r="L280" s="466"/>
      <c r="M280" s="625"/>
      <c r="N280" s="626"/>
      <c r="O280" s="625"/>
      <c r="P280" s="615"/>
    </row>
    <row r="281" spans="1:16" s="287" customFormat="1" ht="13.8">
      <c r="A281" s="619"/>
      <c r="B281" s="619"/>
      <c r="C281" s="620"/>
      <c r="D281" s="621"/>
      <c r="E281" s="621"/>
      <c r="F281" s="621"/>
      <c r="G281" s="623"/>
      <c r="H281" s="624"/>
      <c r="I281" s="625"/>
      <c r="J281" s="466"/>
      <c r="K281" s="625"/>
      <c r="L281" s="466"/>
      <c r="M281" s="625"/>
      <c r="N281" s="626"/>
      <c r="O281" s="625"/>
      <c r="P281" s="615"/>
    </row>
    <row r="282" spans="1:16" s="287" customFormat="1" ht="13.8">
      <c r="A282" s="619"/>
      <c r="B282" s="619"/>
      <c r="C282" s="620"/>
      <c r="D282" s="627"/>
      <c r="E282" s="628"/>
      <c r="F282" s="622"/>
      <c r="G282" s="623"/>
      <c r="H282" s="624"/>
      <c r="I282" s="625"/>
      <c r="J282" s="466"/>
      <c r="K282" s="625"/>
      <c r="L282" s="466"/>
      <c r="M282" s="625"/>
      <c r="N282" s="626"/>
      <c r="O282" s="625"/>
      <c r="P282" s="615"/>
    </row>
    <row r="283" spans="1:16" s="287" customFormat="1" ht="13.8">
      <c r="A283" s="619"/>
      <c r="B283" s="619"/>
      <c r="C283" s="620"/>
      <c r="D283" s="627"/>
      <c r="E283" s="628"/>
      <c r="F283" s="622"/>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9"/>
      <c r="I284" s="623"/>
      <c r="J284" s="626"/>
      <c r="K284" s="623"/>
      <c r="L284" s="626"/>
      <c r="M284" s="623"/>
      <c r="N284" s="626"/>
      <c r="O284" s="625"/>
      <c r="P284" s="615"/>
    </row>
    <row r="285" spans="1:16" s="287" customFormat="1" ht="13.8">
      <c r="A285" s="619"/>
      <c r="B285" s="619"/>
      <c r="C285" s="620"/>
      <c r="D285" s="627"/>
      <c r="E285" s="628"/>
      <c r="F285" s="622"/>
      <c r="G285" s="623"/>
      <c r="H285" s="629"/>
      <c r="I285" s="623"/>
      <c r="J285" s="626"/>
      <c r="K285" s="623"/>
      <c r="L285" s="626"/>
      <c r="M285" s="623"/>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3"/>
      <c r="H293" s="629"/>
      <c r="I293" s="623"/>
      <c r="J293" s="626"/>
      <c r="K293" s="623"/>
      <c r="L293" s="626"/>
      <c r="M293" s="623"/>
      <c r="N293" s="626"/>
      <c r="O293" s="625"/>
      <c r="P293" s="615"/>
    </row>
    <row r="294" spans="1:16" s="287" customFormat="1" ht="13.8">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ht="13.8">
      <c r="A296" s="619"/>
      <c r="B296" s="619"/>
      <c r="C296" s="620"/>
      <c r="D296" s="627"/>
      <c r="E296" s="628"/>
      <c r="F296" s="622"/>
      <c r="G296" s="623"/>
      <c r="H296" s="629"/>
      <c r="I296" s="623"/>
      <c r="J296" s="626"/>
      <c r="K296" s="623"/>
      <c r="L296" s="626"/>
      <c r="M296" s="623"/>
      <c r="N296" s="633"/>
      <c r="O296" s="625"/>
      <c r="P296" s="615"/>
    </row>
    <row r="297" spans="1:16" s="287" customFormat="1" ht="13.8">
      <c r="A297" s="619"/>
      <c r="B297" s="619"/>
      <c r="C297" s="620"/>
      <c r="D297" s="627"/>
      <c r="E297" s="628"/>
      <c r="F297" s="622"/>
      <c r="G297" s="623"/>
      <c r="H297" s="622"/>
      <c r="I297" s="623"/>
      <c r="J297" s="626"/>
      <c r="K297" s="623"/>
      <c r="L297" s="634"/>
      <c r="M297" s="635"/>
      <c r="N297" s="634"/>
      <c r="O297" s="625"/>
      <c r="P297" s="615"/>
    </row>
    <row r="298" spans="1:16" s="287" customFormat="1" ht="15.6">
      <c r="A298" s="288"/>
      <c r="B298" s="288"/>
      <c r="C298" s="456"/>
      <c r="D298" s="636"/>
      <c r="E298" s="636"/>
      <c r="F298" s="636"/>
      <c r="G298" s="623"/>
      <c r="H298" s="623"/>
      <c r="I298" s="623"/>
      <c r="J298" s="623"/>
      <c r="K298" s="623"/>
      <c r="L298" s="623"/>
      <c r="M298" s="623"/>
      <c r="N298" s="623"/>
      <c r="O298" s="615"/>
      <c r="P298" s="615"/>
    </row>
    <row r="299" spans="1:16" s="287" customFormat="1" ht="13.8">
      <c r="A299" s="288"/>
      <c r="B299" s="288"/>
      <c r="C299" s="456"/>
      <c r="D299" s="620"/>
      <c r="E299" s="620"/>
      <c r="F299" s="620"/>
      <c r="G299" s="620"/>
      <c r="H299" s="620"/>
      <c r="I299" s="620"/>
      <c r="J299" s="620"/>
      <c r="K299" s="623"/>
      <c r="L299" s="623"/>
      <c r="M299" s="623"/>
      <c r="N299" s="623"/>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7"/>
      <c r="E301" s="637"/>
      <c r="F301" s="638"/>
      <c r="G301" s="638"/>
      <c r="H301" s="624"/>
      <c r="I301" s="625"/>
      <c r="J301" s="624"/>
      <c r="K301" s="625"/>
      <c r="L301" s="466"/>
      <c r="M301" s="623"/>
      <c r="N301" s="626"/>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20"/>
      <c r="E303" s="620"/>
      <c r="F303" s="620"/>
      <c r="G303" s="623"/>
      <c r="H303" s="629"/>
      <c r="I303" s="623"/>
      <c r="J303" s="629"/>
      <c r="K303" s="623"/>
      <c r="L303" s="62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39"/>
      <c r="E305" s="639"/>
      <c r="F305" s="639"/>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639"/>
      <c r="E308" s="639"/>
      <c r="F308" s="639"/>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405"/>
      <c r="E310" s="405"/>
      <c r="F310" s="291"/>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291"/>
      <c r="H312" s="291"/>
      <c r="I312" s="291"/>
      <c r="J312" s="291"/>
      <c r="K312" s="291"/>
      <c r="L312" s="291"/>
      <c r="M312" s="291"/>
      <c r="N312" s="501"/>
      <c r="O312" s="615"/>
      <c r="P312" s="615"/>
    </row>
    <row r="313" spans="1:16" s="287" customFormat="1" ht="13.8">
      <c r="A313" s="288"/>
      <c r="B313" s="288"/>
      <c r="C313" s="456"/>
      <c r="D313" s="405"/>
      <c r="E313" s="405"/>
      <c r="F313" s="291"/>
      <c r="G313" s="291"/>
      <c r="H313" s="291"/>
      <c r="I313" s="291"/>
      <c r="J313" s="291"/>
      <c r="K313" s="291"/>
      <c r="L313" s="291"/>
      <c r="M313" s="291"/>
      <c r="N313" s="291"/>
      <c r="O313" s="615"/>
      <c r="P313" s="615"/>
    </row>
    <row r="314" spans="1:16" s="287" customFormat="1" ht="13.8">
      <c r="A314" s="288"/>
      <c r="B314" s="288"/>
      <c r="C314" s="456"/>
      <c r="D314" s="405"/>
      <c r="E314" s="405"/>
      <c r="F314" s="291"/>
      <c r="G314" s="291"/>
      <c r="H314" s="291"/>
      <c r="I314" s="291"/>
      <c r="J314" s="291"/>
      <c r="K314" s="291"/>
      <c r="L314" s="291"/>
      <c r="M314" s="291"/>
      <c r="N314" s="291"/>
      <c r="O314" s="615"/>
      <c r="P314" s="615"/>
    </row>
    <row r="315" spans="1:16" s="287" customFormat="1" ht="17.399999999999999">
      <c r="A315" s="288"/>
      <c r="B315" s="288"/>
      <c r="C315" s="456"/>
      <c r="D315" s="405"/>
      <c r="E315" s="405"/>
      <c r="F315" s="291"/>
      <c r="G315" s="291"/>
      <c r="H315" s="291"/>
      <c r="I315" s="291"/>
      <c r="J315" s="640"/>
      <c r="K315" s="640"/>
      <c r="L315" s="640"/>
      <c r="M315" s="641"/>
      <c r="N315" s="642"/>
      <c r="O315" s="643"/>
      <c r="P315" s="615"/>
    </row>
    <row r="316" spans="1:16" s="287" customFormat="1" ht="17.399999999999999">
      <c r="A316" s="288"/>
      <c r="B316" s="288"/>
      <c r="C316" s="456"/>
      <c r="D316" s="405"/>
      <c r="E316" s="405"/>
      <c r="F316" s="291"/>
      <c r="G316" s="291"/>
      <c r="H316" s="291"/>
      <c r="I316" s="291"/>
      <c r="J316" s="644"/>
      <c r="K316" s="644"/>
      <c r="L316" s="644"/>
      <c r="M316" s="641"/>
      <c r="N316" s="645"/>
      <c r="O316" s="643"/>
      <c r="P316" s="615"/>
    </row>
    <row r="317" spans="1:16" s="287" customFormat="1" ht="15.6">
      <c r="A317" s="288"/>
      <c r="B317" s="288"/>
      <c r="C317" s="456"/>
      <c r="D317" s="646"/>
      <c r="E317" s="646"/>
      <c r="F317" s="646"/>
      <c r="G317" s="291"/>
      <c r="H317" s="291"/>
      <c r="I317" s="291"/>
      <c r="J317" s="291"/>
      <c r="K317" s="291"/>
      <c r="L317" s="291"/>
      <c r="M317" s="291"/>
      <c r="N317" s="291"/>
      <c r="O317" s="615"/>
      <c r="P317" s="615"/>
    </row>
    <row r="318" spans="1:16" s="287" customFormat="1" ht="13.8">
      <c r="A318" s="288"/>
      <c r="B318" s="288"/>
      <c r="C318" s="456"/>
      <c r="D318" s="647"/>
      <c r="E318" s="647"/>
      <c r="F318" s="405"/>
      <c r="G318" s="625"/>
      <c r="H318" s="624"/>
      <c r="I318" s="625"/>
      <c r="J318" s="624"/>
      <c r="K318" s="625"/>
      <c r="L318" s="466"/>
      <c r="M318" s="623"/>
      <c r="N318" s="626"/>
      <c r="O318" s="615"/>
      <c r="P318" s="615"/>
    </row>
    <row r="319" spans="1:16" s="287" customFormat="1" ht="13.8">
      <c r="A319" s="288"/>
      <c r="B319" s="288"/>
      <c r="C319" s="456"/>
      <c r="D319" s="647"/>
      <c r="E319" s="647"/>
      <c r="F319" s="405"/>
      <c r="G319" s="625"/>
      <c r="H319" s="624"/>
      <c r="I319" s="625"/>
      <c r="J319" s="624"/>
      <c r="K319" s="625"/>
      <c r="L319" s="466"/>
      <c r="M319" s="623"/>
      <c r="N319" s="626"/>
      <c r="O319" s="615"/>
      <c r="P319" s="615"/>
    </row>
    <row r="320" spans="1:16" s="287" customFormat="1" ht="13.8">
      <c r="A320" s="288"/>
      <c r="B320" s="288"/>
      <c r="C320" s="456"/>
      <c r="D320" s="648"/>
      <c r="E320" s="648"/>
      <c r="F320" s="648"/>
      <c r="G320" s="625"/>
      <c r="H320" s="624"/>
      <c r="I320" s="625"/>
      <c r="J320" s="624"/>
      <c r="K320" s="625"/>
      <c r="L320" s="466"/>
      <c r="M320" s="623"/>
      <c r="N320" s="626"/>
      <c r="O320" s="615"/>
      <c r="P320" s="615"/>
    </row>
    <row r="321" spans="1:16" s="287" customFormat="1" ht="13.8">
      <c r="A321" s="288"/>
      <c r="B321" s="288"/>
      <c r="C321" s="456"/>
      <c r="D321" s="647"/>
      <c r="E321" s="647"/>
      <c r="F321" s="647"/>
      <c r="G321" s="625"/>
      <c r="H321" s="624"/>
      <c r="I321" s="625"/>
      <c r="J321" s="624"/>
      <c r="K321" s="625"/>
      <c r="L321" s="466"/>
      <c r="M321" s="623"/>
      <c r="N321" s="626"/>
      <c r="O321" s="615"/>
      <c r="P321" s="615"/>
    </row>
    <row r="322" spans="1:16" s="287" customFormat="1" ht="13.8">
      <c r="A322" s="288"/>
      <c r="B322" s="288"/>
      <c r="C322" s="456"/>
      <c r="D322" s="639"/>
      <c r="E322" s="639"/>
      <c r="F322" s="639"/>
      <c r="G322" s="625"/>
      <c r="H322" s="624"/>
      <c r="I322" s="625"/>
      <c r="J322" s="624"/>
      <c r="K322" s="625"/>
      <c r="L322" s="466"/>
      <c r="M322" s="623"/>
      <c r="N322" s="626"/>
      <c r="O322" s="615"/>
      <c r="P322" s="615"/>
    </row>
    <row r="323" spans="1:16" s="287" customFormat="1" ht="13.8">
      <c r="A323" s="288"/>
      <c r="B323" s="288"/>
      <c r="C323" s="456"/>
      <c r="D323" s="639"/>
      <c r="E323" s="639"/>
      <c r="F323" s="63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5.6">
      <c r="A326" s="288"/>
      <c r="B326" s="288"/>
      <c r="C326" s="456"/>
      <c r="D326" s="649"/>
      <c r="E326" s="637"/>
      <c r="F326" s="638"/>
      <c r="G326" s="638"/>
      <c r="H326" s="624"/>
      <c r="I326" s="625"/>
      <c r="J326" s="624"/>
      <c r="K326" s="625"/>
      <c r="L326" s="466"/>
      <c r="M326" s="623"/>
      <c r="N326" s="626"/>
      <c r="O326" s="615"/>
      <c r="P326" s="615"/>
    </row>
    <row r="327" spans="1:16" s="287" customFormat="1" ht="15.6">
      <c r="A327" s="288"/>
      <c r="B327" s="288"/>
      <c r="C327" s="456"/>
      <c r="D327" s="639"/>
      <c r="E327" s="639"/>
      <c r="F327" s="649"/>
      <c r="G327" s="625"/>
      <c r="H327" s="624"/>
      <c r="I327" s="625"/>
      <c r="J327" s="624"/>
      <c r="K327" s="625"/>
      <c r="L327" s="466"/>
      <c r="M327" s="623"/>
      <c r="N327" s="626"/>
      <c r="O327" s="615"/>
      <c r="P327" s="615"/>
    </row>
    <row r="328" spans="1:16" s="287" customFormat="1" ht="13.8">
      <c r="A328" s="288"/>
      <c r="B328" s="288"/>
      <c r="C328" s="456"/>
      <c r="D328" s="639"/>
      <c r="E328" s="639"/>
      <c r="F328" s="639"/>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405"/>
      <c r="E332" s="405"/>
      <c r="F332" s="291"/>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5.6">
      <c r="A334" s="288"/>
      <c r="B334" s="288"/>
      <c r="C334" s="456"/>
      <c r="D334" s="650"/>
      <c r="E334" s="650"/>
      <c r="F334" s="650"/>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405"/>
      <c r="G344" s="625"/>
      <c r="H344" s="624"/>
      <c r="I344" s="625"/>
      <c r="J344" s="624"/>
      <c r="K344" s="625"/>
      <c r="L344" s="466"/>
      <c r="M344" s="623"/>
      <c r="N344" s="626"/>
      <c r="O344" s="615"/>
      <c r="P344" s="615"/>
    </row>
    <row r="345" spans="1:16" s="287" customFormat="1" ht="13.8">
      <c r="A345" s="288"/>
      <c r="B345" s="288"/>
      <c r="C345" s="456"/>
      <c r="D345" s="405"/>
      <c r="E345" s="405"/>
      <c r="F345" s="405"/>
      <c r="G345" s="625"/>
      <c r="H345" s="624"/>
      <c r="I345" s="625"/>
      <c r="J345" s="624"/>
      <c r="K345" s="625"/>
      <c r="L345" s="466"/>
      <c r="M345" s="623"/>
      <c r="N345" s="626"/>
      <c r="O345" s="615"/>
      <c r="P345" s="615"/>
    </row>
    <row r="346" spans="1:16" s="287" customFormat="1" ht="13.8">
      <c r="A346" s="288"/>
      <c r="B346" s="288"/>
      <c r="C346" s="456"/>
      <c r="D346" s="639"/>
      <c r="E346" s="639"/>
      <c r="F346" s="639"/>
      <c r="G346" s="625"/>
      <c r="H346" s="624"/>
      <c r="I346" s="625"/>
      <c r="J346" s="624"/>
      <c r="K346" s="625"/>
      <c r="L346" s="466"/>
      <c r="M346" s="623"/>
      <c r="N346" s="626"/>
      <c r="O346" s="615"/>
      <c r="P346" s="615"/>
    </row>
    <row r="347" spans="1:16" s="287" customFormat="1" ht="13.8">
      <c r="A347" s="288"/>
      <c r="B347" s="288"/>
      <c r="C347" s="456"/>
      <c r="D347" s="639"/>
      <c r="E347" s="639"/>
      <c r="F347" s="639"/>
      <c r="G347" s="625"/>
      <c r="H347" s="624"/>
      <c r="I347" s="625"/>
      <c r="J347" s="624"/>
      <c r="K347" s="625"/>
      <c r="L347" s="466"/>
      <c r="M347" s="623"/>
      <c r="N347" s="626"/>
      <c r="O347" s="615"/>
      <c r="P347" s="615"/>
    </row>
    <row r="348" spans="1:16" s="287" customFormat="1" ht="13.8">
      <c r="A348" s="288"/>
      <c r="B348" s="288"/>
      <c r="C348" s="456"/>
      <c r="D348" s="405"/>
      <c r="E348" s="405"/>
      <c r="F348" s="291"/>
      <c r="G348" s="625"/>
      <c r="H348" s="624"/>
      <c r="I348" s="625"/>
      <c r="J348" s="624"/>
      <c r="K348" s="625"/>
      <c r="L348" s="466"/>
      <c r="M348" s="623"/>
      <c r="N348" s="626"/>
      <c r="O348" s="615"/>
      <c r="P348" s="615"/>
    </row>
    <row r="349" spans="1:16" s="287" customFormat="1" ht="13.8">
      <c r="A349" s="288"/>
      <c r="B349" s="288"/>
      <c r="C349" s="456"/>
      <c r="D349" s="405"/>
      <c r="E349" s="405"/>
      <c r="F349" s="291"/>
      <c r="G349" s="625"/>
      <c r="H349" s="624"/>
      <c r="I349" s="291"/>
      <c r="J349" s="291"/>
      <c r="K349" s="291"/>
      <c r="L349" s="291"/>
      <c r="M349" s="291"/>
      <c r="N349" s="291"/>
      <c r="O349" s="615"/>
      <c r="P349" s="615"/>
    </row>
    <row r="350" spans="1:16" s="287" customFormat="1" ht="13.8">
      <c r="A350" s="288"/>
      <c r="B350" s="288"/>
      <c r="C350" s="456"/>
      <c r="D350" s="405"/>
      <c r="E350" s="405"/>
      <c r="F350" s="291"/>
      <c r="G350" s="291"/>
      <c r="H350" s="291"/>
      <c r="I350" s="291"/>
      <c r="J350" s="291"/>
      <c r="K350" s="291"/>
      <c r="L350" s="291"/>
      <c r="M350" s="291"/>
      <c r="N350" s="558"/>
      <c r="O350" s="615"/>
      <c r="P350" s="615"/>
    </row>
    <row r="351" spans="1:16" s="287" customFormat="1" ht="17.399999999999999">
      <c r="A351" s="288"/>
      <c r="B351" s="288"/>
      <c r="C351" s="456"/>
      <c r="D351" s="405"/>
      <c r="E351" s="405"/>
      <c r="F351" s="291"/>
      <c r="G351" s="625"/>
      <c r="H351" s="624"/>
      <c r="I351" s="291"/>
      <c r="J351" s="640"/>
      <c r="K351" s="640"/>
      <c r="L351" s="640"/>
      <c r="M351" s="291"/>
      <c r="N351" s="651"/>
      <c r="O351" s="615"/>
      <c r="P351" s="615"/>
    </row>
    <row r="352" spans="1:16" s="287" customFormat="1" ht="13.8">
      <c r="A352" s="288"/>
      <c r="B352" s="288"/>
      <c r="C352" s="456"/>
      <c r="D352" s="405"/>
      <c r="E352" s="405"/>
      <c r="F352" s="291"/>
      <c r="G352" s="625"/>
      <c r="H352" s="624"/>
      <c r="I352" s="291"/>
      <c r="J352" s="291"/>
      <c r="K352" s="291"/>
      <c r="L352" s="291"/>
      <c r="M352" s="291"/>
      <c r="N352" s="615"/>
      <c r="O352" s="615"/>
      <c r="P352" s="615"/>
    </row>
    <row r="353" spans="1:16" s="287" customFormat="1" ht="15.6">
      <c r="A353" s="288"/>
      <c r="B353" s="288"/>
      <c r="C353" s="456"/>
      <c r="D353" s="646"/>
      <c r="E353" s="646"/>
      <c r="F353" s="646"/>
      <c r="G353" s="625"/>
      <c r="H353" s="624"/>
      <c r="I353" s="291"/>
      <c r="J353" s="291"/>
      <c r="K353" s="291"/>
      <c r="L353" s="291"/>
      <c r="M353" s="291"/>
      <c r="N353" s="291"/>
      <c r="O353" s="615"/>
      <c r="P353" s="615"/>
    </row>
    <row r="354" spans="1:16" s="287" customFormat="1" ht="13.8">
      <c r="A354" s="288"/>
      <c r="B354" s="288"/>
      <c r="C354" s="456"/>
      <c r="D354" s="639"/>
      <c r="E354" s="639"/>
      <c r="F354" s="639"/>
      <c r="G354" s="639"/>
      <c r="H354" s="639"/>
      <c r="I354" s="291"/>
      <c r="J354" s="291"/>
      <c r="K354" s="291"/>
      <c r="L354" s="291"/>
      <c r="M354" s="291"/>
      <c r="N354" s="291"/>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405"/>
      <c r="E358" s="405"/>
      <c r="F358" s="291"/>
      <c r="G358" s="625"/>
      <c r="H358" s="624"/>
      <c r="I358" s="625"/>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639"/>
      <c r="E360" s="639"/>
      <c r="F360" s="639"/>
      <c r="G360" s="639"/>
      <c r="H360" s="639"/>
      <c r="I360" s="639"/>
      <c r="J360" s="624"/>
      <c r="K360" s="625"/>
      <c r="L360" s="466"/>
      <c r="M360" s="623"/>
      <c r="N360" s="626"/>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2"/>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625"/>
      <c r="J366" s="624"/>
      <c r="K366" s="625"/>
      <c r="L366" s="466"/>
      <c r="M366" s="623"/>
      <c r="N366" s="626"/>
      <c r="O366" s="615"/>
      <c r="P366" s="615"/>
    </row>
    <row r="367" spans="1:16" s="287" customFormat="1" ht="13.8">
      <c r="A367" s="288"/>
      <c r="B367" s="288"/>
      <c r="C367" s="456"/>
      <c r="D367" s="653"/>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291"/>
      <c r="J368" s="291"/>
      <c r="K368" s="291"/>
      <c r="L368" s="291"/>
      <c r="M368" s="291"/>
      <c r="N368" s="291"/>
      <c r="O368" s="615"/>
      <c r="P368" s="615"/>
    </row>
    <row r="369" spans="1:16" s="287" customFormat="1" ht="13.8">
      <c r="A369" s="288"/>
      <c r="B369" s="288"/>
      <c r="C369" s="456"/>
      <c r="D369" s="405"/>
      <c r="E369" s="637"/>
      <c r="F369" s="638"/>
      <c r="G369" s="638"/>
      <c r="H369" s="624"/>
      <c r="I369" s="625"/>
      <c r="J369" s="624"/>
      <c r="K369" s="625"/>
      <c r="L369" s="466"/>
      <c r="M369" s="623"/>
      <c r="N369" s="626"/>
      <c r="O369" s="615"/>
      <c r="P369" s="615"/>
    </row>
    <row r="370" spans="1:16" s="287" customFormat="1" ht="13.8">
      <c r="A370" s="288"/>
      <c r="B370" s="288"/>
      <c r="C370" s="456"/>
      <c r="D370" s="639"/>
      <c r="E370" s="639"/>
      <c r="F370" s="639"/>
      <c r="G370" s="639"/>
      <c r="H370" s="639"/>
      <c r="I370" s="639"/>
      <c r="J370" s="291"/>
      <c r="K370" s="291"/>
      <c r="L370" s="291"/>
      <c r="M370" s="291"/>
      <c r="N370" s="291"/>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405"/>
      <c r="E372" s="405"/>
      <c r="F372" s="291"/>
      <c r="G372" s="625"/>
      <c r="H372" s="624"/>
      <c r="I372" s="625"/>
      <c r="J372" s="624"/>
      <c r="K372" s="625"/>
      <c r="L372" s="466"/>
      <c r="M372" s="623"/>
      <c r="N372" s="626"/>
      <c r="O372" s="615"/>
      <c r="P372" s="615"/>
    </row>
    <row r="373" spans="1:16" s="287" customFormat="1" ht="13.8">
      <c r="A373" s="288"/>
      <c r="B373" s="288"/>
      <c r="C373" s="456"/>
      <c r="D373" s="639"/>
      <c r="E373" s="639"/>
      <c r="F373" s="639"/>
      <c r="G373" s="625"/>
      <c r="H373" s="624"/>
      <c r="I373" s="625"/>
      <c r="J373" s="624"/>
      <c r="K373" s="625"/>
      <c r="L373" s="466"/>
      <c r="M373" s="623"/>
      <c r="N373" s="626"/>
      <c r="O373" s="615"/>
      <c r="P373" s="615"/>
    </row>
    <row r="374" spans="1:16" s="287" customFormat="1" ht="13.8">
      <c r="A374" s="288"/>
      <c r="B374" s="288"/>
      <c r="C374" s="456"/>
      <c r="D374" s="639"/>
      <c r="E374" s="639"/>
      <c r="F374" s="639"/>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654"/>
      <c r="E376" s="654"/>
      <c r="F376" s="654"/>
      <c r="G376" s="654"/>
      <c r="H376" s="654"/>
      <c r="I376" s="654"/>
      <c r="J376" s="291"/>
      <c r="K376" s="291"/>
      <c r="L376" s="291"/>
      <c r="M376" s="291"/>
      <c r="N376" s="291"/>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639"/>
      <c r="E381" s="639"/>
      <c r="F381" s="639"/>
      <c r="G381" s="639"/>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639"/>
      <c r="E386" s="639"/>
      <c r="F386" s="639"/>
      <c r="G386" s="639"/>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5.6">
      <c r="A395" s="288"/>
      <c r="B395" s="288"/>
      <c r="C395" s="456"/>
      <c r="D395" s="650"/>
      <c r="E395" s="650"/>
      <c r="F395" s="650"/>
      <c r="G395" s="650"/>
      <c r="H395" s="650"/>
      <c r="I395" s="625"/>
      <c r="J395" s="624"/>
      <c r="K395" s="625"/>
      <c r="L395" s="466"/>
      <c r="M395" s="623"/>
      <c r="N395" s="626"/>
      <c r="O395" s="615"/>
      <c r="P395" s="615"/>
    </row>
    <row r="396" spans="1:16" s="287" customFormat="1" ht="13.8">
      <c r="A396" s="288"/>
      <c r="B396" s="288"/>
      <c r="C396" s="456"/>
      <c r="D396" s="639"/>
      <c r="E396" s="639"/>
      <c r="F396" s="639"/>
      <c r="G396" s="625"/>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37"/>
      <c r="F398" s="638"/>
      <c r="G398" s="638"/>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639"/>
      <c r="E408" s="639"/>
      <c r="F408" s="639"/>
      <c r="G408" s="639"/>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405"/>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639"/>
      <c r="E413" s="639"/>
      <c r="F413" s="639"/>
      <c r="G413" s="639"/>
      <c r="H413" s="657"/>
      <c r="I413" s="658"/>
      <c r="J413" s="657"/>
      <c r="K413" s="658"/>
      <c r="L413" s="659"/>
      <c r="M413" s="660"/>
      <c r="N413" s="661"/>
      <c r="O413" s="615"/>
      <c r="P413" s="615"/>
    </row>
    <row r="414" spans="1:16" s="287" customFormat="1" ht="13.8">
      <c r="A414" s="288"/>
      <c r="B414" s="288"/>
      <c r="C414" s="456"/>
      <c r="D414" s="291"/>
      <c r="E414" s="655"/>
      <c r="F414" s="656"/>
      <c r="G414" s="656"/>
      <c r="H414" s="657"/>
      <c r="I414" s="658"/>
      <c r="J414" s="657"/>
      <c r="K414" s="658"/>
      <c r="L414" s="659"/>
      <c r="M414" s="660"/>
      <c r="N414" s="661"/>
      <c r="O414" s="615"/>
      <c r="P414" s="615"/>
    </row>
    <row r="415" spans="1:16" s="287" customFormat="1" ht="13.8">
      <c r="A415" s="288"/>
      <c r="B415" s="288"/>
      <c r="C415" s="456"/>
      <c r="D415" s="405"/>
      <c r="E415" s="655"/>
      <c r="F415" s="656"/>
      <c r="G415" s="656"/>
      <c r="H415" s="657"/>
      <c r="I415" s="658"/>
      <c r="J415" s="657"/>
      <c r="K415" s="658"/>
      <c r="L415" s="659"/>
      <c r="M415" s="660"/>
      <c r="N415" s="661"/>
      <c r="O415" s="615"/>
      <c r="P415" s="615"/>
    </row>
    <row r="416" spans="1:16" s="287" customFormat="1" ht="13.8">
      <c r="A416" s="288"/>
      <c r="B416" s="288"/>
      <c r="C416" s="456"/>
      <c r="D416" s="405"/>
      <c r="E416" s="655"/>
      <c r="F416" s="656"/>
      <c r="G416" s="656"/>
      <c r="H416" s="657"/>
      <c r="I416" s="658"/>
      <c r="J416" s="657"/>
      <c r="K416" s="658"/>
      <c r="L416" s="659"/>
      <c r="M416" s="660"/>
      <c r="N416" s="661"/>
      <c r="O416" s="615"/>
      <c r="P416" s="615"/>
    </row>
    <row r="417" spans="1:16" s="287" customFormat="1" ht="20.399999999999999">
      <c r="A417" s="288"/>
      <c r="B417" s="288"/>
      <c r="C417" s="456"/>
      <c r="D417" s="662"/>
      <c r="E417" s="655"/>
      <c r="F417" s="656"/>
      <c r="G417" s="656"/>
      <c r="H417" s="657"/>
      <c r="I417" s="658"/>
      <c r="J417" s="657"/>
      <c r="K417" s="658"/>
      <c r="L417" s="659"/>
      <c r="M417" s="660"/>
      <c r="N417" s="661"/>
      <c r="O417" s="615"/>
      <c r="P417" s="615"/>
    </row>
    <row r="418" spans="1:16" s="287" customFormat="1" ht="13.8">
      <c r="A418" s="288"/>
      <c r="B418" s="288"/>
      <c r="C418" s="456"/>
      <c r="D418" s="639"/>
      <c r="E418" s="639"/>
      <c r="F418" s="639"/>
      <c r="G418" s="639"/>
      <c r="H418" s="639"/>
      <c r="I418" s="658"/>
      <c r="J418" s="657"/>
      <c r="K418" s="658"/>
      <c r="L418" s="659"/>
      <c r="M418" s="660"/>
      <c r="N418" s="661"/>
      <c r="O418" s="615"/>
      <c r="P418" s="615"/>
    </row>
    <row r="419" spans="1:16" s="287" customFormat="1" ht="13.8">
      <c r="A419" s="288"/>
      <c r="B419" s="288"/>
      <c r="C419" s="456"/>
      <c r="D419" s="405"/>
      <c r="E419" s="655"/>
      <c r="F419" s="656"/>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639"/>
      <c r="E421" s="639"/>
      <c r="F421" s="639"/>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405"/>
      <c r="E425" s="655"/>
      <c r="F425" s="656"/>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639"/>
      <c r="E428" s="639"/>
      <c r="F428" s="639"/>
      <c r="G428" s="625"/>
      <c r="H428" s="624"/>
      <c r="I428" s="625"/>
      <c r="J428" s="624"/>
      <c r="K428" s="625"/>
      <c r="L428" s="466"/>
      <c r="M428" s="623"/>
      <c r="N428" s="626"/>
      <c r="O428" s="615"/>
      <c r="P428" s="615"/>
    </row>
    <row r="429" spans="1:16" s="287" customFormat="1" ht="13.8">
      <c r="A429" s="288"/>
      <c r="B429" s="288"/>
      <c r="C429" s="456"/>
      <c r="D429" s="639"/>
      <c r="E429" s="639"/>
      <c r="F429" s="639"/>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639"/>
      <c r="E436" s="639"/>
      <c r="F436" s="656"/>
      <c r="G436" s="656"/>
      <c r="H436" s="657"/>
      <c r="I436" s="658"/>
      <c r="J436" s="657"/>
      <c r="K436" s="658"/>
      <c r="L436" s="659"/>
      <c r="M436" s="660"/>
      <c r="N436" s="661"/>
      <c r="O436" s="615"/>
      <c r="P436" s="615"/>
    </row>
    <row r="437" spans="1:16" s="287" customFormat="1" ht="13.8">
      <c r="A437" s="288"/>
      <c r="B437" s="288"/>
      <c r="C437" s="456"/>
      <c r="D437" s="405"/>
      <c r="E437" s="655"/>
      <c r="F437" s="656"/>
      <c r="G437" s="656"/>
      <c r="H437" s="657"/>
      <c r="I437" s="658"/>
      <c r="J437" s="663"/>
      <c r="K437" s="658"/>
      <c r="L437" s="659"/>
      <c r="M437" s="660"/>
      <c r="N437" s="661"/>
      <c r="O437" s="615"/>
      <c r="P437" s="615"/>
    </row>
    <row r="438" spans="1:16" s="287" customFormat="1" ht="13.8">
      <c r="A438" s="288"/>
      <c r="B438" s="288"/>
      <c r="C438" s="456"/>
      <c r="D438" s="405"/>
      <c r="E438" s="655"/>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57"/>
      <c r="K439" s="658"/>
      <c r="L439" s="659"/>
      <c r="M439" s="660"/>
      <c r="N439" s="661"/>
      <c r="O439" s="615"/>
      <c r="P439" s="615"/>
    </row>
    <row r="440" spans="1:16" s="287" customFormat="1" ht="13.8">
      <c r="A440" s="288"/>
      <c r="B440" s="288"/>
      <c r="C440" s="456"/>
      <c r="D440" s="405"/>
      <c r="E440" s="655"/>
      <c r="F440" s="656"/>
      <c r="G440" s="656"/>
      <c r="H440" s="657"/>
      <c r="I440" s="291"/>
      <c r="J440" s="291"/>
      <c r="K440" s="291"/>
      <c r="L440" s="291"/>
      <c r="M440" s="291"/>
      <c r="N440" s="291"/>
      <c r="O440" s="615"/>
      <c r="P440" s="615"/>
    </row>
    <row r="441" spans="1:16" s="287" customFormat="1" ht="13.8">
      <c r="A441" s="288"/>
      <c r="B441" s="288"/>
      <c r="C441" s="456"/>
      <c r="D441" s="639"/>
      <c r="E441" s="639"/>
      <c r="F441" s="639"/>
      <c r="G441" s="639"/>
      <c r="H441" s="639"/>
      <c r="I441" s="658"/>
      <c r="J441" s="657"/>
      <c r="K441" s="658"/>
      <c r="L441" s="659"/>
      <c r="M441" s="660"/>
      <c r="N441" s="661"/>
      <c r="O441" s="615"/>
      <c r="P441" s="615"/>
    </row>
    <row r="442" spans="1:16" s="287" customFormat="1" ht="17.399999999999999">
      <c r="A442" s="288"/>
      <c r="B442" s="288"/>
      <c r="C442" s="456"/>
      <c r="D442" s="405"/>
      <c r="E442" s="655"/>
      <c r="F442" s="656"/>
      <c r="G442" s="656"/>
      <c r="H442" s="664"/>
      <c r="I442" s="664"/>
      <c r="J442" s="664"/>
      <c r="K442" s="664"/>
      <c r="L442" s="664"/>
      <c r="M442" s="660"/>
      <c r="N442" s="665"/>
      <c r="O442" s="666"/>
      <c r="P442" s="615"/>
    </row>
    <row r="443" spans="1:16" s="287" customFormat="1" ht="15.6">
      <c r="A443" s="288"/>
      <c r="B443" s="288"/>
      <c r="C443" s="456"/>
      <c r="D443" s="646"/>
      <c r="E443" s="646"/>
      <c r="F443" s="646"/>
      <c r="G443" s="667"/>
      <c r="H443" s="667"/>
      <c r="I443" s="615"/>
      <c r="J443" s="668"/>
      <c r="K443" s="291"/>
      <c r="L443" s="501"/>
      <c r="M443" s="419"/>
      <c r="N443" s="558"/>
      <c r="O443" s="615"/>
      <c r="P443" s="615"/>
    </row>
    <row r="444" spans="1:16" s="287" customFormat="1" ht="13.8">
      <c r="A444" s="288"/>
      <c r="B444" s="288"/>
      <c r="C444" s="456"/>
      <c r="D444" s="639"/>
      <c r="E444" s="639"/>
      <c r="F444" s="639"/>
      <c r="G444" s="639"/>
      <c r="H444" s="669"/>
      <c r="I444" s="670"/>
      <c r="J444" s="639"/>
      <c r="K444" s="291"/>
      <c r="L444" s="291"/>
      <c r="M444" s="291"/>
      <c r="N444" s="651"/>
      <c r="O444" s="615"/>
      <c r="P444" s="615"/>
    </row>
    <row r="445" spans="1:16" s="287" customFormat="1" ht="13.8">
      <c r="A445" s="288"/>
      <c r="B445" s="288"/>
      <c r="C445" s="456"/>
      <c r="D445" s="405"/>
      <c r="E445" s="405"/>
      <c r="F445" s="671"/>
      <c r="G445" s="625"/>
      <c r="H445" s="624"/>
      <c r="I445" s="625"/>
      <c r="J445" s="624"/>
      <c r="K445" s="625"/>
      <c r="L445" s="466"/>
      <c r="M445" s="623"/>
      <c r="N445" s="626"/>
      <c r="O445" s="615"/>
      <c r="P445" s="615"/>
    </row>
    <row r="446" spans="1:16" s="287" customFormat="1" ht="13.8">
      <c r="A446" s="288"/>
      <c r="B446" s="288"/>
      <c r="C446" s="456"/>
      <c r="D446" s="639"/>
      <c r="E446" s="639"/>
      <c r="F446" s="639"/>
      <c r="G446" s="625"/>
      <c r="H446" s="624"/>
      <c r="I446" s="625"/>
      <c r="J446" s="624"/>
      <c r="K446" s="625"/>
      <c r="L446" s="466"/>
      <c r="M446" s="623"/>
      <c r="N446" s="626"/>
      <c r="O446" s="615"/>
      <c r="P446" s="615"/>
    </row>
    <row r="447" spans="1:16" s="287" customFormat="1" ht="13.8">
      <c r="A447" s="288"/>
      <c r="B447" s="288"/>
      <c r="C447" s="456"/>
      <c r="D447" s="639"/>
      <c r="E447" s="639"/>
      <c r="F447" s="639"/>
      <c r="G447" s="625"/>
      <c r="H447" s="624"/>
      <c r="I447" s="625"/>
      <c r="J447" s="624"/>
      <c r="K447" s="625"/>
      <c r="L447" s="466"/>
      <c r="M447" s="623"/>
      <c r="N447" s="626"/>
      <c r="O447" s="615"/>
      <c r="P447" s="615"/>
    </row>
    <row r="448" spans="1:16" s="287" customFormat="1" ht="13.8">
      <c r="A448" s="288"/>
      <c r="B448" s="288"/>
      <c r="C448" s="456"/>
      <c r="D448" s="639"/>
      <c r="E448" s="639"/>
      <c r="F448" s="671"/>
      <c r="G448" s="625"/>
      <c r="H448" s="624"/>
      <c r="I448" s="625"/>
      <c r="J448" s="624"/>
      <c r="K448" s="625"/>
      <c r="L448" s="466"/>
      <c r="M448" s="623"/>
      <c r="N448" s="626"/>
      <c r="O448" s="615"/>
      <c r="P448" s="615"/>
    </row>
    <row r="449" spans="1:16" s="287" customFormat="1" ht="17.399999999999999">
      <c r="A449" s="288"/>
      <c r="B449" s="288"/>
      <c r="C449" s="456"/>
      <c r="D449" s="405"/>
      <c r="E449" s="405"/>
      <c r="F449" s="639"/>
      <c r="G449" s="419"/>
      <c r="H449" s="669"/>
      <c r="I449" s="670"/>
      <c r="J449" s="640"/>
      <c r="K449" s="640"/>
      <c r="L449" s="640"/>
      <c r="M449" s="291"/>
      <c r="N449" s="558"/>
      <c r="O449" s="615"/>
      <c r="P449" s="615"/>
    </row>
    <row r="450" spans="1:16" s="287" customFormat="1" ht="13.8">
      <c r="A450" s="288"/>
      <c r="B450" s="288"/>
      <c r="C450" s="456"/>
      <c r="D450" s="639"/>
      <c r="E450" s="639"/>
      <c r="F450" s="639"/>
      <c r="G450" s="639"/>
      <c r="H450" s="291"/>
      <c r="I450" s="291"/>
      <c r="J450" s="291"/>
      <c r="K450" s="291"/>
      <c r="L450" s="291"/>
      <c r="M450" s="291"/>
      <c r="N450" s="291"/>
      <c r="O450" s="615"/>
      <c r="P450" s="615"/>
    </row>
    <row r="451" spans="1:16" s="287" customFormat="1" ht="15.6">
      <c r="A451" s="672"/>
      <c r="B451" s="672"/>
      <c r="C451" s="673"/>
      <c r="D451" s="639"/>
      <c r="E451" s="639"/>
      <c r="F451" s="639"/>
      <c r="G451" s="639"/>
      <c r="H451" s="291"/>
      <c r="I451" s="291"/>
      <c r="J451" s="674"/>
      <c r="K451" s="674"/>
      <c r="L451" s="674"/>
      <c r="M451" s="674"/>
      <c r="N451" s="674"/>
      <c r="O451" s="615"/>
      <c r="P451" s="615"/>
    </row>
    <row r="452" spans="1:16" s="287" customFormat="1" ht="15.6">
      <c r="A452" s="672"/>
      <c r="B452" s="672"/>
      <c r="C452" s="673"/>
      <c r="D452" s="639"/>
      <c r="E452" s="639"/>
      <c r="F452" s="639"/>
      <c r="G452" s="639"/>
      <c r="H452" s="291"/>
      <c r="I452" s="291"/>
      <c r="J452" s="674"/>
      <c r="K452" s="674"/>
      <c r="L452" s="674"/>
      <c r="M452" s="674"/>
      <c r="N452" s="675"/>
      <c r="O452" s="615"/>
      <c r="P452" s="615"/>
    </row>
    <row r="453" spans="1:16" s="287" customFormat="1" ht="15.6">
      <c r="A453" s="672"/>
      <c r="B453" s="672"/>
      <c r="C453" s="673"/>
      <c r="D453" s="676"/>
      <c r="E453" s="677"/>
      <c r="F453" s="678"/>
      <c r="G453" s="677"/>
      <c r="H453" s="679"/>
      <c r="I453" s="677"/>
      <c r="J453" s="680"/>
      <c r="K453" s="679"/>
      <c r="L453" s="679"/>
      <c r="M453" s="681"/>
      <c r="N453" s="680"/>
      <c r="O453" s="682"/>
      <c r="P453" s="645"/>
    </row>
    <row r="454" spans="1:16" s="287" customFormat="1" ht="15.6">
      <c r="A454" s="672"/>
      <c r="B454" s="672"/>
      <c r="C454" s="673"/>
      <c r="D454" s="639"/>
      <c r="E454" s="639"/>
      <c r="F454" s="639"/>
      <c r="G454" s="639"/>
      <c r="H454" s="291"/>
      <c r="I454" s="291"/>
      <c r="J454" s="645"/>
      <c r="K454" s="645"/>
      <c r="L454" s="645"/>
      <c r="M454" s="674"/>
      <c r="N454" s="645"/>
      <c r="O454" s="291"/>
      <c r="P454" s="615"/>
    </row>
    <row r="455" spans="1:16" s="287" customFormat="1" ht="13.8">
      <c r="A455" s="672"/>
      <c r="B455" s="672"/>
      <c r="C455" s="683"/>
      <c r="D455" s="405"/>
      <c r="E455" s="405"/>
      <c r="F455" s="291"/>
      <c r="G455" s="291"/>
      <c r="H455" s="291"/>
      <c r="I455" s="291"/>
      <c r="J455" s="684"/>
      <c r="K455" s="684"/>
      <c r="L455" s="684"/>
      <c r="M455" s="291"/>
      <c r="N455" s="685"/>
      <c r="O455" s="686"/>
      <c r="P455" s="685"/>
    </row>
    <row r="456" spans="1:16" s="287" customFormat="1" ht="13.8">
      <c r="A456" s="288"/>
      <c r="B456" s="288"/>
      <c r="C456" s="639"/>
      <c r="D456" s="639"/>
      <c r="E456" s="639"/>
      <c r="F456" s="639"/>
      <c r="G456" s="639"/>
      <c r="H456" s="639"/>
      <c r="I456" s="639"/>
      <c r="J456" s="639"/>
      <c r="K456" s="639"/>
      <c r="L456" s="639"/>
      <c r="M456" s="419"/>
      <c r="N456" s="558"/>
      <c r="O456" s="615"/>
      <c r="P456" s="615"/>
    </row>
    <row r="457" spans="1:16" s="287" customFormat="1" ht="13.8">
      <c r="A457" s="288"/>
      <c r="B457" s="288"/>
      <c r="C457" s="639"/>
      <c r="D457" s="405"/>
      <c r="E457" s="405"/>
      <c r="F457" s="405"/>
      <c r="G457" s="291"/>
      <c r="H457" s="643"/>
      <c r="I457" s="615"/>
      <c r="J457" s="668"/>
      <c r="K457" s="291"/>
      <c r="L457" s="501"/>
      <c r="M457" s="419"/>
      <c r="N457" s="558"/>
      <c r="O457" s="615"/>
      <c r="P457" s="615"/>
    </row>
    <row r="458" spans="1:16" s="287" customFormat="1" ht="13.8">
      <c r="A458" s="288"/>
      <c r="B458" s="288"/>
      <c r="C458" s="639"/>
      <c r="D458" s="639"/>
      <c r="E458" s="639"/>
      <c r="F458" s="639"/>
      <c r="G458" s="639"/>
      <c r="H458" s="639"/>
      <c r="I458" s="639"/>
      <c r="J458" s="291"/>
      <c r="K458" s="291"/>
      <c r="L458" s="501"/>
      <c r="M458" s="419"/>
      <c r="N458" s="558"/>
      <c r="O458" s="615"/>
      <c r="P458" s="615"/>
    </row>
    <row r="459" spans="1:16" s="287" customFormat="1" ht="13.8">
      <c r="A459" s="288"/>
      <c r="B459" s="288"/>
      <c r="C459" s="639"/>
      <c r="D459" s="405"/>
      <c r="E459" s="405"/>
      <c r="F459" s="291"/>
      <c r="G459" s="291"/>
      <c r="H459" s="667"/>
      <c r="I459" s="615"/>
      <c r="J459" s="668"/>
      <c r="K459" s="291"/>
      <c r="L459" s="501"/>
      <c r="M459" s="419"/>
      <c r="N459" s="558"/>
      <c r="O459" s="615"/>
      <c r="P459" s="615"/>
    </row>
    <row r="460" spans="1:16" s="287" customFormat="1" ht="13.8">
      <c r="A460" s="288"/>
      <c r="B460" s="288"/>
      <c r="C460" s="639"/>
      <c r="D460" s="639"/>
      <c r="E460" s="639"/>
      <c r="F460" s="639"/>
      <c r="G460" s="639"/>
      <c r="H460" s="639"/>
      <c r="I460" s="639"/>
      <c r="J460" s="639"/>
      <c r="K460" s="291"/>
      <c r="L460" s="501"/>
      <c r="M460" s="291"/>
      <c r="N460" s="291"/>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687"/>
      <c r="O462" s="615"/>
      <c r="P462" s="615"/>
    </row>
    <row r="463" spans="1:16" s="287" customFormat="1" ht="13.8">
      <c r="A463" s="288"/>
      <c r="B463" s="288"/>
      <c r="C463" s="639"/>
      <c r="D463" s="405"/>
      <c r="E463" s="405"/>
      <c r="F463" s="291"/>
      <c r="G463" s="291"/>
      <c r="H463" s="667"/>
      <c r="I463" s="615"/>
      <c r="J463" s="668"/>
      <c r="K463" s="291"/>
      <c r="L463" s="501"/>
      <c r="M463" s="291"/>
      <c r="N463" s="687"/>
      <c r="O463" s="615"/>
      <c r="P463" s="615"/>
    </row>
    <row r="464" spans="1:16" s="287" customFormat="1" ht="13.8">
      <c r="A464" s="288"/>
      <c r="B464" s="288"/>
      <c r="C464" s="639"/>
      <c r="D464" s="639"/>
      <c r="E464" s="639"/>
      <c r="F464" s="639"/>
      <c r="G464" s="291"/>
      <c r="H464" s="643"/>
      <c r="I464" s="615"/>
      <c r="J464" s="668"/>
      <c r="K464" s="291"/>
      <c r="L464" s="501"/>
      <c r="M464" s="291"/>
      <c r="N464" s="687"/>
      <c r="O464" s="615"/>
      <c r="P464" s="615"/>
    </row>
    <row r="465" spans="1:16" s="287" customFormat="1" ht="13.8">
      <c r="A465" s="288"/>
      <c r="B465" s="288"/>
      <c r="C465" s="639"/>
      <c r="D465" s="639"/>
      <c r="E465" s="639"/>
      <c r="F465" s="639"/>
      <c r="G465" s="291"/>
      <c r="H465" s="643"/>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405"/>
      <c r="I467" s="405"/>
      <c r="J467" s="405"/>
      <c r="K467" s="291"/>
      <c r="L467" s="29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291"/>
      <c r="F469" s="671"/>
      <c r="G469" s="667"/>
      <c r="H469" s="666"/>
      <c r="I469" s="615"/>
      <c r="J469" s="668"/>
      <c r="K469" s="291"/>
      <c r="L469" s="50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405"/>
      <c r="F473" s="291"/>
      <c r="G473" s="291"/>
      <c r="H473" s="405"/>
      <c r="I473" s="405"/>
      <c r="J473" s="405"/>
      <c r="K473" s="291"/>
      <c r="L473" s="501"/>
      <c r="M473" s="291"/>
      <c r="N473" s="501"/>
      <c r="O473" s="615"/>
      <c r="P473" s="615"/>
    </row>
    <row r="474" spans="1:16" s="287" customFormat="1" ht="13.8">
      <c r="A474" s="288"/>
      <c r="B474" s="288"/>
      <c r="C474" s="639"/>
      <c r="D474" s="688"/>
      <c r="E474" s="405"/>
      <c r="F474" s="291"/>
      <c r="G474" s="291"/>
      <c r="H474" s="405"/>
      <c r="I474" s="405"/>
      <c r="J474" s="405"/>
      <c r="K474" s="291"/>
      <c r="L474" s="291"/>
      <c r="M474" s="291"/>
      <c r="N474" s="687"/>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639"/>
      <c r="E481" s="639"/>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405"/>
      <c r="E483" s="405"/>
      <c r="F483" s="291"/>
      <c r="G483" s="291"/>
      <c r="H483" s="689"/>
      <c r="I483" s="689"/>
      <c r="J483" s="689"/>
      <c r="K483" s="291"/>
      <c r="L483" s="687"/>
      <c r="M483" s="687"/>
      <c r="N483" s="690"/>
      <c r="O483" s="691"/>
      <c r="P483" s="685"/>
    </row>
    <row r="484" spans="1:18" s="287" customFormat="1" ht="15.6">
      <c r="A484" s="672"/>
      <c r="B484" s="672"/>
      <c r="C484" s="683"/>
      <c r="D484" s="676"/>
      <c r="E484" s="677"/>
      <c r="F484" s="678"/>
      <c r="G484" s="677"/>
      <c r="H484" s="679"/>
      <c r="I484" s="677"/>
      <c r="J484" s="680"/>
      <c r="K484" s="679"/>
      <c r="L484" s="679"/>
      <c r="M484" s="681"/>
      <c r="N484" s="680"/>
      <c r="O484" s="682"/>
      <c r="P484" s="645"/>
    </row>
    <row r="485" spans="1:18" s="287" customFormat="1" ht="13.8">
      <c r="A485" s="672"/>
      <c r="B485" s="672"/>
      <c r="C485" s="683"/>
      <c r="D485" s="405"/>
      <c r="E485" s="405"/>
      <c r="F485" s="291"/>
      <c r="G485" s="291"/>
      <c r="H485" s="689"/>
      <c r="I485" s="689"/>
      <c r="J485" s="689"/>
      <c r="K485" s="291"/>
      <c r="L485" s="687"/>
      <c r="M485" s="687"/>
      <c r="N485" s="690"/>
      <c r="O485" s="691"/>
      <c r="P485" s="685"/>
    </row>
    <row r="486" spans="1:18" s="287" customFormat="1" ht="13.8">
      <c r="A486" s="288"/>
      <c r="B486" s="288"/>
      <c r="C486" s="654"/>
      <c r="D486" s="639"/>
      <c r="E486" s="291"/>
      <c r="F486" s="291"/>
      <c r="G486" s="291"/>
      <c r="H486" s="558"/>
      <c r="I486" s="291"/>
      <c r="J486" s="558"/>
      <c r="K486" s="291"/>
      <c r="L486" s="501"/>
      <c r="M486" s="291"/>
      <c r="N486" s="558"/>
      <c r="O486" s="643"/>
      <c r="P486" s="615"/>
      <c r="R486" s="352"/>
    </row>
    <row r="487" spans="1:18" s="287" customFormat="1" ht="13.8">
      <c r="A487" s="288"/>
      <c r="B487" s="288"/>
      <c r="C487" s="654"/>
      <c r="D487" s="639"/>
      <c r="E487" s="639"/>
      <c r="F487" s="291"/>
      <c r="G487" s="291"/>
      <c r="H487" s="558"/>
      <c r="I487" s="291"/>
      <c r="J487" s="558"/>
      <c r="K487" s="291"/>
      <c r="L487" s="501"/>
      <c r="M487" s="291"/>
      <c r="N487" s="558"/>
      <c r="O487" s="686"/>
      <c r="P487" s="685"/>
      <c r="R487" s="352"/>
    </row>
    <row r="488" spans="1:18" s="287" customFormat="1" ht="13.8">
      <c r="A488" s="288"/>
      <c r="B488" s="288"/>
      <c r="C488" s="654"/>
      <c r="D488" s="397"/>
      <c r="E488" s="397"/>
      <c r="F488" s="291"/>
      <c r="G488" s="291"/>
      <c r="H488" s="558"/>
      <c r="I488" s="291"/>
      <c r="J488" s="558"/>
      <c r="K488" s="291"/>
      <c r="L488" s="501"/>
      <c r="M488" s="291"/>
      <c r="N488" s="470"/>
      <c r="O488" s="643"/>
      <c r="P488" s="615"/>
      <c r="R488" s="352"/>
    </row>
    <row r="489" spans="1:18" s="287" customFormat="1" ht="13.8">
      <c r="A489" s="288"/>
      <c r="B489" s="288"/>
      <c r="C489" s="654"/>
      <c r="D489" s="692"/>
      <c r="E489" s="692"/>
      <c r="F489" s="615"/>
      <c r="G489" s="615"/>
      <c r="H489" s="692"/>
      <c r="I489" s="692"/>
      <c r="J489" s="692"/>
      <c r="K489" s="615"/>
      <c r="L489" s="615"/>
      <c r="M489" s="291"/>
      <c r="N489" s="693"/>
      <c r="O489" s="643"/>
      <c r="P489" s="615"/>
      <c r="R489" s="352"/>
    </row>
    <row r="490" spans="1:18" s="287" customFormat="1" ht="13.8">
      <c r="A490" s="288"/>
      <c r="B490" s="288"/>
      <c r="C490" s="654"/>
      <c r="D490" s="692"/>
      <c r="E490" s="692"/>
      <c r="F490" s="615"/>
      <c r="G490" s="615"/>
      <c r="H490" s="692"/>
      <c r="I490" s="692"/>
      <c r="J490" s="692"/>
      <c r="K490" s="615"/>
      <c r="L490" s="615"/>
      <c r="M490" s="291"/>
      <c r="N490" s="693"/>
      <c r="O490" s="643"/>
      <c r="P490" s="615"/>
      <c r="R490" s="352"/>
    </row>
    <row r="491" spans="1:18" s="287" customFormat="1" ht="13.8">
      <c r="A491" s="288"/>
      <c r="B491" s="288"/>
      <c r="C491" s="654"/>
      <c r="D491" s="692"/>
      <c r="E491" s="692"/>
      <c r="F491" s="615"/>
      <c r="G491" s="615"/>
      <c r="H491" s="692"/>
      <c r="I491" s="692"/>
      <c r="J491" s="692"/>
      <c r="K491" s="615"/>
      <c r="L491" s="685"/>
      <c r="M491" s="687"/>
      <c r="N491" s="694"/>
      <c r="O491" s="695"/>
      <c r="P491" s="685"/>
      <c r="R491" s="352"/>
    </row>
    <row r="492" spans="1:18" s="287" customFormat="1" ht="15.6">
      <c r="A492" s="288"/>
      <c r="B492" s="288"/>
      <c r="C492" s="654"/>
      <c r="D492" s="676"/>
      <c r="E492" s="677"/>
      <c r="F492" s="678"/>
      <c r="G492" s="677"/>
      <c r="H492" s="679"/>
      <c r="I492" s="677"/>
      <c r="J492" s="680"/>
      <c r="K492" s="679"/>
      <c r="L492" s="679"/>
      <c r="M492" s="681"/>
      <c r="N492" s="696"/>
      <c r="O492" s="697"/>
      <c r="P492" s="615"/>
      <c r="R492" s="352"/>
    </row>
    <row r="493" spans="1:18" s="287" customFormat="1" ht="13.8">
      <c r="A493" s="288"/>
      <c r="B493" s="288"/>
      <c r="C493" s="654"/>
      <c r="D493" s="405"/>
      <c r="E493" s="405"/>
      <c r="F493" s="291"/>
      <c r="G493" s="291"/>
      <c r="H493" s="291"/>
      <c r="I493" s="288"/>
      <c r="J493" s="291"/>
      <c r="K493" s="291"/>
      <c r="L493" s="291"/>
      <c r="M493" s="291"/>
      <c r="N493" s="651"/>
      <c r="O493" s="686"/>
      <c r="P493" s="685"/>
    </row>
    <row r="494" spans="1:18" s="287" customFormat="1" ht="13.8">
      <c r="A494" s="288"/>
      <c r="B494" s="288"/>
      <c r="C494" s="639"/>
      <c r="D494" s="639"/>
      <c r="E494" s="639"/>
      <c r="F494" s="639"/>
      <c r="G494" s="291"/>
      <c r="H494" s="291"/>
      <c r="I494" s="291"/>
      <c r="J494" s="291"/>
      <c r="K494" s="291"/>
      <c r="L494" s="291"/>
      <c r="M494" s="291"/>
      <c r="N494" s="291"/>
      <c r="O494" s="615"/>
      <c r="P494" s="615"/>
      <c r="Q494" s="291"/>
    </row>
    <row r="495" spans="1:18" s="287" customFormat="1" ht="13.8">
      <c r="A495" s="288"/>
      <c r="B495" s="288"/>
      <c r="C495" s="639"/>
      <c r="D495" s="639"/>
      <c r="E495" s="639"/>
      <c r="F495" s="639"/>
      <c r="G495" s="639"/>
      <c r="H495" s="639"/>
      <c r="I495" s="291"/>
      <c r="J495" s="558"/>
      <c r="K495" s="291"/>
      <c r="L495" s="501"/>
      <c r="M495" s="291"/>
      <c r="N495" s="470"/>
      <c r="O495" s="615"/>
      <c r="P495" s="615"/>
      <c r="Q495" s="291"/>
    </row>
    <row r="496" spans="1:18" s="287" customFormat="1" ht="13.8">
      <c r="A496" s="288"/>
      <c r="B496" s="288"/>
      <c r="C496" s="639"/>
      <c r="D496" s="405"/>
      <c r="E496" s="291"/>
      <c r="F496" s="671"/>
      <c r="G496" s="667"/>
      <c r="H496" s="666"/>
      <c r="I496" s="615"/>
      <c r="J496" s="668"/>
      <c r="K496" s="291"/>
      <c r="L496" s="501"/>
      <c r="M496" s="291"/>
      <c r="N496" s="461"/>
      <c r="O496" s="691"/>
      <c r="P496" s="685"/>
      <c r="Q496" s="291"/>
    </row>
    <row r="497" spans="1:18" s="287" customFormat="1" ht="15.6">
      <c r="A497" s="288"/>
      <c r="B497" s="288"/>
      <c r="C497" s="639"/>
      <c r="D497" s="676"/>
      <c r="E497" s="677"/>
      <c r="F497" s="678"/>
      <c r="G497" s="677"/>
      <c r="H497" s="679"/>
      <c r="I497" s="677"/>
      <c r="J497" s="680"/>
      <c r="K497" s="679"/>
      <c r="L497" s="679"/>
      <c r="M497" s="681"/>
      <c r="N497" s="679"/>
      <c r="O497" s="643"/>
      <c r="P497" s="615"/>
      <c r="Q497" s="291"/>
    </row>
    <row r="498" spans="1:18" s="287" customFormat="1" ht="13.8">
      <c r="A498" s="288"/>
      <c r="B498" s="288"/>
      <c r="C498" s="639"/>
      <c r="D498" s="405"/>
      <c r="E498" s="291"/>
      <c r="F498" s="291"/>
      <c r="G498" s="291"/>
      <c r="H498" s="558"/>
      <c r="I498" s="291"/>
      <c r="J498" s="558"/>
      <c r="K498" s="291"/>
      <c r="L498" s="501"/>
      <c r="M498" s="291"/>
      <c r="N498" s="470"/>
      <c r="O498" s="615"/>
      <c r="P498" s="615"/>
      <c r="Q498" s="291"/>
    </row>
    <row r="499" spans="1:18" s="287" customFormat="1" ht="13.8">
      <c r="A499" s="288"/>
      <c r="B499" s="288"/>
      <c r="C499" s="639"/>
      <c r="D499" s="405"/>
      <c r="E499" s="291"/>
      <c r="F499" s="291"/>
      <c r="G499" s="291"/>
      <c r="H499" s="558"/>
      <c r="I499" s="291"/>
      <c r="J499" s="558"/>
      <c r="K499" s="291"/>
      <c r="L499" s="501"/>
      <c r="M499" s="291"/>
      <c r="N499" s="470"/>
      <c r="O499" s="615"/>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639"/>
      <c r="E501" s="639"/>
      <c r="F501" s="639"/>
      <c r="G501" s="291"/>
      <c r="H501" s="558"/>
      <c r="I501" s="291"/>
      <c r="J501" s="558"/>
      <c r="K501" s="291"/>
      <c r="L501" s="501"/>
      <c r="M501" s="291"/>
      <c r="N501" s="470"/>
      <c r="O501" s="615"/>
      <c r="P501" s="615"/>
      <c r="Q501" s="291"/>
    </row>
    <row r="502" spans="1:18" s="287" customFormat="1" ht="13.8">
      <c r="A502" s="288"/>
      <c r="B502" s="288"/>
      <c r="C502" s="639"/>
      <c r="D502" s="639"/>
      <c r="E502" s="639"/>
      <c r="F502" s="639"/>
      <c r="G502" s="291"/>
      <c r="H502" s="291"/>
      <c r="I502" s="291"/>
      <c r="J502" s="291"/>
      <c r="K502" s="291"/>
      <c r="L502" s="291"/>
      <c r="M502" s="291"/>
      <c r="N502" s="291"/>
      <c r="O502" s="615"/>
      <c r="P502" s="615"/>
    </row>
    <row r="503" spans="1:18" s="287" customFormat="1" ht="13.8">
      <c r="A503" s="288"/>
      <c r="B503" s="288"/>
      <c r="C503" s="639"/>
      <c r="D503" s="639"/>
      <c r="E503" s="291"/>
      <c r="F503" s="291"/>
      <c r="G503" s="291"/>
      <c r="H503" s="689"/>
      <c r="I503" s="689"/>
      <c r="J503" s="689"/>
      <c r="K503" s="291"/>
      <c r="L503" s="291"/>
      <c r="M503" s="291"/>
      <c r="N503" s="501"/>
      <c r="O503" s="691"/>
      <c r="P503" s="685"/>
    </row>
    <row r="504" spans="1:18" s="287" customFormat="1" ht="15.6">
      <c r="A504" s="288"/>
      <c r="B504" s="288"/>
      <c r="C504" s="639"/>
      <c r="D504" s="676"/>
      <c r="E504" s="677"/>
      <c r="F504" s="678"/>
      <c r="G504" s="677"/>
      <c r="H504" s="679"/>
      <c r="I504" s="677"/>
      <c r="J504" s="680"/>
      <c r="K504" s="679"/>
      <c r="L504" s="679"/>
      <c r="M504" s="681"/>
      <c r="N504" s="679"/>
      <c r="O504" s="643"/>
      <c r="P504" s="615"/>
    </row>
    <row r="505" spans="1:18" s="287" customFormat="1" ht="13.8">
      <c r="A505" s="288"/>
      <c r="B505" s="288"/>
      <c r="C505" s="639"/>
      <c r="D505" s="405"/>
      <c r="E505" s="291"/>
      <c r="F505" s="291"/>
      <c r="G505" s="291"/>
      <c r="H505" s="558"/>
      <c r="I505" s="291"/>
      <c r="J505" s="558"/>
      <c r="K505" s="291"/>
      <c r="L505" s="501"/>
      <c r="M505" s="291"/>
      <c r="N505" s="470"/>
      <c r="O505" s="686"/>
      <c r="P505" s="685"/>
    </row>
    <row r="506" spans="1:18" s="287" customFormat="1" ht="13.8">
      <c r="A506" s="288"/>
      <c r="B506" s="288"/>
      <c r="C506" s="639"/>
      <c r="D506" s="639"/>
      <c r="E506" s="639"/>
      <c r="F506" s="639"/>
      <c r="G506" s="639"/>
      <c r="H506" s="639"/>
      <c r="I506" s="291"/>
      <c r="J506" s="558"/>
      <c r="K506" s="291"/>
      <c r="L506" s="501"/>
      <c r="M506" s="291"/>
      <c r="N506" s="470"/>
      <c r="O506" s="666"/>
      <c r="P506" s="615"/>
    </row>
    <row r="507" spans="1:18" s="287" customFormat="1" ht="13.8">
      <c r="A507" s="288"/>
      <c r="B507" s="288"/>
      <c r="C507" s="639"/>
      <c r="D507" s="405"/>
      <c r="E507" s="291"/>
      <c r="F507" s="291"/>
      <c r="G507" s="291"/>
      <c r="H507" s="558"/>
      <c r="I507" s="291"/>
      <c r="J507" s="558"/>
      <c r="K507" s="291"/>
      <c r="L507" s="470"/>
      <c r="M507" s="291"/>
      <c r="N507" s="470"/>
      <c r="O507" s="615"/>
      <c r="P507" s="615"/>
      <c r="R507" s="592"/>
    </row>
    <row r="508" spans="1:18" s="287" customFormat="1" ht="13.8">
      <c r="A508" s="288"/>
      <c r="B508" s="288"/>
      <c r="C508" s="639"/>
      <c r="D508" s="405"/>
      <c r="E508" s="291"/>
      <c r="F508" s="291"/>
      <c r="G508" s="291"/>
      <c r="H508" s="558"/>
      <c r="I508" s="291"/>
      <c r="J508" s="558"/>
      <c r="K508" s="291"/>
      <c r="L508" s="470"/>
      <c r="M508" s="291"/>
      <c r="N508" s="470"/>
      <c r="O508" s="686"/>
      <c r="P508" s="685"/>
    </row>
    <row r="509" spans="1:18" s="287" customFormat="1" ht="13.8">
      <c r="A509" s="288"/>
      <c r="B509" s="288"/>
      <c r="C509" s="639"/>
      <c r="D509" s="405"/>
      <c r="E509" s="291"/>
      <c r="F509" s="291"/>
      <c r="G509" s="291"/>
      <c r="H509" s="558"/>
      <c r="I509" s="291"/>
      <c r="J509" s="558"/>
      <c r="K509" s="291"/>
      <c r="L509" s="470"/>
      <c r="M509" s="291"/>
      <c r="N509" s="501"/>
      <c r="O509" s="615"/>
      <c r="P509" s="615"/>
      <c r="Q509" s="291"/>
    </row>
    <row r="510" spans="1:18" s="287" customFormat="1" ht="13.8">
      <c r="A510" s="288"/>
      <c r="B510" s="288"/>
      <c r="C510" s="639"/>
      <c r="D510" s="405"/>
      <c r="E510" s="405"/>
      <c r="F510" s="291"/>
      <c r="G510" s="291"/>
      <c r="H510" s="291"/>
      <c r="I510" s="291"/>
      <c r="J510" s="291"/>
      <c r="K510" s="291"/>
      <c r="L510" s="558"/>
      <c r="M510" s="291"/>
      <c r="N510" s="501"/>
      <c r="O510" s="686"/>
      <c r="P510" s="685"/>
    </row>
    <row r="511" spans="1:18" s="287" customFormat="1" ht="15.6">
      <c r="A511" s="288"/>
      <c r="B511" s="288"/>
      <c r="C511" s="639"/>
      <c r="D511" s="676"/>
      <c r="E511" s="677"/>
      <c r="F511" s="678"/>
      <c r="G511" s="677"/>
      <c r="H511" s="679"/>
      <c r="I511" s="677"/>
      <c r="J511" s="680"/>
      <c r="K511" s="679"/>
      <c r="L511" s="679"/>
      <c r="M511" s="681"/>
      <c r="N511" s="679"/>
      <c r="O511" s="643"/>
      <c r="P511" s="615"/>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6">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6">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6">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6">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6">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6">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6">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6">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6">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6">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6">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2" workbookViewId="0">
      <selection activeCell="P28" sqref="P28"/>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47" t="s">
        <v>455</v>
      </c>
      <c r="B1" s="848"/>
      <c r="C1" s="848"/>
      <c r="D1" s="848"/>
      <c r="E1" s="848"/>
      <c r="F1" s="848"/>
      <c r="G1" s="848"/>
      <c r="H1" s="848"/>
      <c r="I1" s="848"/>
      <c r="J1" s="848"/>
      <c r="K1" s="848"/>
      <c r="L1" s="849"/>
    </row>
    <row r="2" spans="1:12" ht="30.75" customHeight="1">
      <c r="A2" s="41" t="s">
        <v>83</v>
      </c>
      <c r="B2" s="850" t="s">
        <v>0</v>
      </c>
      <c r="C2" s="851"/>
      <c r="D2" s="851"/>
      <c r="E2" s="851"/>
      <c r="F2" s="851"/>
      <c r="G2" s="851"/>
      <c r="H2" s="851"/>
      <c r="I2" s="851"/>
      <c r="J2" s="851"/>
      <c r="K2" s="852"/>
      <c r="L2" s="42" t="s">
        <v>1</v>
      </c>
    </row>
    <row r="3" spans="1:12" ht="44.25" customHeight="1">
      <c r="A3" s="43" t="s">
        <v>41</v>
      </c>
      <c r="B3" s="835" t="s">
        <v>42</v>
      </c>
      <c r="C3" s="833"/>
      <c r="D3" s="833"/>
      <c r="E3" s="833"/>
      <c r="F3" s="833"/>
      <c r="G3" s="833"/>
      <c r="H3" s="833"/>
      <c r="I3" s="833"/>
      <c r="J3" s="833"/>
      <c r="K3" s="834"/>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1" t="s">
        <v>45</v>
      </c>
      <c r="B9" s="835" t="s">
        <v>2</v>
      </c>
      <c r="C9" s="833"/>
      <c r="D9" s="833"/>
      <c r="E9" s="833"/>
      <c r="F9" s="833"/>
      <c r="G9" s="833"/>
      <c r="H9" s="833"/>
      <c r="I9" s="833"/>
      <c r="J9" s="833"/>
      <c r="K9" s="834"/>
      <c r="L9" s="59"/>
    </row>
    <row r="10" spans="1:12">
      <c r="A10" s="845"/>
      <c r="B10" s="46" t="s">
        <v>84</v>
      </c>
      <c r="C10" s="46"/>
      <c r="D10" s="46"/>
      <c r="E10" s="46"/>
      <c r="F10" s="46"/>
      <c r="G10" s="46" t="s">
        <v>85</v>
      </c>
      <c r="H10" s="47">
        <f>'Protective Abs.'!C6</f>
        <v>165.60000000000002</v>
      </c>
      <c r="I10" s="46" t="s">
        <v>3</v>
      </c>
      <c r="J10" s="46"/>
      <c r="K10" s="48"/>
      <c r="L10" s="48"/>
    </row>
    <row r="11" spans="1:12">
      <c r="A11" s="845"/>
      <c r="B11" s="46" t="s">
        <v>467</v>
      </c>
      <c r="C11" s="46"/>
      <c r="D11" s="46"/>
      <c r="E11" s="46"/>
      <c r="F11" s="46"/>
      <c r="G11" s="46" t="s">
        <v>85</v>
      </c>
      <c r="H11" s="46">
        <v>0</v>
      </c>
      <c r="I11" s="46"/>
      <c r="J11" s="46"/>
      <c r="K11" s="48"/>
      <c r="L11" s="793">
        <f>H14</f>
        <v>165.60000000000002</v>
      </c>
    </row>
    <row r="12" spans="1:12">
      <c r="A12" s="845"/>
      <c r="B12" s="46" t="s">
        <v>89</v>
      </c>
      <c r="C12" s="46"/>
      <c r="D12" s="46"/>
      <c r="E12" s="46"/>
      <c r="F12" s="46"/>
      <c r="G12" s="46" t="s">
        <v>85</v>
      </c>
      <c r="H12" s="46">
        <v>0</v>
      </c>
      <c r="I12" s="46"/>
      <c r="J12" s="46"/>
      <c r="K12" s="48"/>
      <c r="L12" s="52"/>
    </row>
    <row r="13" spans="1:12">
      <c r="A13" s="845"/>
      <c r="B13" s="46" t="s">
        <v>90</v>
      </c>
      <c r="C13" s="46"/>
      <c r="D13" s="46"/>
      <c r="E13" s="50"/>
      <c r="F13" s="50"/>
      <c r="G13" s="50" t="s">
        <v>85</v>
      </c>
      <c r="H13" s="50">
        <v>0</v>
      </c>
      <c r="I13" s="50"/>
      <c r="J13" s="46"/>
      <c r="K13" s="48"/>
      <c r="L13" s="52"/>
    </row>
    <row r="14" spans="1:12">
      <c r="A14" s="832"/>
      <c r="B14" s="50"/>
      <c r="C14" s="50"/>
      <c r="D14" s="50"/>
      <c r="E14" s="50"/>
      <c r="F14" s="50" t="s">
        <v>88</v>
      </c>
      <c r="G14" s="50" t="s">
        <v>85</v>
      </c>
      <c r="H14" s="50">
        <f>SUM(H10:H13)</f>
        <v>165.60000000000002</v>
      </c>
      <c r="I14" s="50" t="s">
        <v>3</v>
      </c>
      <c r="J14" s="50"/>
      <c r="K14" s="53"/>
      <c r="L14" s="54" t="s">
        <v>3</v>
      </c>
    </row>
    <row r="15" spans="1:12" ht="74.25" customHeight="1">
      <c r="A15" s="831" t="s">
        <v>46</v>
      </c>
      <c r="B15" s="846" t="s">
        <v>39</v>
      </c>
      <c r="C15" s="842"/>
      <c r="D15" s="842"/>
      <c r="E15" s="842"/>
      <c r="F15" s="842"/>
      <c r="G15" s="842"/>
      <c r="H15" s="842"/>
      <c r="I15" s="842"/>
      <c r="J15" s="842"/>
      <c r="K15" s="843"/>
      <c r="L15" s="59"/>
    </row>
    <row r="16" spans="1:12" ht="15" customHeight="1">
      <c r="A16" s="845"/>
      <c r="B16" s="46" t="s">
        <v>84</v>
      </c>
      <c r="C16" s="46"/>
      <c r="D16" s="46"/>
      <c r="E16" s="46"/>
      <c r="F16" s="46"/>
      <c r="G16" s="46" t="s">
        <v>85</v>
      </c>
      <c r="H16" s="779">
        <v>0</v>
      </c>
      <c r="I16" s="777" t="s">
        <v>4</v>
      </c>
      <c r="J16" s="777"/>
      <c r="K16" s="778"/>
      <c r="L16" s="48"/>
    </row>
    <row r="17" spans="1:12">
      <c r="A17" s="845"/>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42" t="s">
        <v>91</v>
      </c>
      <c r="C21" s="842"/>
      <c r="D21" s="842"/>
      <c r="E21" s="842"/>
      <c r="F21" s="842"/>
      <c r="G21" s="842"/>
      <c r="H21" s="842"/>
      <c r="I21" s="842"/>
      <c r="J21" s="842"/>
      <c r="K21" s="843"/>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42" t="s">
        <v>92</v>
      </c>
      <c r="C26" s="842"/>
      <c r="D26" s="842"/>
      <c r="E26" s="842"/>
      <c r="F26" s="842"/>
      <c r="G26" s="842"/>
      <c r="H26" s="842"/>
      <c r="I26" s="842"/>
      <c r="J26" s="842"/>
      <c r="K26" s="843"/>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42" t="s">
        <v>63</v>
      </c>
      <c r="C33" s="842"/>
      <c r="D33" s="842"/>
      <c r="E33" s="842"/>
      <c r="F33" s="842"/>
      <c r="G33" s="842"/>
      <c r="H33" s="842"/>
      <c r="I33" s="842"/>
      <c r="J33" s="842"/>
      <c r="K33" s="843"/>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33" t="s">
        <v>5</v>
      </c>
      <c r="C40" s="833"/>
      <c r="D40" s="833"/>
      <c r="E40" s="833"/>
      <c r="F40" s="833"/>
      <c r="G40" s="833"/>
      <c r="H40" s="833"/>
      <c r="I40" s="833"/>
      <c r="J40" s="833"/>
      <c r="K40" s="834"/>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33" t="s">
        <v>95</v>
      </c>
      <c r="C47" s="833"/>
      <c r="D47" s="833"/>
      <c r="E47" s="833"/>
      <c r="F47" s="833"/>
      <c r="G47" s="833"/>
      <c r="H47" s="833"/>
      <c r="I47" s="833"/>
      <c r="J47" s="833"/>
      <c r="K47" s="834"/>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33" t="s">
        <v>97</v>
      </c>
      <c r="C54" s="833"/>
      <c r="D54" s="833"/>
      <c r="E54" s="833"/>
      <c r="F54" s="833"/>
      <c r="G54" s="833"/>
      <c r="H54" s="833"/>
      <c r="I54" s="833"/>
      <c r="J54" s="833"/>
      <c r="K54" s="834"/>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33" t="s">
        <v>7</v>
      </c>
      <c r="C61" s="833"/>
      <c r="D61" s="833"/>
      <c r="E61" s="833"/>
      <c r="F61" s="833"/>
      <c r="G61" s="833"/>
      <c r="H61" s="833"/>
      <c r="I61" s="833"/>
      <c r="J61" s="833"/>
      <c r="K61" s="834"/>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33" t="s">
        <v>429</v>
      </c>
      <c r="C68" s="833"/>
      <c r="D68" s="833"/>
      <c r="E68" s="833"/>
      <c r="F68" s="833"/>
      <c r="G68" s="833"/>
      <c r="H68" s="833"/>
      <c r="I68" s="833"/>
      <c r="J68" s="833"/>
      <c r="K68" s="834"/>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33" t="s">
        <v>65</v>
      </c>
      <c r="C75" s="833"/>
      <c r="D75" s="833"/>
      <c r="E75" s="833"/>
      <c r="F75" s="833"/>
      <c r="G75" s="833"/>
      <c r="H75" s="833"/>
      <c r="I75" s="833"/>
      <c r="J75" s="833"/>
      <c r="K75" s="834"/>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4" t="s">
        <v>37</v>
      </c>
      <c r="C82" s="833"/>
      <c r="D82" s="833"/>
      <c r="E82" s="833"/>
      <c r="F82" s="833"/>
      <c r="G82" s="833"/>
      <c r="H82" s="833"/>
      <c r="I82" s="833"/>
      <c r="J82" s="833"/>
      <c r="K82" s="834"/>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33" t="s">
        <v>66</v>
      </c>
      <c r="C88" s="833"/>
      <c r="D88" s="833"/>
      <c r="E88" s="833"/>
      <c r="F88" s="833"/>
      <c r="G88" s="833"/>
      <c r="H88" s="833"/>
      <c r="I88" s="833"/>
      <c r="J88" s="833"/>
      <c r="K88" s="834"/>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1" t="s">
        <v>8</v>
      </c>
      <c r="C95" s="833"/>
      <c r="D95" s="833"/>
      <c r="E95" s="833"/>
      <c r="F95" s="833"/>
      <c r="G95" s="833"/>
      <c r="H95" s="833"/>
      <c r="I95" s="833"/>
      <c r="J95" s="833"/>
      <c r="K95" s="834"/>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33" t="s">
        <v>67</v>
      </c>
      <c r="C102" s="833"/>
      <c r="D102" s="833"/>
      <c r="E102" s="833"/>
      <c r="F102" s="833"/>
      <c r="G102" s="833"/>
      <c r="H102" s="833"/>
      <c r="I102" s="833"/>
      <c r="J102" s="833"/>
      <c r="K102" s="834"/>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1" t="s">
        <v>9</v>
      </c>
      <c r="C109" s="833"/>
      <c r="D109" s="833"/>
      <c r="E109" s="833"/>
      <c r="F109" s="833"/>
      <c r="G109" s="833"/>
      <c r="H109" s="833"/>
      <c r="I109" s="833"/>
      <c r="J109" s="833"/>
      <c r="K109" s="834"/>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1" t="s">
        <v>99</v>
      </c>
      <c r="C116" s="833"/>
      <c r="D116" s="833"/>
      <c r="E116" s="833"/>
      <c r="F116" s="833"/>
      <c r="G116" s="833"/>
      <c r="H116" s="833"/>
      <c r="I116" s="833"/>
      <c r="J116" s="833"/>
      <c r="K116" s="834"/>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1" t="s">
        <v>100</v>
      </c>
      <c r="C122" s="833"/>
      <c r="D122" s="833"/>
      <c r="E122" s="833"/>
      <c r="F122" s="833"/>
      <c r="G122" s="833"/>
      <c r="H122" s="833"/>
      <c r="I122" s="833"/>
      <c r="J122" s="833"/>
      <c r="K122" s="834"/>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33" t="s">
        <v>68</v>
      </c>
      <c r="C129" s="833"/>
      <c r="D129" s="833"/>
      <c r="E129" s="833"/>
      <c r="F129" s="833"/>
      <c r="G129" s="833"/>
      <c r="H129" s="833"/>
      <c r="I129" s="833"/>
      <c r="J129" s="833"/>
      <c r="K129" s="834"/>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1" t="s">
        <v>10</v>
      </c>
      <c r="C135" s="833"/>
      <c r="D135" s="833"/>
      <c r="E135" s="833"/>
      <c r="F135" s="833"/>
      <c r="G135" s="833"/>
      <c r="H135" s="833"/>
      <c r="I135" s="833"/>
      <c r="J135" s="833"/>
      <c r="K135" s="834"/>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33" t="s">
        <v>69</v>
      </c>
      <c r="C141" s="833"/>
      <c r="D141" s="833"/>
      <c r="E141" s="833"/>
      <c r="F141" s="833"/>
      <c r="G141" s="833"/>
      <c r="H141" s="833"/>
      <c r="I141" s="833"/>
      <c r="J141" s="833"/>
      <c r="K141" s="834"/>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33" t="s">
        <v>70</v>
      </c>
      <c r="C147" s="833"/>
      <c r="D147" s="833"/>
      <c r="E147" s="833"/>
      <c r="F147" s="833"/>
      <c r="G147" s="833"/>
      <c r="H147" s="833"/>
      <c r="I147" s="833"/>
      <c r="J147" s="833"/>
      <c r="K147" s="834"/>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33" t="s">
        <v>71</v>
      </c>
      <c r="C153" s="833"/>
      <c r="D153" s="833"/>
      <c r="E153" s="833"/>
      <c r="F153" s="833"/>
      <c r="G153" s="833"/>
      <c r="H153" s="833"/>
      <c r="I153" s="833"/>
      <c r="J153" s="833"/>
      <c r="K153" s="834"/>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33" t="s">
        <v>72</v>
      </c>
      <c r="C159" s="833"/>
      <c r="D159" s="833"/>
      <c r="E159" s="833"/>
      <c r="F159" s="833"/>
      <c r="G159" s="833"/>
      <c r="H159" s="833"/>
      <c r="I159" s="833"/>
      <c r="J159" s="833"/>
      <c r="K159" s="834"/>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33" t="s">
        <v>73</v>
      </c>
      <c r="C165" s="833"/>
      <c r="D165" s="833"/>
      <c r="E165" s="833"/>
      <c r="F165" s="833"/>
      <c r="G165" s="833"/>
      <c r="H165" s="833"/>
      <c r="I165" s="833"/>
      <c r="J165" s="833"/>
      <c r="K165" s="834"/>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33" t="s">
        <v>74</v>
      </c>
      <c r="C171" s="833"/>
      <c r="D171" s="833"/>
      <c r="E171" s="833"/>
      <c r="F171" s="833"/>
      <c r="G171" s="833"/>
      <c r="H171" s="833"/>
      <c r="I171" s="833"/>
      <c r="J171" s="833"/>
      <c r="K171" s="834"/>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33" t="s">
        <v>428</v>
      </c>
      <c r="C177" s="833"/>
      <c r="D177" s="833"/>
      <c r="E177" s="833"/>
      <c r="F177" s="833"/>
      <c r="G177" s="833"/>
      <c r="H177" s="833"/>
      <c r="I177" s="833"/>
      <c r="J177" s="833"/>
      <c r="K177" s="834"/>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38" t="s">
        <v>60</v>
      </c>
      <c r="B184" s="833" t="s">
        <v>40</v>
      </c>
      <c r="C184" s="833"/>
      <c r="D184" s="833"/>
      <c r="E184" s="833"/>
      <c r="F184" s="833"/>
      <c r="G184" s="833"/>
      <c r="H184" s="833"/>
      <c r="I184" s="833"/>
      <c r="J184" s="833"/>
      <c r="K184" s="834"/>
      <c r="L184" s="59"/>
    </row>
    <row r="185" spans="1:12">
      <c r="A185" s="839"/>
      <c r="B185" s="46" t="s">
        <v>84</v>
      </c>
      <c r="C185" s="46"/>
      <c r="D185" s="46"/>
      <c r="E185" s="46"/>
      <c r="F185" s="46"/>
      <c r="G185" s="46" t="s">
        <v>85</v>
      </c>
      <c r="H185" s="47">
        <f>'Protective Abs.'!C21</f>
        <v>9000</v>
      </c>
      <c r="I185" s="46" t="s">
        <v>4</v>
      </c>
      <c r="J185" s="46"/>
      <c r="K185" s="48"/>
      <c r="L185" s="49">
        <f>H189</f>
        <v>13012.800000000001</v>
      </c>
    </row>
    <row r="186" spans="1:12">
      <c r="A186" s="839"/>
      <c r="B186" s="46" t="s">
        <v>467</v>
      </c>
      <c r="C186" s="46"/>
      <c r="D186" s="46"/>
      <c r="E186" s="46"/>
      <c r="F186" s="46"/>
      <c r="G186" s="46" t="s">
        <v>85</v>
      </c>
      <c r="H186" s="47">
        <f>'Fuse-30 Abs.'!D28</f>
        <v>1641.6000000000001</v>
      </c>
      <c r="I186" s="61" t="s">
        <v>94</v>
      </c>
      <c r="J186" s="46"/>
      <c r="K186" s="48"/>
      <c r="L186" s="52" t="s">
        <v>4</v>
      </c>
    </row>
    <row r="187" spans="1:12">
      <c r="A187" s="839"/>
      <c r="B187" s="46" t="s">
        <v>89</v>
      </c>
      <c r="C187" s="46"/>
      <c r="D187" s="46"/>
      <c r="E187" s="46"/>
      <c r="F187" s="46"/>
      <c r="G187" s="46" t="s">
        <v>85</v>
      </c>
      <c r="H187" s="47">
        <f>'Fuse 35.05 Abs.'!D28</f>
        <v>1185.6000000000001</v>
      </c>
      <c r="I187" s="61"/>
      <c r="J187" s="46"/>
      <c r="K187" s="48"/>
      <c r="L187" s="52"/>
    </row>
    <row r="188" spans="1:12">
      <c r="A188" s="839"/>
      <c r="B188" s="46" t="s">
        <v>90</v>
      </c>
      <c r="C188" s="46"/>
      <c r="D188" s="46"/>
      <c r="E188" s="50"/>
      <c r="F188" s="50"/>
      <c r="G188" s="50" t="s">
        <v>85</v>
      </c>
      <c r="H188" s="51">
        <f>'Fuse-4.52 Abs'!D28</f>
        <v>1185.6000000000001</v>
      </c>
      <c r="I188" s="71" t="s">
        <v>94</v>
      </c>
      <c r="J188" s="46"/>
      <c r="K188" s="48"/>
      <c r="L188" s="52"/>
    </row>
    <row r="189" spans="1:12">
      <c r="A189" s="840"/>
      <c r="B189" s="50"/>
      <c r="C189" s="50"/>
      <c r="D189" s="50"/>
      <c r="E189" s="50"/>
      <c r="F189" s="50" t="s">
        <v>88</v>
      </c>
      <c r="G189" s="50" t="s">
        <v>85</v>
      </c>
      <c r="H189" s="51">
        <f>SUM(H185:H188)</f>
        <v>13012.800000000001</v>
      </c>
      <c r="I189" s="50" t="s">
        <v>4</v>
      </c>
      <c r="J189" s="50"/>
      <c r="K189" s="53"/>
      <c r="L189" s="53"/>
    </row>
    <row r="190" spans="1:12" ht="46.5" customHeight="1">
      <c r="A190" s="74" t="s">
        <v>77</v>
      </c>
      <c r="B190" s="835" t="s">
        <v>104</v>
      </c>
      <c r="C190" s="833"/>
      <c r="D190" s="833"/>
      <c r="E190" s="833"/>
      <c r="F190" s="833"/>
      <c r="G190" s="833"/>
      <c r="H190" s="833"/>
      <c r="I190" s="833"/>
      <c r="J190" s="833"/>
      <c r="K190" s="834"/>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36" t="s">
        <v>62</v>
      </c>
      <c r="C192" s="837"/>
      <c r="D192" s="837"/>
      <c r="E192" s="837"/>
      <c r="F192" s="837"/>
      <c r="G192" s="837"/>
      <c r="H192" s="837"/>
      <c r="I192" s="837"/>
      <c r="J192" s="837"/>
      <c r="K192" s="53"/>
      <c r="L192" s="48"/>
    </row>
    <row r="193" spans="1:12" ht="99.75" customHeight="1">
      <c r="A193" s="21" t="s">
        <v>20</v>
      </c>
      <c r="B193" s="833" t="s">
        <v>18</v>
      </c>
      <c r="C193" s="833"/>
      <c r="D193" s="833"/>
      <c r="E193" s="833"/>
      <c r="F193" s="833"/>
      <c r="G193" s="833"/>
      <c r="H193" s="833"/>
      <c r="I193" s="833"/>
      <c r="J193" s="833"/>
      <c r="K193" s="834"/>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33" t="s">
        <v>21</v>
      </c>
      <c r="C195" s="833"/>
      <c r="D195" s="833"/>
      <c r="E195" s="833"/>
      <c r="F195" s="833"/>
      <c r="G195" s="833"/>
      <c r="H195" s="833"/>
      <c r="I195" s="833"/>
      <c r="J195" s="833"/>
      <c r="K195" s="834"/>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33" t="s">
        <v>22</v>
      </c>
      <c r="C197" s="833"/>
      <c r="D197" s="833"/>
      <c r="E197" s="833"/>
      <c r="F197" s="833"/>
      <c r="G197" s="833"/>
      <c r="H197" s="833"/>
      <c r="I197" s="833"/>
      <c r="J197" s="833"/>
      <c r="K197" s="834"/>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33" t="s">
        <v>24</v>
      </c>
      <c r="C199" s="833"/>
      <c r="D199" s="833"/>
      <c r="E199" s="833"/>
      <c r="F199" s="833"/>
      <c r="G199" s="833"/>
      <c r="H199" s="833"/>
      <c r="I199" s="833"/>
      <c r="J199" s="833"/>
      <c r="K199" s="834"/>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33" t="s">
        <v>26</v>
      </c>
      <c r="C201" s="833"/>
      <c r="D201" s="833"/>
      <c r="E201" s="833"/>
      <c r="F201" s="833"/>
      <c r="G201" s="833"/>
      <c r="H201" s="833"/>
      <c r="I201" s="833"/>
      <c r="J201" s="833"/>
      <c r="K201" s="834"/>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33" t="s">
        <v>28</v>
      </c>
      <c r="C203" s="833"/>
      <c r="D203" s="833"/>
      <c r="E203" s="833"/>
      <c r="F203" s="833"/>
      <c r="G203" s="833"/>
      <c r="H203" s="833"/>
      <c r="I203" s="833"/>
      <c r="J203" s="833"/>
      <c r="K203" s="834"/>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33" t="s">
        <v>29</v>
      </c>
      <c r="C205" s="833"/>
      <c r="D205" s="833"/>
      <c r="E205" s="833"/>
      <c r="F205" s="833"/>
      <c r="G205" s="833"/>
      <c r="H205" s="833"/>
      <c r="I205" s="833"/>
      <c r="J205" s="833"/>
      <c r="K205" s="834"/>
      <c r="L205" s="270" t="s">
        <v>19</v>
      </c>
    </row>
    <row r="206" spans="1:12">
      <c r="A206" s="81"/>
      <c r="B206" s="82"/>
      <c r="C206" s="83"/>
      <c r="D206" s="83"/>
      <c r="E206" s="83" t="s">
        <v>85</v>
      </c>
      <c r="F206" s="83" t="s">
        <v>105</v>
      </c>
      <c r="G206" s="83" t="s">
        <v>106</v>
      </c>
      <c r="H206" s="83"/>
      <c r="I206" s="83"/>
      <c r="J206" s="83"/>
      <c r="K206" s="84"/>
      <c r="L206" s="84"/>
    </row>
  </sheetData>
  <mergeCells count="43">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53:K153"/>
    <mergeCell ref="B102:K102"/>
    <mergeCell ref="B109:K109"/>
    <mergeCell ref="B116:K116"/>
    <mergeCell ref="B122:K122"/>
    <mergeCell ref="B129:K129"/>
    <mergeCell ref="B135:K135"/>
    <mergeCell ref="B141:K141"/>
    <mergeCell ref="B147:K147"/>
    <mergeCell ref="B159:K159"/>
    <mergeCell ref="B165:K165"/>
    <mergeCell ref="B171:K171"/>
    <mergeCell ref="B177:K177"/>
    <mergeCell ref="A184:A189"/>
    <mergeCell ref="B184:K184"/>
    <mergeCell ref="B201:K201"/>
    <mergeCell ref="B203:K203"/>
    <mergeCell ref="B205:K205"/>
    <mergeCell ref="B190:K190"/>
    <mergeCell ref="B192:J192"/>
    <mergeCell ref="B193:K193"/>
    <mergeCell ref="B195:K195"/>
    <mergeCell ref="B197:K197"/>
    <mergeCell ref="B199:K19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53" t="s">
        <v>454</v>
      </c>
      <c r="B2" s="854"/>
      <c r="C2" s="854"/>
      <c r="D2" s="854"/>
      <c r="E2" s="854"/>
      <c r="F2" s="855"/>
      <c r="G2" s="208"/>
      <c r="H2" s="208"/>
      <c r="I2" s="208"/>
    </row>
    <row r="3" spans="1:9" ht="36" customHeight="1">
      <c r="A3" s="209" t="s">
        <v>200</v>
      </c>
      <c r="B3" s="209" t="s">
        <v>0</v>
      </c>
      <c r="C3" s="210" t="s">
        <v>201</v>
      </c>
      <c r="D3" s="210" t="s">
        <v>31</v>
      </c>
      <c r="E3" s="210" t="s">
        <v>34</v>
      </c>
      <c r="F3" s="209" t="s">
        <v>202</v>
      </c>
      <c r="G3" s="211"/>
    </row>
    <row r="4" spans="1:9" ht="15.6">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6">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9">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45">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51.80000000000001">
      <c r="A20" s="90" t="s">
        <v>229</v>
      </c>
      <c r="B20" s="226" t="s">
        <v>230</v>
      </c>
      <c r="C20" s="215">
        <f>'Protective Detail'!L233</f>
        <v>40.92</v>
      </c>
      <c r="D20" s="215" t="s">
        <v>146</v>
      </c>
      <c r="E20" s="215">
        <v>12391.6628</v>
      </c>
      <c r="F20" s="216">
        <f t="shared" si="0"/>
        <v>507066.84177600004</v>
      </c>
    </row>
    <row r="21" spans="1:6" ht="96.6">
      <c r="A21" s="90" t="s">
        <v>231</v>
      </c>
      <c r="B21" s="226" t="s">
        <v>232</v>
      </c>
      <c r="C21" s="215">
        <f>'Protective Detail'!L238</f>
        <v>9000</v>
      </c>
      <c r="D21" s="215" t="s">
        <v>146</v>
      </c>
      <c r="E21" s="215">
        <v>207.19</v>
      </c>
      <c r="F21" s="216">
        <f t="shared" si="0"/>
        <v>1864710</v>
      </c>
    </row>
    <row r="22" spans="1:6" ht="82.8">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view="pageBreakPreview" topLeftCell="A193" zoomScaleSheetLayoutView="100" workbookViewId="0">
      <selection activeCell="H204" sqref="H204"/>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4.109375" bestFit="1" customWidth="1"/>
  </cols>
  <sheetData>
    <row r="1" spans="1:15" ht="80.25" customHeight="1">
      <c r="A1" s="863" t="s">
        <v>453</v>
      </c>
      <c r="B1" s="848"/>
      <c r="C1" s="848"/>
      <c r="D1" s="848"/>
      <c r="E1" s="848"/>
      <c r="F1" s="848"/>
      <c r="G1" s="848"/>
      <c r="H1" s="848"/>
      <c r="I1" s="848"/>
      <c r="J1" s="848"/>
      <c r="K1" s="848"/>
      <c r="L1" s="849"/>
      <c r="O1" s="85"/>
    </row>
    <row r="2" spans="1:15" ht="29.25" customHeight="1">
      <c r="A2" s="86" t="s">
        <v>83</v>
      </c>
      <c r="B2" s="864" t="s">
        <v>0</v>
      </c>
      <c r="C2" s="865"/>
      <c r="D2" s="865"/>
      <c r="E2" s="865"/>
      <c r="F2" s="865"/>
      <c r="G2" s="865"/>
      <c r="H2" s="865"/>
      <c r="I2" s="865"/>
      <c r="J2" s="87"/>
      <c r="K2" s="87"/>
      <c r="L2" s="88" t="s">
        <v>1</v>
      </c>
    </row>
    <row r="3" spans="1:15" ht="48.75" customHeight="1">
      <c r="A3" s="89" t="s">
        <v>108</v>
      </c>
      <c r="B3" s="866" t="s">
        <v>109</v>
      </c>
      <c r="C3" s="867"/>
      <c r="D3" s="867"/>
      <c r="E3" s="867"/>
      <c r="F3" s="867"/>
      <c r="G3" s="867"/>
      <c r="H3" s="867"/>
      <c r="I3" s="867"/>
      <c r="J3" s="867"/>
      <c r="K3" s="868"/>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56" t="s">
        <v>116</v>
      </c>
      <c r="C8" s="857"/>
      <c r="D8" s="857"/>
      <c r="E8" s="857"/>
      <c r="F8" s="857"/>
      <c r="G8" s="857"/>
      <c r="H8" s="857"/>
      <c r="I8" s="857"/>
      <c r="J8" s="857"/>
      <c r="K8" s="869"/>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56" t="s">
        <v>122</v>
      </c>
      <c r="C13" s="857"/>
      <c r="D13" s="857"/>
      <c r="E13" s="857"/>
      <c r="F13" s="113" t="s">
        <v>85</v>
      </c>
      <c r="G13" s="114">
        <v>40</v>
      </c>
      <c r="H13" s="95" t="s">
        <v>94</v>
      </c>
      <c r="I13" s="95"/>
      <c r="J13" s="109"/>
      <c r="K13" s="109"/>
      <c r="L13" s="108"/>
      <c r="O13" s="795">
        <f>O3</f>
        <v>127006138.55988385</v>
      </c>
    </row>
    <row r="14" spans="1:15" ht="48.75" customHeight="1">
      <c r="A14" s="108"/>
      <c r="B14" s="858" t="s">
        <v>123</v>
      </c>
      <c r="C14" s="859"/>
      <c r="D14" s="859"/>
      <c r="E14" s="859"/>
      <c r="F14" s="115" t="s">
        <v>85</v>
      </c>
      <c r="G14" s="116">
        <v>40</v>
      </c>
      <c r="H14" s="83" t="s">
        <v>94</v>
      </c>
      <c r="I14" s="95"/>
      <c r="J14" s="109"/>
      <c r="K14" s="109"/>
      <c r="L14" s="108"/>
      <c r="O14" s="795">
        <f>G20+G15</f>
        <v>3380.0000000000009</v>
      </c>
    </row>
    <row r="15" spans="1:15">
      <c r="A15" s="108"/>
      <c r="B15" s="92"/>
      <c r="C15" s="93"/>
      <c r="D15" s="93"/>
      <c r="E15" s="860" t="s">
        <v>124</v>
      </c>
      <c r="F15" s="860"/>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1" t="s">
        <v>126</v>
      </c>
      <c r="C21" s="862"/>
      <c r="D21" s="862"/>
      <c r="E21" s="862"/>
      <c r="F21" s="113"/>
      <c r="G21" s="114"/>
      <c r="H21" s="95"/>
      <c r="I21" s="95"/>
      <c r="J21" s="109"/>
      <c r="K21" s="109"/>
      <c r="L21" s="108"/>
    </row>
    <row r="22" spans="1:12" ht="27.6">
      <c r="A22" s="119"/>
      <c r="B22" s="120" t="s">
        <v>127</v>
      </c>
      <c r="C22" s="100">
        <v>4.5999999999999996</v>
      </c>
      <c r="D22" s="94" t="s">
        <v>120</v>
      </c>
      <c r="E22" s="100">
        <v>7.8</v>
      </c>
      <c r="F22" s="94" t="s">
        <v>85</v>
      </c>
      <c r="G22" s="121">
        <v>850</v>
      </c>
      <c r="H22" s="93" t="s">
        <v>121</v>
      </c>
      <c r="I22" s="95"/>
      <c r="J22" s="109"/>
      <c r="K22" s="109"/>
      <c r="L22" s="108"/>
    </row>
    <row r="23" spans="1:12" ht="27.6">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70" t="s">
        <v>128</v>
      </c>
      <c r="F25" s="870"/>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47.75" customHeight="1">
      <c r="A28" s="91" t="s">
        <v>133</v>
      </c>
      <c r="B28" s="866" t="s">
        <v>134</v>
      </c>
      <c r="C28" s="871"/>
      <c r="D28" s="871"/>
      <c r="E28" s="871"/>
      <c r="F28" s="871"/>
      <c r="G28" s="871"/>
      <c r="H28" s="871"/>
      <c r="I28" s="871"/>
      <c r="J28" s="871"/>
      <c r="K28" s="872"/>
      <c r="L28" s="108"/>
    </row>
    <row r="29" spans="1:12">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row>
    <row r="43" spans="1:15" ht="41.25" customHeight="1">
      <c r="A43" s="108"/>
      <c r="B43" s="856" t="s">
        <v>122</v>
      </c>
      <c r="C43" s="857"/>
      <c r="D43" s="857"/>
      <c r="E43" s="857"/>
      <c r="F43" s="113" t="s">
        <v>85</v>
      </c>
      <c r="G43" s="114">
        <v>40</v>
      </c>
      <c r="H43" s="95" t="s">
        <v>94</v>
      </c>
      <c r="I43" s="95"/>
      <c r="J43" s="95"/>
      <c r="L43" s="108"/>
      <c r="O43" s="795">
        <f>O3</f>
        <v>127006138.55988385</v>
      </c>
    </row>
    <row r="44" spans="1:15" ht="30" customHeight="1">
      <c r="A44" s="108"/>
      <c r="B44" s="858" t="s">
        <v>123</v>
      </c>
      <c r="C44" s="859"/>
      <c r="D44" s="859"/>
      <c r="E44" s="859"/>
      <c r="F44" s="115" t="s">
        <v>85</v>
      </c>
      <c r="G44" s="116">
        <v>40</v>
      </c>
      <c r="H44" s="83" t="s">
        <v>94</v>
      </c>
      <c r="I44" s="95"/>
      <c r="J44" s="95"/>
      <c r="L44" s="108"/>
    </row>
    <row r="45" spans="1:15">
      <c r="A45" s="108"/>
      <c r="B45" s="138"/>
      <c r="C45" s="139"/>
      <c r="D45" s="873" t="s">
        <v>136</v>
      </c>
      <c r="E45" s="873"/>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row>
    <row r="49" spans="1:12" ht="15.6">
      <c r="A49" s="146"/>
      <c r="B49" s="147" t="s">
        <v>430</v>
      </c>
      <c r="C49" s="93"/>
      <c r="D49" s="93"/>
      <c r="E49" s="93"/>
      <c r="F49" s="93"/>
      <c r="G49" s="93"/>
      <c r="H49" s="93"/>
      <c r="I49" s="109"/>
      <c r="J49" s="109"/>
      <c r="K49" s="96"/>
      <c r="L49" s="108"/>
    </row>
    <row r="50" spans="1:12">
      <c r="A50" s="146"/>
      <c r="B50" s="806" t="s">
        <v>119</v>
      </c>
      <c r="C50" s="804">
        <v>0</v>
      </c>
      <c r="D50" s="807" t="s">
        <v>120</v>
      </c>
      <c r="E50" s="800">
        <f>C30</f>
        <v>0.72399999999999998</v>
      </c>
      <c r="F50" s="807" t="s">
        <v>85</v>
      </c>
      <c r="G50" s="786">
        <f>(E50-C50)*1000</f>
        <v>724</v>
      </c>
      <c r="H50" s="46" t="s">
        <v>121</v>
      </c>
      <c r="I50" s="109"/>
      <c r="J50" s="109"/>
      <c r="K50" s="96"/>
      <c r="L50" s="108"/>
    </row>
    <row r="51" spans="1:12">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2">
      <c r="A52" s="146"/>
      <c r="B52" s="111" t="s">
        <v>119</v>
      </c>
      <c r="C52" s="112">
        <v>9.1999999999999993</v>
      </c>
      <c r="D52" s="113" t="s">
        <v>120</v>
      </c>
      <c r="E52" s="117">
        <v>10.35</v>
      </c>
      <c r="F52" s="115" t="s">
        <v>85</v>
      </c>
      <c r="G52" s="116">
        <f>(E52-C52)*1000</f>
        <v>1150.0000000000005</v>
      </c>
      <c r="H52" s="83" t="s">
        <v>94</v>
      </c>
      <c r="I52" s="95"/>
      <c r="J52" s="95"/>
      <c r="K52" s="96"/>
      <c r="L52" s="108"/>
    </row>
    <row r="53" spans="1:12">
      <c r="A53" s="146"/>
      <c r="B53" s="111"/>
      <c r="C53" s="112"/>
      <c r="D53" s="113"/>
      <c r="E53" s="112"/>
      <c r="F53" s="113" t="s">
        <v>125</v>
      </c>
      <c r="G53" s="114">
        <f>SUM(G50:G52)</f>
        <v>3039.0000000000009</v>
      </c>
      <c r="H53" s="95" t="s">
        <v>121</v>
      </c>
      <c r="I53" s="95"/>
      <c r="J53" s="95"/>
      <c r="K53" s="96"/>
      <c r="L53" s="108"/>
    </row>
    <row r="54" spans="1:12">
      <c r="A54" s="146"/>
      <c r="B54" s="95" t="s">
        <v>137</v>
      </c>
      <c r="C54" s="95"/>
      <c r="D54" s="112">
        <v>1.413</v>
      </c>
      <c r="E54" s="113" t="s">
        <v>129</v>
      </c>
      <c r="F54" s="113"/>
      <c r="G54" s="113"/>
      <c r="H54" s="143"/>
      <c r="J54" s="95"/>
      <c r="L54" s="108"/>
    </row>
    <row r="55" spans="1:12">
      <c r="A55" s="148"/>
      <c r="B55" s="119" t="s">
        <v>138</v>
      </c>
      <c r="C55" s="137"/>
      <c r="D55" s="114">
        <f>G53</f>
        <v>3039.0000000000009</v>
      </c>
      <c r="E55" s="145" t="s">
        <v>139</v>
      </c>
      <c r="F55" s="145"/>
      <c r="G55" s="113" t="s">
        <v>140</v>
      </c>
      <c r="H55" s="112">
        <f>D54</f>
        <v>1.413</v>
      </c>
      <c r="I55" s="113" t="s">
        <v>85</v>
      </c>
      <c r="J55" s="143">
        <f>((4.3+((H55*6)+4.3))/2)*H55*D55</f>
        <v>36667.37967300001</v>
      </c>
      <c r="K55" s="143"/>
      <c r="L55" s="108"/>
    </row>
    <row r="56" spans="1:12">
      <c r="A56" s="146"/>
      <c r="B56" s="136" t="s">
        <v>142</v>
      </c>
      <c r="C56" s="137"/>
      <c r="D56" s="144"/>
      <c r="E56" s="145" t="s">
        <v>85</v>
      </c>
      <c r="F56" s="157">
        <f>J55</f>
        <v>36667.37967300001</v>
      </c>
      <c r="G56" s="113" t="s">
        <v>140</v>
      </c>
      <c r="H56" s="114">
        <v>0.4</v>
      </c>
      <c r="I56" s="113"/>
      <c r="J56" s="143"/>
      <c r="K56" s="143">
        <f>F56*H56</f>
        <v>14666.951869200006</v>
      </c>
      <c r="L56" s="108"/>
    </row>
    <row r="57" spans="1:12">
      <c r="A57" s="148"/>
      <c r="B57" s="874" t="s">
        <v>126</v>
      </c>
      <c r="C57" s="874"/>
      <c r="D57" s="874"/>
      <c r="E57" s="874"/>
      <c r="F57" s="113"/>
      <c r="G57" s="114"/>
      <c r="H57" s="95"/>
      <c r="I57" s="113"/>
      <c r="J57" s="143"/>
      <c r="K57" s="101"/>
      <c r="L57" s="108"/>
    </row>
    <row r="58" spans="1:12" ht="27.6">
      <c r="A58" s="146"/>
      <c r="B58" s="120" t="s">
        <v>127</v>
      </c>
      <c r="C58" s="100">
        <v>4.5999999999999996</v>
      </c>
      <c r="D58" s="94" t="s">
        <v>120</v>
      </c>
      <c r="E58" s="100">
        <v>7.8</v>
      </c>
      <c r="F58" s="94" t="s">
        <v>85</v>
      </c>
      <c r="G58" s="121">
        <v>850</v>
      </c>
      <c r="H58" s="93" t="s">
        <v>121</v>
      </c>
      <c r="I58" s="113"/>
      <c r="J58" s="143"/>
      <c r="K58" s="101"/>
      <c r="L58" s="108"/>
    </row>
    <row r="59" spans="1:12" ht="27.6">
      <c r="A59" s="146"/>
      <c r="B59" s="120" t="s">
        <v>127</v>
      </c>
      <c r="C59" s="100">
        <v>25.2</v>
      </c>
      <c r="D59" s="105" t="s">
        <v>120</v>
      </c>
      <c r="E59" s="122">
        <v>36.630000000000003</v>
      </c>
      <c r="F59" s="105" t="s">
        <v>85</v>
      </c>
      <c r="G59" s="123">
        <v>3850</v>
      </c>
      <c r="H59" s="124" t="s">
        <v>121</v>
      </c>
      <c r="I59" s="113"/>
      <c r="J59" s="143"/>
      <c r="K59" s="101"/>
      <c r="L59" s="108"/>
    </row>
    <row r="60" spans="1:12">
      <c r="A60" s="146"/>
      <c r="B60" s="111"/>
      <c r="C60" s="112"/>
      <c r="D60" s="113"/>
      <c r="E60" s="112"/>
      <c r="F60" s="118" t="s">
        <v>125</v>
      </c>
      <c r="G60" s="114">
        <f>SUM(G58:G59)</f>
        <v>4700</v>
      </c>
      <c r="H60" s="95" t="s">
        <v>121</v>
      </c>
      <c r="I60" s="113"/>
      <c r="J60" s="143"/>
      <c r="K60" s="101"/>
      <c r="L60" s="108"/>
    </row>
    <row r="61" spans="1:12">
      <c r="A61" s="146"/>
      <c r="B61" s="95" t="s">
        <v>137</v>
      </c>
      <c r="C61" s="95"/>
      <c r="D61" s="112">
        <v>1.5</v>
      </c>
      <c r="E61" s="113" t="s">
        <v>129</v>
      </c>
      <c r="F61" s="113"/>
      <c r="G61" s="113"/>
      <c r="H61" s="143"/>
      <c r="J61" s="95"/>
      <c r="L61" s="108"/>
    </row>
    <row r="62" spans="1:12">
      <c r="A62" s="146"/>
      <c r="B62" s="151" t="s">
        <v>138</v>
      </c>
      <c r="C62" s="95"/>
      <c r="D62" s="114">
        <f>G60</f>
        <v>4700</v>
      </c>
      <c r="E62" s="145" t="s">
        <v>143</v>
      </c>
      <c r="F62" s="145"/>
      <c r="G62" s="113" t="s">
        <v>140</v>
      </c>
      <c r="H62" s="112">
        <f>D61</f>
        <v>1.5</v>
      </c>
      <c r="I62" s="113" t="s">
        <v>85</v>
      </c>
      <c r="J62" s="143">
        <f>((4.3+((H62*6)+4.3))/2)*H62*D62</f>
        <v>62040.000000000007</v>
      </c>
      <c r="K62" s="143"/>
      <c r="L62" s="108"/>
    </row>
    <row r="63" spans="1:12">
      <c r="A63" s="146"/>
      <c r="B63" s="119" t="s">
        <v>144</v>
      </c>
      <c r="C63" s="137"/>
      <c r="D63" s="114"/>
      <c r="E63" s="145"/>
      <c r="F63" s="145"/>
      <c r="G63" s="113"/>
      <c r="H63" s="114"/>
      <c r="I63" s="113"/>
      <c r="J63" s="143"/>
      <c r="K63" s="101"/>
      <c r="L63" s="108"/>
    </row>
    <row r="64" spans="1:12">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66" t="s">
        <v>148</v>
      </c>
      <c r="C68" s="871"/>
      <c r="D68" s="871"/>
      <c r="E68" s="871"/>
      <c r="F68" s="871"/>
      <c r="G68" s="871"/>
      <c r="H68" s="871"/>
      <c r="I68" s="871"/>
      <c r="J68" s="871"/>
      <c r="K68" s="872"/>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66" t="s">
        <v>150</v>
      </c>
      <c r="C71" s="871"/>
      <c r="D71" s="871"/>
      <c r="E71" s="871"/>
      <c r="F71" s="871"/>
      <c r="G71" s="871"/>
      <c r="H71" s="871"/>
      <c r="I71" s="871"/>
      <c r="J71" s="871"/>
      <c r="K71" s="872"/>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66" t="s">
        <v>152</v>
      </c>
      <c r="C77" s="871"/>
      <c r="D77" s="871"/>
      <c r="E77" s="871"/>
      <c r="F77" s="871"/>
      <c r="G77" s="871"/>
      <c r="H77" s="871"/>
      <c r="I77" s="871"/>
      <c r="J77" s="871"/>
      <c r="K77" s="872"/>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2">
      <c r="A81" s="146"/>
      <c r="B81" s="806"/>
      <c r="C81" s="804"/>
      <c r="D81" s="807"/>
      <c r="E81" s="804" t="s">
        <v>88</v>
      </c>
      <c r="F81" s="807" t="s">
        <v>85</v>
      </c>
      <c r="G81" s="786">
        <f>SUM(G79:G80)</f>
        <v>261</v>
      </c>
      <c r="H81" s="95"/>
      <c r="I81" s="95"/>
      <c r="J81" s="95"/>
      <c r="L81" s="108"/>
    </row>
    <row r="82" spans="1:12">
      <c r="A82" s="146"/>
      <c r="B82" s="119" t="s">
        <v>437</v>
      </c>
      <c r="C82" s="95"/>
      <c r="D82" s="95"/>
      <c r="E82" s="95"/>
      <c r="F82" s="95"/>
      <c r="G82" s="95"/>
      <c r="H82" s="143"/>
      <c r="I82" s="95"/>
      <c r="J82" s="95"/>
      <c r="L82" s="108"/>
    </row>
    <row r="83" spans="1:12" ht="23.25" customHeight="1">
      <c r="A83" s="146"/>
      <c r="B83" s="809" t="s">
        <v>442</v>
      </c>
      <c r="C83" s="113">
        <v>7.16</v>
      </c>
      <c r="D83" s="113" t="s">
        <v>434</v>
      </c>
      <c r="E83" s="114">
        <v>5.5</v>
      </c>
      <c r="F83" s="113" t="s">
        <v>85</v>
      </c>
      <c r="G83" s="114">
        <f>C83-E83</f>
        <v>1.6600000000000001</v>
      </c>
      <c r="H83" s="113" t="s">
        <v>121</v>
      </c>
      <c r="J83" s="95"/>
      <c r="L83" s="108"/>
    </row>
    <row r="84" spans="1:12">
      <c r="A84" s="146"/>
      <c r="B84" s="119"/>
      <c r="C84" s="95"/>
      <c r="D84" s="95"/>
      <c r="E84" s="95"/>
      <c r="F84" s="95"/>
      <c r="G84" s="95"/>
      <c r="H84" s="143"/>
      <c r="I84" s="95"/>
      <c r="J84" s="95"/>
      <c r="L84" s="108"/>
    </row>
    <row r="85" spans="1:12">
      <c r="A85" s="146"/>
      <c r="B85" s="119" t="s">
        <v>443</v>
      </c>
      <c r="C85" s="95"/>
      <c r="D85" s="95"/>
      <c r="E85" s="95"/>
      <c r="F85" s="95"/>
      <c r="G85" s="95"/>
      <c r="H85" s="143">
        <v>16.59</v>
      </c>
      <c r="I85" s="113" t="s">
        <v>129</v>
      </c>
      <c r="J85" s="95"/>
      <c r="L85" s="108"/>
    </row>
    <row r="86" spans="1:12">
      <c r="A86" s="146"/>
      <c r="B86" s="119" t="s">
        <v>438</v>
      </c>
      <c r="C86" s="95"/>
      <c r="D86" s="95"/>
      <c r="E86" s="95"/>
      <c r="F86" s="83"/>
      <c r="G86" s="83"/>
      <c r="H86" s="149">
        <v>9.91</v>
      </c>
      <c r="I86" s="115" t="s">
        <v>94</v>
      </c>
      <c r="J86" s="95"/>
      <c r="L86" s="108"/>
    </row>
    <row r="87" spans="1:12">
      <c r="A87" s="146"/>
      <c r="B87" s="799"/>
      <c r="C87" s="800"/>
      <c r="D87" s="801"/>
      <c r="E87" s="800"/>
      <c r="F87" s="801"/>
      <c r="G87" s="144" t="s">
        <v>170</v>
      </c>
      <c r="H87" s="143">
        <f>SUM(H85:H86)</f>
        <v>26.5</v>
      </c>
      <c r="I87" s="113" t="s">
        <v>94</v>
      </c>
      <c r="J87" s="95"/>
      <c r="L87" s="108"/>
    </row>
    <row r="88" spans="1:12">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2">
      <c r="A89" s="146"/>
      <c r="B89" s="799"/>
      <c r="C89" s="800"/>
      <c r="D89" s="801"/>
      <c r="E89" s="800"/>
      <c r="F89" s="801"/>
      <c r="G89" s="144"/>
      <c r="H89" s="95"/>
      <c r="I89" s="95"/>
      <c r="J89" s="95"/>
      <c r="L89" s="108"/>
    </row>
    <row r="90" spans="1:12">
      <c r="A90" s="146"/>
      <c r="B90" s="856" t="s">
        <v>122</v>
      </c>
      <c r="C90" s="857"/>
      <c r="D90" s="857"/>
      <c r="E90" s="857"/>
      <c r="F90" s="113" t="s">
        <v>85</v>
      </c>
      <c r="G90" s="114">
        <v>40</v>
      </c>
      <c r="H90" s="95" t="s">
        <v>129</v>
      </c>
      <c r="I90" s="95"/>
      <c r="J90" s="95"/>
      <c r="L90" s="108"/>
    </row>
    <row r="91" spans="1:12">
      <c r="A91" s="146"/>
      <c r="B91" s="858" t="s">
        <v>123</v>
      </c>
      <c r="C91" s="859"/>
      <c r="D91" s="859"/>
      <c r="E91" s="859"/>
      <c r="F91" s="115" t="s">
        <v>85</v>
      </c>
      <c r="G91" s="116">
        <v>40</v>
      </c>
      <c r="H91" s="83" t="s">
        <v>94</v>
      </c>
      <c r="I91" s="95"/>
      <c r="J91" s="95"/>
      <c r="L91" s="108"/>
    </row>
    <row r="92" spans="1:12">
      <c r="A92" s="146"/>
      <c r="B92" s="138"/>
      <c r="C92" s="139"/>
      <c r="D92" s="875" t="s">
        <v>136</v>
      </c>
      <c r="E92" s="875"/>
      <c r="F92" s="140" t="s">
        <v>85</v>
      </c>
      <c r="G92" s="141">
        <f>SUM(G90:G91)</f>
        <v>80</v>
      </c>
      <c r="H92" s="142" t="s">
        <v>94</v>
      </c>
      <c r="I92" s="95"/>
      <c r="J92" s="95"/>
      <c r="L92" s="108"/>
    </row>
    <row r="93" spans="1:12">
      <c r="A93" s="146"/>
      <c r="B93" s="878" t="s">
        <v>440</v>
      </c>
      <c r="C93" s="879"/>
      <c r="D93" s="879"/>
      <c r="E93" s="140"/>
      <c r="F93" s="140"/>
      <c r="G93" s="141"/>
      <c r="H93" s="142"/>
      <c r="I93" s="95"/>
      <c r="J93" s="95"/>
      <c r="L93" s="108"/>
    </row>
    <row r="94" spans="1:12">
      <c r="A94" s="146"/>
      <c r="B94" s="119" t="s">
        <v>444</v>
      </c>
      <c r="C94" s="95"/>
      <c r="D94" s="95"/>
      <c r="E94" s="95"/>
      <c r="F94" s="95"/>
      <c r="G94" s="95"/>
      <c r="H94" s="143">
        <v>16.850000000000001</v>
      </c>
      <c r="I94" s="95" t="s">
        <v>129</v>
      </c>
      <c r="J94" s="95"/>
      <c r="K94" s="96"/>
      <c r="L94" s="108"/>
    </row>
    <row r="95" spans="1:12">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row>
    <row r="96" spans="1:12">
      <c r="A96" s="146"/>
      <c r="B96" s="119"/>
      <c r="C96" s="137"/>
      <c r="D96" s="781"/>
      <c r="E96" s="116"/>
      <c r="F96" s="116"/>
      <c r="G96" s="116"/>
      <c r="H96" s="116"/>
      <c r="I96" s="116"/>
      <c r="J96" s="149"/>
      <c r="K96" s="150"/>
      <c r="L96" s="174"/>
    </row>
    <row r="97" spans="1:12">
      <c r="A97" s="146"/>
      <c r="B97" s="119"/>
      <c r="C97" s="113"/>
      <c r="D97" s="113"/>
      <c r="E97" s="114"/>
      <c r="F97" s="113"/>
      <c r="G97" s="113"/>
      <c r="H97" s="113"/>
      <c r="I97" s="112"/>
      <c r="J97" s="113" t="s">
        <v>154</v>
      </c>
      <c r="K97" s="165">
        <f>SUM(K88:K96)</f>
        <v>826.45</v>
      </c>
      <c r="L97" s="101">
        <f>K97</f>
        <v>826.45</v>
      </c>
    </row>
    <row r="98" spans="1:12">
      <c r="A98" s="160"/>
      <c r="B98" s="166"/>
      <c r="C98" s="115"/>
      <c r="D98" s="115"/>
      <c r="E98" s="115"/>
      <c r="F98" s="115"/>
      <c r="G98" s="116"/>
      <c r="H98" s="83"/>
      <c r="I98" s="83"/>
      <c r="J98" s="83"/>
      <c r="K98" s="106" t="s">
        <v>4</v>
      </c>
      <c r="L98" s="106" t="s">
        <v>4</v>
      </c>
    </row>
    <row r="99" spans="1:12" ht="186.75" customHeight="1">
      <c r="A99" s="167" t="s">
        <v>155</v>
      </c>
      <c r="B99" s="876" t="s">
        <v>429</v>
      </c>
      <c r="C99" s="877"/>
      <c r="D99" s="877"/>
      <c r="E99" s="877"/>
      <c r="F99" s="877"/>
      <c r="G99" s="877"/>
      <c r="H99" s="877"/>
      <c r="I99" s="877"/>
      <c r="J99" s="877"/>
      <c r="K99" s="877"/>
      <c r="L99" s="168"/>
    </row>
    <row r="100" spans="1:12">
      <c r="A100" s="146"/>
      <c r="B100" s="136" t="s">
        <v>135</v>
      </c>
      <c r="C100" s="137"/>
      <c r="D100" s="95"/>
      <c r="E100" s="95"/>
      <c r="F100" s="95"/>
      <c r="G100" s="95"/>
      <c r="H100" s="95"/>
      <c r="I100" s="95"/>
      <c r="J100" s="95"/>
      <c r="K100" s="95"/>
      <c r="L100" s="108"/>
    </row>
    <row r="101" spans="1:12">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2">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2">
      <c r="A103" s="146"/>
      <c r="B103" s="799"/>
      <c r="C103" s="800"/>
      <c r="D103" s="801"/>
      <c r="E103" s="804" t="s">
        <v>88</v>
      </c>
      <c r="F103" s="807" t="s">
        <v>85</v>
      </c>
      <c r="G103" s="786">
        <f>SUM(G101:G102)</f>
        <v>261</v>
      </c>
      <c r="H103" s="113" t="s">
        <v>94</v>
      </c>
      <c r="I103" s="95"/>
      <c r="J103" s="95"/>
      <c r="K103" s="95"/>
      <c r="L103" s="108"/>
    </row>
    <row r="104" spans="1:12">
      <c r="A104" s="146"/>
      <c r="B104" s="119" t="s">
        <v>437</v>
      </c>
      <c r="C104" s="95"/>
      <c r="D104" s="95"/>
      <c r="E104" s="804">
        <f>H87</f>
        <v>26.5</v>
      </c>
      <c r="F104" s="807" t="s">
        <v>114</v>
      </c>
      <c r="G104" s="786" t="s">
        <v>439</v>
      </c>
      <c r="H104" s="95" t="s">
        <v>85</v>
      </c>
      <c r="I104" s="143">
        <f>E104+(1.2*2)</f>
        <v>28.9</v>
      </c>
      <c r="J104" s="95"/>
      <c r="K104" s="95"/>
      <c r="L104" s="108"/>
    </row>
    <row r="105" spans="1:12">
      <c r="A105" s="146"/>
      <c r="B105" s="119" t="s">
        <v>156</v>
      </c>
      <c r="C105" s="95"/>
      <c r="D105" s="113">
        <f>I104</f>
        <v>28.9</v>
      </c>
      <c r="E105" s="113" t="s">
        <v>140</v>
      </c>
      <c r="F105" s="114">
        <f>G103</f>
        <v>261</v>
      </c>
      <c r="G105" s="113"/>
      <c r="H105" s="114"/>
      <c r="I105" s="113" t="s">
        <v>85</v>
      </c>
      <c r="J105" s="114">
        <f>D105*F105</f>
        <v>7542.9</v>
      </c>
      <c r="K105" s="95" t="s">
        <v>16</v>
      </c>
      <c r="L105" s="108"/>
    </row>
    <row r="106" spans="1:12">
      <c r="A106" s="146"/>
      <c r="B106" s="799"/>
      <c r="C106" s="800"/>
      <c r="D106" s="801"/>
      <c r="E106" s="800"/>
      <c r="F106" s="801"/>
      <c r="G106" s="144"/>
      <c r="H106" s="95"/>
      <c r="I106" s="95"/>
      <c r="J106" s="95"/>
      <c r="K106" s="95"/>
      <c r="L106" s="108"/>
    </row>
    <row r="107" spans="1:12">
      <c r="A107" s="146"/>
      <c r="B107" s="856" t="s">
        <v>122</v>
      </c>
      <c r="C107" s="857"/>
      <c r="D107" s="857"/>
      <c r="E107" s="857"/>
      <c r="F107" s="113" t="s">
        <v>85</v>
      </c>
      <c r="G107" s="114">
        <v>40</v>
      </c>
      <c r="H107" s="95" t="s">
        <v>94</v>
      </c>
      <c r="I107" s="95"/>
      <c r="J107" s="95"/>
      <c r="K107" s="95"/>
      <c r="L107" s="108"/>
    </row>
    <row r="108" spans="1:12">
      <c r="A108" s="146"/>
      <c r="B108" s="858" t="s">
        <v>123</v>
      </c>
      <c r="C108" s="859"/>
      <c r="D108" s="859"/>
      <c r="E108" s="859"/>
      <c r="F108" s="115" t="s">
        <v>85</v>
      </c>
      <c r="G108" s="116">
        <v>40</v>
      </c>
      <c r="H108" s="83" t="s">
        <v>94</v>
      </c>
      <c r="I108" s="95"/>
      <c r="J108" s="95"/>
      <c r="K108" s="95"/>
      <c r="L108" s="108"/>
    </row>
    <row r="109" spans="1:12">
      <c r="A109" s="146"/>
      <c r="B109" s="138"/>
      <c r="C109" s="139"/>
      <c r="D109" s="873" t="s">
        <v>136</v>
      </c>
      <c r="E109" s="873"/>
      <c r="F109" s="780" t="s">
        <v>85</v>
      </c>
      <c r="G109" s="805">
        <f>SUM(G107:G108)</f>
        <v>80</v>
      </c>
      <c r="H109" s="142" t="s">
        <v>94</v>
      </c>
      <c r="I109" s="95"/>
      <c r="J109" s="95"/>
      <c r="K109" s="95"/>
      <c r="L109" s="108"/>
    </row>
    <row r="110" spans="1:12">
      <c r="A110" s="146"/>
      <c r="B110" s="119" t="s">
        <v>437</v>
      </c>
      <c r="C110" s="95"/>
      <c r="D110" s="95"/>
      <c r="E110" s="800">
        <f>H94</f>
        <v>16.850000000000001</v>
      </c>
      <c r="F110" s="801" t="s">
        <v>114</v>
      </c>
      <c r="G110" s="804" t="s">
        <v>441</v>
      </c>
      <c r="H110" s="95" t="s">
        <v>85</v>
      </c>
      <c r="I110" s="95">
        <f>E110+(1.2*2)</f>
        <v>19.25</v>
      </c>
      <c r="J110" s="95" t="s">
        <v>292</v>
      </c>
      <c r="K110" s="95"/>
      <c r="L110" s="108"/>
    </row>
    <row r="111" spans="1:12">
      <c r="A111" s="146"/>
      <c r="B111" s="119" t="s">
        <v>156</v>
      </c>
      <c r="C111" s="95"/>
      <c r="D111" s="113">
        <f>I110</f>
        <v>19.25</v>
      </c>
      <c r="E111" s="113" t="s">
        <v>140</v>
      </c>
      <c r="F111" s="114">
        <f>G109</f>
        <v>80</v>
      </c>
      <c r="G111" s="113"/>
      <c r="H111" s="114"/>
      <c r="I111" s="113" t="s">
        <v>85</v>
      </c>
      <c r="J111" s="114">
        <f>D111*F111</f>
        <v>1540</v>
      </c>
      <c r="K111" s="95" t="s">
        <v>16</v>
      </c>
      <c r="L111" s="108"/>
    </row>
    <row r="112" spans="1:12" ht="15.6">
      <c r="A112" s="146"/>
      <c r="B112" s="169" t="s">
        <v>430</v>
      </c>
      <c r="C112" s="93"/>
      <c r="D112" s="93"/>
      <c r="E112" s="93"/>
      <c r="F112" s="93"/>
      <c r="G112" s="93"/>
      <c r="H112" s="93"/>
      <c r="I112" s="95"/>
      <c r="J112" s="95"/>
      <c r="K112" s="95"/>
      <c r="L112" s="108"/>
    </row>
    <row r="113" spans="1:12">
      <c r="A113" s="146"/>
      <c r="B113" s="806" t="s">
        <v>119</v>
      </c>
      <c r="C113" s="804">
        <v>0</v>
      </c>
      <c r="D113" s="807" t="s">
        <v>120</v>
      </c>
      <c r="E113" s="800">
        <f>C101</f>
        <v>0.72399999999999998</v>
      </c>
      <c r="F113" s="807" t="s">
        <v>85</v>
      </c>
      <c r="G113" s="786">
        <f>(E113-C113)*1000</f>
        <v>724</v>
      </c>
      <c r="H113" s="46" t="s">
        <v>121</v>
      </c>
      <c r="I113" s="95"/>
      <c r="J113" s="95"/>
      <c r="K113" s="95"/>
      <c r="L113" s="108"/>
    </row>
    <row r="114" spans="1:12">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2">
      <c r="A115" s="146"/>
      <c r="B115" s="111" t="s">
        <v>119</v>
      </c>
      <c r="C115" s="112">
        <v>9.1999999999999993</v>
      </c>
      <c r="D115" s="113" t="s">
        <v>120</v>
      </c>
      <c r="E115" s="117">
        <v>10.35</v>
      </c>
      <c r="F115" s="115" t="s">
        <v>85</v>
      </c>
      <c r="G115" s="116">
        <f>(E115-C115)*1000</f>
        <v>1150.0000000000005</v>
      </c>
      <c r="H115" s="83" t="s">
        <v>94</v>
      </c>
      <c r="I115" s="95"/>
      <c r="J115" s="95"/>
      <c r="K115" s="95"/>
      <c r="L115" s="108"/>
    </row>
    <row r="116" spans="1:12">
      <c r="A116" s="146"/>
      <c r="B116" s="111"/>
      <c r="C116" s="112"/>
      <c r="D116" s="113"/>
      <c r="E116" s="112"/>
      <c r="F116" s="113" t="s">
        <v>125</v>
      </c>
      <c r="G116" s="114">
        <f>SUM(G113:G115)</f>
        <v>3039.0000000000009</v>
      </c>
      <c r="H116" s="95" t="s">
        <v>121</v>
      </c>
      <c r="I116" s="95"/>
      <c r="J116" s="95"/>
      <c r="K116" s="95"/>
      <c r="L116" s="108"/>
    </row>
    <row r="117" spans="1:12">
      <c r="A117" s="146"/>
      <c r="B117" s="119" t="s">
        <v>157</v>
      </c>
      <c r="C117" s="95"/>
      <c r="D117" s="95"/>
      <c r="E117" s="95"/>
      <c r="F117" s="95"/>
      <c r="G117" s="95"/>
      <c r="H117" s="143">
        <v>15.54</v>
      </c>
      <c r="I117" s="95" t="s">
        <v>129</v>
      </c>
      <c r="J117" s="95"/>
      <c r="K117" s="95"/>
      <c r="L117" s="108"/>
    </row>
    <row r="118" spans="1:12">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2">
      <c r="A119" s="146"/>
      <c r="B119" s="119"/>
      <c r="C119" s="95"/>
      <c r="D119" s="95"/>
      <c r="E119" s="95"/>
      <c r="G119" s="95"/>
      <c r="H119" s="95" t="s">
        <v>141</v>
      </c>
      <c r="I119" s="95"/>
      <c r="J119" s="143">
        <f>SUM(J105:J118)</f>
        <v>56308.960000000014</v>
      </c>
      <c r="K119" s="95" t="s">
        <v>16</v>
      </c>
      <c r="L119" s="170">
        <f>J119</f>
        <v>56308.960000000014</v>
      </c>
    </row>
    <row r="120" spans="1:12">
      <c r="A120" s="160"/>
      <c r="B120" s="161"/>
      <c r="C120" s="134"/>
      <c r="D120" s="134"/>
      <c r="E120" s="134"/>
      <c r="F120" s="134"/>
      <c r="G120" s="134"/>
      <c r="H120" s="134"/>
      <c r="I120" s="134"/>
      <c r="J120" s="134"/>
      <c r="K120" s="134"/>
      <c r="L120" s="135" t="s">
        <v>16</v>
      </c>
    </row>
    <row r="121" spans="1:12" ht="53.25" customHeight="1">
      <c r="A121" s="91" t="s">
        <v>158</v>
      </c>
      <c r="B121" s="866" t="s">
        <v>159</v>
      </c>
      <c r="C121" s="867"/>
      <c r="D121" s="867"/>
      <c r="E121" s="867"/>
      <c r="F121" s="867"/>
      <c r="G121" s="867"/>
      <c r="H121" s="867"/>
      <c r="I121" s="867"/>
      <c r="J121" s="867"/>
      <c r="K121" s="867"/>
      <c r="L121" s="171"/>
    </row>
    <row r="122" spans="1:12" ht="15.6">
      <c r="A122" s="108"/>
      <c r="B122" s="172" t="s">
        <v>135</v>
      </c>
      <c r="C122" s="137"/>
      <c r="D122" s="95"/>
      <c r="E122" s="95"/>
      <c r="F122" s="95"/>
      <c r="G122" s="95"/>
      <c r="H122" s="95"/>
      <c r="I122" s="109"/>
      <c r="J122" s="109"/>
      <c r="K122" s="163"/>
      <c r="L122" s="108"/>
    </row>
    <row r="123" spans="1:12">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2">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2">
      <c r="A125" s="119"/>
      <c r="B125" s="799"/>
      <c r="C125" s="800"/>
      <c r="D125" s="801"/>
      <c r="E125" s="800"/>
      <c r="F125" s="801"/>
      <c r="G125" s="786">
        <f>SUM(G123:G124)</f>
        <v>261</v>
      </c>
      <c r="H125" s="95"/>
      <c r="I125" s="109"/>
      <c r="J125" s="109"/>
      <c r="K125" s="163"/>
      <c r="L125" s="108"/>
    </row>
    <row r="126" spans="1:12">
      <c r="A126" s="119"/>
      <c r="B126" s="119" t="s">
        <v>437</v>
      </c>
      <c r="C126" s="95"/>
      <c r="D126" s="95"/>
      <c r="E126" s="95"/>
      <c r="F126" s="95"/>
      <c r="G126" s="95"/>
      <c r="H126" s="143"/>
      <c r="I126" s="95"/>
      <c r="J126" s="95"/>
      <c r="L126" s="108"/>
    </row>
    <row r="127" spans="1:12" ht="27.6">
      <c r="A127" s="119"/>
      <c r="B127" s="809" t="s">
        <v>442</v>
      </c>
      <c r="C127" s="113">
        <v>7.26</v>
      </c>
      <c r="D127" s="113" t="s">
        <v>434</v>
      </c>
      <c r="E127" s="114">
        <v>5.5</v>
      </c>
      <c r="F127" s="113" t="s">
        <v>85</v>
      </c>
      <c r="G127" s="114">
        <f>C127-E127</f>
        <v>1.7599999999999998</v>
      </c>
      <c r="H127" s="113" t="s">
        <v>121</v>
      </c>
      <c r="J127" s="95"/>
      <c r="L127" s="108"/>
    </row>
    <row r="128" spans="1:12">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56" t="s">
        <v>122</v>
      </c>
      <c r="C135" s="857"/>
      <c r="D135" s="857"/>
      <c r="E135" s="857"/>
      <c r="F135" s="113" t="s">
        <v>85</v>
      </c>
      <c r="G135" s="114">
        <v>40</v>
      </c>
      <c r="H135" s="95" t="s">
        <v>94</v>
      </c>
      <c r="I135" s="109"/>
      <c r="J135" s="109"/>
      <c r="K135" s="163"/>
      <c r="L135" s="108"/>
    </row>
    <row r="136" spans="1:12">
      <c r="A136" s="119"/>
      <c r="B136" s="858" t="s">
        <v>123</v>
      </c>
      <c r="C136" s="859"/>
      <c r="D136" s="859"/>
      <c r="E136" s="859"/>
      <c r="F136" s="115" t="s">
        <v>85</v>
      </c>
      <c r="G136" s="116">
        <v>40</v>
      </c>
      <c r="H136" s="83" t="s">
        <v>94</v>
      </c>
      <c r="I136" s="109"/>
      <c r="J136" s="109"/>
      <c r="K136" s="163"/>
      <c r="L136" s="108"/>
    </row>
    <row r="137" spans="1:12">
      <c r="A137" s="119"/>
      <c r="B137" s="138"/>
      <c r="C137" s="139"/>
      <c r="D137" s="875" t="s">
        <v>136</v>
      </c>
      <c r="E137" s="875"/>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80" t="s">
        <v>160</v>
      </c>
      <c r="C142" s="881"/>
      <c r="D142" s="881"/>
      <c r="E142" s="881"/>
      <c r="F142" s="881"/>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82" t="s">
        <v>161</v>
      </c>
      <c r="C144" s="883"/>
      <c r="D144" s="883"/>
      <c r="E144" s="883"/>
      <c r="F144" s="883"/>
      <c r="G144" s="883"/>
      <c r="H144" s="883"/>
      <c r="I144" s="883"/>
      <c r="J144" s="883"/>
      <c r="K144" s="883"/>
      <c r="L144" s="108"/>
    </row>
    <row r="145" spans="1:12">
      <c r="A145" s="108"/>
      <c r="B145" s="175"/>
      <c r="C145" s="175" t="s">
        <v>162</v>
      </c>
      <c r="D145" s="175"/>
      <c r="E145" s="175"/>
      <c r="F145" s="175"/>
      <c r="G145" s="176">
        <f>L142</f>
        <v>422.94500000000005</v>
      </c>
      <c r="H145" s="175"/>
      <c r="I145" s="175"/>
      <c r="J145" s="175"/>
      <c r="K145" s="175"/>
      <c r="L145" s="174">
        <f>G145</f>
        <v>422.94500000000005</v>
      </c>
    </row>
    <row r="146" spans="1:12">
      <c r="A146" s="108"/>
      <c r="B146" s="175"/>
      <c r="C146" s="175"/>
      <c r="D146" s="175"/>
      <c r="E146" s="175"/>
      <c r="F146" s="175"/>
      <c r="G146" s="175"/>
      <c r="H146" s="175"/>
      <c r="I146" s="175"/>
      <c r="J146" s="175"/>
      <c r="K146" s="175"/>
      <c r="L146" s="135" t="s">
        <v>4</v>
      </c>
    </row>
    <row r="147" spans="1:12" ht="92.25" customHeight="1">
      <c r="A147" s="89" t="s">
        <v>163</v>
      </c>
      <c r="B147" s="866" t="s">
        <v>164</v>
      </c>
      <c r="C147" s="867"/>
      <c r="D147" s="867"/>
      <c r="E147" s="867"/>
      <c r="F147" s="867"/>
      <c r="G147" s="867"/>
      <c r="H147" s="867"/>
      <c r="I147" s="867"/>
      <c r="J147" s="867"/>
      <c r="K147" s="867"/>
      <c r="L147" s="171"/>
    </row>
    <row r="148" spans="1:12">
      <c r="A148" s="146"/>
      <c r="B148" s="136" t="s">
        <v>135</v>
      </c>
      <c r="C148" s="137"/>
      <c r="D148" s="95"/>
      <c r="E148" s="95"/>
      <c r="F148" s="95"/>
      <c r="G148" s="95"/>
      <c r="H148" s="95"/>
      <c r="I148" s="95"/>
      <c r="J148" s="175"/>
      <c r="K148" s="175"/>
      <c r="L148" s="108"/>
    </row>
    <row r="149" spans="1:12">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2">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2">
      <c r="A151" s="146"/>
      <c r="B151" s="799"/>
      <c r="C151" s="800"/>
      <c r="D151" s="801"/>
      <c r="E151" s="800"/>
      <c r="F151" s="807" t="s">
        <v>154</v>
      </c>
      <c r="G151" s="786">
        <f>SUM(G149:G150)</f>
        <v>261</v>
      </c>
      <c r="H151" s="95" t="s">
        <v>129</v>
      </c>
      <c r="I151" s="95"/>
      <c r="J151" s="175"/>
      <c r="K151" s="175"/>
      <c r="L151" s="108"/>
    </row>
    <row r="152" spans="1:12">
      <c r="A152" s="146"/>
      <c r="B152" s="119" t="s">
        <v>437</v>
      </c>
      <c r="C152" s="95"/>
      <c r="D152" s="95"/>
      <c r="E152" s="95"/>
      <c r="F152" s="95"/>
      <c r="G152" s="95"/>
      <c r="H152" s="143"/>
      <c r="I152" s="95"/>
      <c r="J152" s="95"/>
      <c r="L152" s="108"/>
    </row>
    <row r="153" spans="1:12" ht="27.6">
      <c r="A153" s="146"/>
      <c r="B153" s="809" t="s">
        <v>442</v>
      </c>
      <c r="C153" s="113">
        <v>7.46</v>
      </c>
      <c r="D153" s="113" t="s">
        <v>434</v>
      </c>
      <c r="E153" s="114">
        <v>5.5</v>
      </c>
      <c r="F153" s="113" t="s">
        <v>85</v>
      </c>
      <c r="G153" s="114">
        <f>C153-E153</f>
        <v>1.96</v>
      </c>
      <c r="H153" s="113" t="s">
        <v>121</v>
      </c>
      <c r="J153" s="95"/>
      <c r="L153" s="108"/>
    </row>
    <row r="154" spans="1:12">
      <c r="A154" s="146"/>
      <c r="B154" s="119"/>
      <c r="C154" s="95"/>
      <c r="D154" s="95"/>
      <c r="E154" s="95"/>
      <c r="F154" s="95"/>
      <c r="G154" s="95"/>
      <c r="H154" s="143"/>
      <c r="I154" s="95"/>
      <c r="J154" s="95"/>
      <c r="L154" s="108"/>
    </row>
    <row r="155" spans="1:12">
      <c r="A155" s="146"/>
      <c r="B155" s="119" t="s">
        <v>448</v>
      </c>
      <c r="C155" s="95"/>
      <c r="D155" s="95"/>
      <c r="E155" s="95"/>
      <c r="F155" s="95"/>
      <c r="G155" s="95"/>
      <c r="H155" s="143">
        <v>16.7</v>
      </c>
      <c r="I155" s="113" t="s">
        <v>129</v>
      </c>
      <c r="J155" s="95"/>
      <c r="L155" s="108"/>
    </row>
    <row r="156" spans="1:12">
      <c r="A156" s="146"/>
      <c r="B156" s="119" t="s">
        <v>450</v>
      </c>
      <c r="C156" s="95"/>
      <c r="D156" s="95"/>
      <c r="E156" s="95"/>
      <c r="F156" s="83"/>
      <c r="G156" s="83"/>
      <c r="H156" s="149">
        <v>9.91</v>
      </c>
      <c r="I156" s="115" t="s">
        <v>94</v>
      </c>
      <c r="J156" s="95"/>
      <c r="L156" s="108"/>
    </row>
    <row r="157" spans="1:12">
      <c r="A157" s="146"/>
      <c r="B157" s="799"/>
      <c r="C157" s="800"/>
      <c r="D157" s="801"/>
      <c r="E157" s="800"/>
      <c r="F157" s="801"/>
      <c r="G157" s="144" t="s">
        <v>170</v>
      </c>
      <c r="H157" s="143">
        <f>SUM(H155:H156)</f>
        <v>26.61</v>
      </c>
      <c r="I157" s="113" t="s">
        <v>94</v>
      </c>
      <c r="J157" s="95"/>
      <c r="L157" s="108"/>
    </row>
    <row r="158" spans="1:12">
      <c r="A158" s="146"/>
      <c r="B158" s="119" t="s">
        <v>156</v>
      </c>
      <c r="C158" s="113">
        <v>1</v>
      </c>
      <c r="D158" s="113" t="s">
        <v>140</v>
      </c>
      <c r="E158" s="144">
        <f>G151</f>
        <v>261</v>
      </c>
      <c r="F158" s="113" t="s">
        <v>140</v>
      </c>
      <c r="G158" s="114">
        <f>H157</f>
        <v>26.61</v>
      </c>
      <c r="H158" s="113" t="s">
        <v>85</v>
      </c>
      <c r="J158" s="114">
        <f>C158*E158*G158</f>
        <v>6945.21</v>
      </c>
      <c r="K158" s="114" t="s">
        <v>16</v>
      </c>
      <c r="L158" s="108"/>
    </row>
    <row r="159" spans="1:12">
      <c r="A159" s="146"/>
      <c r="B159" s="119"/>
      <c r="C159" s="113"/>
      <c r="D159" s="113"/>
      <c r="E159" s="144"/>
      <c r="F159" s="113"/>
      <c r="G159" s="114"/>
      <c r="H159" s="113"/>
      <c r="J159" s="114"/>
      <c r="K159" s="114"/>
      <c r="L159" s="108"/>
    </row>
    <row r="160" spans="1:12">
      <c r="A160" s="146"/>
      <c r="B160" s="856" t="s">
        <v>122</v>
      </c>
      <c r="C160" s="857"/>
      <c r="D160" s="857"/>
      <c r="E160" s="857"/>
      <c r="F160" s="113" t="s">
        <v>85</v>
      </c>
      <c r="G160" s="114">
        <v>40</v>
      </c>
      <c r="H160" s="95" t="s">
        <v>94</v>
      </c>
      <c r="I160" s="95"/>
      <c r="J160" s="810"/>
      <c r="K160" s="175"/>
      <c r="L160" s="108"/>
    </row>
    <row r="161" spans="1:13">
      <c r="A161" s="146"/>
      <c r="B161" s="858" t="s">
        <v>123</v>
      </c>
      <c r="C161" s="859"/>
      <c r="D161" s="859"/>
      <c r="E161" s="859"/>
      <c r="F161" s="115" t="s">
        <v>85</v>
      </c>
      <c r="G161" s="116">
        <v>40</v>
      </c>
      <c r="H161" s="83" t="s">
        <v>94</v>
      </c>
      <c r="I161" s="95"/>
      <c r="J161" s="810"/>
      <c r="K161" s="175"/>
      <c r="L161" s="108"/>
    </row>
    <row r="162" spans="1:13">
      <c r="A162" s="146"/>
      <c r="B162" s="138"/>
      <c r="C162" s="139"/>
      <c r="D162" s="875" t="s">
        <v>136</v>
      </c>
      <c r="E162" s="875"/>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6">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56" t="s">
        <v>173</v>
      </c>
      <c r="C179" s="857"/>
      <c r="D179" s="857"/>
      <c r="E179" s="857"/>
      <c r="F179" s="857"/>
      <c r="G179" s="857"/>
      <c r="H179" s="857"/>
      <c r="I179" s="857"/>
      <c r="J179" s="857"/>
      <c r="K179" s="869"/>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66" t="s">
        <v>178</v>
      </c>
      <c r="C191" s="871"/>
      <c r="D191" s="871"/>
      <c r="E191" s="871"/>
      <c r="F191" s="871"/>
      <c r="G191" s="871"/>
      <c r="H191" s="871"/>
      <c r="I191" s="871"/>
      <c r="J191" s="871"/>
      <c r="K191" s="872"/>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84" t="s">
        <v>426</v>
      </c>
      <c r="C197" s="885"/>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84" t="s">
        <v>346</v>
      </c>
      <c r="C199" s="885"/>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71" t="s">
        <v>428</v>
      </c>
      <c r="C207" s="867"/>
      <c r="D207" s="867"/>
      <c r="E207" s="867"/>
      <c r="F207" s="867"/>
      <c r="G207" s="867"/>
      <c r="H207" s="867"/>
      <c r="I207" s="867"/>
      <c r="J207" s="867"/>
      <c r="K207" s="867"/>
      <c r="L207" s="171"/>
    </row>
    <row r="208" spans="1:15">
      <c r="A208" s="146"/>
      <c r="B208" s="109" t="s">
        <v>185</v>
      </c>
      <c r="C208" s="109"/>
      <c r="D208" s="109"/>
      <c r="E208" s="109"/>
      <c r="F208" s="109"/>
      <c r="G208" s="109"/>
      <c r="H208" s="109"/>
      <c r="I208" s="109"/>
      <c r="J208" s="109"/>
      <c r="K208" s="109"/>
      <c r="L208" s="108"/>
    </row>
    <row r="209" spans="1:13">
      <c r="A209" s="146"/>
      <c r="B209" s="136" t="s">
        <v>431</v>
      </c>
      <c r="C209" s="137"/>
      <c r="D209" s="95"/>
      <c r="E209" s="95"/>
      <c r="F209" s="95"/>
      <c r="G209" s="95"/>
      <c r="H209" s="95"/>
      <c r="I209" s="95"/>
      <c r="J209" s="95"/>
      <c r="K209" s="109"/>
      <c r="L209" s="108"/>
    </row>
    <row r="210" spans="1:13">
      <c r="A210" s="146"/>
      <c r="B210" s="806" t="s">
        <v>119</v>
      </c>
      <c r="C210" s="804">
        <v>0</v>
      </c>
      <c r="D210" s="807" t="s">
        <v>120</v>
      </c>
      <c r="E210" s="800">
        <f>E17</f>
        <v>0.72399999999999998</v>
      </c>
      <c r="F210" s="801" t="s">
        <v>85</v>
      </c>
      <c r="G210" s="786">
        <f>(E210-C210)*1000</f>
        <v>724</v>
      </c>
      <c r="H210" s="46" t="s">
        <v>121</v>
      </c>
      <c r="I210" s="95"/>
      <c r="J210" s="95"/>
      <c r="K210" s="109"/>
      <c r="L210" s="108"/>
    </row>
    <row r="211" spans="1:13">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row>
    <row r="212" spans="1:13">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3">
      <c r="A213" s="146"/>
      <c r="B213" s="111"/>
      <c r="C213" s="112"/>
      <c r="D213" s="113"/>
      <c r="E213" s="112"/>
      <c r="F213" s="113" t="s">
        <v>154</v>
      </c>
      <c r="G213" s="114">
        <f>SUM(G210:G212)</f>
        <v>3039.0000000000009</v>
      </c>
      <c r="H213" s="95" t="s">
        <v>121</v>
      </c>
      <c r="I213" s="95"/>
      <c r="J213" s="95"/>
      <c r="K213" s="109"/>
      <c r="L213" s="108"/>
    </row>
    <row r="214" spans="1:13">
      <c r="A214" s="146"/>
      <c r="B214" s="119" t="s">
        <v>186</v>
      </c>
      <c r="C214" s="95"/>
      <c r="D214" s="95"/>
      <c r="E214" s="95"/>
      <c r="F214" s="95"/>
      <c r="G214" s="95"/>
      <c r="H214" s="95">
        <v>13.24</v>
      </c>
      <c r="I214" s="95" t="s">
        <v>129</v>
      </c>
      <c r="J214" s="95"/>
      <c r="K214" s="109"/>
      <c r="L214" s="170">
        <f>J222</f>
        <v>106121.79999999999</v>
      </c>
    </row>
    <row r="215" spans="1:13">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3">
      <c r="A216" s="146"/>
      <c r="B216" s="861" t="s">
        <v>126</v>
      </c>
      <c r="C216" s="862"/>
      <c r="D216" s="862"/>
      <c r="E216" s="862"/>
      <c r="F216" s="113"/>
      <c r="G216" s="114"/>
      <c r="H216" s="95"/>
      <c r="I216" s="95"/>
      <c r="J216" s="95"/>
      <c r="K216" s="109"/>
      <c r="L216" s="203"/>
      <c r="M216" s="148"/>
    </row>
    <row r="217" spans="1:13" ht="27.6">
      <c r="A217" s="146"/>
      <c r="B217" s="120" t="s">
        <v>127</v>
      </c>
      <c r="C217" s="100">
        <v>4.5999999999999996</v>
      </c>
      <c r="D217" s="94" t="s">
        <v>120</v>
      </c>
      <c r="E217" s="100">
        <v>7.8</v>
      </c>
      <c r="F217" s="94" t="s">
        <v>85</v>
      </c>
      <c r="G217" s="121">
        <v>850</v>
      </c>
      <c r="H217" s="93" t="s">
        <v>121</v>
      </c>
      <c r="I217" s="95"/>
      <c r="J217" s="95"/>
      <c r="K217" s="109"/>
      <c r="L217" s="203"/>
      <c r="M217" s="148"/>
    </row>
    <row r="218" spans="1:13" ht="27.6">
      <c r="A218" s="146"/>
      <c r="B218" s="120" t="s">
        <v>127</v>
      </c>
      <c r="C218" s="100">
        <v>25.2</v>
      </c>
      <c r="D218" s="105" t="s">
        <v>120</v>
      </c>
      <c r="E218" s="122">
        <v>36.630000000000003</v>
      </c>
      <c r="F218" s="105" t="s">
        <v>85</v>
      </c>
      <c r="G218" s="123">
        <v>3850</v>
      </c>
      <c r="H218" s="124" t="s">
        <v>121</v>
      </c>
      <c r="I218" s="95"/>
      <c r="J218" s="95"/>
      <c r="K218" s="109"/>
      <c r="L218" s="203"/>
      <c r="M218" s="148"/>
    </row>
    <row r="219" spans="1:13">
      <c r="A219" s="146"/>
      <c r="B219" s="111"/>
      <c r="C219" s="112"/>
      <c r="D219" s="113"/>
      <c r="E219" s="112"/>
      <c r="F219" s="118" t="s">
        <v>125</v>
      </c>
      <c r="G219" s="114">
        <f>SUM(G217:G218)</f>
        <v>4700</v>
      </c>
      <c r="H219" s="95" t="s">
        <v>121</v>
      </c>
      <c r="I219" s="95"/>
      <c r="J219" s="95"/>
      <c r="K219" s="109"/>
      <c r="L219" s="203"/>
      <c r="M219" s="148"/>
    </row>
    <row r="220" spans="1:13">
      <c r="A220" s="146"/>
      <c r="B220" s="119" t="s">
        <v>188</v>
      </c>
      <c r="C220" s="95"/>
      <c r="D220" s="95"/>
      <c r="E220" s="95"/>
      <c r="F220" s="95"/>
      <c r="G220" s="95"/>
      <c r="H220" s="95">
        <v>13.79</v>
      </c>
      <c r="I220" s="95" t="s">
        <v>129</v>
      </c>
      <c r="J220" s="95"/>
      <c r="K220" s="109"/>
      <c r="L220" s="203"/>
      <c r="M220" s="148"/>
    </row>
    <row r="221" spans="1:13">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3">
      <c r="A222" s="146"/>
      <c r="B222" s="119"/>
      <c r="C222" s="113"/>
      <c r="D222" s="114"/>
      <c r="E222" s="113"/>
      <c r="F222" s="113"/>
      <c r="G222" s="113"/>
      <c r="H222" s="114"/>
      <c r="I222" s="95" t="s">
        <v>170</v>
      </c>
      <c r="J222" s="143">
        <f>SUM(J215:J221)</f>
        <v>106121.79999999999</v>
      </c>
      <c r="K222" s="109" t="s">
        <v>16</v>
      </c>
      <c r="L222" s="203"/>
      <c r="M222" s="148"/>
    </row>
    <row r="223" spans="1:13">
      <c r="A223" s="160"/>
      <c r="B223" s="166"/>
      <c r="C223" s="116"/>
      <c r="D223" s="115"/>
      <c r="E223" s="116"/>
      <c r="F223" s="115"/>
      <c r="G223" s="116"/>
      <c r="H223" s="83"/>
      <c r="I223" s="83"/>
      <c r="J223" s="83"/>
      <c r="K223" s="134"/>
      <c r="L223" s="81"/>
    </row>
    <row r="224" spans="1:13" ht="80.25" customHeight="1">
      <c r="A224" s="89" t="s">
        <v>189</v>
      </c>
      <c r="B224" s="871" t="s">
        <v>190</v>
      </c>
      <c r="C224" s="867"/>
      <c r="D224" s="867"/>
      <c r="E224" s="867"/>
      <c r="F224" s="867"/>
      <c r="G224" s="867"/>
      <c r="H224" s="867"/>
      <c r="I224" s="867"/>
      <c r="J224" s="867"/>
      <c r="K224" s="867"/>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56" t="s">
        <v>122</v>
      </c>
      <c r="C229" s="857"/>
      <c r="D229" s="857"/>
      <c r="E229" s="857"/>
      <c r="F229" s="113" t="s">
        <v>85</v>
      </c>
      <c r="G229" s="114">
        <v>40</v>
      </c>
      <c r="H229" s="95" t="s">
        <v>94</v>
      </c>
      <c r="I229" s="109"/>
      <c r="J229" s="109"/>
      <c r="K229" s="109"/>
      <c r="L229" s="108"/>
    </row>
    <row r="230" spans="1:12">
      <c r="A230" s="146"/>
      <c r="B230" s="858" t="s">
        <v>123</v>
      </c>
      <c r="C230" s="859"/>
      <c r="D230" s="859"/>
      <c r="E230" s="859"/>
      <c r="F230" s="115" t="s">
        <v>85</v>
      </c>
      <c r="G230" s="116">
        <v>40</v>
      </c>
      <c r="H230" s="83" t="s">
        <v>94</v>
      </c>
      <c r="I230" s="109"/>
      <c r="J230" s="109"/>
      <c r="K230" s="109"/>
      <c r="L230" s="108"/>
    </row>
    <row r="231" spans="1:12">
      <c r="A231" s="146"/>
      <c r="B231" s="138"/>
      <c r="C231" s="139"/>
      <c r="D231" s="875" t="s">
        <v>88</v>
      </c>
      <c r="E231" s="875"/>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66" t="s">
        <v>193</v>
      </c>
      <c r="C236" s="871"/>
      <c r="D236" s="871"/>
      <c r="E236" s="871"/>
      <c r="F236" s="871"/>
      <c r="G236" s="871"/>
      <c r="H236" s="871"/>
      <c r="I236" s="871"/>
      <c r="J236" s="871"/>
      <c r="K236" s="872"/>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66" t="s">
        <v>196</v>
      </c>
      <c r="C241" s="871"/>
      <c r="D241" s="871"/>
      <c r="E241" s="871"/>
      <c r="F241" s="871"/>
      <c r="G241" s="871"/>
      <c r="H241" s="871"/>
      <c r="I241" s="871"/>
      <c r="J241" s="871"/>
      <c r="K241" s="872"/>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236:K236"/>
    <mergeCell ref="B197:C197"/>
    <mergeCell ref="B199:C199"/>
    <mergeCell ref="B241:K241"/>
    <mergeCell ref="B216:E216"/>
    <mergeCell ref="B224:K224"/>
    <mergeCell ref="B229:E229"/>
    <mergeCell ref="B230:E230"/>
    <mergeCell ref="D162:E162"/>
    <mergeCell ref="B179:K179"/>
    <mergeCell ref="B191:K191"/>
    <mergeCell ref="B207:K207"/>
    <mergeCell ref="D231:E231"/>
    <mergeCell ref="B142:F142"/>
    <mergeCell ref="B144:K144"/>
    <mergeCell ref="B147:K147"/>
    <mergeCell ref="B160:E160"/>
    <mergeCell ref="B161:E161"/>
    <mergeCell ref="D109:E109"/>
    <mergeCell ref="B121:K121"/>
    <mergeCell ref="B135:E135"/>
    <mergeCell ref="B136:E136"/>
    <mergeCell ref="D137:E137"/>
    <mergeCell ref="B91:E91"/>
    <mergeCell ref="D92:E92"/>
    <mergeCell ref="B99:K99"/>
    <mergeCell ref="B107:E107"/>
    <mergeCell ref="B108:E108"/>
    <mergeCell ref="B93:D93"/>
    <mergeCell ref="B57:E57"/>
    <mergeCell ref="B68:K68"/>
    <mergeCell ref="B71:K71"/>
    <mergeCell ref="B77:K77"/>
    <mergeCell ref="B90:E90"/>
    <mergeCell ref="E25:F25"/>
    <mergeCell ref="B28:K28"/>
    <mergeCell ref="B43:E43"/>
    <mergeCell ref="B44:E44"/>
    <mergeCell ref="D45:E45"/>
    <mergeCell ref="B13:E13"/>
    <mergeCell ref="B14:E14"/>
    <mergeCell ref="E15:F15"/>
    <mergeCell ref="B21:E21"/>
    <mergeCell ref="A1:L1"/>
    <mergeCell ref="B2:I2"/>
    <mergeCell ref="B3:K3"/>
    <mergeCell ref="B8:K8"/>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abSelected="1" workbookViewId="0">
      <selection activeCell="I4" sqref="I4"/>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6" t="s">
        <v>237</v>
      </c>
      <c r="B1" s="887"/>
      <c r="C1" s="887"/>
      <c r="D1" s="887"/>
      <c r="E1" s="887"/>
      <c r="F1" s="887"/>
      <c r="G1" s="888"/>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76" workbookViewId="0">
      <selection activeCell="N98" sqref="N98"/>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10.10937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61" t="s">
        <v>282</v>
      </c>
      <c r="B1" s="962"/>
      <c r="C1" s="962"/>
      <c r="D1" s="962"/>
      <c r="E1" s="962"/>
      <c r="F1" s="962"/>
      <c r="G1" s="962"/>
      <c r="H1" s="962"/>
      <c r="I1" s="962"/>
      <c r="J1" s="962"/>
      <c r="K1" s="962"/>
      <c r="L1" s="962"/>
      <c r="M1" s="962"/>
      <c r="N1" s="962"/>
      <c r="O1" s="962"/>
      <c r="P1" s="962"/>
    </row>
    <row r="2" spans="1:16" s="287" customFormat="1" ht="13.8">
      <c r="A2" s="962"/>
      <c r="B2" s="962"/>
      <c r="C2" s="962"/>
      <c r="D2" s="962"/>
      <c r="E2" s="962"/>
      <c r="F2" s="962"/>
      <c r="G2" s="962"/>
      <c r="H2" s="962"/>
      <c r="I2" s="962"/>
      <c r="J2" s="962"/>
      <c r="K2" s="962"/>
      <c r="L2" s="962"/>
      <c r="M2" s="962"/>
      <c r="N2" s="962"/>
      <c r="O2" s="962"/>
      <c r="P2" s="96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5">
        <v>1</v>
      </c>
      <c r="B5" s="965"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7"/>
      <c r="B11" s="967"/>
      <c r="C11" s="944"/>
      <c r="D11" s="319"/>
      <c r="E11" s="320"/>
      <c r="F11" s="321"/>
      <c r="G11" s="321"/>
      <c r="H11" s="321"/>
      <c r="I11" s="321"/>
      <c r="J11" s="321"/>
      <c r="K11" s="321"/>
      <c r="L11" s="321"/>
      <c r="M11" s="321"/>
      <c r="N11" s="322"/>
      <c r="O11" s="323"/>
      <c r="P11" s="323"/>
    </row>
    <row r="12" spans="1:16" s="287" customFormat="1" ht="13.8">
      <c r="A12" s="899">
        <v>2</v>
      </c>
      <c r="B12" s="899" t="s">
        <v>243</v>
      </c>
      <c r="C12" s="950" t="s">
        <v>290</v>
      </c>
      <c r="D12" s="968" t="s">
        <v>291</v>
      </c>
      <c r="E12" s="969"/>
      <c r="F12" s="969"/>
      <c r="G12" s="969"/>
      <c r="H12" s="969"/>
      <c r="I12" s="305" t="s">
        <v>85</v>
      </c>
      <c r="J12" s="324">
        <v>3</v>
      </c>
      <c r="K12" s="305" t="s">
        <v>292</v>
      </c>
      <c r="L12" s="305"/>
      <c r="M12" s="305"/>
      <c r="N12" s="325"/>
      <c r="O12" s="970">
        <f>N19</f>
        <v>2524.9499999999998</v>
      </c>
      <c r="P12" s="954" t="s">
        <v>4</v>
      </c>
    </row>
    <row r="13" spans="1:16" s="287" customFormat="1" ht="13.8">
      <c r="A13" s="900"/>
      <c r="B13" s="900"/>
      <c r="C13" s="951"/>
      <c r="D13" s="802" t="s">
        <v>293</v>
      </c>
      <c r="E13" s="326"/>
      <c r="F13" s="326"/>
      <c r="G13" s="326"/>
      <c r="H13" s="326"/>
      <c r="I13" s="305" t="s">
        <v>85</v>
      </c>
      <c r="J13" s="324">
        <v>30</v>
      </c>
      <c r="K13" s="305" t="s">
        <v>292</v>
      </c>
      <c r="L13" s="305"/>
      <c r="M13" s="305"/>
      <c r="N13" s="325"/>
      <c r="O13" s="971"/>
      <c r="P13" s="955"/>
    </row>
    <row r="14" spans="1:16" s="287" customFormat="1" ht="13.8">
      <c r="A14" s="900"/>
      <c r="B14" s="900"/>
      <c r="C14" s="951"/>
      <c r="D14" s="944" t="s">
        <v>294</v>
      </c>
      <c r="E14" s="945"/>
      <c r="F14" s="945"/>
      <c r="G14" s="945"/>
      <c r="H14" s="945"/>
      <c r="I14" s="945"/>
      <c r="J14" s="305"/>
      <c r="K14" s="305"/>
      <c r="L14" s="305"/>
      <c r="M14" s="305"/>
      <c r="N14" s="325"/>
      <c r="O14" s="971"/>
      <c r="P14" s="955"/>
    </row>
    <row r="15" spans="1:16" s="287" customFormat="1" ht="13.8">
      <c r="A15" s="900"/>
      <c r="B15" s="900"/>
      <c r="C15" s="951"/>
      <c r="D15" s="327" t="s">
        <v>85</v>
      </c>
      <c r="E15" s="328" t="s">
        <v>113</v>
      </c>
      <c r="F15" s="328">
        <v>6</v>
      </c>
      <c r="G15" s="328" t="s">
        <v>140</v>
      </c>
      <c r="H15" s="329">
        <f>J12</f>
        <v>3</v>
      </c>
      <c r="I15" s="328" t="s">
        <v>295</v>
      </c>
      <c r="J15" s="330">
        <v>4.3</v>
      </c>
      <c r="K15" s="331" t="s">
        <v>85</v>
      </c>
      <c r="L15" s="331">
        <v>22.3</v>
      </c>
      <c r="M15" s="332" t="s">
        <v>292</v>
      </c>
      <c r="N15" s="333"/>
      <c r="O15" s="971"/>
      <c r="P15" s="955"/>
    </row>
    <row r="16" spans="1:16" s="287" customFormat="1" ht="13.8">
      <c r="A16" s="900"/>
      <c r="B16" s="900"/>
      <c r="C16" s="951"/>
      <c r="D16" s="944" t="s">
        <v>296</v>
      </c>
      <c r="E16" s="945"/>
      <c r="F16" s="945"/>
      <c r="G16" s="945"/>
      <c r="H16" s="945"/>
      <c r="I16" s="945"/>
      <c r="J16" s="334"/>
      <c r="K16" s="331" t="s">
        <v>85</v>
      </c>
      <c r="L16" s="331">
        <v>17</v>
      </c>
      <c r="M16" s="332" t="s">
        <v>292</v>
      </c>
      <c r="N16" s="335"/>
      <c r="O16" s="971"/>
      <c r="P16" s="955"/>
    </row>
    <row r="17" spans="1:18" s="287" customFormat="1" ht="13.8">
      <c r="A17" s="900"/>
      <c r="B17" s="900"/>
      <c r="C17" s="951"/>
      <c r="D17" s="944" t="s">
        <v>297</v>
      </c>
      <c r="E17" s="945"/>
      <c r="F17" s="945"/>
      <c r="G17" s="945"/>
      <c r="H17" s="945"/>
      <c r="I17" s="945"/>
      <c r="J17" s="336"/>
      <c r="K17" s="337" t="s">
        <v>85</v>
      </c>
      <c r="L17" s="337">
        <v>15</v>
      </c>
      <c r="M17" s="338" t="s">
        <v>292</v>
      </c>
      <c r="N17" s="339"/>
      <c r="O17" s="971"/>
      <c r="P17" s="955"/>
    </row>
    <row r="18" spans="1:18" s="287" customFormat="1" ht="13.8">
      <c r="A18" s="900"/>
      <c r="B18" s="900"/>
      <c r="C18" s="951"/>
      <c r="D18" s="340"/>
      <c r="E18" s="304"/>
      <c r="F18" s="304"/>
      <c r="G18" s="304"/>
      <c r="H18" s="304"/>
      <c r="I18" s="304"/>
      <c r="J18" s="334" t="s">
        <v>170</v>
      </c>
      <c r="K18" s="331"/>
      <c r="L18" s="331">
        <f>SUM(L15:L17)</f>
        <v>54.3</v>
      </c>
      <c r="M18" s="332" t="s">
        <v>292</v>
      </c>
      <c r="N18" s="335"/>
      <c r="O18" s="971"/>
      <c r="P18" s="955"/>
    </row>
    <row r="19" spans="1:18" s="287" customFormat="1" ht="13.8">
      <c r="A19" s="900"/>
      <c r="B19" s="900"/>
      <c r="C19" s="951"/>
      <c r="D19" s="944" t="s">
        <v>298</v>
      </c>
      <c r="E19" s="945"/>
      <c r="F19" s="305">
        <v>1</v>
      </c>
      <c r="G19" s="305" t="s">
        <v>140</v>
      </c>
      <c r="H19" s="306">
        <v>54.3</v>
      </c>
      <c r="I19" s="306" t="s">
        <v>140</v>
      </c>
      <c r="J19" s="307">
        <v>30</v>
      </c>
      <c r="K19" s="307" t="s">
        <v>140</v>
      </c>
      <c r="L19" s="307">
        <v>1.55</v>
      </c>
      <c r="M19" s="308" t="s">
        <v>85</v>
      </c>
      <c r="N19" s="335">
        <f>L19*J19*H19*F19</f>
        <v>2524.9499999999998</v>
      </c>
      <c r="O19" s="971"/>
      <c r="P19" s="955"/>
    </row>
    <row r="20" spans="1:18" s="287" customFormat="1" ht="13.8">
      <c r="A20" s="900"/>
      <c r="B20" s="900"/>
      <c r="C20" s="951"/>
      <c r="D20" s="340"/>
      <c r="E20" s="304"/>
      <c r="F20" s="304"/>
      <c r="G20" s="304"/>
      <c r="H20" s="304"/>
      <c r="I20" s="304"/>
      <c r="J20" s="341"/>
      <c r="K20" s="342"/>
      <c r="L20" s="342"/>
      <c r="M20" s="343"/>
      <c r="N20" s="325" t="s">
        <v>4</v>
      </c>
      <c r="O20" s="971"/>
      <c r="P20" s="955"/>
    </row>
    <row r="21" spans="1:18" s="287" customFormat="1" ht="13.8">
      <c r="A21" s="900"/>
      <c r="B21" s="900"/>
      <c r="C21" s="951"/>
      <c r="D21" s="340"/>
      <c r="E21" s="304"/>
      <c r="F21" s="305"/>
      <c r="G21" s="305"/>
      <c r="H21" s="305"/>
      <c r="I21" s="305"/>
      <c r="J21" s="305"/>
      <c r="K21" s="305"/>
      <c r="L21" s="305"/>
      <c r="M21" s="305"/>
      <c r="N21" s="325"/>
      <c r="O21" s="971"/>
      <c r="P21" s="955"/>
    </row>
    <row r="22" spans="1:18" s="287" customFormat="1" ht="13.8">
      <c r="A22" s="899">
        <v>3</v>
      </c>
      <c r="B22" s="899" t="s">
        <v>245</v>
      </c>
      <c r="C22" s="950" t="s">
        <v>299</v>
      </c>
      <c r="D22" s="344" t="s">
        <v>300</v>
      </c>
      <c r="E22" s="345" t="s">
        <v>85</v>
      </c>
      <c r="F22" s="346" t="s">
        <v>301</v>
      </c>
      <c r="G22" s="347"/>
      <c r="H22" s="348"/>
      <c r="I22" s="349"/>
      <c r="J22" s="348"/>
      <c r="K22" s="349"/>
      <c r="L22" s="350"/>
      <c r="M22" s="350"/>
      <c r="N22" s="351"/>
      <c r="O22" s="952">
        <f>N45</f>
        <v>360.07902300000001</v>
      </c>
      <c r="P22" s="954" t="s">
        <v>4</v>
      </c>
      <c r="R22" s="352"/>
    </row>
    <row r="23" spans="1:18" s="287" customFormat="1">
      <c r="A23" s="900"/>
      <c r="B23" s="900"/>
      <c r="C23" s="951"/>
      <c r="D23" s="353">
        <f>L18</f>
        <v>54.3</v>
      </c>
      <c r="E23" s="354" t="s">
        <v>302</v>
      </c>
      <c r="F23" s="355">
        <v>2</v>
      </c>
      <c r="G23" s="355" t="s">
        <v>140</v>
      </c>
      <c r="H23" s="356">
        <v>5</v>
      </c>
      <c r="I23" s="355" t="s">
        <v>303</v>
      </c>
      <c r="J23" s="356">
        <v>2</v>
      </c>
      <c r="K23" s="355" t="s">
        <v>140</v>
      </c>
      <c r="L23" s="356">
        <v>0.6</v>
      </c>
      <c r="M23" s="356" t="s">
        <v>304</v>
      </c>
      <c r="N23" s="357"/>
      <c r="O23" s="953"/>
      <c r="P23" s="955"/>
      <c r="R23" s="352"/>
    </row>
    <row r="24" spans="1:18" s="287" customFormat="1" ht="13.8">
      <c r="A24" s="900"/>
      <c r="B24" s="900"/>
      <c r="C24" s="951"/>
      <c r="D24" s="358"/>
      <c r="E24" s="305"/>
      <c r="F24" s="355"/>
      <c r="G24" s="355"/>
      <c r="H24" s="356"/>
      <c r="I24" s="355"/>
      <c r="J24" s="356"/>
      <c r="K24" s="355" t="s">
        <v>85</v>
      </c>
      <c r="L24" s="359">
        <f>D23-((F23*H23)+(J23*L23))</f>
        <v>43.099999999999994</v>
      </c>
      <c r="M24" s="356" t="s">
        <v>292</v>
      </c>
      <c r="N24" s="357"/>
      <c r="O24" s="953"/>
      <c r="P24" s="955"/>
      <c r="R24" s="352"/>
    </row>
    <row r="25" spans="1:18" s="287" customFormat="1" ht="13.8">
      <c r="A25" s="900"/>
      <c r="B25" s="900"/>
      <c r="C25" s="951"/>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53"/>
      <c r="P25" s="955"/>
      <c r="R25" s="352"/>
    </row>
    <row r="26" spans="1:18" s="287" customFormat="1" ht="13.8">
      <c r="A26" s="900"/>
      <c r="B26" s="900"/>
      <c r="C26" s="951"/>
      <c r="D26" s="360" t="s">
        <v>306</v>
      </c>
      <c r="E26" s="361" t="s">
        <v>85</v>
      </c>
      <c r="F26" s="305"/>
      <c r="G26" s="305"/>
      <c r="H26" s="306"/>
      <c r="I26" s="306"/>
      <c r="J26" s="307"/>
      <c r="K26" s="307"/>
      <c r="L26" s="307"/>
      <c r="M26" s="308"/>
      <c r="N26" s="335"/>
      <c r="O26" s="953"/>
      <c r="P26" s="955"/>
      <c r="R26" s="352"/>
    </row>
    <row r="27" spans="1:18" s="287" customFormat="1">
      <c r="A27" s="900"/>
      <c r="B27" s="900"/>
      <c r="C27" s="951"/>
      <c r="D27" s="944" t="s">
        <v>307</v>
      </c>
      <c r="E27" s="945"/>
      <c r="F27" s="362" t="s">
        <v>308</v>
      </c>
      <c r="G27" s="305" t="s">
        <v>114</v>
      </c>
      <c r="H27" s="306" t="s">
        <v>309</v>
      </c>
      <c r="I27" s="306" t="s">
        <v>85</v>
      </c>
      <c r="J27" s="363">
        <v>9.4870000000000001</v>
      </c>
      <c r="K27" s="307" t="s">
        <v>292</v>
      </c>
      <c r="L27" s="307"/>
      <c r="M27" s="308"/>
      <c r="N27" s="335"/>
      <c r="O27" s="953"/>
      <c r="P27" s="955"/>
      <c r="R27" s="352"/>
    </row>
    <row r="28" spans="1:18" s="287" customFormat="1" ht="13.8">
      <c r="A28" s="900"/>
      <c r="B28" s="900"/>
      <c r="C28" s="951"/>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53"/>
      <c r="P28" s="955"/>
      <c r="R28" s="352"/>
    </row>
    <row r="29" spans="1:18" s="287" customFormat="1">
      <c r="A29" s="900"/>
      <c r="B29" s="900"/>
      <c r="C29" s="951"/>
      <c r="D29" s="944" t="s">
        <v>310</v>
      </c>
      <c r="E29" s="945"/>
      <c r="F29" s="945"/>
      <c r="G29" s="945"/>
      <c r="H29" s="945"/>
      <c r="I29" s="306" t="s">
        <v>85</v>
      </c>
      <c r="J29" s="364" t="s">
        <v>311</v>
      </c>
      <c r="K29" s="307"/>
      <c r="L29" s="307"/>
      <c r="M29" s="308"/>
      <c r="N29" s="335"/>
      <c r="O29" s="953"/>
      <c r="P29" s="955"/>
      <c r="R29" s="352"/>
    </row>
    <row r="30" spans="1:18" s="287" customFormat="1" ht="13.8">
      <c r="A30" s="900"/>
      <c r="B30" s="900"/>
      <c r="C30" s="951"/>
      <c r="D30" s="305">
        <v>0.5</v>
      </c>
      <c r="E30" s="305" t="s">
        <v>140</v>
      </c>
      <c r="F30" s="306">
        <v>2</v>
      </c>
      <c r="G30" s="306" t="s">
        <v>140</v>
      </c>
      <c r="H30" s="307">
        <v>3.14</v>
      </c>
      <c r="I30" s="307" t="s">
        <v>140</v>
      </c>
      <c r="J30" s="307">
        <v>9</v>
      </c>
      <c r="K30" s="308" t="s">
        <v>85</v>
      </c>
      <c r="L30" s="365">
        <f>J30*H30*F30*D30</f>
        <v>28.26</v>
      </c>
      <c r="M30" s="332" t="s">
        <v>292</v>
      </c>
      <c r="N30" s="366"/>
      <c r="O30" s="953"/>
      <c r="P30" s="955"/>
    </row>
    <row r="31" spans="1:18" s="287" customFormat="1" ht="13.8">
      <c r="A31" s="900"/>
      <c r="B31" s="900"/>
      <c r="C31" s="951"/>
      <c r="D31" s="367" t="s">
        <v>312</v>
      </c>
      <c r="E31" s="368"/>
      <c r="F31" s="368"/>
      <c r="G31" s="306"/>
      <c r="H31" s="307"/>
      <c r="I31" s="307"/>
      <c r="J31" s="307"/>
      <c r="K31" s="308" t="s">
        <v>85</v>
      </c>
      <c r="L31" s="365">
        <v>0</v>
      </c>
      <c r="M31" s="332" t="s">
        <v>292</v>
      </c>
      <c r="N31" s="366"/>
      <c r="O31" s="953"/>
      <c r="P31" s="955"/>
    </row>
    <row r="32" spans="1:18" s="287" customFormat="1">
      <c r="A32" s="900"/>
      <c r="B32" s="900"/>
      <c r="C32" s="951"/>
      <c r="D32" s="959" t="s">
        <v>313</v>
      </c>
      <c r="E32" s="960"/>
      <c r="F32" s="306">
        <v>28.26</v>
      </c>
      <c r="G32" s="306" t="s">
        <v>114</v>
      </c>
      <c r="H32" s="307">
        <v>0</v>
      </c>
      <c r="I32" s="364" t="s">
        <v>131</v>
      </c>
      <c r="J32" s="369">
        <v>2</v>
      </c>
      <c r="K32" s="308" t="s">
        <v>85</v>
      </c>
      <c r="L32" s="370">
        <v>14.13</v>
      </c>
      <c r="M32" s="332" t="s">
        <v>292</v>
      </c>
      <c r="N32" s="366"/>
      <c r="O32" s="953"/>
      <c r="P32" s="955"/>
    </row>
    <row r="33" spans="1:16" s="287" customFormat="1" ht="13.8">
      <c r="A33" s="900"/>
      <c r="B33" s="900"/>
      <c r="C33" s="951"/>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53"/>
      <c r="P33" s="955"/>
    </row>
    <row r="34" spans="1:16" s="287" customFormat="1" ht="13.8">
      <c r="A34" s="900"/>
      <c r="B34" s="900"/>
      <c r="C34" s="951"/>
      <c r="D34" s="304" t="s">
        <v>314</v>
      </c>
      <c r="E34" s="304" t="s">
        <v>85</v>
      </c>
      <c r="F34" s="305">
        <v>2</v>
      </c>
      <c r="G34" s="305" t="s">
        <v>140</v>
      </c>
      <c r="H34" s="306">
        <v>7</v>
      </c>
      <c r="I34" s="306" t="s">
        <v>140</v>
      </c>
      <c r="J34" s="307">
        <v>4.3</v>
      </c>
      <c r="K34" s="307" t="s">
        <v>140</v>
      </c>
      <c r="L34" s="307">
        <v>0.15</v>
      </c>
      <c r="M34" s="308" t="s">
        <v>85</v>
      </c>
      <c r="N34" s="309">
        <f>L34*J34*H34*F34</f>
        <v>9.0299999999999994</v>
      </c>
      <c r="O34" s="953"/>
      <c r="P34" s="955"/>
    </row>
    <row r="35" spans="1:16" s="287" customFormat="1" ht="13.8">
      <c r="A35" s="900"/>
      <c r="B35" s="900"/>
      <c r="C35" s="951"/>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53"/>
      <c r="P35" s="955"/>
    </row>
    <row r="36" spans="1:16" s="287" customFormat="1" ht="13.8">
      <c r="A36" s="900"/>
      <c r="B36" s="900"/>
      <c r="C36" s="951"/>
      <c r="D36" s="944" t="s">
        <v>316</v>
      </c>
      <c r="E36" s="945"/>
      <c r="F36" s="945"/>
      <c r="G36" s="945"/>
      <c r="H36" s="945"/>
      <c r="I36" s="307"/>
      <c r="J36" s="307"/>
      <c r="K36" s="308"/>
      <c r="L36" s="365"/>
      <c r="M36" s="332"/>
      <c r="N36" s="366"/>
      <c r="O36" s="953"/>
      <c r="P36" s="955"/>
    </row>
    <row r="37" spans="1:16" s="287" customFormat="1" ht="13.8">
      <c r="A37" s="900"/>
      <c r="B37" s="900"/>
      <c r="C37" s="951"/>
      <c r="D37" s="305">
        <v>2</v>
      </c>
      <c r="E37" s="305" t="s">
        <v>288</v>
      </c>
      <c r="F37" s="372">
        <v>7</v>
      </c>
      <c r="G37" s="372" t="s">
        <v>114</v>
      </c>
      <c r="H37" s="373">
        <v>3</v>
      </c>
      <c r="I37" s="307" t="s">
        <v>317</v>
      </c>
      <c r="J37" s="307">
        <v>12</v>
      </c>
      <c r="K37" s="308" t="s">
        <v>140</v>
      </c>
      <c r="L37" s="365">
        <v>0.15</v>
      </c>
      <c r="M37" s="332" t="s">
        <v>85</v>
      </c>
      <c r="N37" s="374">
        <f>((F37+H37)/2)*L37*J37*D37</f>
        <v>18</v>
      </c>
      <c r="O37" s="953"/>
      <c r="P37" s="955"/>
    </row>
    <row r="38" spans="1:16" s="287" customFormat="1" ht="13.8">
      <c r="A38" s="900"/>
      <c r="B38" s="900"/>
      <c r="C38" s="951"/>
      <c r="D38" s="305"/>
      <c r="E38" s="305"/>
      <c r="F38" s="306"/>
      <c r="G38" s="375">
        <v>2</v>
      </c>
      <c r="H38" s="307"/>
      <c r="I38" s="307"/>
      <c r="J38" s="307"/>
      <c r="K38" s="308"/>
      <c r="L38" s="365"/>
      <c r="M38" s="332"/>
      <c r="N38" s="366"/>
      <c r="O38" s="953"/>
      <c r="P38" s="955"/>
    </row>
    <row r="39" spans="1:16" s="287" customFormat="1" ht="13.8">
      <c r="A39" s="900"/>
      <c r="B39" s="900"/>
      <c r="C39" s="951"/>
      <c r="D39" s="944" t="s">
        <v>318</v>
      </c>
      <c r="E39" s="945"/>
      <c r="F39" s="945"/>
      <c r="G39" s="945"/>
      <c r="H39" s="945"/>
      <c r="I39" s="307"/>
      <c r="J39" s="307"/>
      <c r="K39" s="308"/>
      <c r="L39" s="365"/>
      <c r="M39" s="332"/>
      <c r="N39" s="366"/>
      <c r="O39" s="953"/>
      <c r="P39" s="955"/>
    </row>
    <row r="40" spans="1:16" s="287" customFormat="1" ht="13.8">
      <c r="A40" s="900"/>
      <c r="B40" s="900"/>
      <c r="C40" s="951"/>
      <c r="D40" s="305">
        <v>2</v>
      </c>
      <c r="E40" s="305" t="s">
        <v>288</v>
      </c>
      <c r="F40" s="372">
        <v>7</v>
      </c>
      <c r="G40" s="372" t="s">
        <v>114</v>
      </c>
      <c r="H40" s="373">
        <v>3</v>
      </c>
      <c r="I40" s="307" t="s">
        <v>317</v>
      </c>
      <c r="J40" s="307">
        <v>10</v>
      </c>
      <c r="K40" s="308" t="s">
        <v>140</v>
      </c>
      <c r="L40" s="365">
        <v>0.15</v>
      </c>
      <c r="M40" s="332" t="s">
        <v>85</v>
      </c>
      <c r="N40" s="374">
        <f>((F40+H40)/2)*L40*J40*D40</f>
        <v>15</v>
      </c>
      <c r="O40" s="953"/>
      <c r="P40" s="955"/>
    </row>
    <row r="41" spans="1:16" s="287" customFormat="1" ht="13.8">
      <c r="A41" s="900"/>
      <c r="B41" s="900"/>
      <c r="C41" s="951"/>
      <c r="D41" s="305"/>
      <c r="E41" s="305"/>
      <c r="F41" s="306"/>
      <c r="G41" s="375">
        <v>2</v>
      </c>
      <c r="H41" s="307"/>
      <c r="I41" s="307"/>
      <c r="J41" s="307"/>
      <c r="K41" s="308"/>
      <c r="L41" s="365"/>
      <c r="M41" s="332"/>
      <c r="N41" s="366"/>
      <c r="O41" s="953"/>
      <c r="P41" s="955"/>
    </row>
    <row r="42" spans="1:16" s="287" customFormat="1" ht="13.8">
      <c r="A42" s="900"/>
      <c r="B42" s="900"/>
      <c r="C42" s="951"/>
      <c r="D42" s="305" t="s">
        <v>287</v>
      </c>
      <c r="E42" s="304" t="s">
        <v>85</v>
      </c>
      <c r="F42" s="305">
        <v>4</v>
      </c>
      <c r="G42" s="305" t="s">
        <v>140</v>
      </c>
      <c r="H42" s="306">
        <v>5</v>
      </c>
      <c r="I42" s="306" t="s">
        <v>140</v>
      </c>
      <c r="J42" s="307">
        <v>1</v>
      </c>
      <c r="K42" s="307" t="s">
        <v>140</v>
      </c>
      <c r="L42" s="307">
        <v>0.15</v>
      </c>
      <c r="M42" s="308" t="s">
        <v>85</v>
      </c>
      <c r="N42" s="309">
        <f>L42*J42*H42*F42</f>
        <v>3</v>
      </c>
      <c r="O42" s="953"/>
      <c r="P42" s="955"/>
    </row>
    <row r="43" spans="1:16" s="287" customFormat="1" ht="13.8">
      <c r="A43" s="900"/>
      <c r="B43" s="900"/>
      <c r="C43" s="951"/>
      <c r="D43" s="944" t="s">
        <v>319</v>
      </c>
      <c r="E43" s="945"/>
      <c r="F43" s="945"/>
      <c r="G43" s="945"/>
      <c r="H43" s="945"/>
      <c r="I43" s="945"/>
      <c r="J43" s="307"/>
      <c r="K43" s="308"/>
      <c r="L43" s="365"/>
      <c r="M43" s="332"/>
      <c r="N43" s="366"/>
      <c r="O43" s="953"/>
      <c r="P43" s="955"/>
    </row>
    <row r="44" spans="1:16" s="287" customFormat="1" ht="13.8">
      <c r="A44" s="900"/>
      <c r="B44" s="900"/>
      <c r="C44" s="951"/>
      <c r="D44" s="305" t="s">
        <v>287</v>
      </c>
      <c r="E44" s="304" t="s">
        <v>85</v>
      </c>
      <c r="F44" s="305">
        <v>2</v>
      </c>
      <c r="G44" s="376" t="s">
        <v>140</v>
      </c>
      <c r="H44" s="372">
        <v>32</v>
      </c>
      <c r="I44" s="372" t="s">
        <v>140</v>
      </c>
      <c r="J44" s="373">
        <v>3</v>
      </c>
      <c r="K44" s="373" t="s">
        <v>140</v>
      </c>
      <c r="L44" s="373">
        <v>0.15</v>
      </c>
      <c r="M44" s="377" t="s">
        <v>85</v>
      </c>
      <c r="N44" s="378">
        <f>L44*J44*H44*F44</f>
        <v>28.799999999999997</v>
      </c>
      <c r="O44" s="953"/>
      <c r="P44" s="955"/>
    </row>
    <row r="45" spans="1:16" s="287" customFormat="1" ht="13.8">
      <c r="A45" s="900"/>
      <c r="B45" s="900"/>
      <c r="C45" s="951"/>
      <c r="D45" s="305"/>
      <c r="E45" s="305"/>
      <c r="F45" s="306"/>
      <c r="G45" s="375"/>
      <c r="H45" s="307"/>
      <c r="I45" s="307"/>
      <c r="J45" s="307"/>
      <c r="K45" s="308"/>
      <c r="L45" s="365" t="s">
        <v>88</v>
      </c>
      <c r="M45" s="332" t="s">
        <v>85</v>
      </c>
      <c r="N45" s="366">
        <f>SUM(N25:N44)</f>
        <v>360.07902300000001</v>
      </c>
      <c r="O45" s="953"/>
      <c r="P45" s="955"/>
    </row>
    <row r="46" spans="1:16" s="287" customFormat="1" ht="13.8">
      <c r="A46" s="900"/>
      <c r="B46" s="900"/>
      <c r="C46" s="951"/>
      <c r="D46" s="305"/>
      <c r="E46" s="305"/>
      <c r="F46" s="306"/>
      <c r="G46" s="375"/>
      <c r="H46" s="307"/>
      <c r="I46" s="307"/>
      <c r="J46" s="307"/>
      <c r="K46" s="308"/>
      <c r="L46" s="365"/>
      <c r="M46" s="332"/>
      <c r="N46" s="366" t="s">
        <v>4</v>
      </c>
      <c r="O46" s="953"/>
      <c r="P46" s="955"/>
    </row>
    <row r="47" spans="1:16" s="287" customFormat="1" ht="13.8">
      <c r="A47" s="899">
        <v>4</v>
      </c>
      <c r="B47" s="899" t="s">
        <v>247</v>
      </c>
      <c r="C47" s="956" t="s">
        <v>320</v>
      </c>
      <c r="D47" s="391"/>
      <c r="E47" s="392"/>
      <c r="F47" s="393"/>
      <c r="G47" s="347"/>
      <c r="H47" s="347"/>
      <c r="I47" s="347"/>
      <c r="J47" s="347"/>
      <c r="K47" s="347"/>
      <c r="L47" s="347"/>
      <c r="M47" s="347"/>
      <c r="N47" s="347"/>
      <c r="O47" s="394"/>
      <c r="P47" s="395"/>
    </row>
    <row r="48" spans="1:16" s="287" customFormat="1" ht="13.8">
      <c r="A48" s="900"/>
      <c r="B48" s="900"/>
      <c r="C48" s="957"/>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ht="13.8">
      <c r="A49" s="900"/>
      <c r="B49" s="900"/>
      <c r="C49" s="957"/>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ht="13.8">
      <c r="A50" s="900"/>
      <c r="B50" s="900"/>
      <c r="C50" s="957"/>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ht="13.8">
      <c r="A51" s="900"/>
      <c r="B51" s="900"/>
      <c r="C51" s="957"/>
      <c r="D51" s="936" t="s">
        <v>324</v>
      </c>
      <c r="E51" s="937"/>
      <c r="F51" s="404"/>
      <c r="G51" s="380" t="s">
        <v>85</v>
      </c>
      <c r="H51" s="355">
        <v>2</v>
      </c>
      <c r="I51" s="355" t="s">
        <v>140</v>
      </c>
      <c r="J51" s="403">
        <v>7</v>
      </c>
      <c r="K51" s="355" t="s">
        <v>140</v>
      </c>
      <c r="L51" s="403">
        <v>4.3</v>
      </c>
      <c r="M51" s="355" t="s">
        <v>85</v>
      </c>
      <c r="N51" s="400">
        <f>H51*J51*L51</f>
        <v>60.199999999999996</v>
      </c>
      <c r="O51" s="401"/>
      <c r="P51" s="402"/>
    </row>
    <row r="52" spans="1:16" s="287" customFormat="1" ht="13.8">
      <c r="A52" s="900"/>
      <c r="B52" s="900"/>
      <c r="C52" s="957"/>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ht="13.8">
      <c r="A53" s="900"/>
      <c r="B53" s="900"/>
      <c r="C53" s="957"/>
      <c r="D53" s="936" t="s">
        <v>326</v>
      </c>
      <c r="E53" s="937"/>
      <c r="F53" s="937"/>
      <c r="G53" s="380"/>
      <c r="H53" s="380"/>
      <c r="I53" s="380"/>
      <c r="J53" s="380"/>
      <c r="K53" s="380"/>
      <c r="L53" s="380"/>
      <c r="M53" s="380"/>
      <c r="N53" s="380"/>
      <c r="O53" s="401"/>
      <c r="P53" s="402"/>
    </row>
    <row r="54" spans="1:16" s="287" customFormat="1" ht="13.8">
      <c r="A54" s="900"/>
      <c r="B54" s="900"/>
      <c r="C54" s="957"/>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ht="13.8">
      <c r="A55" s="900"/>
      <c r="B55" s="900"/>
      <c r="C55" s="957"/>
      <c r="D55" s="396"/>
      <c r="E55" s="405"/>
      <c r="F55" s="305"/>
      <c r="G55" s="305"/>
      <c r="H55" s="306"/>
      <c r="I55" s="375">
        <v>2</v>
      </c>
      <c r="J55" s="307"/>
      <c r="K55" s="307"/>
      <c r="L55" s="307"/>
      <c r="M55" s="380"/>
      <c r="N55" s="380"/>
      <c r="O55" s="401"/>
      <c r="P55" s="402"/>
    </row>
    <row r="56" spans="1:16" s="287" customFormat="1" ht="13.8">
      <c r="A56" s="900"/>
      <c r="B56" s="900"/>
      <c r="C56" s="957"/>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ht="13.8">
      <c r="A57" s="900"/>
      <c r="B57" s="900"/>
      <c r="C57" s="957"/>
      <c r="D57" s="396"/>
      <c r="E57" s="405"/>
      <c r="F57" s="305"/>
      <c r="G57" s="305"/>
      <c r="H57" s="306"/>
      <c r="I57" s="375">
        <v>2</v>
      </c>
      <c r="J57" s="307"/>
      <c r="K57" s="307"/>
      <c r="L57" s="307"/>
      <c r="M57" s="380"/>
      <c r="N57" s="380"/>
      <c r="O57" s="401"/>
      <c r="P57" s="402"/>
    </row>
    <row r="58" spans="1:16" s="287" customFormat="1" ht="13.8">
      <c r="A58" s="900"/>
      <c r="B58" s="900"/>
      <c r="C58" s="957"/>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ht="13.8">
      <c r="A59" s="900"/>
      <c r="B59" s="900"/>
      <c r="C59" s="957"/>
      <c r="D59" s="944" t="s">
        <v>319</v>
      </c>
      <c r="E59" s="945"/>
      <c r="F59" s="945"/>
      <c r="G59" s="945"/>
      <c r="H59" s="945"/>
      <c r="I59" s="945"/>
      <c r="J59" s="380"/>
      <c r="K59" s="380"/>
      <c r="L59" s="380"/>
      <c r="M59" s="380"/>
      <c r="N59" s="380"/>
      <c r="O59" s="401"/>
      <c r="P59" s="402"/>
    </row>
    <row r="60" spans="1:16" s="287" customFormat="1" ht="13.8">
      <c r="A60" s="900"/>
      <c r="B60" s="900"/>
      <c r="C60" s="957"/>
      <c r="D60" s="396"/>
      <c r="E60" s="397" t="s">
        <v>85</v>
      </c>
      <c r="F60" s="407"/>
      <c r="G60" s="408"/>
      <c r="H60" s="409">
        <v>2</v>
      </c>
      <c r="I60" s="409" t="s">
        <v>140</v>
      </c>
      <c r="J60" s="410">
        <v>32</v>
      </c>
      <c r="K60" s="409" t="s">
        <v>140</v>
      </c>
      <c r="L60" s="410">
        <v>3</v>
      </c>
      <c r="M60" s="409" t="s">
        <v>85</v>
      </c>
      <c r="N60" s="411">
        <f>H60*J60*L60</f>
        <v>192</v>
      </c>
      <c r="O60" s="401"/>
      <c r="P60" s="402"/>
    </row>
    <row r="61" spans="1:16" s="287" customFormat="1" ht="13.8">
      <c r="A61" s="900"/>
      <c r="B61" s="900"/>
      <c r="C61" s="957"/>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ht="13.8">
      <c r="A62" s="900"/>
      <c r="B62" s="900"/>
      <c r="C62" s="957"/>
      <c r="D62" s="396"/>
      <c r="E62" s="405"/>
      <c r="F62" s="404"/>
      <c r="G62" s="380"/>
      <c r="H62" s="380"/>
      <c r="I62" s="380"/>
      <c r="J62" s="380"/>
      <c r="K62" s="380"/>
      <c r="L62" s="380"/>
      <c r="M62" s="380"/>
      <c r="N62" s="355" t="s">
        <v>16</v>
      </c>
      <c r="O62" s="401"/>
      <c r="P62" s="402"/>
    </row>
    <row r="63" spans="1:16" s="287" customFormat="1" ht="13.8">
      <c r="A63" s="900"/>
      <c r="B63" s="900"/>
      <c r="C63" s="957"/>
      <c r="D63" s="396"/>
      <c r="E63" s="404"/>
      <c r="F63" s="291"/>
      <c r="G63" s="380"/>
      <c r="H63" s="400"/>
      <c r="I63" s="380"/>
      <c r="J63" s="400"/>
      <c r="K63" s="400"/>
      <c r="L63" s="400"/>
      <c r="M63" s="380"/>
      <c r="N63" s="412"/>
      <c r="O63" s="401"/>
      <c r="P63" s="413"/>
    </row>
    <row r="64" spans="1:16" s="287" customFormat="1" ht="13.8">
      <c r="A64" s="926"/>
      <c r="B64" s="926"/>
      <c r="C64" s="958"/>
      <c r="D64" s="384"/>
      <c r="E64" s="385"/>
      <c r="F64" s="414"/>
      <c r="G64" s="387"/>
      <c r="H64" s="387"/>
      <c r="I64" s="387"/>
      <c r="J64" s="409"/>
      <c r="K64" s="409"/>
      <c r="L64" s="409"/>
      <c r="M64" s="387"/>
      <c r="N64" s="409"/>
      <c r="O64" s="415"/>
      <c r="P64" s="416"/>
    </row>
    <row r="65" spans="1:18" s="287" customFormat="1" ht="13.8">
      <c r="A65" s="904">
        <v>5</v>
      </c>
      <c r="B65" s="904" t="s">
        <v>249</v>
      </c>
      <c r="C65" s="906" t="s">
        <v>329</v>
      </c>
      <c r="D65" s="417"/>
      <c r="E65" s="418"/>
      <c r="F65" s="419"/>
      <c r="G65" s="419"/>
      <c r="H65" s="419"/>
      <c r="I65" s="419"/>
      <c r="J65" s="419"/>
      <c r="K65" s="419"/>
      <c r="L65" s="419"/>
      <c r="M65" s="419"/>
      <c r="N65" s="420"/>
      <c r="O65" s="421"/>
      <c r="P65" s="422"/>
    </row>
    <row r="66" spans="1:18" s="287" customFormat="1">
      <c r="A66" s="904"/>
      <c r="B66" s="948"/>
      <c r="C66" s="949"/>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04"/>
      <c r="B67" s="948"/>
      <c r="C67" s="949"/>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04"/>
      <c r="B68" s="948"/>
      <c r="C68" s="949"/>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04"/>
      <c r="B69" s="948"/>
      <c r="C69" s="949"/>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ht="13.8">
      <c r="A70" s="904"/>
      <c r="B70" s="948"/>
      <c r="C70" s="949"/>
      <c r="D70" s="944" t="s">
        <v>316</v>
      </c>
      <c r="E70" s="945"/>
      <c r="F70" s="945"/>
      <c r="G70" s="945"/>
      <c r="H70" s="945"/>
      <c r="I70" s="307"/>
      <c r="J70" s="307"/>
      <c r="K70" s="308"/>
      <c r="L70" s="365"/>
      <c r="M70" s="332"/>
      <c r="N70" s="366"/>
      <c r="O70" s="421"/>
      <c r="P70" s="422"/>
      <c r="R70" s="352"/>
    </row>
    <row r="71" spans="1:18" s="287" customFormat="1" ht="13.8">
      <c r="A71" s="904"/>
      <c r="B71" s="948"/>
      <c r="C71" s="949"/>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ht="13.8">
      <c r="A72" s="904"/>
      <c r="B72" s="948"/>
      <c r="C72" s="949"/>
      <c r="D72" s="305"/>
      <c r="E72" s="305"/>
      <c r="F72" s="306"/>
      <c r="G72" s="375">
        <v>2</v>
      </c>
      <c r="H72" s="307"/>
      <c r="I72" s="307"/>
      <c r="J72" s="307"/>
      <c r="K72" s="308"/>
      <c r="L72" s="365"/>
      <c r="M72" s="332"/>
      <c r="N72" s="366"/>
      <c r="O72" s="421"/>
      <c r="P72" s="422"/>
      <c r="R72" s="352"/>
    </row>
    <row r="73" spans="1:18" s="287" customFormat="1" ht="13.8">
      <c r="A73" s="904"/>
      <c r="B73" s="948"/>
      <c r="C73" s="949"/>
      <c r="D73" s="944" t="s">
        <v>318</v>
      </c>
      <c r="E73" s="945"/>
      <c r="F73" s="945"/>
      <c r="G73" s="945"/>
      <c r="H73" s="945"/>
      <c r="I73" s="307"/>
      <c r="J73" s="307"/>
      <c r="K73" s="308"/>
      <c r="L73" s="365"/>
      <c r="M73" s="332"/>
      <c r="N73" s="366"/>
      <c r="O73" s="421"/>
      <c r="P73" s="422"/>
    </row>
    <row r="74" spans="1:18" s="287" customFormat="1" ht="13.8">
      <c r="A74" s="904"/>
      <c r="B74" s="948"/>
      <c r="C74" s="949"/>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ht="13.8">
      <c r="A75" s="904"/>
      <c r="B75" s="948"/>
      <c r="C75" s="949"/>
      <c r="D75" s="305"/>
      <c r="E75" s="305"/>
      <c r="F75" s="306"/>
      <c r="G75" s="375">
        <v>2</v>
      </c>
      <c r="H75" s="307"/>
      <c r="I75" s="307"/>
      <c r="J75" s="307"/>
      <c r="K75" s="308"/>
      <c r="L75" s="365"/>
      <c r="M75" s="332"/>
      <c r="N75" s="366"/>
      <c r="O75" s="421"/>
      <c r="P75" s="422"/>
    </row>
    <row r="76" spans="1:18" s="287" customFormat="1" ht="13.8">
      <c r="A76" s="904"/>
      <c r="B76" s="948"/>
      <c r="C76" s="949"/>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ht="13.8">
      <c r="A77" s="904"/>
      <c r="B77" s="948"/>
      <c r="C77" s="949"/>
      <c r="D77" s="944" t="s">
        <v>319</v>
      </c>
      <c r="E77" s="945"/>
      <c r="F77" s="945"/>
      <c r="G77" s="945"/>
      <c r="H77" s="945"/>
      <c r="I77" s="945"/>
      <c r="J77" s="307"/>
      <c r="K77" s="308"/>
      <c r="L77" s="365"/>
      <c r="M77" s="332"/>
      <c r="N77" s="366"/>
      <c r="O77" s="421"/>
      <c r="P77" s="422"/>
    </row>
    <row r="78" spans="1:18" s="287" customFormat="1" ht="13.8">
      <c r="A78" s="904"/>
      <c r="B78" s="948"/>
      <c r="C78" s="949"/>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ht="13.8">
      <c r="A79" s="904"/>
      <c r="B79" s="948"/>
      <c r="C79" s="949"/>
      <c r="D79" s="305"/>
      <c r="E79" s="304"/>
      <c r="F79" s="305"/>
      <c r="G79" s="305"/>
      <c r="H79" s="306"/>
      <c r="I79" s="306"/>
      <c r="J79" s="307"/>
      <c r="K79" s="307"/>
      <c r="L79" s="380" t="s">
        <v>170</v>
      </c>
      <c r="M79" s="380"/>
      <c r="N79" s="400">
        <f>SUM(N66:N78)</f>
        <v>468.05411200000003</v>
      </c>
      <c r="O79" s="421"/>
      <c r="P79" s="422"/>
    </row>
    <row r="80" spans="1:18" s="287" customFormat="1">
      <c r="A80" s="904"/>
      <c r="B80" s="948"/>
      <c r="C80" s="949"/>
      <c r="D80" s="426"/>
      <c r="E80" s="404"/>
      <c r="F80" s="419"/>
      <c r="G80" s="404"/>
      <c r="H80" s="331"/>
      <c r="I80" s="404"/>
      <c r="J80" s="331"/>
      <c r="K80" s="331"/>
      <c r="L80" s="380"/>
      <c r="M80" s="380"/>
      <c r="N80" s="355" t="s">
        <v>4</v>
      </c>
      <c r="O80" s="421"/>
      <c r="P80" s="422"/>
    </row>
    <row r="81" spans="1:18" s="287" customFormat="1">
      <c r="A81" s="904"/>
      <c r="B81" s="948"/>
      <c r="C81" s="949"/>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04"/>
      <c r="B82" s="948"/>
      <c r="C82" s="949"/>
      <c r="D82" s="427"/>
      <c r="E82" s="428"/>
      <c r="F82" s="429"/>
      <c r="G82" s="429"/>
      <c r="H82" s="429"/>
      <c r="I82" s="429"/>
      <c r="J82" s="429"/>
      <c r="K82" s="429"/>
      <c r="L82" s="429"/>
      <c r="M82" s="429"/>
      <c r="N82" s="430"/>
      <c r="O82" s="431"/>
      <c r="P82" s="432"/>
    </row>
    <row r="83" spans="1:18" s="287" customFormat="1" ht="13.8">
      <c r="A83" s="903">
        <v>6</v>
      </c>
      <c r="B83" s="903" t="s">
        <v>251</v>
      </c>
      <c r="C83" s="905" t="s">
        <v>333</v>
      </c>
      <c r="D83" s="433"/>
      <c r="E83" s="434"/>
      <c r="F83" s="434"/>
      <c r="G83" s="435"/>
      <c r="H83" s="436"/>
      <c r="I83" s="436"/>
      <c r="J83" s="437"/>
      <c r="K83" s="436"/>
      <c r="L83" s="438"/>
      <c r="M83" s="436"/>
      <c r="N83" s="438"/>
      <c r="O83" s="439"/>
      <c r="P83" s="440"/>
      <c r="R83" s="352"/>
    </row>
    <row r="84" spans="1:18" s="287" customFormat="1">
      <c r="A84" s="904"/>
      <c r="B84" s="904"/>
      <c r="C84" s="906"/>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04"/>
      <c r="B85" s="904"/>
      <c r="C85" s="906"/>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04"/>
      <c r="B86" s="904"/>
      <c r="C86" s="906"/>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04"/>
      <c r="B87" s="904"/>
      <c r="C87" s="906"/>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04"/>
      <c r="B88" s="904"/>
      <c r="C88" s="906"/>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ht="13.8">
      <c r="A89" s="904"/>
      <c r="B89" s="904"/>
      <c r="C89" s="906"/>
      <c r="D89" s="944" t="s">
        <v>316</v>
      </c>
      <c r="E89" s="945"/>
      <c r="F89" s="945"/>
      <c r="G89" s="945"/>
      <c r="H89" s="945"/>
      <c r="I89" s="307"/>
      <c r="J89" s="307"/>
      <c r="K89" s="308"/>
      <c r="L89" s="365"/>
      <c r="M89" s="332"/>
      <c r="N89" s="366"/>
      <c r="O89" s="421"/>
      <c r="P89" s="422"/>
      <c r="R89" s="352"/>
    </row>
    <row r="90" spans="1:18" s="287" customFormat="1" ht="13.8">
      <c r="A90" s="904"/>
      <c r="B90" s="904"/>
      <c r="C90" s="906"/>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ht="13.8">
      <c r="A91" s="904"/>
      <c r="B91" s="904"/>
      <c r="C91" s="906"/>
      <c r="D91" s="358"/>
      <c r="E91" s="305"/>
      <c r="F91" s="306"/>
      <c r="G91" s="375">
        <v>2</v>
      </c>
      <c r="H91" s="307"/>
      <c r="I91" s="307"/>
      <c r="J91" s="307"/>
      <c r="K91" s="308"/>
      <c r="L91" s="365"/>
      <c r="M91" s="332"/>
      <c r="N91" s="366"/>
      <c r="O91" s="421"/>
      <c r="P91" s="422"/>
      <c r="R91" s="352"/>
    </row>
    <row r="92" spans="1:18" s="287" customFormat="1" ht="13.8">
      <c r="A92" s="904"/>
      <c r="B92" s="904"/>
      <c r="C92" s="906"/>
      <c r="D92" s="944" t="s">
        <v>318</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ht="13.8">
      <c r="A96" s="904"/>
      <c r="B96" s="904"/>
      <c r="C96" s="906"/>
      <c r="D96" s="944" t="s">
        <v>319</v>
      </c>
      <c r="E96" s="945"/>
      <c r="F96" s="945"/>
      <c r="G96" s="945"/>
      <c r="H96" s="945"/>
      <c r="I96" s="945"/>
      <c r="J96" s="307"/>
      <c r="K96" s="308"/>
      <c r="L96" s="365"/>
      <c r="M96" s="332"/>
      <c r="N96" s="366"/>
      <c r="O96" s="421"/>
      <c r="P96" s="422"/>
      <c r="R96" s="352"/>
    </row>
    <row r="97" spans="1:19" s="287" customFormat="1" ht="13.8">
      <c r="A97" s="904"/>
      <c r="B97" s="904"/>
      <c r="C97" s="906"/>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ht="13.8">
      <c r="A98" s="904"/>
      <c r="B98" s="904"/>
      <c r="C98" s="906"/>
      <c r="D98" s="358"/>
      <c r="E98" s="304"/>
      <c r="F98" s="305"/>
      <c r="G98" s="305"/>
      <c r="H98" s="306"/>
      <c r="I98" s="306"/>
      <c r="J98" s="307"/>
      <c r="K98" s="307"/>
      <c r="L98" s="380" t="s">
        <v>170</v>
      </c>
      <c r="M98" s="380"/>
      <c r="N98" s="442">
        <f>SUM(N84:N97)</f>
        <v>480.094112</v>
      </c>
      <c r="O98" s="421"/>
      <c r="P98" s="422"/>
      <c r="R98" s="352"/>
    </row>
    <row r="99" spans="1:19" s="287" customFormat="1" ht="13.8">
      <c r="A99" s="904"/>
      <c r="B99" s="904"/>
      <c r="C99" s="906"/>
      <c r="D99" s="946" t="s">
        <v>335</v>
      </c>
      <c r="E99" s="947"/>
      <c r="F99" s="947"/>
      <c r="G99" s="947"/>
      <c r="H99" s="947"/>
      <c r="I99" s="306" t="s">
        <v>85</v>
      </c>
      <c r="J99" s="307">
        <f>N98</f>
        <v>480.094112</v>
      </c>
      <c r="K99" s="307" t="s">
        <v>140</v>
      </c>
      <c r="L99" s="380">
        <v>0.5</v>
      </c>
      <c r="M99" s="380" t="s">
        <v>85</v>
      </c>
      <c r="N99" s="442">
        <f>J99*L99</f>
        <v>240.047056</v>
      </c>
      <c r="O99" s="425">
        <f>N99</f>
        <v>240.047056</v>
      </c>
      <c r="P99" s="425" t="str">
        <f>N100</f>
        <v>Cum</v>
      </c>
      <c r="R99" s="352"/>
    </row>
    <row r="100" spans="1:19" s="287" customFormat="1" ht="13.8">
      <c r="A100" s="904"/>
      <c r="B100" s="904"/>
      <c r="C100" s="943"/>
      <c r="D100" s="358"/>
      <c r="E100" s="304"/>
      <c r="F100" s="305"/>
      <c r="G100" s="305"/>
      <c r="H100" s="306"/>
      <c r="I100" s="306"/>
      <c r="J100" s="307"/>
      <c r="K100" s="307"/>
      <c r="L100" s="380"/>
      <c r="M100" s="380"/>
      <c r="N100" s="443" t="s">
        <v>4</v>
      </c>
      <c r="O100" s="421"/>
      <c r="P100" s="422"/>
      <c r="R100" s="352"/>
    </row>
    <row r="101" spans="1:19" s="287" customFormat="1" ht="13.8">
      <c r="A101" s="904"/>
      <c r="B101" s="904"/>
      <c r="C101" s="938" t="s">
        <v>8</v>
      </c>
      <c r="D101" s="941" t="s">
        <v>335</v>
      </c>
      <c r="E101" s="942"/>
      <c r="F101" s="942"/>
      <c r="G101" s="942"/>
      <c r="H101" s="942"/>
      <c r="I101" s="444" t="s">
        <v>85</v>
      </c>
      <c r="J101" s="445">
        <f>N98</f>
        <v>480.094112</v>
      </c>
      <c r="K101" s="445" t="s">
        <v>140</v>
      </c>
      <c r="L101" s="347">
        <v>0.5</v>
      </c>
      <c r="M101" s="347" t="s">
        <v>85</v>
      </c>
      <c r="N101" s="446">
        <f>J101*L101</f>
        <v>240.047056</v>
      </c>
      <c r="O101" s="447">
        <f>N101</f>
        <v>240.047056</v>
      </c>
      <c r="P101" s="448" t="str">
        <f>N102</f>
        <v>Cum</v>
      </c>
    </row>
    <row r="102" spans="1:19" s="287" customFormat="1" ht="13.8">
      <c r="A102" s="922"/>
      <c r="B102" s="922"/>
      <c r="C102" s="940"/>
      <c r="D102" s="449"/>
      <c r="E102" s="450"/>
      <c r="F102" s="338"/>
      <c r="G102" s="338"/>
      <c r="H102" s="338"/>
      <c r="I102" s="338"/>
      <c r="J102" s="338"/>
      <c r="K102" s="338"/>
      <c r="L102" s="338"/>
      <c r="M102" s="338"/>
      <c r="N102" s="451" t="s">
        <v>4</v>
      </c>
      <c r="O102" s="452"/>
      <c r="P102" s="453"/>
    </row>
    <row r="103" spans="1:19" s="287" customFormat="1" ht="13.8">
      <c r="A103" s="903">
        <v>7</v>
      </c>
      <c r="B103" s="903" t="s">
        <v>254</v>
      </c>
      <c r="C103" s="905" t="s">
        <v>336</v>
      </c>
      <c r="D103" s="433"/>
      <c r="E103" s="434"/>
      <c r="F103" s="435"/>
      <c r="G103" s="435"/>
      <c r="H103" s="438"/>
      <c r="I103" s="436"/>
      <c r="J103" s="437"/>
      <c r="K103" s="436"/>
      <c r="L103" s="437"/>
      <c r="M103" s="436"/>
      <c r="N103" s="437"/>
      <c r="O103" s="454">
        <f>N113</f>
        <v>2669.4999999999995</v>
      </c>
      <c r="R103" s="352"/>
      <c r="S103" s="352"/>
    </row>
    <row r="104" spans="1:19" s="287" customFormat="1">
      <c r="A104" s="904"/>
      <c r="B104" s="904"/>
      <c r="C104" s="906"/>
      <c r="D104" s="455" t="s">
        <v>337</v>
      </c>
      <c r="E104" s="456"/>
      <c r="F104" s="457"/>
      <c r="G104" s="457"/>
      <c r="H104" s="458"/>
      <c r="I104" s="364"/>
      <c r="J104" s="458"/>
      <c r="K104" s="459"/>
      <c r="L104" s="460"/>
      <c r="M104" s="459"/>
      <c r="N104" s="461"/>
      <c r="O104" s="462"/>
      <c r="P104" s="463"/>
      <c r="R104" s="352"/>
      <c r="S104" s="352"/>
    </row>
    <row r="105" spans="1:19" s="287" customFormat="1" ht="13.8">
      <c r="A105" s="904"/>
      <c r="B105" s="904"/>
      <c r="C105" s="906"/>
      <c r="D105" s="895" t="s">
        <v>338</v>
      </c>
      <c r="E105" s="896"/>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ht="13.8">
      <c r="A106" s="904"/>
      <c r="B106" s="904"/>
      <c r="C106" s="906"/>
      <c r="D106" s="417"/>
      <c r="E106" s="418"/>
      <c r="F106" s="398"/>
      <c r="G106" s="355"/>
      <c r="H106" s="355"/>
      <c r="I106" s="355"/>
      <c r="J106" s="399"/>
      <c r="K106" s="355"/>
      <c r="L106" s="399"/>
      <c r="M106" s="355"/>
      <c r="N106" s="400"/>
      <c r="O106" s="462"/>
      <c r="P106" s="463"/>
      <c r="R106" s="352"/>
      <c r="S106" s="352"/>
    </row>
    <row r="107" spans="1:19" s="287" customFormat="1" ht="13.8">
      <c r="A107" s="904"/>
      <c r="B107" s="904"/>
      <c r="C107" s="906"/>
      <c r="D107" s="895" t="s">
        <v>339</v>
      </c>
      <c r="E107" s="896"/>
      <c r="F107" s="896"/>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ht="13.8">
      <c r="A108" s="904"/>
      <c r="B108" s="904"/>
      <c r="C108" s="906"/>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ht="13.8">
      <c r="A109" s="904"/>
      <c r="B109" s="904"/>
      <c r="C109" s="906"/>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ht="13.8">
      <c r="A110" s="904"/>
      <c r="B110" s="904"/>
      <c r="C110" s="906"/>
      <c r="D110" s="895" t="s">
        <v>341</v>
      </c>
      <c r="E110" s="896"/>
      <c r="F110" s="896"/>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04"/>
      <c r="B111" s="904"/>
      <c r="C111" s="906"/>
      <c r="D111" s="895" t="s">
        <v>342</v>
      </c>
      <c r="E111" s="896"/>
      <c r="F111" s="896"/>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ht="13.8">
      <c r="A112" s="904"/>
      <c r="B112" s="904"/>
      <c r="C112" s="906"/>
      <c r="D112" s="895" t="s">
        <v>343</v>
      </c>
      <c r="E112" s="896"/>
      <c r="F112" s="896"/>
      <c r="G112" s="896"/>
      <c r="H112" s="467"/>
      <c r="I112" s="429"/>
      <c r="J112" s="468">
        <f>N111</f>
        <v>2809.9999999999995</v>
      </c>
      <c r="K112" s="429" t="s">
        <v>140</v>
      </c>
      <c r="L112" s="468">
        <v>0.05</v>
      </c>
      <c r="M112" s="429" t="s">
        <v>85</v>
      </c>
      <c r="N112" s="469">
        <f>J112*L112</f>
        <v>140.49999999999997</v>
      </c>
      <c r="O112" s="462"/>
      <c r="P112" s="463"/>
      <c r="R112" s="352"/>
      <c r="S112" s="352"/>
    </row>
    <row r="113" spans="1:16" s="287" customFormat="1" ht="13.8">
      <c r="A113" s="904"/>
      <c r="B113" s="904"/>
      <c r="C113" s="906"/>
      <c r="D113" s="417"/>
      <c r="E113" s="332"/>
      <c r="F113" s="332"/>
      <c r="G113" s="332"/>
      <c r="H113" s="470"/>
      <c r="I113" s="419"/>
      <c r="J113" s="461"/>
      <c r="K113" s="419"/>
      <c r="L113" s="461" t="s">
        <v>170</v>
      </c>
      <c r="M113" s="419"/>
      <c r="N113" s="461">
        <f>N111-N112</f>
        <v>2669.4999999999995</v>
      </c>
      <c r="O113" s="462"/>
      <c r="P113" s="463"/>
    </row>
    <row r="114" spans="1:16" s="287" customFormat="1" ht="13.8">
      <c r="A114" s="904"/>
      <c r="B114" s="904"/>
      <c r="C114" s="906"/>
      <c r="D114" s="417"/>
      <c r="E114" s="332"/>
      <c r="F114" s="332"/>
      <c r="G114" s="332"/>
      <c r="H114" s="470"/>
      <c r="I114" s="419"/>
      <c r="J114" s="461"/>
      <c r="K114" s="419"/>
      <c r="L114" s="461"/>
      <c r="M114" s="419"/>
      <c r="N114" s="471" t="s">
        <v>3</v>
      </c>
      <c r="O114" s="462"/>
      <c r="P114" s="463"/>
    </row>
    <row r="115" spans="1:16" s="287" customFormat="1" ht="13.8">
      <c r="A115" s="922"/>
      <c r="B115" s="922"/>
      <c r="C115" s="943"/>
      <c r="D115" s="450"/>
      <c r="E115" s="450"/>
      <c r="F115" s="429"/>
      <c r="G115" s="429"/>
      <c r="H115" s="429"/>
      <c r="I115" s="429"/>
      <c r="J115" s="429"/>
      <c r="K115" s="429"/>
      <c r="L115" s="429"/>
      <c r="M115" s="429"/>
      <c r="N115" s="472"/>
      <c r="O115" s="473"/>
      <c r="P115" s="474"/>
    </row>
    <row r="116" spans="1:16" s="287" customFormat="1" ht="13.8">
      <c r="A116" s="903"/>
      <c r="B116" s="903"/>
      <c r="C116" s="938" t="s">
        <v>9</v>
      </c>
      <c r="D116" s="475" t="s">
        <v>337</v>
      </c>
      <c r="E116" s="475"/>
      <c r="F116" s="436"/>
      <c r="G116" s="436"/>
      <c r="H116" s="436"/>
      <c r="I116" s="436"/>
      <c r="J116" s="436"/>
      <c r="K116" s="436"/>
      <c r="L116" s="436"/>
      <c r="M116" s="436"/>
      <c r="N116" s="436"/>
      <c r="O116" s="476"/>
      <c r="P116" s="477"/>
    </row>
    <row r="117" spans="1:16" s="287" customFormat="1" ht="13.8">
      <c r="A117" s="904"/>
      <c r="B117" s="904"/>
      <c r="C117" s="939"/>
      <c r="D117" s="895" t="s">
        <v>338</v>
      </c>
      <c r="E117" s="896"/>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ht="13.8">
      <c r="A118" s="904"/>
      <c r="B118" s="904"/>
      <c r="C118" s="939"/>
      <c r="D118" s="417"/>
      <c r="E118" s="418"/>
      <c r="F118" s="398"/>
      <c r="G118" s="355"/>
      <c r="H118" s="355"/>
      <c r="I118" s="355"/>
      <c r="J118" s="399"/>
      <c r="K118" s="355"/>
      <c r="L118" s="399"/>
      <c r="M118" s="355"/>
      <c r="N118" s="400"/>
      <c r="O118" s="478"/>
      <c r="P118" s="479"/>
    </row>
    <row r="119" spans="1:16" s="287" customFormat="1" ht="13.8">
      <c r="A119" s="904"/>
      <c r="B119" s="904"/>
      <c r="C119" s="939"/>
      <c r="D119" s="895" t="s">
        <v>339</v>
      </c>
      <c r="E119" s="896"/>
      <c r="F119" s="896"/>
      <c r="G119" s="457"/>
      <c r="H119" s="458">
        <f>N117</f>
        <v>1292.9999999999998</v>
      </c>
      <c r="I119" s="459" t="s">
        <v>140</v>
      </c>
      <c r="J119" s="458">
        <v>0.5</v>
      </c>
      <c r="K119" s="459"/>
      <c r="L119" s="460"/>
      <c r="M119" s="459" t="s">
        <v>85</v>
      </c>
      <c r="N119" s="461">
        <f>H119*J119</f>
        <v>646.49999999999989</v>
      </c>
      <c r="O119" s="478"/>
      <c r="P119" s="479"/>
    </row>
    <row r="120" spans="1:16" s="287" customFormat="1" ht="13.8">
      <c r="A120" s="904"/>
      <c r="B120" s="904"/>
      <c r="C120" s="939"/>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ht="13.8">
      <c r="A121" s="904"/>
      <c r="B121" s="904"/>
      <c r="C121" s="939"/>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ht="13.8">
      <c r="A122" s="904"/>
      <c r="B122" s="904"/>
      <c r="C122" s="939"/>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ht="13.8">
      <c r="A123" s="904"/>
      <c r="B123" s="904"/>
      <c r="C123" s="939"/>
      <c r="D123" s="418"/>
      <c r="E123" s="397"/>
      <c r="F123" s="398"/>
      <c r="G123" s="355"/>
      <c r="H123" s="409"/>
      <c r="I123" s="409"/>
      <c r="J123" s="410"/>
      <c r="K123" s="409"/>
      <c r="L123" s="410"/>
      <c r="M123" s="409"/>
      <c r="N123" s="464"/>
      <c r="O123" s="478"/>
      <c r="P123" s="479"/>
    </row>
    <row r="124" spans="1:16" s="287" customFormat="1" ht="13.8">
      <c r="A124" s="904"/>
      <c r="B124" s="904"/>
      <c r="C124" s="939"/>
      <c r="D124" s="418"/>
      <c r="E124" s="397"/>
      <c r="F124" s="398"/>
      <c r="G124" s="355"/>
      <c r="H124" s="355"/>
      <c r="I124" s="355"/>
      <c r="J124" s="403"/>
      <c r="K124" s="355"/>
      <c r="L124" s="403" t="s">
        <v>88</v>
      </c>
      <c r="M124" s="355" t="s">
        <v>85</v>
      </c>
      <c r="N124" s="400">
        <f>SUM(N119:N123)</f>
        <v>1261.79856</v>
      </c>
      <c r="O124" s="478"/>
      <c r="P124" s="479"/>
    </row>
    <row r="125" spans="1:16" s="287" customFormat="1" ht="13.8">
      <c r="A125" s="904"/>
      <c r="B125" s="904"/>
      <c r="C125" s="939"/>
      <c r="D125" s="895" t="s">
        <v>341</v>
      </c>
      <c r="E125" s="896"/>
      <c r="F125" s="896"/>
      <c r="G125" s="355" t="s">
        <v>85</v>
      </c>
      <c r="H125" s="356">
        <v>0.5</v>
      </c>
      <c r="I125" s="355" t="s">
        <v>140</v>
      </c>
      <c r="J125" s="356">
        <v>0.5</v>
      </c>
      <c r="K125" s="355" t="s">
        <v>85</v>
      </c>
      <c r="L125" s="403">
        <v>0.25</v>
      </c>
      <c r="M125" s="355" t="s">
        <v>16</v>
      </c>
      <c r="N125" s="400"/>
      <c r="O125" s="478"/>
      <c r="P125" s="479"/>
    </row>
    <row r="126" spans="1:16" s="287" customFormat="1">
      <c r="A126" s="904"/>
      <c r="B126" s="904"/>
      <c r="C126" s="939"/>
      <c r="D126" s="895" t="s">
        <v>171</v>
      </c>
      <c r="E126" s="896"/>
      <c r="F126" s="419"/>
      <c r="G126" s="419"/>
      <c r="H126" s="419"/>
      <c r="I126" s="419"/>
      <c r="J126" s="470">
        <f>N124</f>
        <v>1261.79856</v>
      </c>
      <c r="K126" s="364" t="s">
        <v>131</v>
      </c>
      <c r="L126" s="461">
        <f>L125</f>
        <v>0.25</v>
      </c>
      <c r="M126" s="419" t="s">
        <v>85</v>
      </c>
      <c r="N126" s="480">
        <f>J126/L126</f>
        <v>5047.1942399999998</v>
      </c>
      <c r="O126" s="481"/>
      <c r="P126" s="479"/>
    </row>
    <row r="127" spans="1:16" s="287" customFormat="1" ht="13.8">
      <c r="A127" s="904"/>
      <c r="B127" s="904"/>
      <c r="C127" s="939"/>
      <c r="D127" s="895" t="s">
        <v>343</v>
      </c>
      <c r="E127" s="896"/>
      <c r="F127" s="896"/>
      <c r="G127" s="896"/>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04"/>
      <c r="B128" s="904"/>
      <c r="C128" s="939"/>
      <c r="D128" s="418"/>
      <c r="E128" s="418"/>
      <c r="F128" s="419"/>
      <c r="G128" s="419"/>
      <c r="H128" s="419"/>
      <c r="I128" s="419"/>
      <c r="J128" s="470"/>
      <c r="K128" s="364"/>
      <c r="L128" s="461" t="s">
        <v>88</v>
      </c>
      <c r="M128" s="419" t="s">
        <v>85</v>
      </c>
      <c r="N128" s="480">
        <f>N126-N127</f>
        <v>4794.8345279999994</v>
      </c>
      <c r="O128" s="481"/>
      <c r="P128" s="479"/>
    </row>
    <row r="129" spans="1:16" s="287" customFormat="1">
      <c r="A129" s="922"/>
      <c r="B129" s="922"/>
      <c r="C129" s="940"/>
      <c r="D129" s="450"/>
      <c r="E129" s="450"/>
      <c r="F129" s="429"/>
      <c r="G129" s="429"/>
      <c r="H129" s="429"/>
      <c r="I129" s="429"/>
      <c r="J129" s="467"/>
      <c r="K129" s="482"/>
      <c r="L129" s="468"/>
      <c r="M129" s="429"/>
      <c r="N129" s="430"/>
      <c r="O129" s="483"/>
      <c r="P129" s="484"/>
    </row>
    <row r="130" spans="1:16" s="287" customFormat="1" ht="13.8">
      <c r="A130" s="903"/>
      <c r="B130" s="903"/>
      <c r="C130" s="938" t="s">
        <v>256</v>
      </c>
      <c r="D130" s="475"/>
      <c r="E130" s="475"/>
      <c r="F130" s="436"/>
      <c r="G130" s="436"/>
      <c r="H130" s="436"/>
      <c r="I130" s="436"/>
      <c r="J130" s="436"/>
      <c r="K130" s="436"/>
      <c r="L130" s="436"/>
      <c r="M130" s="436"/>
      <c r="N130" s="485"/>
      <c r="O130" s="486"/>
      <c r="P130" s="477"/>
    </row>
    <row r="131" spans="1:16" s="287" customFormat="1" ht="13.8">
      <c r="A131" s="904"/>
      <c r="B131" s="904"/>
      <c r="C131" s="939"/>
      <c r="D131" s="918" t="s">
        <v>344</v>
      </c>
      <c r="E131" s="919"/>
      <c r="F131" s="919"/>
      <c r="G131" s="419"/>
      <c r="H131" s="419"/>
      <c r="I131" s="419"/>
      <c r="J131" s="419"/>
      <c r="K131" s="419"/>
      <c r="L131" s="419"/>
      <c r="M131" s="419"/>
      <c r="N131" s="420"/>
      <c r="O131" s="481"/>
      <c r="P131" s="479"/>
    </row>
    <row r="132" spans="1:16" s="287" customFormat="1" ht="13.8">
      <c r="A132" s="904"/>
      <c r="B132" s="904"/>
      <c r="C132" s="939"/>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ht="13.8">
      <c r="A133" s="904"/>
      <c r="B133" s="904"/>
      <c r="C133" s="939"/>
      <c r="D133" s="895" t="s">
        <v>341</v>
      </c>
      <c r="E133" s="896"/>
      <c r="F133" s="896"/>
      <c r="G133" s="355" t="s">
        <v>85</v>
      </c>
      <c r="H133" s="356">
        <v>0.4</v>
      </c>
      <c r="I133" s="355" t="s">
        <v>140</v>
      </c>
      <c r="J133" s="356">
        <v>0.4</v>
      </c>
      <c r="K133" s="355" t="s">
        <v>85</v>
      </c>
      <c r="L133" s="403">
        <f>H133*J133</f>
        <v>0.16000000000000003</v>
      </c>
      <c r="M133" s="355" t="s">
        <v>16</v>
      </c>
      <c r="N133" s="420"/>
      <c r="O133" s="481"/>
      <c r="P133" s="479"/>
    </row>
    <row r="134" spans="1:16" s="287" customFormat="1">
      <c r="A134" s="904"/>
      <c r="B134" s="904"/>
      <c r="C134" s="939"/>
      <c r="D134" s="895" t="s">
        <v>171</v>
      </c>
      <c r="E134" s="896"/>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04"/>
      <c r="B135" s="904"/>
      <c r="C135" s="939"/>
      <c r="D135" s="418"/>
      <c r="E135" s="418"/>
      <c r="F135" s="419"/>
      <c r="G135" s="419"/>
      <c r="H135" s="419"/>
      <c r="I135" s="419"/>
      <c r="J135" s="470"/>
      <c r="K135" s="364"/>
      <c r="L135" s="461" t="s">
        <v>88</v>
      </c>
      <c r="M135" s="419" t="s">
        <v>85</v>
      </c>
      <c r="N135" s="487">
        <f>SUM(N131:N134)</f>
        <v>3749.9999999999991</v>
      </c>
      <c r="O135" s="481"/>
      <c r="P135" s="479"/>
    </row>
    <row r="136" spans="1:16" s="287" customFormat="1" ht="13.8">
      <c r="A136" s="904"/>
      <c r="B136" s="904"/>
      <c r="C136" s="939"/>
      <c r="D136" s="895" t="s">
        <v>343</v>
      </c>
      <c r="E136" s="896"/>
      <c r="F136" s="896"/>
      <c r="G136" s="896"/>
      <c r="H136" s="467"/>
      <c r="I136" s="429"/>
      <c r="J136" s="468">
        <f>N135</f>
        <v>3749.9999999999991</v>
      </c>
      <c r="K136" s="429" t="s">
        <v>140</v>
      </c>
      <c r="L136" s="468">
        <v>0.05</v>
      </c>
      <c r="M136" s="429" t="s">
        <v>85</v>
      </c>
      <c r="N136" s="469">
        <f>J136*L136</f>
        <v>187.49999999999997</v>
      </c>
      <c r="O136" s="481"/>
      <c r="P136" s="479"/>
    </row>
    <row r="137" spans="1:16" s="287" customFormat="1" ht="13.8">
      <c r="A137" s="904"/>
      <c r="B137" s="904"/>
      <c r="C137" s="939"/>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2"/>
      <c r="B138" s="922"/>
      <c r="C138" s="940"/>
      <c r="D138" s="450"/>
      <c r="E138" s="450"/>
      <c r="F138" s="429"/>
      <c r="G138" s="429"/>
      <c r="H138" s="429"/>
      <c r="I138" s="429"/>
      <c r="J138" s="467"/>
      <c r="K138" s="482"/>
      <c r="L138" s="468"/>
      <c r="M138" s="429"/>
      <c r="N138" s="488" t="s">
        <v>3</v>
      </c>
      <c r="O138" s="483"/>
      <c r="P138" s="484"/>
    </row>
    <row r="139" spans="1:16" s="287" customFormat="1">
      <c r="A139" s="903"/>
      <c r="B139" s="903"/>
      <c r="C139" s="938" t="s">
        <v>257</v>
      </c>
      <c r="D139" s="418"/>
      <c r="E139" s="418"/>
      <c r="F139" s="419"/>
      <c r="G139" s="419"/>
      <c r="H139" s="419"/>
      <c r="I139" s="419"/>
      <c r="J139" s="470"/>
      <c r="K139" s="364"/>
      <c r="L139" s="461"/>
      <c r="M139" s="419"/>
      <c r="N139" s="487"/>
      <c r="O139" s="481"/>
      <c r="P139" s="479"/>
    </row>
    <row r="140" spans="1:16" s="287" customFormat="1" ht="13.8">
      <c r="A140" s="904"/>
      <c r="B140" s="904"/>
      <c r="C140" s="939"/>
      <c r="D140" s="895" t="s">
        <v>346</v>
      </c>
      <c r="E140" s="896"/>
      <c r="F140" s="896"/>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04"/>
      <c r="B141" s="904"/>
      <c r="C141" s="939"/>
      <c r="D141" s="895" t="s">
        <v>347</v>
      </c>
      <c r="E141" s="896"/>
      <c r="F141" s="896"/>
      <c r="G141" s="896"/>
      <c r="H141" s="896"/>
      <c r="I141" s="896"/>
      <c r="J141" s="470"/>
      <c r="K141" s="364"/>
      <c r="L141" s="461"/>
      <c r="M141" s="419"/>
      <c r="N141" s="487"/>
      <c r="O141" s="481"/>
      <c r="P141" s="479"/>
    </row>
    <row r="142" spans="1:16" s="287" customFormat="1" ht="13.8">
      <c r="A142" s="904"/>
      <c r="B142" s="904"/>
      <c r="C142" s="939"/>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ht="13.8">
      <c r="A143" s="904"/>
      <c r="B143" s="904"/>
      <c r="C143" s="939"/>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04"/>
      <c r="B144" s="904"/>
      <c r="C144" s="939"/>
      <c r="D144" s="895" t="s">
        <v>349</v>
      </c>
      <c r="E144" s="896"/>
      <c r="F144" s="896"/>
      <c r="G144" s="489"/>
      <c r="H144" s="419"/>
      <c r="I144" s="419"/>
      <c r="J144" s="470"/>
      <c r="K144" s="364"/>
      <c r="L144" s="461"/>
      <c r="M144" s="419"/>
      <c r="N144" s="470"/>
      <c r="O144" s="478"/>
      <c r="P144" s="479"/>
    </row>
    <row r="145" spans="1:16" s="287" customFormat="1" ht="13.8">
      <c r="A145" s="904"/>
      <c r="B145" s="904"/>
      <c r="C145" s="939"/>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ht="13.8">
      <c r="A146" s="904"/>
      <c r="B146" s="904"/>
      <c r="C146" s="939"/>
      <c r="D146" s="396"/>
      <c r="E146" s="405"/>
      <c r="F146" s="305"/>
      <c r="G146" s="305"/>
      <c r="H146" s="306"/>
      <c r="I146" s="375">
        <v>2</v>
      </c>
      <c r="J146" s="307"/>
      <c r="K146" s="307"/>
      <c r="L146" s="307"/>
      <c r="M146" s="380"/>
      <c r="N146" s="380"/>
      <c r="O146" s="478"/>
      <c r="P146" s="479"/>
    </row>
    <row r="147" spans="1:16" s="287" customFormat="1" ht="13.8">
      <c r="A147" s="904"/>
      <c r="B147" s="904"/>
      <c r="C147" s="939"/>
      <c r="D147" s="418"/>
      <c r="G147" s="419" t="s">
        <v>85</v>
      </c>
      <c r="H147" s="355">
        <v>2</v>
      </c>
      <c r="I147" s="355" t="s">
        <v>140</v>
      </c>
      <c r="J147" s="403">
        <v>5</v>
      </c>
      <c r="K147" s="355" t="s">
        <v>140</v>
      </c>
      <c r="L147" s="403">
        <v>1</v>
      </c>
      <c r="M147" s="355" t="s">
        <v>85</v>
      </c>
      <c r="N147" s="442">
        <f>H147*J147*L147</f>
        <v>10</v>
      </c>
      <c r="O147" s="478"/>
      <c r="P147" s="479"/>
    </row>
    <row r="148" spans="1:16" s="287" customFormat="1" ht="13.8">
      <c r="A148" s="904"/>
      <c r="B148" s="904"/>
      <c r="C148" s="939"/>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04"/>
      <c r="B151" s="904"/>
      <c r="C151" s="939"/>
      <c r="D151" s="418"/>
      <c r="E151" s="418"/>
      <c r="F151" s="419"/>
      <c r="G151" s="419"/>
      <c r="H151" s="419"/>
      <c r="I151" s="419"/>
      <c r="J151" s="470"/>
      <c r="K151" s="364"/>
      <c r="L151" s="461" t="s">
        <v>88</v>
      </c>
      <c r="M151" s="419" t="s">
        <v>85</v>
      </c>
      <c r="N151" s="487">
        <f>SUM(N140:N150)</f>
        <v>447.2</v>
      </c>
      <c r="O151" s="481"/>
      <c r="P151" s="479"/>
    </row>
    <row r="152" spans="1:16" s="287" customFormat="1" ht="13.8">
      <c r="A152" s="904"/>
      <c r="B152" s="904"/>
      <c r="C152" s="939"/>
      <c r="D152" s="895" t="s">
        <v>341</v>
      </c>
      <c r="E152" s="896"/>
      <c r="F152" s="896"/>
      <c r="G152" s="355" t="s">
        <v>85</v>
      </c>
      <c r="H152" s="356">
        <v>0.4</v>
      </c>
      <c r="I152" s="355" t="s">
        <v>140</v>
      </c>
      <c r="J152" s="356">
        <v>0.4</v>
      </c>
      <c r="K152" s="355" t="s">
        <v>85</v>
      </c>
      <c r="L152" s="403">
        <f>H152*J152</f>
        <v>0.16000000000000003</v>
      </c>
      <c r="M152" s="355" t="s">
        <v>16</v>
      </c>
      <c r="N152" s="420"/>
      <c r="O152" s="481"/>
      <c r="P152" s="479"/>
    </row>
    <row r="153" spans="1:16" s="287" customFormat="1">
      <c r="A153" s="904"/>
      <c r="B153" s="904"/>
      <c r="C153" s="939"/>
      <c r="D153" s="895" t="s">
        <v>171</v>
      </c>
      <c r="E153" s="896"/>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ht="13.8">
      <c r="A154" s="904"/>
      <c r="B154" s="904"/>
      <c r="C154" s="939"/>
      <c r="D154" s="895" t="s">
        <v>343</v>
      </c>
      <c r="E154" s="896"/>
      <c r="F154" s="896"/>
      <c r="G154" s="896"/>
      <c r="H154" s="467"/>
      <c r="I154" s="429"/>
      <c r="J154" s="468">
        <f>N153</f>
        <v>2794.9999999999995</v>
      </c>
      <c r="K154" s="429" t="s">
        <v>140</v>
      </c>
      <c r="L154" s="468">
        <v>0.05</v>
      </c>
      <c r="M154" s="429" t="s">
        <v>85</v>
      </c>
      <c r="N154" s="469">
        <f>J154*L154</f>
        <v>139.74999999999997</v>
      </c>
      <c r="O154" s="481"/>
      <c r="P154" s="479"/>
    </row>
    <row r="155" spans="1:16" s="287" customFormat="1" ht="13.8">
      <c r="A155" s="904"/>
      <c r="B155" s="904"/>
      <c r="C155" s="939"/>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2"/>
      <c r="B156" s="922"/>
      <c r="C156" s="940"/>
      <c r="D156" s="418"/>
      <c r="E156" s="418"/>
      <c r="F156" s="419"/>
      <c r="G156" s="419"/>
      <c r="H156" s="419"/>
      <c r="I156" s="419"/>
      <c r="J156" s="470"/>
      <c r="K156" s="364"/>
      <c r="L156" s="461"/>
      <c r="M156" s="419"/>
      <c r="N156" s="491" t="s">
        <v>3</v>
      </c>
      <c r="O156" s="481"/>
      <c r="P156" s="479"/>
    </row>
    <row r="157" spans="1:16" s="287" customFormat="1" ht="13.8">
      <c r="A157" s="899">
        <v>8</v>
      </c>
      <c r="B157" s="899" t="s">
        <v>350</v>
      </c>
      <c r="C157" s="927" t="s">
        <v>351</v>
      </c>
      <c r="D157" s="492" t="s">
        <v>305</v>
      </c>
      <c r="E157" s="493"/>
      <c r="F157" s="493"/>
      <c r="G157" s="494"/>
      <c r="H157" s="495"/>
      <c r="I157" s="496"/>
      <c r="J157" s="497"/>
      <c r="K157" s="494"/>
      <c r="L157" s="497"/>
      <c r="M157" s="494"/>
      <c r="N157" s="498"/>
      <c r="O157" s="499"/>
      <c r="P157" s="500"/>
    </row>
    <row r="158" spans="1:16" s="287" customFormat="1" ht="13.8">
      <c r="A158" s="900"/>
      <c r="B158" s="900"/>
      <c r="C158" s="928"/>
      <c r="D158" s="936" t="s">
        <v>352</v>
      </c>
      <c r="E158" s="937"/>
      <c r="F158" s="937"/>
      <c r="G158" s="937"/>
      <c r="H158" s="937"/>
      <c r="I158" s="937"/>
      <c r="J158" s="501"/>
      <c r="K158" s="291"/>
      <c r="L158" s="501"/>
      <c r="M158" s="291"/>
      <c r="N158" s="502"/>
      <c r="O158" s="503"/>
      <c r="P158" s="504"/>
    </row>
    <row r="159" spans="1:16" s="287" customFormat="1" ht="13.8">
      <c r="A159" s="900"/>
      <c r="B159" s="900"/>
      <c r="C159" s="928"/>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ht="13.8">
      <c r="A160" s="900"/>
      <c r="B160" s="900"/>
      <c r="C160" s="928"/>
      <c r="D160" s="936" t="s">
        <v>353</v>
      </c>
      <c r="E160" s="937"/>
      <c r="F160" s="937"/>
      <c r="G160" s="937"/>
      <c r="H160" s="937"/>
      <c r="I160" s="937"/>
      <c r="J160" s="501"/>
      <c r="K160" s="291"/>
      <c r="L160" s="501"/>
      <c r="M160" s="291"/>
      <c r="N160" s="502"/>
      <c r="O160" s="503"/>
      <c r="P160" s="504"/>
    </row>
    <row r="161" spans="1:19" s="287" customFormat="1" ht="13.8">
      <c r="A161" s="900"/>
      <c r="B161" s="900"/>
      <c r="C161" s="928"/>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ht="13.8">
      <c r="A162" s="900"/>
      <c r="B162" s="900"/>
      <c r="C162" s="928"/>
      <c r="D162" s="936" t="s">
        <v>354</v>
      </c>
      <c r="E162" s="937"/>
      <c r="F162" s="937"/>
      <c r="G162" s="937"/>
      <c r="H162" s="937"/>
      <c r="I162" s="937"/>
      <c r="J162" s="501"/>
      <c r="K162" s="291"/>
      <c r="L162" s="501"/>
      <c r="M162" s="291"/>
      <c r="N162" s="502"/>
      <c r="O162" s="503"/>
      <c r="P162" s="504"/>
      <c r="R162" s="352"/>
      <c r="S162" s="352"/>
    </row>
    <row r="163" spans="1:19" s="287" customFormat="1" ht="13.8">
      <c r="A163" s="900"/>
      <c r="B163" s="900"/>
      <c r="C163" s="928"/>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ht="13.8">
      <c r="A164" s="900"/>
      <c r="B164" s="900"/>
      <c r="C164" s="928"/>
      <c r="D164" s="936" t="s">
        <v>355</v>
      </c>
      <c r="E164" s="937"/>
      <c r="F164" s="937"/>
      <c r="G164" s="937"/>
      <c r="H164" s="937"/>
      <c r="I164" s="937"/>
      <c r="J164" s="501"/>
      <c r="K164" s="291"/>
      <c r="L164" s="501"/>
      <c r="M164" s="291"/>
      <c r="N164" s="502"/>
      <c r="O164" s="503"/>
      <c r="P164" s="504"/>
      <c r="R164" s="352"/>
      <c r="S164" s="352"/>
    </row>
    <row r="165" spans="1:19" s="287" customFormat="1" ht="13.8">
      <c r="A165" s="900"/>
      <c r="B165" s="900"/>
      <c r="C165" s="928"/>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ht="13.8">
      <c r="A166" s="900"/>
      <c r="B166" s="900"/>
      <c r="C166" s="928"/>
      <c r="D166" s="936" t="s">
        <v>356</v>
      </c>
      <c r="E166" s="937"/>
      <c r="F166" s="937"/>
      <c r="G166" s="937"/>
      <c r="H166" s="937"/>
      <c r="I166" s="937"/>
      <c r="J166" s="501"/>
      <c r="K166" s="291"/>
      <c r="L166" s="501"/>
      <c r="M166" s="291"/>
      <c r="N166" s="502"/>
      <c r="O166" s="503"/>
      <c r="P166" s="504"/>
      <c r="R166" s="352"/>
      <c r="S166" s="352"/>
    </row>
    <row r="167" spans="1:19" s="287" customFormat="1" ht="13.8">
      <c r="A167" s="900"/>
      <c r="B167" s="900"/>
      <c r="C167" s="928"/>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ht="13.8">
      <c r="A168" s="900"/>
      <c r="B168" s="900"/>
      <c r="C168" s="928"/>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ht="13.8">
      <c r="A169" s="900"/>
      <c r="B169" s="900"/>
      <c r="C169" s="928"/>
      <c r="D169" s="930" t="s">
        <v>357</v>
      </c>
      <c r="E169" s="931"/>
      <c r="F169" s="931"/>
      <c r="G169" s="931"/>
      <c r="H169" s="931"/>
      <c r="I169" s="306"/>
      <c r="J169" s="307"/>
      <c r="K169" s="307"/>
      <c r="L169" s="307"/>
      <c r="M169" s="308"/>
      <c r="N169" s="309"/>
      <c r="O169" s="503"/>
      <c r="P169" s="504"/>
      <c r="R169" s="352"/>
      <c r="S169" s="352"/>
    </row>
    <row r="170" spans="1:19" s="287" customFormat="1" ht="13.8">
      <c r="A170" s="900"/>
      <c r="B170" s="900"/>
      <c r="C170" s="928"/>
      <c r="D170" s="932" t="s">
        <v>358</v>
      </c>
      <c r="E170" s="933"/>
      <c r="F170" s="933"/>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ht="13.8">
      <c r="A171" s="926"/>
      <c r="B171" s="926"/>
      <c r="C171" s="929"/>
      <c r="D171" s="509"/>
      <c r="E171" s="510"/>
      <c r="F171" s="372"/>
      <c r="G171" s="376"/>
      <c r="H171" s="372"/>
      <c r="I171" s="372"/>
      <c r="J171" s="373"/>
      <c r="K171" s="373"/>
      <c r="L171" s="373"/>
      <c r="M171" s="377"/>
      <c r="N171" s="378" t="s">
        <v>4</v>
      </c>
      <c r="O171" s="511"/>
      <c r="P171" s="512"/>
      <c r="R171" s="352"/>
      <c r="S171" s="352"/>
    </row>
    <row r="172" spans="1:19" s="287" customFormat="1" ht="13.8">
      <c r="A172" s="899"/>
      <c r="B172" s="899"/>
      <c r="C172" s="927" t="s">
        <v>260</v>
      </c>
      <c r="D172" s="930" t="s">
        <v>466</v>
      </c>
      <c r="E172" s="931"/>
      <c r="F172" s="931"/>
      <c r="G172" s="931"/>
      <c r="H172" s="931"/>
      <c r="I172" s="306"/>
      <c r="J172" s="307"/>
      <c r="K172" s="307"/>
      <c r="L172" s="307"/>
      <c r="M172" s="308"/>
      <c r="N172" s="309"/>
      <c r="O172" s="503"/>
      <c r="P172" s="504"/>
      <c r="R172" s="352"/>
      <c r="S172" s="352"/>
    </row>
    <row r="173" spans="1:19" s="287" customFormat="1" ht="13.8">
      <c r="A173" s="900"/>
      <c r="B173" s="900"/>
      <c r="C173" s="928"/>
      <c r="D173" s="932" t="s">
        <v>358</v>
      </c>
      <c r="E173" s="933"/>
      <c r="F173" s="933"/>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ht="13.8">
      <c r="A174" s="926"/>
      <c r="B174" s="926"/>
      <c r="C174" s="929"/>
      <c r="D174" s="509"/>
      <c r="E174" s="510"/>
      <c r="F174" s="372"/>
      <c r="G174" s="376"/>
      <c r="H174" s="372"/>
      <c r="I174" s="372"/>
      <c r="J174" s="373"/>
      <c r="K174" s="373"/>
      <c r="L174" s="373"/>
      <c r="M174" s="377"/>
      <c r="N174" s="378" t="s">
        <v>4</v>
      </c>
      <c r="O174" s="511"/>
      <c r="P174" s="512"/>
      <c r="R174" s="352"/>
      <c r="S174" s="352"/>
    </row>
    <row r="175" spans="1:19" s="287" customFormat="1" ht="13.8">
      <c r="A175" s="903">
        <v>9</v>
      </c>
      <c r="B175" s="903" t="s">
        <v>261</v>
      </c>
      <c r="C175" s="892" t="s">
        <v>359</v>
      </c>
      <c r="D175" s="513"/>
      <c r="E175" s="475"/>
      <c r="F175" s="436"/>
      <c r="G175" s="436"/>
      <c r="H175" s="436"/>
      <c r="I175" s="436"/>
      <c r="J175" s="436"/>
      <c r="K175" s="436"/>
      <c r="L175" s="436"/>
      <c r="M175" s="436"/>
      <c r="N175" s="485"/>
      <c r="O175" s="514"/>
      <c r="P175" s="477"/>
      <c r="R175" s="352"/>
      <c r="S175" s="352"/>
    </row>
    <row r="176" spans="1:19" s="287" customFormat="1">
      <c r="A176" s="904"/>
      <c r="B176" s="904"/>
      <c r="C176" s="893"/>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04"/>
      <c r="B177" s="904"/>
      <c r="C177" s="893"/>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04"/>
      <c r="B178" s="904"/>
      <c r="C178" s="893"/>
      <c r="D178" s="934" t="s">
        <v>363</v>
      </c>
      <c r="E178" s="935"/>
      <c r="F178" s="935"/>
      <c r="G178" s="935"/>
      <c r="H178" s="519"/>
      <c r="I178" s="419"/>
      <c r="J178" s="519"/>
      <c r="K178" s="398"/>
      <c r="L178" s="519"/>
      <c r="M178" s="330"/>
      <c r="N178" s="520"/>
      <c r="O178" s="517"/>
      <c r="P178" s="479"/>
    </row>
    <row r="179" spans="1:16" s="287" customFormat="1">
      <c r="A179" s="904"/>
      <c r="B179" s="904"/>
      <c r="C179" s="893"/>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04"/>
      <c r="B180" s="904"/>
      <c r="C180" s="893"/>
      <c r="D180" s="441" t="s">
        <v>364</v>
      </c>
      <c r="E180" s="404"/>
      <c r="F180" s="470"/>
      <c r="G180" s="404"/>
      <c r="H180" s="331"/>
      <c r="I180" s="404"/>
      <c r="J180" s="331"/>
      <c r="K180" s="331"/>
      <c r="L180" s="331"/>
      <c r="M180" s="332"/>
      <c r="N180" s="520"/>
      <c r="O180" s="517"/>
      <c r="P180" s="479"/>
    </row>
    <row r="181" spans="1:16" s="287" customFormat="1">
      <c r="A181" s="904"/>
      <c r="B181" s="904"/>
      <c r="C181" s="893"/>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04"/>
      <c r="B182" s="904"/>
      <c r="C182" s="893"/>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04"/>
      <c r="B183" s="904"/>
      <c r="C183" s="893"/>
      <c r="D183" s="518"/>
      <c r="E183" s="404"/>
      <c r="F183" s="459"/>
      <c r="G183" s="459"/>
      <c r="H183" s="519"/>
      <c r="I183" s="419"/>
      <c r="J183" s="519"/>
      <c r="K183" s="398"/>
      <c r="L183" s="519"/>
      <c r="M183" s="330"/>
      <c r="N183" s="471" t="s">
        <v>4</v>
      </c>
      <c r="O183" s="478"/>
      <c r="P183" s="479"/>
    </row>
    <row r="184" spans="1:16" s="287" customFormat="1" ht="13.8">
      <c r="A184" s="903">
        <v>10</v>
      </c>
      <c r="B184" s="903" t="s">
        <v>263</v>
      </c>
      <c r="C184" s="892" t="s">
        <v>365</v>
      </c>
      <c r="D184" s="525"/>
      <c r="E184" s="436"/>
      <c r="F184" s="435"/>
      <c r="G184" s="435"/>
      <c r="H184" s="438"/>
      <c r="I184" s="436"/>
      <c r="J184" s="437"/>
      <c r="K184" s="436"/>
      <c r="L184" s="437"/>
      <c r="M184" s="436"/>
      <c r="N184" s="437"/>
      <c r="O184" s="476"/>
      <c r="P184" s="477"/>
    </row>
    <row r="185" spans="1:16" s="287" customFormat="1" ht="13.8">
      <c r="A185" s="904"/>
      <c r="B185" s="904"/>
      <c r="C185" s="893"/>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ht="13.8">
      <c r="A186" s="904"/>
      <c r="B186" s="904"/>
      <c r="C186" s="893"/>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ht="13.8">
      <c r="A187" s="904"/>
      <c r="B187" s="904"/>
      <c r="C187" s="893"/>
      <c r="D187" s="526" t="s">
        <v>367</v>
      </c>
      <c r="E187" s="419"/>
      <c r="F187" s="332"/>
      <c r="G187" s="332"/>
      <c r="H187" s="470"/>
      <c r="I187" s="419"/>
      <c r="J187" s="461"/>
      <c r="K187" s="419"/>
      <c r="L187" s="461"/>
      <c r="M187" s="419"/>
      <c r="N187" s="471"/>
      <c r="O187" s="478"/>
      <c r="P187" s="479"/>
    </row>
    <row r="188" spans="1:16" s="287" customFormat="1" ht="13.8">
      <c r="A188" s="904"/>
      <c r="B188" s="904"/>
      <c r="C188" s="893"/>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ht="13.8">
      <c r="A189" s="904"/>
      <c r="B189" s="904"/>
      <c r="C189" s="893"/>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ht="13.8">
      <c r="A190" s="904"/>
      <c r="B190" s="904"/>
      <c r="C190" s="893"/>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ht="13.8">
      <c r="A191" s="904"/>
      <c r="B191" s="904"/>
      <c r="C191" s="893"/>
      <c r="D191" s="526"/>
      <c r="E191" s="419"/>
      <c r="F191" s="332"/>
      <c r="G191" s="332"/>
      <c r="H191" s="470"/>
      <c r="I191" s="419"/>
      <c r="J191" s="461"/>
      <c r="K191" s="419"/>
      <c r="L191" s="461"/>
      <c r="M191" s="419"/>
      <c r="N191" s="471" t="s">
        <v>16</v>
      </c>
      <c r="O191" s="478"/>
      <c r="P191" s="479"/>
    </row>
    <row r="192" spans="1:16" s="287" customFormat="1" ht="13.8">
      <c r="A192" s="904"/>
      <c r="B192" s="904"/>
      <c r="C192" s="894"/>
      <c r="D192" s="529"/>
      <c r="E192" s="429"/>
      <c r="F192" s="338"/>
      <c r="G192" s="338"/>
      <c r="H192" s="467"/>
      <c r="I192" s="429"/>
      <c r="J192" s="468"/>
      <c r="K192" s="429"/>
      <c r="L192" s="468"/>
      <c r="M192" s="429"/>
      <c r="N192" s="468"/>
      <c r="O192" s="530"/>
      <c r="P192" s="484"/>
    </row>
    <row r="193" spans="1:18" s="287" customFormat="1" ht="13.8">
      <c r="A193" s="903">
        <v>11</v>
      </c>
      <c r="B193" s="903" t="s">
        <v>265</v>
      </c>
      <c r="C193" s="923" t="s">
        <v>369</v>
      </c>
      <c r="D193" s="916" t="s">
        <v>370</v>
      </c>
      <c r="E193" s="917"/>
      <c r="F193" s="917"/>
      <c r="G193" s="332"/>
      <c r="H193" s="531"/>
      <c r="I193" s="459"/>
      <c r="J193" s="461"/>
      <c r="K193" s="419"/>
      <c r="L193" s="461"/>
      <c r="M193" s="419"/>
      <c r="N193" s="461"/>
      <c r="O193" s="478"/>
      <c r="P193" s="532"/>
    </row>
    <row r="194" spans="1:18" s="287" customFormat="1" ht="13.8">
      <c r="A194" s="904"/>
      <c r="B194" s="904"/>
      <c r="C194" s="924"/>
      <c r="D194" s="918" t="s">
        <v>371</v>
      </c>
      <c r="E194" s="919"/>
      <c r="F194" s="919"/>
      <c r="G194" s="456"/>
      <c r="H194" s="458"/>
      <c r="I194" s="459"/>
      <c r="J194" s="458"/>
      <c r="K194" s="459"/>
      <c r="L194" s="458"/>
      <c r="M194" s="459"/>
      <c r="N194" s="461"/>
      <c r="O194" s="478"/>
      <c r="P194" s="532"/>
    </row>
    <row r="195" spans="1:18" s="287" customFormat="1" ht="13.8">
      <c r="A195" s="904"/>
      <c r="B195" s="904"/>
      <c r="C195" s="924"/>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ht="13.8">
      <c r="A196" s="904"/>
      <c r="B196" s="904"/>
      <c r="C196" s="924"/>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ht="13.8">
      <c r="A197" s="904"/>
      <c r="B197" s="904"/>
      <c r="C197" s="924"/>
      <c r="D197" s="533"/>
      <c r="E197" s="457"/>
      <c r="F197" s="457"/>
      <c r="G197" s="457"/>
      <c r="H197" s="458"/>
      <c r="I197" s="459"/>
      <c r="J197" s="458"/>
      <c r="K197" s="459"/>
      <c r="L197" s="458" t="s">
        <v>235</v>
      </c>
      <c r="M197" s="459" t="s">
        <v>85</v>
      </c>
      <c r="N197" s="461">
        <f>SUM(N195:N196)</f>
        <v>105.75999999999999</v>
      </c>
      <c r="O197" s="478"/>
      <c r="P197" s="532"/>
    </row>
    <row r="198" spans="1:18" s="287" customFormat="1" ht="13.8">
      <c r="A198" s="904"/>
      <c r="B198" s="904"/>
      <c r="C198" s="924"/>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ht="13.8">
      <c r="A199" s="904"/>
      <c r="B199" s="904"/>
      <c r="C199" s="924"/>
      <c r="D199" s="916" t="s">
        <v>375</v>
      </c>
      <c r="E199" s="917"/>
      <c r="F199" s="917"/>
      <c r="G199" s="332"/>
      <c r="H199" s="531"/>
      <c r="I199" s="459"/>
      <c r="J199" s="461"/>
      <c r="K199" s="419"/>
      <c r="L199" s="461"/>
      <c r="M199" s="419"/>
      <c r="N199" s="471" t="s">
        <v>102</v>
      </c>
      <c r="O199" s="478"/>
      <c r="P199" s="532"/>
    </row>
    <row r="200" spans="1:18" s="287" customFormat="1" ht="13.8">
      <c r="A200" s="904"/>
      <c r="B200" s="904"/>
      <c r="C200" s="924"/>
      <c r="D200" s="918" t="s">
        <v>376</v>
      </c>
      <c r="E200" s="919"/>
      <c r="F200" s="919"/>
      <c r="G200" s="456"/>
      <c r="H200" s="458"/>
      <c r="I200" s="459"/>
      <c r="J200" s="458"/>
      <c r="K200" s="459"/>
      <c r="L200" s="458"/>
      <c r="M200" s="459"/>
      <c r="N200" s="461"/>
      <c r="O200" s="478"/>
      <c r="P200" s="532"/>
    </row>
    <row r="201" spans="1:18" s="287" customFormat="1" ht="13.8">
      <c r="A201" s="904"/>
      <c r="B201" s="904"/>
      <c r="C201" s="924"/>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ht="13.8">
      <c r="A202" s="904"/>
      <c r="B202" s="904"/>
      <c r="C202" s="924"/>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ht="13.8">
      <c r="A203" s="904"/>
      <c r="B203" s="904"/>
      <c r="C203" s="924"/>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ht="13.8">
      <c r="A204" s="904"/>
      <c r="B204" s="904"/>
      <c r="C204" s="924"/>
      <c r="D204" s="541"/>
      <c r="E204" s="542"/>
      <c r="F204" s="332"/>
      <c r="G204" s="332"/>
      <c r="H204" s="470"/>
      <c r="I204" s="419"/>
      <c r="J204" s="461"/>
      <c r="K204" s="419"/>
      <c r="L204" s="543"/>
      <c r="M204" s="544"/>
      <c r="N204" s="545" t="s">
        <v>102</v>
      </c>
      <c r="O204" s="546"/>
      <c r="P204" s="479"/>
    </row>
    <row r="205" spans="1:18" s="287" customFormat="1" ht="13.8">
      <c r="A205" s="922"/>
      <c r="B205" s="922"/>
      <c r="C205" s="925"/>
      <c r="D205" s="547"/>
      <c r="E205" s="548"/>
      <c r="F205" s="429"/>
      <c r="G205" s="429"/>
      <c r="H205" s="429"/>
      <c r="I205" s="429"/>
      <c r="J205" s="429"/>
      <c r="K205" s="429"/>
      <c r="L205" s="429"/>
      <c r="M205" s="429"/>
      <c r="N205" s="474"/>
      <c r="O205" s="549"/>
      <c r="P205" s="484"/>
    </row>
    <row r="206" spans="1:18" s="287" customFormat="1" ht="13.8">
      <c r="A206" s="920">
        <v>12</v>
      </c>
      <c r="B206" s="903" t="s">
        <v>267</v>
      </c>
      <c r="C206" s="905" t="s">
        <v>377</v>
      </c>
      <c r="D206" s="550"/>
      <c r="E206" s="332"/>
      <c r="F206" s="332"/>
      <c r="G206" s="332"/>
      <c r="H206" s="470"/>
      <c r="I206" s="419"/>
      <c r="J206" s="461"/>
      <c r="K206" s="419"/>
      <c r="L206" s="461"/>
      <c r="M206" s="419"/>
      <c r="N206" s="461"/>
      <c r="O206" s="551"/>
      <c r="P206" s="552"/>
    </row>
    <row r="207" spans="1:18" s="287" customFormat="1" ht="41.4">
      <c r="A207" s="921"/>
      <c r="B207" s="904"/>
      <c r="C207" s="906"/>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ht="13.8">
      <c r="A208" s="921"/>
      <c r="B208" s="904"/>
      <c r="C208" s="906"/>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ht="13.8">
      <c r="A210" s="903">
        <v>13</v>
      </c>
      <c r="B210" s="903" t="s">
        <v>269</v>
      </c>
      <c r="C210" s="905" t="s">
        <v>379</v>
      </c>
      <c r="D210" s="513"/>
      <c r="E210" s="475"/>
      <c r="F210" s="436"/>
      <c r="G210" s="436"/>
      <c r="H210" s="436"/>
      <c r="I210" s="436"/>
      <c r="J210" s="438"/>
      <c r="K210" s="436"/>
      <c r="L210" s="438"/>
      <c r="M210" s="436"/>
      <c r="N210" s="485"/>
      <c r="O210" s="514"/>
      <c r="P210" s="500"/>
      <c r="R210" s="352"/>
    </row>
    <row r="211" spans="1:18" s="287" customFormat="1" ht="13.8">
      <c r="A211" s="904"/>
      <c r="B211" s="904"/>
      <c r="C211" s="906"/>
      <c r="D211" s="907" t="s">
        <v>380</v>
      </c>
      <c r="E211" s="908"/>
      <c r="F211" s="908"/>
      <c r="G211" s="419"/>
      <c r="H211" s="470"/>
      <c r="I211" s="419"/>
      <c r="J211" s="419"/>
      <c r="K211" s="419"/>
      <c r="L211" s="470"/>
      <c r="M211" s="419"/>
      <c r="N211" s="470"/>
      <c r="O211" s="479"/>
      <c r="P211" s="504"/>
    </row>
    <row r="212" spans="1:18" s="287" customFormat="1" ht="13.8">
      <c r="A212" s="904"/>
      <c r="B212" s="904"/>
      <c r="C212" s="906"/>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ht="13.8">
      <c r="A213" s="904"/>
      <c r="B213" s="904"/>
      <c r="C213" s="906"/>
      <c r="D213" s="541" t="s">
        <v>382</v>
      </c>
      <c r="E213" s="561"/>
      <c r="F213" s="561"/>
      <c r="G213" s="419"/>
      <c r="H213" s="470"/>
      <c r="I213" s="419"/>
      <c r="J213" s="419"/>
      <c r="K213" s="419"/>
      <c r="L213" s="470"/>
      <c r="M213" s="419"/>
      <c r="N213" s="470"/>
      <c r="O213" s="479"/>
      <c r="P213" s="504"/>
    </row>
    <row r="214" spans="1:18" s="287" customFormat="1" ht="13.8">
      <c r="A214" s="904"/>
      <c r="B214" s="904"/>
      <c r="C214" s="906"/>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ht="13.8">
      <c r="A215" s="904"/>
      <c r="B215" s="904"/>
      <c r="C215" s="906"/>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ht="13.8">
      <c r="A216" s="904"/>
      <c r="B216" s="904"/>
      <c r="C216" s="906"/>
      <c r="D216" s="541"/>
      <c r="E216" s="561"/>
      <c r="F216" s="561"/>
      <c r="G216" s="419"/>
      <c r="H216" s="470"/>
      <c r="I216" s="419"/>
      <c r="J216" s="419"/>
      <c r="K216" s="419"/>
      <c r="L216" s="470"/>
      <c r="M216" s="419"/>
      <c r="N216" s="564" t="s">
        <v>4</v>
      </c>
      <c r="O216" s="479"/>
      <c r="P216" s="504"/>
    </row>
    <row r="217" spans="1:18" s="287" customFormat="1" ht="13.8">
      <c r="A217" s="904"/>
      <c r="B217" s="904"/>
      <c r="C217" s="906"/>
      <c r="D217" s="417"/>
      <c r="E217" s="418"/>
      <c r="F217" s="419"/>
      <c r="G217" s="419"/>
      <c r="H217" s="419"/>
      <c r="I217" s="419"/>
      <c r="J217" s="419"/>
      <c r="K217" s="565"/>
      <c r="L217" s="419"/>
      <c r="M217" s="419"/>
      <c r="N217" s="419"/>
      <c r="O217" s="479"/>
      <c r="P217" s="504"/>
    </row>
    <row r="218" spans="1:18" s="287" customFormat="1" ht="13.8">
      <c r="A218" s="904"/>
      <c r="B218" s="904"/>
      <c r="C218" s="906"/>
      <c r="D218" s="547"/>
      <c r="E218" s="566"/>
      <c r="F218" s="566"/>
      <c r="G218" s="429"/>
      <c r="H218" s="467"/>
      <c r="I218" s="429"/>
      <c r="J218" s="429"/>
      <c r="K218" s="429"/>
      <c r="L218" s="467"/>
      <c r="M218" s="429"/>
      <c r="N218" s="467"/>
      <c r="O218" s="484"/>
      <c r="P218" s="512"/>
    </row>
    <row r="219" spans="1:18" s="287" customFormat="1" ht="13.8">
      <c r="A219" s="903">
        <v>14</v>
      </c>
      <c r="B219" s="903" t="s">
        <v>383</v>
      </c>
      <c r="C219" s="909" t="s">
        <v>384</v>
      </c>
      <c r="D219" s="567"/>
      <c r="E219" s="332"/>
      <c r="F219" s="457"/>
      <c r="G219" s="457"/>
      <c r="H219" s="470"/>
      <c r="I219" s="459"/>
      <c r="J219" s="461"/>
      <c r="K219" s="459"/>
      <c r="L219" s="568"/>
      <c r="M219" s="419"/>
      <c r="N219" s="461"/>
      <c r="O219" s="517"/>
      <c r="P219" s="504"/>
      <c r="R219" s="352"/>
    </row>
    <row r="220" spans="1:18" s="287" customFormat="1" ht="13.8">
      <c r="A220" s="904"/>
      <c r="B220" s="904"/>
      <c r="C220" s="910"/>
      <c r="D220" s="912" t="s">
        <v>385</v>
      </c>
      <c r="E220" s="913"/>
      <c r="F220" s="913"/>
      <c r="G220" s="913"/>
      <c r="H220" s="913"/>
      <c r="I220" s="459"/>
      <c r="J220" s="458"/>
      <c r="K220" s="459"/>
      <c r="L220" s="568"/>
      <c r="M220" s="419"/>
      <c r="N220" s="461"/>
      <c r="O220" s="478"/>
      <c r="P220" s="504"/>
      <c r="R220" s="352"/>
    </row>
    <row r="221" spans="1:18" s="287" customFormat="1" ht="15.6">
      <c r="A221" s="904"/>
      <c r="B221" s="904"/>
      <c r="C221" s="910"/>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6">
      <c r="A222" s="904"/>
      <c r="B222" s="904"/>
      <c r="C222" s="910"/>
      <c r="D222" s="569"/>
      <c r="E222" s="570"/>
      <c r="F222" s="570"/>
      <c r="G222" s="570">
        <v>2</v>
      </c>
      <c r="H222" s="578"/>
      <c r="I222" s="573"/>
      <c r="J222" s="579"/>
      <c r="K222" s="573">
        <v>2</v>
      </c>
      <c r="L222" s="579"/>
      <c r="M222" s="573"/>
      <c r="N222" s="576"/>
      <c r="O222" s="577"/>
      <c r="P222" s="504"/>
      <c r="R222" s="352"/>
    </row>
    <row r="223" spans="1:18" s="287" customFormat="1" ht="15.6">
      <c r="A223" s="904"/>
      <c r="B223" s="904"/>
      <c r="C223" s="910"/>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6">
      <c r="A224" s="904"/>
      <c r="B224" s="904"/>
      <c r="C224" s="910"/>
      <c r="D224" s="914" t="s">
        <v>388</v>
      </c>
      <c r="E224" s="915"/>
      <c r="F224" s="915"/>
      <c r="G224" s="915"/>
      <c r="H224" s="580"/>
      <c r="I224" s="573"/>
      <c r="J224" s="579"/>
      <c r="K224" s="573"/>
      <c r="L224" s="581"/>
      <c r="M224" s="582"/>
      <c r="N224" s="576"/>
      <c r="O224" s="577"/>
      <c r="P224" s="504"/>
      <c r="R224" s="352"/>
    </row>
    <row r="225" spans="1:18" s="287" customFormat="1" ht="15.6">
      <c r="A225" s="904"/>
      <c r="B225" s="904"/>
      <c r="C225" s="910"/>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ht="13.8">
      <c r="A226" s="904"/>
      <c r="B226" s="904"/>
      <c r="C226" s="910"/>
      <c r="D226" s="584"/>
      <c r="E226" s="457"/>
      <c r="F226" s="457"/>
      <c r="G226" s="457"/>
      <c r="H226" s="481"/>
      <c r="I226" s="540">
        <v>2</v>
      </c>
      <c r="J226" s="539"/>
      <c r="K226" s="540"/>
      <c r="L226" s="539"/>
      <c r="M226" s="540"/>
      <c r="N226" s="469"/>
      <c r="O226" s="478"/>
      <c r="P226" s="504"/>
      <c r="R226" s="352"/>
    </row>
    <row r="227" spans="1:18" s="287" customFormat="1" ht="13.8">
      <c r="A227" s="904"/>
      <c r="B227" s="904"/>
      <c r="C227" s="902"/>
      <c r="D227" s="417"/>
      <c r="E227" s="332"/>
      <c r="F227" s="457"/>
      <c r="G227" s="457"/>
      <c r="H227" s="470"/>
      <c r="I227" s="459"/>
      <c r="J227" s="458"/>
      <c r="K227" s="459"/>
      <c r="L227" s="568" t="s">
        <v>88</v>
      </c>
      <c r="M227" s="419" t="s">
        <v>85</v>
      </c>
      <c r="N227" s="461">
        <f>SUM(N223:N226)</f>
        <v>1771.25</v>
      </c>
      <c r="O227" s="479"/>
      <c r="P227" s="504"/>
    </row>
    <row r="228" spans="1:18" s="287" customFormat="1" ht="13.8">
      <c r="A228" s="904"/>
      <c r="B228" s="904"/>
      <c r="C228" s="902"/>
      <c r="D228" s="456"/>
      <c r="E228" s="332"/>
      <c r="F228" s="457"/>
      <c r="G228" s="457"/>
      <c r="H228" s="470"/>
      <c r="I228" s="459"/>
      <c r="J228" s="458"/>
      <c r="K228" s="459"/>
      <c r="L228" s="568"/>
      <c r="M228" s="419"/>
      <c r="N228" s="461"/>
      <c r="O228" s="479"/>
      <c r="P228" s="504"/>
    </row>
    <row r="229" spans="1:18" s="287" customFormat="1" ht="13.8">
      <c r="A229" s="904"/>
      <c r="B229" s="904"/>
      <c r="C229" s="902"/>
      <c r="D229" s="417"/>
      <c r="E229" s="332"/>
      <c r="F229" s="457"/>
      <c r="G229" s="457"/>
      <c r="H229" s="470"/>
      <c r="I229" s="459"/>
      <c r="J229" s="458"/>
      <c r="K229" s="459"/>
      <c r="L229" s="568"/>
      <c r="M229" s="419"/>
      <c r="N229" s="461"/>
      <c r="O229" s="479"/>
      <c r="P229" s="504"/>
    </row>
    <row r="230" spans="1:18" s="287" customFormat="1" ht="13.8">
      <c r="A230" s="904"/>
      <c r="B230" s="904"/>
      <c r="C230" s="902"/>
      <c r="D230" s="418"/>
      <c r="E230" s="332"/>
      <c r="F230" s="457"/>
      <c r="G230" s="457"/>
      <c r="H230" s="470"/>
      <c r="I230" s="459"/>
      <c r="J230" s="458"/>
      <c r="K230" s="459"/>
      <c r="L230" s="568"/>
      <c r="M230" s="419"/>
      <c r="N230" s="461"/>
      <c r="O230" s="479"/>
      <c r="P230" s="504"/>
    </row>
    <row r="231" spans="1:18" s="287" customFormat="1" ht="13.8">
      <c r="A231" s="904"/>
      <c r="B231" s="904"/>
      <c r="C231" s="902"/>
      <c r="D231" s="456"/>
      <c r="E231" s="332"/>
      <c r="F231" s="457"/>
      <c r="G231" s="457"/>
      <c r="H231" s="470"/>
      <c r="I231" s="459"/>
      <c r="J231" s="458"/>
      <c r="K231" s="459"/>
      <c r="L231" s="568"/>
      <c r="M231" s="419"/>
      <c r="N231" s="461"/>
      <c r="O231" s="479"/>
      <c r="P231" s="504"/>
    </row>
    <row r="232" spans="1:18" s="287" customFormat="1" ht="13.8">
      <c r="A232" s="904"/>
      <c r="B232" s="904"/>
      <c r="C232" s="902"/>
      <c r="D232" s="456"/>
      <c r="E232" s="332"/>
      <c r="F232" s="457"/>
      <c r="G232" s="457"/>
      <c r="H232" s="470"/>
      <c r="I232" s="459"/>
      <c r="J232" s="458"/>
      <c r="K232" s="459"/>
      <c r="L232" s="568"/>
      <c r="M232" s="419"/>
      <c r="N232" s="461"/>
      <c r="O232" s="479"/>
      <c r="P232" s="504"/>
    </row>
    <row r="233" spans="1:18" s="287" customFormat="1" ht="13.8">
      <c r="A233" s="904"/>
      <c r="B233" s="904"/>
      <c r="C233" s="911"/>
      <c r="D233" s="449"/>
      <c r="E233" s="450"/>
      <c r="F233" s="585"/>
      <c r="G233" s="429"/>
      <c r="H233" s="429"/>
      <c r="I233" s="586"/>
      <c r="J233" s="429"/>
      <c r="K233" s="429"/>
      <c r="L233" s="429"/>
      <c r="M233" s="429"/>
      <c r="N233" s="472"/>
      <c r="O233" s="459"/>
      <c r="P233" s="504"/>
    </row>
    <row r="234" spans="1:18" s="287" customFormat="1" ht="13.8">
      <c r="A234" s="899">
        <v>15</v>
      </c>
      <c r="B234" s="899" t="s">
        <v>273</v>
      </c>
      <c r="C234" s="901" t="s">
        <v>389</v>
      </c>
      <c r="D234" s="587"/>
      <c r="E234" s="588"/>
      <c r="F234" s="588"/>
      <c r="G234" s="459"/>
      <c r="H234" s="470"/>
      <c r="I234" s="419"/>
      <c r="J234" s="470"/>
      <c r="K234" s="459"/>
      <c r="L234" s="589"/>
      <c r="M234" s="419"/>
      <c r="N234" s="520"/>
      <c r="O234" s="590"/>
      <c r="P234" s="591"/>
      <c r="R234" s="592"/>
    </row>
    <row r="235" spans="1:18" s="287" customFormat="1" ht="13.8">
      <c r="A235" s="900"/>
      <c r="B235" s="900"/>
      <c r="C235" s="902"/>
      <c r="D235" s="897" t="s">
        <v>390</v>
      </c>
      <c r="E235" s="898"/>
      <c r="F235" s="898"/>
      <c r="G235" s="898"/>
      <c r="H235" s="898"/>
      <c r="I235" s="458" t="s">
        <v>85</v>
      </c>
      <c r="J235" s="458">
        <f>O223</f>
        <v>1771.25</v>
      </c>
      <c r="K235" s="459"/>
      <c r="L235" s="568" t="s">
        <v>4</v>
      </c>
      <c r="M235" s="419"/>
      <c r="N235" s="461"/>
      <c r="O235" s="524">
        <f>J235</f>
        <v>1771.25</v>
      </c>
      <c r="P235" s="593" t="str">
        <f>L235</f>
        <v>Cum</v>
      </c>
    </row>
    <row r="236" spans="1:18" s="287" customFormat="1" ht="13.8">
      <c r="A236" s="900"/>
      <c r="B236" s="900"/>
      <c r="C236" s="902"/>
      <c r="D236" s="594"/>
      <c r="E236" s="332"/>
      <c r="F236" s="457"/>
      <c r="G236" s="457"/>
      <c r="H236" s="595"/>
      <c r="I236" s="459"/>
      <c r="J236" s="458"/>
      <c r="K236" s="459"/>
      <c r="L236" s="568"/>
      <c r="M236" s="419"/>
      <c r="N236" s="461"/>
      <c r="O236" s="479"/>
      <c r="P236" s="596"/>
    </row>
    <row r="237" spans="1:18" s="287" customFormat="1" ht="13.8">
      <c r="A237" s="900"/>
      <c r="B237" s="900"/>
      <c r="C237" s="902"/>
      <c r="D237" s="404"/>
      <c r="E237" s="332"/>
      <c r="F237" s="457"/>
      <c r="G237" s="457"/>
      <c r="H237" s="595"/>
      <c r="I237" s="419"/>
      <c r="J237" s="597"/>
      <c r="K237" s="598"/>
      <c r="L237" s="461"/>
      <c r="M237" s="419"/>
      <c r="N237" s="461"/>
      <c r="O237" s="479"/>
      <c r="P237" s="596"/>
    </row>
    <row r="238" spans="1:18" s="287" customFormat="1">
      <c r="A238" s="900"/>
      <c r="B238" s="900"/>
      <c r="C238" s="902"/>
      <c r="D238" s="417"/>
      <c r="E238" s="418"/>
      <c r="F238" s="419"/>
      <c r="G238" s="419"/>
      <c r="H238" s="419"/>
      <c r="I238" s="429"/>
      <c r="J238" s="599"/>
      <c r="K238" s="600"/>
      <c r="L238" s="601"/>
      <c r="M238" s="602"/>
      <c r="N238" s="603"/>
      <c r="O238" s="479"/>
      <c r="P238" s="596"/>
    </row>
    <row r="239" spans="1:18" s="287" customFormat="1" ht="13.8">
      <c r="A239" s="889">
        <v>16</v>
      </c>
      <c r="B239" s="889" t="s">
        <v>274</v>
      </c>
      <c r="C239" s="901" t="s">
        <v>391</v>
      </c>
      <c r="D239" s="433"/>
      <c r="E239" s="434"/>
      <c r="F239" s="434"/>
      <c r="G239" s="434"/>
      <c r="H239" s="434"/>
      <c r="I239" s="419"/>
      <c r="J239" s="419"/>
      <c r="K239" s="419"/>
      <c r="L239" s="419"/>
      <c r="M239" s="419"/>
      <c r="N239" s="420"/>
      <c r="O239" s="604"/>
      <c r="P239" s="604"/>
    </row>
    <row r="240" spans="1:18" s="287" customFormat="1" ht="13.8">
      <c r="A240" s="890"/>
      <c r="B240" s="890"/>
      <c r="C240" s="902"/>
      <c r="D240" s="455"/>
      <c r="E240" s="456"/>
      <c r="F240" s="456"/>
      <c r="G240" s="456"/>
      <c r="H240" s="456"/>
      <c r="I240" s="419"/>
      <c r="J240" s="419"/>
      <c r="K240" s="419"/>
      <c r="L240" s="419"/>
      <c r="M240" s="419"/>
      <c r="N240" s="420"/>
      <c r="O240" s="532"/>
      <c r="P240" s="532"/>
    </row>
    <row r="241" spans="1:16" s="287" customFormat="1" ht="13.8">
      <c r="A241" s="890"/>
      <c r="B241" s="890"/>
      <c r="C241" s="902"/>
      <c r="D241" s="895" t="s">
        <v>392</v>
      </c>
      <c r="E241" s="896"/>
      <c r="F241" s="896"/>
      <c r="G241" s="457" t="s">
        <v>85</v>
      </c>
      <c r="H241" s="595" t="s">
        <v>393</v>
      </c>
      <c r="I241" s="419"/>
      <c r="J241" s="597"/>
      <c r="K241" s="598"/>
      <c r="L241" s="461" t="s">
        <v>394</v>
      </c>
      <c r="M241" s="419"/>
      <c r="N241" s="461"/>
      <c r="O241" s="479"/>
      <c r="P241" s="532"/>
    </row>
    <row r="242" spans="1:16" s="287" customFormat="1">
      <c r="A242" s="890"/>
      <c r="B242" s="890"/>
      <c r="C242" s="902"/>
      <c r="D242" s="455"/>
      <c r="E242" s="332"/>
      <c r="F242" s="457"/>
      <c r="G242" s="364"/>
      <c r="H242" s="595"/>
      <c r="I242" s="419"/>
      <c r="J242" s="597"/>
      <c r="K242" s="598"/>
      <c r="L242" s="461" t="s">
        <v>395</v>
      </c>
      <c r="M242" s="419"/>
      <c r="N242" s="461"/>
      <c r="O242" s="479"/>
      <c r="P242" s="532"/>
    </row>
    <row r="243" spans="1:16" s="287" customFormat="1" ht="13.8">
      <c r="A243" s="890"/>
      <c r="B243" s="890"/>
      <c r="C243" s="902"/>
      <c r="D243" s="897" t="s">
        <v>390</v>
      </c>
      <c r="E243" s="898"/>
      <c r="F243" s="898"/>
      <c r="G243" s="898"/>
      <c r="H243" s="898"/>
      <c r="I243" s="458" t="s">
        <v>85</v>
      </c>
      <c r="J243" s="458">
        <f>O223</f>
        <v>1771.25</v>
      </c>
      <c r="K243" s="459"/>
      <c r="L243" s="568" t="s">
        <v>4</v>
      </c>
      <c r="M243" s="419"/>
      <c r="N243" s="461"/>
      <c r="O243" s="524">
        <f>J243</f>
        <v>1771.25</v>
      </c>
      <c r="P243" s="593" t="str">
        <f>L243</f>
        <v>Cum</v>
      </c>
    </row>
    <row r="244" spans="1:16" s="287" customFormat="1" ht="13.8">
      <c r="A244" s="890"/>
      <c r="B244" s="890"/>
      <c r="C244" s="902"/>
      <c r="D244" s="605"/>
      <c r="E244" s="606"/>
      <c r="F244" s="470"/>
      <c r="G244" s="419"/>
      <c r="H244" s="595"/>
      <c r="I244" s="419"/>
      <c r="J244" s="461"/>
      <c r="K244" s="419"/>
      <c r="L244" s="461"/>
      <c r="M244" s="419"/>
      <c r="N244" s="461"/>
      <c r="O244" s="479"/>
      <c r="P244" s="532"/>
    </row>
    <row r="245" spans="1:16" s="287" customFormat="1" ht="13.8">
      <c r="A245" s="889">
        <v>17</v>
      </c>
      <c r="B245" s="889" t="s">
        <v>277</v>
      </c>
      <c r="C245" s="892" t="s">
        <v>396</v>
      </c>
      <c r="D245" s="607"/>
      <c r="E245" s="608"/>
      <c r="F245" s="438"/>
      <c r="G245" s="436"/>
      <c r="H245" s="438"/>
      <c r="I245" s="436"/>
      <c r="J245" s="437"/>
      <c r="K245" s="436"/>
      <c r="L245" s="609"/>
      <c r="M245" s="610"/>
      <c r="N245" s="609"/>
      <c r="O245" s="477"/>
      <c r="P245" s="591"/>
    </row>
    <row r="246" spans="1:16" s="287" customFormat="1" ht="13.8">
      <c r="A246" s="890"/>
      <c r="B246" s="890"/>
      <c r="C246" s="893"/>
      <c r="D246" s="895" t="s">
        <v>397</v>
      </c>
      <c r="E246" s="896"/>
      <c r="F246" s="419"/>
      <c r="G246" s="419"/>
      <c r="H246" s="419"/>
      <c r="I246" s="419"/>
      <c r="J246" s="419"/>
      <c r="K246" s="419"/>
      <c r="L246" s="419"/>
      <c r="M246" s="419"/>
      <c r="N246" s="419"/>
      <c r="O246" s="479"/>
      <c r="P246" s="596"/>
    </row>
    <row r="247" spans="1:16" s="287" customFormat="1">
      <c r="A247" s="890"/>
      <c r="B247" s="890"/>
      <c r="C247" s="893"/>
      <c r="D247" s="515"/>
      <c r="E247" s="516"/>
      <c r="F247" s="516" t="s">
        <v>398</v>
      </c>
      <c r="G247" s="516"/>
      <c r="H247" s="516"/>
      <c r="I247" s="516"/>
      <c r="J247" s="516" t="s">
        <v>399</v>
      </c>
      <c r="K247" s="330" t="s">
        <v>400</v>
      </c>
      <c r="L247" s="519"/>
      <c r="M247" s="404"/>
      <c r="N247" s="520"/>
      <c r="O247" s="479"/>
      <c r="P247" s="596"/>
    </row>
    <row r="248" spans="1:16" s="287" customFormat="1">
      <c r="A248" s="890"/>
      <c r="B248" s="890"/>
      <c r="C248" s="893"/>
      <c r="D248" s="611"/>
      <c r="E248" s="404"/>
      <c r="F248" s="459"/>
      <c r="G248" s="459"/>
      <c r="H248" s="519"/>
      <c r="I248" s="419"/>
      <c r="J248" s="519"/>
      <c r="K248" s="398"/>
      <c r="L248" s="519"/>
      <c r="M248" s="330"/>
      <c r="N248" s="520"/>
      <c r="O248" s="479"/>
      <c r="P248" s="596"/>
    </row>
    <row r="249" spans="1:16" s="287" customFormat="1" ht="13.8">
      <c r="A249" s="890"/>
      <c r="B249" s="890"/>
      <c r="C249" s="893"/>
      <c r="D249" s="897" t="s">
        <v>390</v>
      </c>
      <c r="E249" s="898"/>
      <c r="F249" s="898"/>
      <c r="G249" s="898"/>
      <c r="H249" s="898"/>
      <c r="I249" s="458" t="s">
        <v>85</v>
      </c>
      <c r="J249" s="458">
        <f>O235</f>
        <v>1771.25</v>
      </c>
      <c r="K249" s="459"/>
      <c r="L249" s="568" t="s">
        <v>4</v>
      </c>
      <c r="M249" s="419"/>
      <c r="N249" s="461"/>
      <c r="O249" s="524">
        <f>J249</f>
        <v>1771.25</v>
      </c>
      <c r="P249" s="593" t="str">
        <f>L249</f>
        <v>Cum</v>
      </c>
    </row>
    <row r="250" spans="1:16" s="287" customFormat="1" ht="13.8">
      <c r="A250" s="890"/>
      <c r="B250" s="890"/>
      <c r="C250" s="893"/>
      <c r="D250" s="419"/>
      <c r="E250" s="419"/>
      <c r="F250" s="332"/>
      <c r="G250" s="332"/>
      <c r="H250" s="470"/>
      <c r="I250" s="419"/>
      <c r="J250" s="461"/>
      <c r="K250" s="419"/>
      <c r="L250" s="461"/>
      <c r="M250" s="419"/>
      <c r="N250" s="461"/>
      <c r="O250" s="479"/>
      <c r="P250" s="596"/>
    </row>
    <row r="251" spans="1:16" s="287" customFormat="1" ht="13.8">
      <c r="A251" s="891"/>
      <c r="B251" s="891"/>
      <c r="C251" s="894"/>
      <c r="D251" s="449"/>
      <c r="E251" s="450"/>
      <c r="F251" s="338"/>
      <c r="G251" s="338"/>
      <c r="H251" s="467"/>
      <c r="I251" s="429"/>
      <c r="J251" s="468"/>
      <c r="K251" s="429"/>
      <c r="L251" s="468"/>
      <c r="M251" s="429"/>
      <c r="N251" s="468"/>
      <c r="O251" s="484"/>
      <c r="P251" s="612"/>
    </row>
    <row r="252" spans="1:16" s="287" customFormat="1" ht="13.8">
      <c r="A252" s="889">
        <v>18</v>
      </c>
      <c r="B252" s="889" t="s">
        <v>281</v>
      </c>
      <c r="C252" s="892" t="s">
        <v>40</v>
      </c>
      <c r="D252" s="607"/>
      <c r="E252" s="608"/>
      <c r="F252" s="438"/>
      <c r="G252" s="436"/>
      <c r="H252" s="438"/>
      <c r="I252" s="436"/>
      <c r="J252" s="437"/>
      <c r="K252" s="436"/>
      <c r="L252" s="609"/>
      <c r="M252" s="610"/>
      <c r="N252" s="609"/>
      <c r="O252" s="477"/>
      <c r="P252" s="591"/>
    </row>
    <row r="253" spans="1:16" s="287" customFormat="1" ht="13.8">
      <c r="A253" s="890"/>
      <c r="B253" s="890"/>
      <c r="C253" s="893"/>
      <c r="D253" s="895"/>
      <c r="E253" s="896"/>
      <c r="F253" s="419"/>
      <c r="G253" s="419"/>
      <c r="H253" s="419"/>
      <c r="I253" s="419"/>
      <c r="J253" s="419"/>
      <c r="K253" s="419"/>
      <c r="L253" s="419"/>
      <c r="M253" s="419"/>
      <c r="N253" s="419"/>
      <c r="O253" s="479"/>
      <c r="P253" s="596"/>
    </row>
    <row r="254" spans="1:16" s="287" customFormat="1">
      <c r="A254" s="890"/>
      <c r="B254" s="890"/>
      <c r="C254" s="893"/>
      <c r="D254" s="515"/>
      <c r="E254" s="516" t="s">
        <v>401</v>
      </c>
      <c r="F254" s="516"/>
      <c r="G254" s="516"/>
      <c r="H254" s="516"/>
      <c r="I254" s="516"/>
      <c r="J254" s="516"/>
      <c r="K254" s="330"/>
      <c r="L254" s="519"/>
      <c r="M254" s="404"/>
      <c r="N254" s="520">
        <f>O9</f>
        <v>2052</v>
      </c>
      <c r="O254" s="479"/>
      <c r="P254" s="596"/>
    </row>
    <row r="255" spans="1:16" s="287" customFormat="1">
      <c r="A255" s="890"/>
      <c r="B255" s="890"/>
      <c r="C255" s="893"/>
      <c r="D255" s="611"/>
      <c r="E255" s="404"/>
      <c r="F255" s="459"/>
      <c r="G255" s="459"/>
      <c r="H255" s="519"/>
      <c r="I255" s="419"/>
      <c r="J255" s="519"/>
      <c r="K255" s="398"/>
      <c r="L255" s="519"/>
      <c r="M255" s="330"/>
      <c r="N255" s="613" t="s">
        <v>4</v>
      </c>
      <c r="O255" s="479"/>
      <c r="P255" s="596"/>
    </row>
    <row r="256" spans="1:16" s="287" customFormat="1" ht="13.8">
      <c r="A256" s="890"/>
      <c r="B256" s="890"/>
      <c r="C256" s="893"/>
      <c r="D256" s="897" t="s">
        <v>402</v>
      </c>
      <c r="E256" s="898"/>
      <c r="F256" s="898"/>
      <c r="G256" s="898"/>
      <c r="H256" s="898"/>
      <c r="I256" s="458" t="s">
        <v>85</v>
      </c>
      <c r="J256" s="458">
        <f>N254</f>
        <v>2052</v>
      </c>
      <c r="K256" s="459" t="s">
        <v>140</v>
      </c>
      <c r="L256" s="568">
        <v>0.8</v>
      </c>
      <c r="M256" s="419" t="s">
        <v>85</v>
      </c>
      <c r="N256" s="461">
        <f>J256*L256</f>
        <v>1641.6000000000001</v>
      </c>
      <c r="O256" s="524">
        <f>N256</f>
        <v>1641.6000000000001</v>
      </c>
      <c r="P256" s="593" t="s">
        <v>4</v>
      </c>
    </row>
    <row r="257" spans="1:16" s="287" customFormat="1" ht="13.8">
      <c r="A257" s="890"/>
      <c r="B257" s="890"/>
      <c r="C257" s="893"/>
      <c r="D257" s="419"/>
      <c r="E257" s="419"/>
      <c r="F257" s="332"/>
      <c r="G257" s="332"/>
      <c r="H257" s="470"/>
      <c r="I257" s="419"/>
      <c r="J257" s="461"/>
      <c r="K257" s="419"/>
      <c r="L257" s="461"/>
      <c r="M257" s="419"/>
      <c r="N257" s="461"/>
      <c r="O257" s="479"/>
      <c r="P257" s="596"/>
    </row>
    <row r="258" spans="1:16" s="287" customFormat="1" ht="13.8">
      <c r="A258" s="891"/>
      <c r="B258" s="891"/>
      <c r="C258" s="894"/>
      <c r="D258" s="449"/>
      <c r="E258" s="450"/>
      <c r="F258" s="338"/>
      <c r="G258" s="338"/>
      <c r="H258" s="467"/>
      <c r="I258" s="429"/>
      <c r="J258" s="468"/>
      <c r="K258" s="429"/>
      <c r="L258" s="468"/>
      <c r="M258" s="429"/>
      <c r="N258" s="468"/>
      <c r="O258" s="484"/>
      <c r="P258" s="612"/>
    </row>
    <row r="259" spans="1:16" s="287" customFormat="1" ht="13.8">
      <c r="A259" s="614"/>
      <c r="B259" s="614"/>
      <c r="C259" s="456"/>
      <c r="D259" s="418"/>
      <c r="E259" s="418"/>
      <c r="F259" s="419"/>
      <c r="G259" s="419"/>
      <c r="H259" s="470"/>
      <c r="I259" s="419"/>
      <c r="J259" s="461"/>
      <c r="K259" s="419"/>
      <c r="L259" s="461"/>
      <c r="M259" s="419"/>
      <c r="N259" s="461"/>
      <c r="O259" s="459"/>
      <c r="P259" s="615"/>
    </row>
    <row r="260" spans="1:16" s="287" customFormat="1" ht="13.8">
      <c r="A260" s="614"/>
      <c r="B260" s="614"/>
      <c r="C260" s="456"/>
      <c r="D260" s="418"/>
      <c r="E260" s="418"/>
      <c r="F260" s="419"/>
      <c r="G260" s="419"/>
      <c r="H260" s="470"/>
      <c r="I260" s="419"/>
      <c r="J260" s="461"/>
      <c r="K260" s="419"/>
      <c r="L260" s="461"/>
      <c r="M260" s="419"/>
      <c r="N260" s="461"/>
      <c r="O260" s="459"/>
      <c r="P260" s="615"/>
    </row>
    <row r="261" spans="1:16" s="287" customFormat="1" ht="13.8">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ht="13.8">
      <c r="A263" s="614"/>
      <c r="B263" s="614"/>
      <c r="C263" s="456"/>
      <c r="D263" s="418"/>
      <c r="E263" s="418"/>
      <c r="F263" s="419"/>
      <c r="G263" s="419"/>
      <c r="H263" s="419"/>
      <c r="I263" s="419"/>
      <c r="J263" s="419"/>
      <c r="K263" s="419"/>
      <c r="L263" s="419"/>
      <c r="M263" s="419"/>
      <c r="N263" s="618"/>
      <c r="O263" s="459"/>
      <c r="P263" s="615"/>
    </row>
    <row r="264" spans="1:16" s="287" customFormat="1" ht="13.8">
      <c r="A264" s="614"/>
      <c r="B264" s="614"/>
      <c r="C264" s="456"/>
      <c r="D264" s="594"/>
      <c r="E264" s="606"/>
      <c r="F264" s="470"/>
      <c r="G264" s="419"/>
      <c r="H264" s="470"/>
      <c r="I264" s="419"/>
      <c r="J264" s="461"/>
      <c r="K264" s="419"/>
      <c r="L264" s="543"/>
      <c r="M264" s="544"/>
      <c r="N264" s="543"/>
      <c r="O264" s="459"/>
      <c r="P264" s="615"/>
    </row>
    <row r="265" spans="1:16" s="287" customFormat="1" ht="13.8">
      <c r="A265" s="619"/>
      <c r="B265" s="619"/>
      <c r="C265" s="620"/>
      <c r="D265" s="621"/>
      <c r="E265" s="621"/>
      <c r="F265" s="622"/>
      <c r="G265" s="623"/>
      <c r="H265" s="624"/>
      <c r="I265" s="625"/>
      <c r="J265" s="466"/>
      <c r="K265" s="625"/>
      <c r="L265" s="466"/>
      <c r="M265" s="625"/>
      <c r="N265" s="626"/>
      <c r="O265" s="625"/>
      <c r="P265" s="615"/>
    </row>
    <row r="266" spans="1:16" s="287" customFormat="1" ht="13.8">
      <c r="A266" s="619"/>
      <c r="B266" s="619"/>
      <c r="C266" s="620"/>
      <c r="D266" s="627"/>
      <c r="E266" s="628"/>
      <c r="F266" s="622"/>
      <c r="G266" s="623"/>
      <c r="H266" s="624"/>
      <c r="I266" s="625"/>
      <c r="J266" s="466"/>
      <c r="K266" s="625"/>
      <c r="L266" s="466"/>
      <c r="M266" s="625"/>
      <c r="N266" s="626"/>
      <c r="O266" s="625"/>
      <c r="P266" s="615"/>
    </row>
    <row r="267" spans="1:16" s="287" customFormat="1" ht="13.8">
      <c r="A267" s="619"/>
      <c r="B267" s="619"/>
      <c r="C267" s="620"/>
      <c r="D267" s="627"/>
      <c r="E267" s="628"/>
      <c r="F267" s="622"/>
      <c r="G267" s="623"/>
      <c r="H267" s="624"/>
      <c r="I267" s="625"/>
      <c r="J267" s="466"/>
      <c r="K267" s="625"/>
      <c r="L267" s="466"/>
      <c r="M267" s="625"/>
      <c r="N267" s="626"/>
      <c r="O267" s="466"/>
      <c r="P267" s="615"/>
    </row>
    <row r="268" spans="1:16" s="287" customFormat="1" ht="13.8">
      <c r="A268" s="619"/>
      <c r="B268" s="619"/>
      <c r="C268" s="620"/>
      <c r="D268" s="627"/>
      <c r="E268" s="628"/>
      <c r="F268" s="622"/>
      <c r="G268" s="623"/>
      <c r="H268" s="624"/>
      <c r="I268" s="625"/>
      <c r="J268" s="466"/>
      <c r="K268" s="625"/>
      <c r="L268" s="466"/>
      <c r="M268" s="625"/>
      <c r="N268" s="626"/>
      <c r="O268" s="625"/>
      <c r="P268" s="615"/>
    </row>
    <row r="269" spans="1:16" s="287" customFormat="1" ht="13.8">
      <c r="A269" s="619"/>
      <c r="B269" s="619"/>
      <c r="C269" s="620"/>
      <c r="D269" s="627"/>
      <c r="E269" s="628"/>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625"/>
      <c r="P271" s="615"/>
    </row>
    <row r="272" spans="1:16" s="287" customFormat="1" ht="13.8">
      <c r="A272" s="619"/>
      <c r="B272" s="619"/>
      <c r="C272" s="620"/>
      <c r="D272" s="621"/>
      <c r="E272" s="621"/>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8"/>
      <c r="E276" s="628"/>
      <c r="F276" s="622"/>
      <c r="G276" s="623"/>
      <c r="H276" s="624"/>
      <c r="I276" s="625"/>
      <c r="J276" s="466"/>
      <c r="K276" s="625"/>
      <c r="L276" s="466"/>
      <c r="M276" s="625"/>
      <c r="N276" s="626"/>
      <c r="O276" s="625"/>
      <c r="P276" s="615"/>
    </row>
    <row r="277" spans="1:16" s="287" customFormat="1" ht="13.8">
      <c r="A277" s="619"/>
      <c r="B277" s="619"/>
      <c r="C277" s="620"/>
      <c r="D277" s="621"/>
      <c r="E277" s="621"/>
      <c r="F277" s="621"/>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9"/>
      <c r="I280" s="623"/>
      <c r="J280" s="626"/>
      <c r="K280" s="623"/>
      <c r="L280" s="626"/>
      <c r="M280" s="623"/>
      <c r="N280" s="626"/>
      <c r="O280" s="625"/>
      <c r="P280" s="615"/>
    </row>
    <row r="281" spans="1:16" s="287" customFormat="1" ht="13.8">
      <c r="A281" s="619"/>
      <c r="B281" s="619"/>
      <c r="C281" s="620"/>
      <c r="D281" s="627"/>
      <c r="E281" s="628"/>
      <c r="F281" s="622"/>
      <c r="G281" s="623"/>
      <c r="H281" s="629"/>
      <c r="I281" s="623"/>
      <c r="J281" s="626"/>
      <c r="K281" s="623"/>
      <c r="L281" s="626"/>
      <c r="M281" s="623"/>
      <c r="N281" s="626"/>
      <c r="O281" s="625"/>
      <c r="P281" s="615"/>
    </row>
    <row r="282" spans="1:16" s="287" customFormat="1" ht="13.8">
      <c r="A282" s="619"/>
      <c r="B282" s="619"/>
      <c r="C282" s="620"/>
      <c r="D282" s="627"/>
      <c r="E282" s="628"/>
      <c r="F282" s="622"/>
      <c r="G282" s="625"/>
      <c r="H282" s="624"/>
      <c r="I282" s="625"/>
      <c r="J282" s="466"/>
      <c r="K282" s="625"/>
      <c r="L282" s="466"/>
      <c r="M282" s="625"/>
      <c r="N282" s="626"/>
      <c r="O282" s="625"/>
      <c r="P282" s="615"/>
    </row>
    <row r="283" spans="1:16" s="287" customFormat="1" ht="13.8">
      <c r="A283" s="619"/>
      <c r="B283" s="619"/>
      <c r="C283" s="620"/>
      <c r="D283" s="627"/>
      <c r="E283" s="628"/>
      <c r="F283" s="622"/>
      <c r="G283" s="625"/>
      <c r="H283" s="624"/>
      <c r="I283" s="625"/>
      <c r="J283" s="466"/>
      <c r="K283" s="625"/>
      <c r="L283" s="466"/>
      <c r="M283" s="625"/>
      <c r="N283" s="626"/>
      <c r="O283" s="625"/>
      <c r="P283" s="615"/>
    </row>
    <row r="284" spans="1:16" s="287" customFormat="1" ht="13.8">
      <c r="A284" s="619"/>
      <c r="B284" s="619"/>
      <c r="C284" s="620"/>
      <c r="D284" s="627"/>
      <c r="E284" s="628"/>
      <c r="F284" s="622"/>
      <c r="G284" s="625"/>
      <c r="H284" s="624"/>
      <c r="I284" s="625"/>
      <c r="J284" s="466"/>
      <c r="K284" s="625"/>
      <c r="L284" s="466"/>
      <c r="M284" s="625"/>
      <c r="N284" s="626"/>
      <c r="O284" s="625"/>
      <c r="P284" s="615"/>
    </row>
    <row r="285" spans="1:16" s="287" customFormat="1" ht="13.8">
      <c r="A285" s="619"/>
      <c r="B285" s="619"/>
      <c r="C285" s="620"/>
      <c r="D285" s="627"/>
      <c r="E285" s="628"/>
      <c r="F285" s="622"/>
      <c r="G285" s="625"/>
      <c r="H285" s="624"/>
      <c r="I285" s="625"/>
      <c r="J285" s="466"/>
      <c r="K285" s="625"/>
      <c r="L285" s="466"/>
      <c r="M285" s="625"/>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3"/>
      <c r="H289" s="629"/>
      <c r="I289" s="623"/>
      <c r="J289" s="626"/>
      <c r="K289" s="623"/>
      <c r="L289" s="626"/>
      <c r="M289" s="623"/>
      <c r="N289" s="626"/>
      <c r="O289" s="625"/>
      <c r="P289" s="615"/>
    </row>
    <row r="290" spans="1:16" s="287" customFormat="1" ht="13.8">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ht="13.8">
      <c r="A292" s="619"/>
      <c r="B292" s="619"/>
      <c r="C292" s="620"/>
      <c r="D292" s="627"/>
      <c r="E292" s="628"/>
      <c r="F292" s="622"/>
      <c r="G292" s="623"/>
      <c r="H292" s="629"/>
      <c r="I292" s="623"/>
      <c r="J292" s="626"/>
      <c r="K292" s="623"/>
      <c r="L292" s="626"/>
      <c r="M292" s="623"/>
      <c r="N292" s="633"/>
      <c r="O292" s="625"/>
      <c r="P292" s="615"/>
    </row>
    <row r="293" spans="1:16" s="287" customFormat="1" ht="13.8">
      <c r="A293" s="619"/>
      <c r="B293" s="619"/>
      <c r="C293" s="620"/>
      <c r="D293" s="627"/>
      <c r="E293" s="628"/>
      <c r="F293" s="622"/>
      <c r="G293" s="623"/>
      <c r="H293" s="622"/>
      <c r="I293" s="623"/>
      <c r="J293" s="626"/>
      <c r="K293" s="623"/>
      <c r="L293" s="634"/>
      <c r="M293" s="635"/>
      <c r="N293" s="634"/>
      <c r="O293" s="625"/>
      <c r="P293" s="615"/>
    </row>
    <row r="294" spans="1:16" s="287" customFormat="1" ht="15.6">
      <c r="A294" s="288"/>
      <c r="B294" s="288"/>
      <c r="C294" s="456"/>
      <c r="D294" s="636"/>
      <c r="E294" s="636"/>
      <c r="F294" s="636"/>
      <c r="G294" s="623"/>
      <c r="H294" s="623"/>
      <c r="I294" s="623"/>
      <c r="J294" s="623"/>
      <c r="K294" s="623"/>
      <c r="L294" s="623"/>
      <c r="M294" s="623"/>
      <c r="N294" s="623"/>
      <c r="O294" s="615"/>
      <c r="P294" s="615"/>
    </row>
    <row r="295" spans="1:16" s="287" customFormat="1" ht="13.8">
      <c r="A295" s="288"/>
      <c r="B295" s="288"/>
      <c r="C295" s="456"/>
      <c r="D295" s="620"/>
      <c r="E295" s="620"/>
      <c r="F295" s="620"/>
      <c r="G295" s="620"/>
      <c r="H295" s="620"/>
      <c r="I295" s="620"/>
      <c r="J295" s="620"/>
      <c r="K295" s="623"/>
      <c r="L295" s="623"/>
      <c r="M295" s="623"/>
      <c r="N295" s="623"/>
      <c r="O295" s="615"/>
      <c r="P295" s="615"/>
    </row>
    <row r="296" spans="1:16" s="287" customFormat="1" ht="13.8">
      <c r="A296" s="288"/>
      <c r="B296" s="288"/>
      <c r="C296" s="456"/>
      <c r="D296" s="637"/>
      <c r="E296" s="637"/>
      <c r="F296" s="638"/>
      <c r="G296" s="638"/>
      <c r="H296" s="624"/>
      <c r="I296" s="625"/>
      <c r="J296" s="624"/>
      <c r="K296" s="625"/>
      <c r="L296" s="466"/>
      <c r="M296" s="623"/>
      <c r="N296" s="626"/>
      <c r="O296" s="615"/>
      <c r="P296" s="615"/>
    </row>
    <row r="297" spans="1:16" s="287" customFormat="1" ht="13.8">
      <c r="A297" s="288"/>
      <c r="B297" s="288"/>
      <c r="C297" s="456"/>
      <c r="D297" s="637"/>
      <c r="E297" s="637"/>
      <c r="F297" s="638"/>
      <c r="G297" s="638"/>
      <c r="H297" s="624"/>
      <c r="I297" s="625"/>
      <c r="J297" s="624"/>
      <c r="K297" s="625"/>
      <c r="L297" s="466"/>
      <c r="M297" s="623"/>
      <c r="N297" s="626"/>
      <c r="O297" s="615"/>
      <c r="P297" s="615"/>
    </row>
    <row r="298" spans="1:16" s="287" customFormat="1" ht="13.8">
      <c r="A298" s="288"/>
      <c r="B298" s="288"/>
      <c r="C298" s="456"/>
      <c r="D298" s="637"/>
      <c r="E298" s="637"/>
      <c r="F298" s="638"/>
      <c r="G298" s="638"/>
      <c r="H298" s="624"/>
      <c r="I298" s="625"/>
      <c r="J298" s="624"/>
      <c r="K298" s="625"/>
      <c r="L298" s="466"/>
      <c r="M298" s="623"/>
      <c r="N298" s="626"/>
      <c r="O298" s="615"/>
      <c r="P298" s="615"/>
    </row>
    <row r="299" spans="1:16" s="287" customFormat="1" ht="13.8">
      <c r="A299" s="288"/>
      <c r="B299" s="288"/>
      <c r="C299" s="456"/>
      <c r="D299" s="620"/>
      <c r="E299" s="620"/>
      <c r="F299" s="620"/>
      <c r="G299" s="623"/>
      <c r="H299" s="629"/>
      <c r="I299" s="623"/>
      <c r="J299" s="629"/>
      <c r="K299" s="623"/>
      <c r="L299" s="626"/>
      <c r="M299" s="623"/>
      <c r="N299" s="626"/>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9"/>
      <c r="E301" s="639"/>
      <c r="F301" s="639"/>
      <c r="G301" s="625"/>
      <c r="H301" s="624"/>
      <c r="I301" s="625"/>
      <c r="J301" s="624"/>
      <c r="K301" s="625"/>
      <c r="L301" s="466"/>
      <c r="M301" s="623"/>
      <c r="N301" s="626"/>
      <c r="O301" s="615"/>
      <c r="P301" s="615"/>
    </row>
    <row r="302" spans="1:16" s="287" customFormat="1" ht="13.8">
      <c r="A302" s="288"/>
      <c r="B302" s="288"/>
      <c r="C302" s="456"/>
      <c r="D302" s="405"/>
      <c r="E302" s="405"/>
      <c r="F302" s="291"/>
      <c r="G302" s="625"/>
      <c r="H302" s="624"/>
      <c r="I302" s="625"/>
      <c r="J302" s="624"/>
      <c r="K302" s="625"/>
      <c r="L302" s="466"/>
      <c r="M302" s="623"/>
      <c r="N302" s="626"/>
      <c r="O302" s="615"/>
      <c r="P302" s="615"/>
    </row>
    <row r="303" spans="1:16" s="287" customFormat="1" ht="13.8">
      <c r="A303" s="288"/>
      <c r="B303" s="288"/>
      <c r="C303" s="456"/>
      <c r="D303" s="405"/>
      <c r="E303" s="405"/>
      <c r="F303" s="291"/>
      <c r="G303" s="625"/>
      <c r="H303" s="624"/>
      <c r="I303" s="625"/>
      <c r="J303" s="624"/>
      <c r="K303" s="625"/>
      <c r="L303" s="466"/>
      <c r="M303" s="623"/>
      <c r="N303" s="626"/>
      <c r="O303" s="615"/>
      <c r="P303" s="615"/>
    </row>
    <row r="304" spans="1:16" s="287" customFormat="1" ht="13.8">
      <c r="A304" s="288"/>
      <c r="B304" s="288"/>
      <c r="C304" s="456"/>
      <c r="D304" s="639"/>
      <c r="E304" s="639"/>
      <c r="F304" s="639"/>
      <c r="G304" s="625"/>
      <c r="H304" s="624"/>
      <c r="I304" s="625"/>
      <c r="J304" s="624"/>
      <c r="K304" s="625"/>
      <c r="L304" s="466"/>
      <c r="M304" s="623"/>
      <c r="N304" s="626"/>
      <c r="O304" s="615"/>
      <c r="P304" s="615"/>
    </row>
    <row r="305" spans="1:16" s="287" customFormat="1" ht="13.8">
      <c r="A305" s="288"/>
      <c r="B305" s="288"/>
      <c r="C305" s="456"/>
      <c r="D305" s="405"/>
      <c r="E305" s="405"/>
      <c r="F305" s="291"/>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405"/>
      <c r="E308" s="405"/>
      <c r="F308" s="291"/>
      <c r="G308" s="291"/>
      <c r="H308" s="291"/>
      <c r="I308" s="291"/>
      <c r="J308" s="291"/>
      <c r="K308" s="291"/>
      <c r="L308" s="291"/>
      <c r="M308" s="291"/>
      <c r="N308" s="501"/>
      <c r="O308" s="615"/>
      <c r="P308" s="615"/>
    </row>
    <row r="309" spans="1:16" s="287" customFormat="1" ht="13.8">
      <c r="A309" s="288"/>
      <c r="B309" s="288"/>
      <c r="C309" s="456"/>
      <c r="D309" s="405"/>
      <c r="E309" s="405"/>
      <c r="F309" s="291"/>
      <c r="G309" s="291"/>
      <c r="H309" s="291"/>
      <c r="I309" s="291"/>
      <c r="J309" s="291"/>
      <c r="K309" s="291"/>
      <c r="L309" s="291"/>
      <c r="M309" s="291"/>
      <c r="N309" s="291"/>
      <c r="O309" s="615"/>
      <c r="P309" s="615"/>
    </row>
    <row r="310" spans="1:16" s="287" customFormat="1" ht="13.8">
      <c r="A310" s="288"/>
      <c r="B310" s="288"/>
      <c r="C310" s="456"/>
      <c r="D310" s="405"/>
      <c r="E310" s="405"/>
      <c r="F310" s="291"/>
      <c r="G310" s="291"/>
      <c r="H310" s="291"/>
      <c r="I310" s="291"/>
      <c r="J310" s="291"/>
      <c r="K310" s="291"/>
      <c r="L310" s="291"/>
      <c r="M310" s="291"/>
      <c r="N310" s="291"/>
      <c r="O310" s="615"/>
      <c r="P310" s="615"/>
    </row>
    <row r="311" spans="1:16" s="287" customFormat="1" ht="17.399999999999999">
      <c r="A311" s="288"/>
      <c r="B311" s="288"/>
      <c r="C311" s="456"/>
      <c r="D311" s="405"/>
      <c r="E311" s="405"/>
      <c r="F311" s="291"/>
      <c r="G311" s="291"/>
      <c r="H311" s="291"/>
      <c r="I311" s="291"/>
      <c r="J311" s="640"/>
      <c r="K311" s="640"/>
      <c r="L311" s="640"/>
      <c r="M311" s="641"/>
      <c r="N311" s="642"/>
      <c r="O311" s="643"/>
      <c r="P311" s="615"/>
    </row>
    <row r="312" spans="1:16" s="287" customFormat="1" ht="17.399999999999999">
      <c r="A312" s="288"/>
      <c r="B312" s="288"/>
      <c r="C312" s="456"/>
      <c r="D312" s="405"/>
      <c r="E312" s="405"/>
      <c r="F312" s="291"/>
      <c r="G312" s="291"/>
      <c r="H312" s="291"/>
      <c r="I312" s="291"/>
      <c r="J312" s="644"/>
      <c r="K312" s="644"/>
      <c r="L312" s="644"/>
      <c r="M312" s="641"/>
      <c r="N312" s="645"/>
      <c r="O312" s="643"/>
      <c r="P312" s="615"/>
    </row>
    <row r="313" spans="1:16" s="287" customFormat="1" ht="15.6">
      <c r="A313" s="288"/>
      <c r="B313" s="288"/>
      <c r="C313" s="456"/>
      <c r="D313" s="646"/>
      <c r="E313" s="646"/>
      <c r="F313" s="646"/>
      <c r="G313" s="291"/>
      <c r="H313" s="291"/>
      <c r="I313" s="291"/>
      <c r="J313" s="291"/>
      <c r="K313" s="291"/>
      <c r="L313" s="291"/>
      <c r="M313" s="291"/>
      <c r="N313" s="291"/>
      <c r="O313" s="615"/>
      <c r="P313" s="615"/>
    </row>
    <row r="314" spans="1:16" s="287" customFormat="1" ht="13.8">
      <c r="A314" s="288"/>
      <c r="B314" s="288"/>
      <c r="C314" s="456"/>
      <c r="D314" s="647"/>
      <c r="E314" s="647"/>
      <c r="F314" s="405"/>
      <c r="G314" s="625"/>
      <c r="H314" s="624"/>
      <c r="I314" s="625"/>
      <c r="J314" s="624"/>
      <c r="K314" s="625"/>
      <c r="L314" s="466"/>
      <c r="M314" s="623"/>
      <c r="N314" s="626"/>
      <c r="O314" s="615"/>
      <c r="P314" s="615"/>
    </row>
    <row r="315" spans="1:16" s="287" customFormat="1" ht="13.8">
      <c r="A315" s="288"/>
      <c r="B315" s="288"/>
      <c r="C315" s="456"/>
      <c r="D315" s="647"/>
      <c r="E315" s="647"/>
      <c r="F315" s="405"/>
      <c r="G315" s="625"/>
      <c r="H315" s="624"/>
      <c r="I315" s="625"/>
      <c r="J315" s="624"/>
      <c r="K315" s="625"/>
      <c r="L315" s="466"/>
      <c r="M315" s="623"/>
      <c r="N315" s="626"/>
      <c r="O315" s="615"/>
      <c r="P315" s="615"/>
    </row>
    <row r="316" spans="1:16" s="287" customFormat="1" ht="13.8">
      <c r="A316" s="288"/>
      <c r="B316" s="288"/>
      <c r="C316" s="456"/>
      <c r="D316" s="648"/>
      <c r="E316" s="648"/>
      <c r="F316" s="648"/>
      <c r="G316" s="625"/>
      <c r="H316" s="624"/>
      <c r="I316" s="625"/>
      <c r="J316" s="624"/>
      <c r="K316" s="625"/>
      <c r="L316" s="466"/>
      <c r="M316" s="623"/>
      <c r="N316" s="626"/>
      <c r="O316" s="615"/>
      <c r="P316" s="615"/>
    </row>
    <row r="317" spans="1:16" s="287" customFormat="1" ht="13.8">
      <c r="A317" s="288"/>
      <c r="B317" s="288"/>
      <c r="C317" s="456"/>
      <c r="D317" s="647"/>
      <c r="E317" s="647"/>
      <c r="F317" s="647"/>
      <c r="G317" s="625"/>
      <c r="H317" s="624"/>
      <c r="I317" s="625"/>
      <c r="J317" s="624"/>
      <c r="K317" s="625"/>
      <c r="L317" s="466"/>
      <c r="M317" s="623"/>
      <c r="N317" s="626"/>
      <c r="O317" s="615"/>
      <c r="P317" s="615"/>
    </row>
    <row r="318" spans="1:16" s="287" customFormat="1" ht="13.8">
      <c r="A318" s="288"/>
      <c r="B318" s="288"/>
      <c r="C318" s="456"/>
      <c r="D318" s="639"/>
      <c r="E318" s="639"/>
      <c r="F318" s="639"/>
      <c r="G318" s="625"/>
      <c r="H318" s="624"/>
      <c r="I318" s="625"/>
      <c r="J318" s="624"/>
      <c r="K318" s="625"/>
      <c r="L318" s="466"/>
      <c r="M318" s="623"/>
      <c r="N318" s="626"/>
      <c r="O318" s="615"/>
      <c r="P318" s="615"/>
    </row>
    <row r="319" spans="1:16" s="287" customFormat="1" ht="13.8">
      <c r="A319" s="288"/>
      <c r="B319" s="288"/>
      <c r="C319" s="456"/>
      <c r="D319" s="639"/>
      <c r="E319" s="639"/>
      <c r="F319" s="639"/>
      <c r="G319" s="625"/>
      <c r="H319" s="624"/>
      <c r="I319" s="625"/>
      <c r="J319" s="624"/>
      <c r="K319" s="625"/>
      <c r="L319" s="466"/>
      <c r="M319" s="623"/>
      <c r="N319" s="626"/>
      <c r="O319" s="615"/>
      <c r="P319" s="615"/>
    </row>
    <row r="320" spans="1:16" s="287" customFormat="1" ht="13.8">
      <c r="A320" s="288"/>
      <c r="B320" s="288"/>
      <c r="C320" s="456"/>
      <c r="D320" s="639"/>
      <c r="E320" s="639"/>
      <c r="F320" s="639"/>
      <c r="G320" s="625"/>
      <c r="H320" s="624"/>
      <c r="I320" s="625"/>
      <c r="J320" s="624"/>
      <c r="K320" s="625"/>
      <c r="L320" s="466"/>
      <c r="M320" s="623"/>
      <c r="N320" s="626"/>
      <c r="O320" s="615"/>
      <c r="P320" s="615"/>
    </row>
    <row r="321" spans="1:16" s="287" customFormat="1" ht="13.8">
      <c r="A321" s="288"/>
      <c r="B321" s="288"/>
      <c r="C321" s="456"/>
      <c r="D321" s="639"/>
      <c r="E321" s="639"/>
      <c r="F321" s="639"/>
      <c r="G321" s="625"/>
      <c r="H321" s="624"/>
      <c r="I321" s="625"/>
      <c r="J321" s="624"/>
      <c r="K321" s="625"/>
      <c r="L321" s="466"/>
      <c r="M321" s="623"/>
      <c r="N321" s="626"/>
      <c r="O321" s="615"/>
      <c r="P321" s="615"/>
    </row>
    <row r="322" spans="1:16" s="287" customFormat="1" ht="15.6">
      <c r="A322" s="288"/>
      <c r="B322" s="288"/>
      <c r="C322" s="456"/>
      <c r="D322" s="649"/>
      <c r="E322" s="637"/>
      <c r="F322" s="638"/>
      <c r="G322" s="638"/>
      <c r="H322" s="624"/>
      <c r="I322" s="625"/>
      <c r="J322" s="624"/>
      <c r="K322" s="625"/>
      <c r="L322" s="466"/>
      <c r="M322" s="623"/>
      <c r="N322" s="626"/>
      <c r="O322" s="615"/>
      <c r="P322" s="615"/>
    </row>
    <row r="323" spans="1:16" s="287" customFormat="1" ht="15.6">
      <c r="A323" s="288"/>
      <c r="B323" s="288"/>
      <c r="C323" s="456"/>
      <c r="D323" s="639"/>
      <c r="E323" s="639"/>
      <c r="F323" s="64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405"/>
      <c r="E325" s="405"/>
      <c r="F325" s="291"/>
      <c r="G325" s="625"/>
      <c r="H325" s="624"/>
      <c r="I325" s="625"/>
      <c r="J325" s="624"/>
      <c r="K325" s="625"/>
      <c r="L325" s="466"/>
      <c r="M325" s="623"/>
      <c r="N325" s="626"/>
      <c r="O325" s="615"/>
      <c r="P325" s="615"/>
    </row>
    <row r="326" spans="1:16" s="287" customFormat="1" ht="15.6">
      <c r="A326" s="288"/>
      <c r="B326" s="288"/>
      <c r="C326" s="456"/>
      <c r="D326" s="650"/>
      <c r="E326" s="650"/>
      <c r="F326" s="650"/>
      <c r="G326" s="625"/>
      <c r="H326" s="624"/>
      <c r="I326" s="625"/>
      <c r="J326" s="624"/>
      <c r="K326" s="625"/>
      <c r="L326" s="466"/>
      <c r="M326" s="623"/>
      <c r="N326" s="626"/>
      <c r="O326" s="615"/>
      <c r="P326" s="615"/>
    </row>
    <row r="327" spans="1:16" s="287" customFormat="1" ht="13.8">
      <c r="A327" s="288"/>
      <c r="B327" s="288"/>
      <c r="C327" s="456"/>
      <c r="D327" s="405"/>
      <c r="E327" s="405"/>
      <c r="F327" s="291"/>
      <c r="G327" s="625"/>
      <c r="H327" s="624"/>
      <c r="I327" s="625"/>
      <c r="J327" s="624"/>
      <c r="K327" s="625"/>
      <c r="L327" s="466"/>
      <c r="M327" s="623"/>
      <c r="N327" s="626"/>
      <c r="O327" s="615"/>
      <c r="P327" s="615"/>
    </row>
    <row r="328" spans="1:16" s="287" customFormat="1" ht="13.8">
      <c r="A328" s="288"/>
      <c r="B328" s="288"/>
      <c r="C328" s="456"/>
      <c r="D328" s="405"/>
      <c r="E328" s="405"/>
      <c r="F328" s="291"/>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639"/>
      <c r="E332" s="639"/>
      <c r="F332" s="639"/>
      <c r="G332" s="625"/>
      <c r="H332" s="624"/>
      <c r="I332" s="625"/>
      <c r="J332" s="624"/>
      <c r="K332" s="625"/>
      <c r="L332" s="466"/>
      <c r="M332" s="623"/>
      <c r="N332" s="626"/>
      <c r="O332" s="615"/>
      <c r="P332" s="615"/>
    </row>
    <row r="333" spans="1:16" s="287" customFormat="1" ht="13.8">
      <c r="A333" s="288"/>
      <c r="B333" s="288"/>
      <c r="C333" s="456"/>
      <c r="D333" s="639"/>
      <c r="E333" s="639"/>
      <c r="F333" s="639"/>
      <c r="G333" s="625"/>
      <c r="H333" s="624"/>
      <c r="I333" s="625"/>
      <c r="J333" s="624"/>
      <c r="K333" s="625"/>
      <c r="L333" s="466"/>
      <c r="M333" s="623"/>
      <c r="N333" s="626"/>
      <c r="O333" s="615"/>
      <c r="P333" s="615"/>
    </row>
    <row r="334" spans="1:16" s="287" customFormat="1" ht="13.8">
      <c r="A334" s="288"/>
      <c r="B334" s="288"/>
      <c r="C334" s="456"/>
      <c r="D334" s="639"/>
      <c r="E334" s="639"/>
      <c r="F334" s="639"/>
      <c r="G334" s="625"/>
      <c r="H334" s="624"/>
      <c r="I334" s="625"/>
      <c r="J334" s="624"/>
      <c r="K334" s="625"/>
      <c r="L334" s="466"/>
      <c r="M334" s="623"/>
      <c r="N334" s="626"/>
      <c r="O334" s="615"/>
      <c r="P334" s="615"/>
    </row>
    <row r="335" spans="1:16" s="287" customFormat="1" ht="13.8">
      <c r="A335" s="288"/>
      <c r="B335" s="288"/>
      <c r="C335" s="456"/>
      <c r="D335" s="639"/>
      <c r="E335" s="639"/>
      <c r="F335" s="639"/>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405"/>
      <c r="E340" s="405"/>
      <c r="F340" s="405"/>
      <c r="G340" s="625"/>
      <c r="H340" s="624"/>
      <c r="I340" s="625"/>
      <c r="J340" s="624"/>
      <c r="K340" s="625"/>
      <c r="L340" s="466"/>
      <c r="M340" s="623"/>
      <c r="N340" s="626"/>
      <c r="O340" s="615"/>
      <c r="P340" s="615"/>
    </row>
    <row r="341" spans="1:16" s="287" customFormat="1" ht="13.8">
      <c r="A341" s="288"/>
      <c r="B341" s="288"/>
      <c r="C341" s="456"/>
      <c r="D341" s="405"/>
      <c r="E341" s="405"/>
      <c r="F341" s="405"/>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291"/>
      <c r="G344" s="625"/>
      <c r="H344" s="624"/>
      <c r="I344" s="625"/>
      <c r="J344" s="624"/>
      <c r="K344" s="625"/>
      <c r="L344" s="466"/>
      <c r="M344" s="623"/>
      <c r="N344" s="626"/>
      <c r="O344" s="615"/>
      <c r="P344" s="615"/>
    </row>
    <row r="345" spans="1:16" s="287" customFormat="1" ht="13.8">
      <c r="A345" s="288"/>
      <c r="B345" s="288"/>
      <c r="C345" s="456"/>
      <c r="D345" s="405"/>
      <c r="E345" s="405"/>
      <c r="F345" s="291"/>
      <c r="G345" s="625"/>
      <c r="H345" s="624"/>
      <c r="I345" s="291"/>
      <c r="J345" s="291"/>
      <c r="K345" s="291"/>
      <c r="L345" s="291"/>
      <c r="M345" s="291"/>
      <c r="N345" s="291"/>
      <c r="O345" s="615"/>
      <c r="P345" s="615"/>
    </row>
    <row r="346" spans="1:16" s="287" customFormat="1" ht="13.8">
      <c r="A346" s="288"/>
      <c r="B346" s="288"/>
      <c r="C346" s="456"/>
      <c r="D346" s="405"/>
      <c r="E346" s="405"/>
      <c r="F346" s="291"/>
      <c r="G346" s="291"/>
      <c r="H346" s="291"/>
      <c r="I346" s="291"/>
      <c r="J346" s="291"/>
      <c r="K346" s="291"/>
      <c r="L346" s="291"/>
      <c r="M346" s="291"/>
      <c r="N346" s="558"/>
      <c r="O346" s="615"/>
      <c r="P346" s="615"/>
    </row>
    <row r="347" spans="1:16" s="287" customFormat="1" ht="17.399999999999999">
      <c r="A347" s="288"/>
      <c r="B347" s="288"/>
      <c r="C347" s="456"/>
      <c r="D347" s="405"/>
      <c r="E347" s="405"/>
      <c r="F347" s="291"/>
      <c r="G347" s="625"/>
      <c r="H347" s="624"/>
      <c r="I347" s="291"/>
      <c r="J347" s="640"/>
      <c r="K347" s="640"/>
      <c r="L347" s="640"/>
      <c r="M347" s="291"/>
      <c r="N347" s="651"/>
      <c r="O347" s="615"/>
      <c r="P347" s="615"/>
    </row>
    <row r="348" spans="1:16" s="287" customFormat="1" ht="13.8">
      <c r="A348" s="288"/>
      <c r="B348" s="288"/>
      <c r="C348" s="456"/>
      <c r="D348" s="405"/>
      <c r="E348" s="405"/>
      <c r="F348" s="291"/>
      <c r="G348" s="625"/>
      <c r="H348" s="624"/>
      <c r="I348" s="291"/>
      <c r="J348" s="291"/>
      <c r="K348" s="291"/>
      <c r="L348" s="291"/>
      <c r="M348" s="291"/>
      <c r="N348" s="615"/>
      <c r="O348" s="615"/>
      <c r="P348" s="615"/>
    </row>
    <row r="349" spans="1:16" s="287" customFormat="1" ht="15.6">
      <c r="A349" s="288"/>
      <c r="B349" s="288"/>
      <c r="C349" s="456"/>
      <c r="D349" s="646"/>
      <c r="E349" s="646"/>
      <c r="F349" s="646"/>
      <c r="G349" s="625"/>
      <c r="H349" s="624"/>
      <c r="I349" s="291"/>
      <c r="J349" s="291"/>
      <c r="K349" s="291"/>
      <c r="L349" s="291"/>
      <c r="M349" s="291"/>
      <c r="N349" s="291"/>
      <c r="O349" s="615"/>
      <c r="P349" s="615"/>
    </row>
    <row r="350" spans="1:16" s="287" customFormat="1" ht="13.8">
      <c r="A350" s="288"/>
      <c r="B350" s="288"/>
      <c r="C350" s="456"/>
      <c r="D350" s="639"/>
      <c r="E350" s="639"/>
      <c r="F350" s="639"/>
      <c r="G350" s="639"/>
      <c r="H350" s="639"/>
      <c r="I350" s="291"/>
      <c r="J350" s="291"/>
      <c r="K350" s="291"/>
      <c r="L350" s="291"/>
      <c r="M350" s="291"/>
      <c r="N350" s="291"/>
      <c r="O350" s="615"/>
      <c r="P350" s="615"/>
    </row>
    <row r="351" spans="1:16" s="287" customFormat="1" ht="13.8">
      <c r="A351" s="288"/>
      <c r="B351" s="288"/>
      <c r="C351" s="456"/>
      <c r="D351" s="405"/>
      <c r="E351" s="405"/>
      <c r="F351" s="291"/>
      <c r="G351" s="625"/>
      <c r="H351" s="624"/>
      <c r="I351" s="625"/>
      <c r="J351" s="624"/>
      <c r="K351" s="625"/>
      <c r="L351" s="466"/>
      <c r="M351" s="623"/>
      <c r="N351" s="626"/>
      <c r="O351" s="615"/>
      <c r="P351" s="615"/>
    </row>
    <row r="352" spans="1:16" s="287" customFormat="1" ht="13.8">
      <c r="A352" s="288"/>
      <c r="B352" s="288"/>
      <c r="C352" s="456"/>
      <c r="D352" s="639"/>
      <c r="E352" s="639"/>
      <c r="F352" s="639"/>
      <c r="G352" s="639"/>
      <c r="H352" s="639"/>
      <c r="I352" s="639"/>
      <c r="J352" s="624"/>
      <c r="K352" s="625"/>
      <c r="L352" s="466"/>
      <c r="M352" s="623"/>
      <c r="N352" s="626"/>
      <c r="O352" s="615"/>
      <c r="P352" s="615"/>
    </row>
    <row r="353" spans="1:16" s="287" customFormat="1" ht="13.8">
      <c r="A353" s="288"/>
      <c r="B353" s="288"/>
      <c r="C353" s="456"/>
      <c r="D353" s="405"/>
      <c r="E353" s="405"/>
      <c r="F353" s="291"/>
      <c r="G353" s="625"/>
      <c r="H353" s="624"/>
      <c r="I353" s="625"/>
      <c r="J353" s="624"/>
      <c r="K353" s="625"/>
      <c r="L353" s="466"/>
      <c r="M353" s="623"/>
      <c r="N353" s="626"/>
      <c r="O353" s="615"/>
      <c r="P353" s="615"/>
    </row>
    <row r="354" spans="1:16" s="287" customFormat="1" ht="13.8">
      <c r="A354" s="288"/>
      <c r="B354" s="288"/>
      <c r="C354" s="456"/>
      <c r="D354" s="405"/>
      <c r="E354" s="405"/>
      <c r="F354" s="291"/>
      <c r="G354" s="625"/>
      <c r="H354" s="624"/>
      <c r="I354" s="625"/>
      <c r="J354" s="624"/>
      <c r="K354" s="625"/>
      <c r="L354" s="466"/>
      <c r="M354" s="623"/>
      <c r="N354" s="626"/>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637"/>
      <c r="F357" s="638"/>
      <c r="G357" s="638"/>
      <c r="H357" s="624"/>
      <c r="I357" s="625"/>
      <c r="J357" s="624"/>
      <c r="K357" s="625"/>
      <c r="L357" s="466"/>
      <c r="M357" s="623"/>
      <c r="N357" s="626"/>
      <c r="O357" s="615"/>
      <c r="P357" s="615"/>
    </row>
    <row r="358" spans="1:16" s="287" customFormat="1" ht="13.8">
      <c r="A358" s="288"/>
      <c r="B358" s="288"/>
      <c r="C358" s="456"/>
      <c r="D358" s="652"/>
      <c r="E358" s="652"/>
      <c r="F358" s="652"/>
      <c r="G358" s="625"/>
      <c r="H358" s="624"/>
      <c r="I358" s="625"/>
      <c r="J358" s="624"/>
      <c r="K358" s="625"/>
      <c r="L358" s="466"/>
      <c r="M358" s="623"/>
      <c r="N358" s="626"/>
      <c r="O358" s="615"/>
      <c r="P358" s="615"/>
    </row>
    <row r="359" spans="1:16" s="287" customFormat="1" ht="13.8">
      <c r="A359" s="288"/>
      <c r="B359" s="288"/>
      <c r="C359" s="456"/>
      <c r="D359" s="653"/>
      <c r="E359" s="637"/>
      <c r="F359" s="638"/>
      <c r="G359" s="638"/>
      <c r="H359" s="624"/>
      <c r="I359" s="625"/>
      <c r="J359" s="624"/>
      <c r="K359" s="625"/>
      <c r="L359" s="466"/>
      <c r="M359" s="623"/>
      <c r="N359" s="626"/>
      <c r="O359" s="615"/>
      <c r="P359" s="615"/>
    </row>
    <row r="360" spans="1:16" s="287" customFormat="1" ht="13.8">
      <c r="A360" s="288"/>
      <c r="B360" s="288"/>
      <c r="C360" s="456"/>
      <c r="D360" s="653"/>
      <c r="E360" s="652"/>
      <c r="F360" s="652"/>
      <c r="G360" s="625"/>
      <c r="H360" s="624"/>
      <c r="I360" s="291"/>
      <c r="J360" s="291"/>
      <c r="K360" s="291"/>
      <c r="L360" s="291"/>
      <c r="M360" s="291"/>
      <c r="N360" s="291"/>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3"/>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39"/>
      <c r="E366" s="639"/>
      <c r="F366" s="639"/>
      <c r="G366" s="639"/>
      <c r="H366" s="639"/>
      <c r="I366" s="639"/>
      <c r="J366" s="291"/>
      <c r="K366" s="291"/>
      <c r="L366" s="291"/>
      <c r="M366" s="291"/>
      <c r="N366" s="291"/>
      <c r="O366" s="615"/>
      <c r="P366" s="615"/>
    </row>
    <row r="367" spans="1:16" s="287" customFormat="1" ht="13.8">
      <c r="A367" s="288"/>
      <c r="B367" s="288"/>
      <c r="C367" s="456"/>
      <c r="D367" s="405"/>
      <c r="E367" s="405"/>
      <c r="F367" s="291"/>
      <c r="G367" s="625"/>
      <c r="H367" s="624"/>
      <c r="I367" s="625"/>
      <c r="J367" s="624"/>
      <c r="K367" s="625"/>
      <c r="L367" s="466"/>
      <c r="M367" s="623"/>
      <c r="N367" s="626"/>
      <c r="O367" s="615"/>
      <c r="P367" s="615"/>
    </row>
    <row r="368" spans="1:16" s="287" customFormat="1" ht="13.8">
      <c r="A368" s="288"/>
      <c r="B368" s="288"/>
      <c r="C368" s="456"/>
      <c r="D368" s="405"/>
      <c r="E368" s="405"/>
      <c r="F368" s="291"/>
      <c r="G368" s="625"/>
      <c r="H368" s="624"/>
      <c r="I368" s="625"/>
      <c r="J368" s="624"/>
      <c r="K368" s="625"/>
      <c r="L368" s="466"/>
      <c r="M368" s="623"/>
      <c r="N368" s="626"/>
      <c r="O368" s="615"/>
      <c r="P368" s="615"/>
    </row>
    <row r="369" spans="1:16" s="287" customFormat="1" ht="13.8">
      <c r="A369" s="288"/>
      <c r="B369" s="288"/>
      <c r="C369" s="456"/>
      <c r="D369" s="639"/>
      <c r="E369" s="639"/>
      <c r="F369" s="639"/>
      <c r="G369" s="625"/>
      <c r="H369" s="624"/>
      <c r="I369" s="625"/>
      <c r="J369" s="624"/>
      <c r="K369" s="625"/>
      <c r="L369" s="466"/>
      <c r="M369" s="623"/>
      <c r="N369" s="626"/>
      <c r="O369" s="615"/>
      <c r="P369" s="615"/>
    </row>
    <row r="370" spans="1:16" s="287" customFormat="1" ht="13.8">
      <c r="A370" s="288"/>
      <c r="B370" s="288"/>
      <c r="C370" s="456"/>
      <c r="D370" s="639"/>
      <c r="E370" s="639"/>
      <c r="F370" s="639"/>
      <c r="G370" s="625"/>
      <c r="H370" s="624"/>
      <c r="I370" s="625"/>
      <c r="J370" s="624"/>
      <c r="K370" s="625"/>
      <c r="L370" s="466"/>
      <c r="M370" s="623"/>
      <c r="N370" s="626"/>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654"/>
      <c r="E372" s="654"/>
      <c r="F372" s="654"/>
      <c r="G372" s="654"/>
      <c r="H372" s="654"/>
      <c r="I372" s="654"/>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405"/>
      <c r="E376" s="405"/>
      <c r="F376" s="291"/>
      <c r="G376" s="625"/>
      <c r="H376" s="624"/>
      <c r="I376" s="625"/>
      <c r="J376" s="624"/>
      <c r="K376" s="625"/>
      <c r="L376" s="466"/>
      <c r="M376" s="623"/>
      <c r="N376" s="626"/>
      <c r="O376" s="615"/>
      <c r="P376" s="615"/>
    </row>
    <row r="377" spans="1:16" s="287" customFormat="1" ht="13.8">
      <c r="A377" s="288"/>
      <c r="B377" s="288"/>
      <c r="C377" s="456"/>
      <c r="D377" s="639"/>
      <c r="E377" s="639"/>
      <c r="F377" s="639"/>
      <c r="G377" s="639"/>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639"/>
      <c r="E382" s="639"/>
      <c r="F382" s="639"/>
      <c r="G382" s="639"/>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5.6">
      <c r="A391" s="288"/>
      <c r="B391" s="288"/>
      <c r="C391" s="456"/>
      <c r="D391" s="650"/>
      <c r="E391" s="650"/>
      <c r="F391" s="650"/>
      <c r="G391" s="650"/>
      <c r="H391" s="650"/>
      <c r="I391" s="625"/>
      <c r="J391" s="624"/>
      <c r="K391" s="625"/>
      <c r="L391" s="466"/>
      <c r="M391" s="623"/>
      <c r="N391" s="626"/>
      <c r="O391" s="615"/>
      <c r="P391" s="615"/>
    </row>
    <row r="392" spans="1:16" s="287" customFormat="1" ht="13.8">
      <c r="A392" s="288"/>
      <c r="B392" s="288"/>
      <c r="C392" s="456"/>
      <c r="D392" s="639"/>
      <c r="E392" s="639"/>
      <c r="F392" s="639"/>
      <c r="G392" s="625"/>
      <c r="H392" s="624"/>
      <c r="I392" s="625"/>
      <c r="J392" s="624"/>
      <c r="K392" s="625"/>
      <c r="L392" s="466"/>
      <c r="M392" s="623"/>
      <c r="N392" s="626"/>
      <c r="O392" s="615"/>
      <c r="P392" s="615"/>
    </row>
    <row r="393" spans="1:16" s="287" customFormat="1" ht="13.8">
      <c r="A393" s="288"/>
      <c r="B393" s="288"/>
      <c r="C393" s="456"/>
      <c r="D393" s="405"/>
      <c r="E393" s="637"/>
      <c r="F393" s="638"/>
      <c r="G393" s="638"/>
      <c r="H393" s="624"/>
      <c r="I393" s="625"/>
      <c r="J393" s="624"/>
      <c r="K393" s="625"/>
      <c r="L393" s="466"/>
      <c r="M393" s="623"/>
      <c r="N393" s="626"/>
      <c r="O393" s="615"/>
      <c r="P393" s="615"/>
    </row>
    <row r="394" spans="1:16" s="287" customFormat="1" ht="13.8">
      <c r="A394" s="288"/>
      <c r="B394" s="288"/>
      <c r="C394" s="456"/>
      <c r="D394" s="405"/>
      <c r="E394" s="637"/>
      <c r="F394" s="638"/>
      <c r="G394" s="638"/>
      <c r="H394" s="624"/>
      <c r="I394" s="625"/>
      <c r="J394" s="624"/>
      <c r="K394" s="625"/>
      <c r="L394" s="466"/>
      <c r="M394" s="623"/>
      <c r="N394" s="626"/>
      <c r="O394" s="615"/>
      <c r="P394" s="615"/>
    </row>
    <row r="395" spans="1:16" s="287" customFormat="1" ht="13.8">
      <c r="A395" s="288"/>
      <c r="B395" s="288"/>
      <c r="C395" s="456"/>
      <c r="D395" s="405"/>
      <c r="E395" s="637"/>
      <c r="F395" s="638"/>
      <c r="G395" s="638"/>
      <c r="H395" s="624"/>
      <c r="I395" s="625"/>
      <c r="J395" s="624"/>
      <c r="K395" s="625"/>
      <c r="L395" s="466"/>
      <c r="M395" s="623"/>
      <c r="N395" s="626"/>
      <c r="O395" s="615"/>
      <c r="P395" s="615"/>
    </row>
    <row r="396" spans="1:16" s="287" customFormat="1" ht="13.8">
      <c r="A396" s="288"/>
      <c r="B396" s="288"/>
      <c r="C396" s="456"/>
      <c r="D396" s="405"/>
      <c r="E396" s="637"/>
      <c r="F396" s="638"/>
      <c r="G396" s="638"/>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55"/>
      <c r="F398" s="656"/>
      <c r="G398" s="656"/>
      <c r="H398" s="657"/>
      <c r="I398" s="658"/>
      <c r="J398" s="657"/>
      <c r="K398" s="658"/>
      <c r="L398" s="659"/>
      <c r="M398" s="660"/>
      <c r="N398" s="661"/>
      <c r="O398" s="615"/>
      <c r="P398" s="615"/>
    </row>
    <row r="399" spans="1:16" s="287" customFormat="1" ht="13.8">
      <c r="A399" s="288"/>
      <c r="B399" s="288"/>
      <c r="C399" s="456"/>
      <c r="D399" s="405"/>
      <c r="E399" s="655"/>
      <c r="F399" s="656"/>
      <c r="G399" s="656"/>
      <c r="H399" s="657"/>
      <c r="I399" s="658"/>
      <c r="J399" s="657"/>
      <c r="K399" s="658"/>
      <c r="L399" s="659"/>
      <c r="M399" s="660"/>
      <c r="N399" s="661"/>
      <c r="O399" s="615"/>
      <c r="P399" s="615"/>
    </row>
    <row r="400" spans="1:16" s="287" customFormat="1" ht="13.8">
      <c r="A400" s="288"/>
      <c r="B400" s="288"/>
      <c r="C400" s="456"/>
      <c r="D400" s="405"/>
      <c r="E400" s="655"/>
      <c r="F400" s="656"/>
      <c r="G400" s="656"/>
      <c r="H400" s="657"/>
      <c r="I400" s="658"/>
      <c r="J400" s="657"/>
      <c r="K400" s="658"/>
      <c r="L400" s="659"/>
      <c r="M400" s="660"/>
      <c r="N400" s="661"/>
      <c r="O400" s="615"/>
      <c r="P400" s="615"/>
    </row>
    <row r="401" spans="1:16" s="287" customFormat="1" ht="13.8">
      <c r="A401" s="288"/>
      <c r="B401" s="288"/>
      <c r="C401" s="456"/>
      <c r="D401" s="405"/>
      <c r="E401" s="655"/>
      <c r="F401" s="656"/>
      <c r="G401" s="656"/>
      <c r="H401" s="657"/>
      <c r="I401" s="658"/>
      <c r="J401" s="657"/>
      <c r="K401" s="658"/>
      <c r="L401" s="659"/>
      <c r="M401" s="660"/>
      <c r="N401" s="661"/>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639"/>
      <c r="E404" s="639"/>
      <c r="F404" s="639"/>
      <c r="G404" s="639"/>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639"/>
      <c r="E409" s="639"/>
      <c r="F409" s="639"/>
      <c r="G409" s="639"/>
      <c r="H409" s="657"/>
      <c r="I409" s="658"/>
      <c r="J409" s="657"/>
      <c r="K409" s="658"/>
      <c r="L409" s="659"/>
      <c r="M409" s="660"/>
      <c r="N409" s="661"/>
      <c r="O409" s="615"/>
      <c r="P409" s="615"/>
    </row>
    <row r="410" spans="1:16" s="287" customFormat="1" ht="13.8">
      <c r="A410" s="288"/>
      <c r="B410" s="288"/>
      <c r="C410" s="456"/>
      <c r="D410" s="291"/>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20.399999999999999">
      <c r="A413" s="288"/>
      <c r="B413" s="288"/>
      <c r="C413" s="456"/>
      <c r="D413" s="662"/>
      <c r="E413" s="655"/>
      <c r="F413" s="656"/>
      <c r="G413" s="656"/>
      <c r="H413" s="657"/>
      <c r="I413" s="658"/>
      <c r="J413" s="657"/>
      <c r="K413" s="658"/>
      <c r="L413" s="659"/>
      <c r="M413" s="660"/>
      <c r="N413" s="661"/>
      <c r="O413" s="615"/>
      <c r="P413" s="615"/>
    </row>
    <row r="414" spans="1:16" s="287" customFormat="1" ht="13.8">
      <c r="A414" s="288"/>
      <c r="B414" s="288"/>
      <c r="C414" s="456"/>
      <c r="D414" s="639"/>
      <c r="E414" s="639"/>
      <c r="F414" s="639"/>
      <c r="G414" s="639"/>
      <c r="H414" s="639"/>
      <c r="I414" s="658"/>
      <c r="J414" s="657"/>
      <c r="K414" s="658"/>
      <c r="L414" s="659"/>
      <c r="M414" s="660"/>
      <c r="N414" s="661"/>
      <c r="O414" s="615"/>
      <c r="P414" s="615"/>
    </row>
    <row r="415" spans="1:16" s="287" customFormat="1" ht="13.8">
      <c r="A415" s="288"/>
      <c r="B415" s="288"/>
      <c r="C415" s="456"/>
      <c r="D415" s="405"/>
      <c r="E415" s="655"/>
      <c r="F415" s="656"/>
      <c r="G415" s="625"/>
      <c r="H415" s="624"/>
      <c r="I415" s="625"/>
      <c r="J415" s="624"/>
      <c r="K415" s="625"/>
      <c r="L415" s="466"/>
      <c r="M415" s="623"/>
      <c r="N415" s="626"/>
      <c r="O415" s="615"/>
      <c r="P415" s="615"/>
    </row>
    <row r="416" spans="1:16" s="287" customFormat="1" ht="13.8">
      <c r="A416" s="288"/>
      <c r="B416" s="288"/>
      <c r="C416" s="456"/>
      <c r="D416" s="405"/>
      <c r="E416" s="655"/>
      <c r="F416" s="656"/>
      <c r="G416" s="625"/>
      <c r="H416" s="624"/>
      <c r="I416" s="625"/>
      <c r="J416" s="624"/>
      <c r="K416" s="625"/>
      <c r="L416" s="466"/>
      <c r="M416" s="623"/>
      <c r="N416" s="626"/>
      <c r="O416" s="615"/>
      <c r="P416" s="615"/>
    </row>
    <row r="417" spans="1:16" s="287" customFormat="1" ht="13.8">
      <c r="A417" s="288"/>
      <c r="B417" s="288"/>
      <c r="C417" s="456"/>
      <c r="D417" s="639"/>
      <c r="E417" s="639"/>
      <c r="F417" s="639"/>
      <c r="G417" s="625"/>
      <c r="H417" s="624"/>
      <c r="I417" s="625"/>
      <c r="J417" s="624"/>
      <c r="K417" s="625"/>
      <c r="L417" s="466"/>
      <c r="M417" s="623"/>
      <c r="N417" s="626"/>
      <c r="O417" s="615"/>
      <c r="P417" s="615"/>
    </row>
    <row r="418" spans="1:16" s="287" customFormat="1" ht="13.8">
      <c r="A418" s="288"/>
      <c r="B418" s="288"/>
      <c r="C418" s="456"/>
      <c r="D418" s="405"/>
      <c r="E418" s="655"/>
      <c r="F418" s="656"/>
      <c r="G418" s="625"/>
      <c r="H418" s="624"/>
      <c r="I418" s="625"/>
      <c r="J418" s="624"/>
      <c r="K418" s="625"/>
      <c r="L418" s="466"/>
      <c r="M418" s="623"/>
      <c r="N418" s="626"/>
      <c r="O418" s="615"/>
      <c r="P418" s="615"/>
    </row>
    <row r="419" spans="1:16" s="287" customFormat="1" ht="13.8">
      <c r="A419" s="288"/>
      <c r="B419" s="288"/>
      <c r="C419" s="456"/>
      <c r="D419" s="639"/>
      <c r="E419" s="639"/>
      <c r="F419" s="639"/>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405"/>
      <c r="E423" s="655"/>
      <c r="F423" s="656"/>
      <c r="G423" s="625"/>
      <c r="H423" s="624"/>
      <c r="I423" s="625"/>
      <c r="J423" s="624"/>
      <c r="K423" s="625"/>
      <c r="L423" s="466"/>
      <c r="M423" s="623"/>
      <c r="N423" s="626"/>
      <c r="O423" s="615"/>
      <c r="P423" s="615"/>
    </row>
    <row r="424" spans="1:16" s="287" customFormat="1" ht="13.8">
      <c r="A424" s="288"/>
      <c r="B424" s="288"/>
      <c r="C424" s="456"/>
      <c r="D424" s="639"/>
      <c r="E424" s="639"/>
      <c r="F424" s="639"/>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639"/>
      <c r="E432" s="639"/>
      <c r="F432" s="656"/>
      <c r="G432" s="656"/>
      <c r="H432" s="657"/>
      <c r="I432" s="658"/>
      <c r="J432" s="657"/>
      <c r="K432" s="658"/>
      <c r="L432" s="659"/>
      <c r="M432" s="660"/>
      <c r="N432" s="661"/>
      <c r="O432" s="615"/>
      <c r="P432" s="615"/>
    </row>
    <row r="433" spans="1:16" s="287" customFormat="1" ht="13.8">
      <c r="A433" s="288"/>
      <c r="B433" s="288"/>
      <c r="C433" s="456"/>
      <c r="D433" s="405"/>
      <c r="E433" s="655"/>
      <c r="F433" s="656"/>
      <c r="G433" s="656"/>
      <c r="H433" s="657"/>
      <c r="I433" s="658"/>
      <c r="J433" s="663"/>
      <c r="K433" s="658"/>
      <c r="L433" s="659"/>
      <c r="M433" s="660"/>
      <c r="N433" s="661"/>
      <c r="O433" s="615"/>
      <c r="P433" s="615"/>
    </row>
    <row r="434" spans="1:16" s="287" customFormat="1" ht="13.8">
      <c r="A434" s="288"/>
      <c r="B434" s="288"/>
      <c r="C434" s="456"/>
      <c r="D434" s="405"/>
      <c r="E434" s="655"/>
      <c r="F434" s="656"/>
      <c r="G434" s="656"/>
      <c r="H434" s="657"/>
      <c r="I434" s="658"/>
      <c r="J434" s="657"/>
      <c r="K434" s="658"/>
      <c r="L434" s="659"/>
      <c r="M434" s="660"/>
      <c r="N434" s="661"/>
      <c r="O434" s="615"/>
      <c r="P434" s="615"/>
    </row>
    <row r="435" spans="1:16" s="287" customFormat="1" ht="13.8">
      <c r="A435" s="288"/>
      <c r="B435" s="288"/>
      <c r="C435" s="456"/>
      <c r="D435" s="405"/>
      <c r="E435" s="655"/>
      <c r="F435" s="656"/>
      <c r="G435" s="656"/>
      <c r="H435" s="657"/>
      <c r="I435" s="658"/>
      <c r="J435" s="657"/>
      <c r="K435" s="658"/>
      <c r="L435" s="659"/>
      <c r="M435" s="660"/>
      <c r="N435" s="661"/>
      <c r="O435" s="615"/>
      <c r="P435" s="615"/>
    </row>
    <row r="436" spans="1:16" s="287" customFormat="1" ht="13.8">
      <c r="A436" s="288"/>
      <c r="B436" s="288"/>
      <c r="C436" s="456"/>
      <c r="D436" s="405"/>
      <c r="E436" s="655"/>
      <c r="F436" s="656"/>
      <c r="G436" s="656"/>
      <c r="H436" s="657"/>
      <c r="I436" s="291"/>
      <c r="J436" s="291"/>
      <c r="K436" s="291"/>
      <c r="L436" s="291"/>
      <c r="M436" s="291"/>
      <c r="N436" s="291"/>
      <c r="O436" s="615"/>
      <c r="P436" s="615"/>
    </row>
    <row r="437" spans="1:16" s="287" customFormat="1" ht="13.8">
      <c r="A437" s="288"/>
      <c r="B437" s="288"/>
      <c r="C437" s="456"/>
      <c r="D437" s="639"/>
      <c r="E437" s="639"/>
      <c r="F437" s="639"/>
      <c r="G437" s="639"/>
      <c r="H437" s="639"/>
      <c r="I437" s="658"/>
      <c r="J437" s="657"/>
      <c r="K437" s="658"/>
      <c r="L437" s="659"/>
      <c r="M437" s="660"/>
      <c r="N437" s="661"/>
      <c r="O437" s="615"/>
      <c r="P437" s="615"/>
    </row>
    <row r="438" spans="1:16" s="287" customFormat="1" ht="17.399999999999999">
      <c r="A438" s="288"/>
      <c r="B438" s="288"/>
      <c r="C438" s="456"/>
      <c r="D438" s="405"/>
      <c r="E438" s="655"/>
      <c r="F438" s="656"/>
      <c r="G438" s="656"/>
      <c r="H438" s="664"/>
      <c r="I438" s="664"/>
      <c r="J438" s="664"/>
      <c r="K438" s="664"/>
      <c r="L438" s="664"/>
      <c r="M438" s="660"/>
      <c r="N438" s="665"/>
      <c r="O438" s="666"/>
      <c r="P438" s="615"/>
    </row>
    <row r="439" spans="1:16" s="287" customFormat="1" ht="15.6">
      <c r="A439" s="288"/>
      <c r="B439" s="288"/>
      <c r="C439" s="456"/>
      <c r="D439" s="646"/>
      <c r="E439" s="646"/>
      <c r="F439" s="646"/>
      <c r="G439" s="667"/>
      <c r="H439" s="667"/>
      <c r="I439" s="615"/>
      <c r="J439" s="668"/>
      <c r="K439" s="291"/>
      <c r="L439" s="501"/>
      <c r="M439" s="419"/>
      <c r="N439" s="558"/>
      <c r="O439" s="615"/>
      <c r="P439" s="615"/>
    </row>
    <row r="440" spans="1:16" s="287" customFormat="1" ht="13.8">
      <c r="A440" s="288"/>
      <c r="B440" s="288"/>
      <c r="C440" s="456"/>
      <c r="D440" s="639"/>
      <c r="E440" s="639"/>
      <c r="F440" s="639"/>
      <c r="G440" s="639"/>
      <c r="H440" s="669"/>
      <c r="I440" s="670"/>
      <c r="J440" s="639"/>
      <c r="K440" s="291"/>
      <c r="L440" s="291"/>
      <c r="M440" s="291"/>
      <c r="N440" s="651"/>
      <c r="O440" s="615"/>
      <c r="P440" s="615"/>
    </row>
    <row r="441" spans="1:16" s="287" customFormat="1" ht="13.8">
      <c r="A441" s="288"/>
      <c r="B441" s="288"/>
      <c r="C441" s="456"/>
      <c r="D441" s="405"/>
      <c r="E441" s="405"/>
      <c r="F441" s="671"/>
      <c r="G441" s="625"/>
      <c r="H441" s="624"/>
      <c r="I441" s="625"/>
      <c r="J441" s="624"/>
      <c r="K441" s="625"/>
      <c r="L441" s="466"/>
      <c r="M441" s="623"/>
      <c r="N441" s="626"/>
      <c r="O441" s="615"/>
      <c r="P441" s="615"/>
    </row>
    <row r="442" spans="1:16" s="287" customFormat="1" ht="13.8">
      <c r="A442" s="288"/>
      <c r="B442" s="288"/>
      <c r="C442" s="456"/>
      <c r="D442" s="639"/>
      <c r="E442" s="639"/>
      <c r="F442" s="639"/>
      <c r="G442" s="625"/>
      <c r="H442" s="624"/>
      <c r="I442" s="625"/>
      <c r="J442" s="624"/>
      <c r="K442" s="625"/>
      <c r="L442" s="466"/>
      <c r="M442" s="623"/>
      <c r="N442" s="626"/>
      <c r="O442" s="615"/>
      <c r="P442" s="615"/>
    </row>
    <row r="443" spans="1:16" s="287" customFormat="1" ht="13.8">
      <c r="A443" s="288"/>
      <c r="B443" s="288"/>
      <c r="C443" s="456"/>
      <c r="D443" s="639"/>
      <c r="E443" s="639"/>
      <c r="F443" s="639"/>
      <c r="G443" s="625"/>
      <c r="H443" s="624"/>
      <c r="I443" s="625"/>
      <c r="J443" s="624"/>
      <c r="K443" s="625"/>
      <c r="L443" s="466"/>
      <c r="M443" s="623"/>
      <c r="N443" s="626"/>
      <c r="O443" s="615"/>
      <c r="P443" s="615"/>
    </row>
    <row r="444" spans="1:16" s="287" customFormat="1" ht="13.8">
      <c r="A444" s="288"/>
      <c r="B444" s="288"/>
      <c r="C444" s="456"/>
      <c r="D444" s="639"/>
      <c r="E444" s="639"/>
      <c r="F444" s="671"/>
      <c r="G444" s="625"/>
      <c r="H444" s="624"/>
      <c r="I444" s="625"/>
      <c r="J444" s="624"/>
      <c r="K444" s="625"/>
      <c r="L444" s="466"/>
      <c r="M444" s="623"/>
      <c r="N444" s="626"/>
      <c r="O444" s="615"/>
      <c r="P444" s="615"/>
    </row>
    <row r="445" spans="1:16" s="287" customFormat="1" ht="17.399999999999999">
      <c r="A445" s="288"/>
      <c r="B445" s="288"/>
      <c r="C445" s="456"/>
      <c r="D445" s="405"/>
      <c r="E445" s="405"/>
      <c r="F445" s="639"/>
      <c r="G445" s="419"/>
      <c r="H445" s="669"/>
      <c r="I445" s="670"/>
      <c r="J445" s="640"/>
      <c r="K445" s="640"/>
      <c r="L445" s="640"/>
      <c r="M445" s="291"/>
      <c r="N445" s="558"/>
      <c r="O445" s="615"/>
      <c r="P445" s="615"/>
    </row>
    <row r="446" spans="1:16" s="287" customFormat="1" ht="13.8">
      <c r="A446" s="288"/>
      <c r="B446" s="288"/>
      <c r="C446" s="456"/>
      <c r="D446" s="639"/>
      <c r="E446" s="639"/>
      <c r="F446" s="639"/>
      <c r="G446" s="639"/>
      <c r="H446" s="291"/>
      <c r="I446" s="291"/>
      <c r="J446" s="291"/>
      <c r="K446" s="291"/>
      <c r="L446" s="291"/>
      <c r="M446" s="291"/>
      <c r="N446" s="291"/>
      <c r="O446" s="615"/>
      <c r="P446" s="615"/>
    </row>
    <row r="447" spans="1:16" s="287" customFormat="1" ht="15.6">
      <c r="A447" s="672"/>
      <c r="B447" s="672"/>
      <c r="C447" s="673"/>
      <c r="D447" s="639"/>
      <c r="E447" s="639"/>
      <c r="F447" s="639"/>
      <c r="G447" s="639"/>
      <c r="H447" s="291"/>
      <c r="I447" s="291"/>
      <c r="J447" s="674"/>
      <c r="K447" s="674"/>
      <c r="L447" s="674"/>
      <c r="M447" s="674"/>
      <c r="N447" s="674"/>
      <c r="O447" s="615"/>
      <c r="P447" s="615"/>
    </row>
    <row r="448" spans="1:16" s="287" customFormat="1" ht="15.6">
      <c r="A448" s="672"/>
      <c r="B448" s="672"/>
      <c r="C448" s="673"/>
      <c r="D448" s="639"/>
      <c r="E448" s="639"/>
      <c r="F448" s="639"/>
      <c r="G448" s="639"/>
      <c r="H448" s="291"/>
      <c r="I448" s="291"/>
      <c r="J448" s="674"/>
      <c r="K448" s="674"/>
      <c r="L448" s="674"/>
      <c r="M448" s="674"/>
      <c r="N448" s="675"/>
      <c r="O448" s="615"/>
      <c r="P448" s="615"/>
    </row>
    <row r="449" spans="1:16" s="287" customFormat="1" ht="15.6">
      <c r="A449" s="672"/>
      <c r="B449" s="672"/>
      <c r="C449" s="673"/>
      <c r="D449" s="676"/>
      <c r="E449" s="677"/>
      <c r="F449" s="678"/>
      <c r="G449" s="677"/>
      <c r="H449" s="679"/>
      <c r="I449" s="677"/>
      <c r="J449" s="680"/>
      <c r="K449" s="679"/>
      <c r="L449" s="679"/>
      <c r="M449" s="681"/>
      <c r="N449" s="680"/>
      <c r="O449" s="682"/>
      <c r="P449" s="645"/>
    </row>
    <row r="450" spans="1:16" s="287" customFormat="1" ht="15.6">
      <c r="A450" s="672"/>
      <c r="B450" s="672"/>
      <c r="C450" s="673"/>
      <c r="D450" s="639"/>
      <c r="E450" s="639"/>
      <c r="F450" s="639"/>
      <c r="G450" s="639"/>
      <c r="H450" s="291"/>
      <c r="I450" s="291"/>
      <c r="J450" s="645"/>
      <c r="K450" s="645"/>
      <c r="L450" s="645"/>
      <c r="M450" s="674"/>
      <c r="N450" s="645"/>
      <c r="O450" s="291"/>
      <c r="P450" s="615"/>
    </row>
    <row r="451" spans="1:16" s="287" customFormat="1" ht="13.8">
      <c r="A451" s="672"/>
      <c r="B451" s="672"/>
      <c r="C451" s="683"/>
      <c r="D451" s="405"/>
      <c r="E451" s="405"/>
      <c r="F451" s="291"/>
      <c r="G451" s="291"/>
      <c r="H451" s="291"/>
      <c r="I451" s="291"/>
      <c r="J451" s="684"/>
      <c r="K451" s="684"/>
      <c r="L451" s="684"/>
      <c r="M451" s="291"/>
      <c r="N451" s="685"/>
      <c r="O451" s="686"/>
      <c r="P451" s="685"/>
    </row>
    <row r="452" spans="1:16" s="287" customFormat="1" ht="13.8">
      <c r="A452" s="288"/>
      <c r="B452" s="288"/>
      <c r="C452" s="639"/>
      <c r="D452" s="639"/>
      <c r="E452" s="639"/>
      <c r="F452" s="639"/>
      <c r="G452" s="639"/>
      <c r="H452" s="639"/>
      <c r="I452" s="639"/>
      <c r="J452" s="639"/>
      <c r="K452" s="639"/>
      <c r="L452" s="639"/>
      <c r="M452" s="419"/>
      <c r="N452" s="558"/>
      <c r="O452" s="615"/>
      <c r="P452" s="615"/>
    </row>
    <row r="453" spans="1:16" s="287" customFormat="1" ht="13.8">
      <c r="A453" s="288"/>
      <c r="B453" s="288"/>
      <c r="C453" s="639"/>
      <c r="D453" s="405"/>
      <c r="E453" s="405"/>
      <c r="F453" s="405"/>
      <c r="G453" s="291"/>
      <c r="H453" s="643"/>
      <c r="I453" s="615"/>
      <c r="J453" s="668"/>
      <c r="K453" s="291"/>
      <c r="L453" s="501"/>
      <c r="M453" s="419"/>
      <c r="N453" s="558"/>
      <c r="O453" s="615"/>
      <c r="P453" s="615"/>
    </row>
    <row r="454" spans="1:16" s="287" customFormat="1" ht="13.8">
      <c r="A454" s="288"/>
      <c r="B454" s="288"/>
      <c r="C454" s="639"/>
      <c r="D454" s="639"/>
      <c r="E454" s="639"/>
      <c r="F454" s="639"/>
      <c r="G454" s="639"/>
      <c r="H454" s="639"/>
      <c r="I454" s="639"/>
      <c r="J454" s="291"/>
      <c r="K454" s="291"/>
      <c r="L454" s="501"/>
      <c r="M454" s="419"/>
      <c r="N454" s="558"/>
      <c r="O454" s="615"/>
      <c r="P454" s="615"/>
    </row>
    <row r="455" spans="1:16" s="287" customFormat="1" ht="13.8">
      <c r="A455" s="288"/>
      <c r="B455" s="288"/>
      <c r="C455" s="639"/>
      <c r="D455" s="405"/>
      <c r="E455" s="405"/>
      <c r="F455" s="291"/>
      <c r="G455" s="291"/>
      <c r="H455" s="667"/>
      <c r="I455" s="615"/>
      <c r="J455" s="668"/>
      <c r="K455" s="291"/>
      <c r="L455" s="501"/>
      <c r="M455" s="419"/>
      <c r="N455" s="558"/>
      <c r="O455" s="615"/>
      <c r="P455" s="615"/>
    </row>
    <row r="456" spans="1:16" s="287" customFormat="1" ht="13.8">
      <c r="A456" s="288"/>
      <c r="B456" s="288"/>
      <c r="C456" s="639"/>
      <c r="D456" s="639"/>
      <c r="E456" s="639"/>
      <c r="F456" s="639"/>
      <c r="G456" s="639"/>
      <c r="H456" s="639"/>
      <c r="I456" s="639"/>
      <c r="J456" s="639"/>
      <c r="K456" s="291"/>
      <c r="L456" s="501"/>
      <c r="M456" s="291"/>
      <c r="N456" s="291"/>
      <c r="O456" s="615"/>
      <c r="P456" s="615"/>
    </row>
    <row r="457" spans="1:16" s="287" customFormat="1" ht="13.8">
      <c r="A457" s="288"/>
      <c r="B457" s="288"/>
      <c r="C457" s="639"/>
      <c r="D457" s="405"/>
      <c r="E457" s="405"/>
      <c r="F457" s="291"/>
      <c r="G457" s="291"/>
      <c r="H457" s="667"/>
      <c r="I457" s="615"/>
      <c r="J457" s="668"/>
      <c r="K457" s="291"/>
      <c r="L457" s="501"/>
      <c r="M457" s="419"/>
      <c r="N457" s="558"/>
      <c r="O457" s="615"/>
      <c r="P457" s="615"/>
    </row>
    <row r="458" spans="1:16" s="287" customFormat="1" ht="13.8">
      <c r="A458" s="288"/>
      <c r="B458" s="288"/>
      <c r="C458" s="639"/>
      <c r="D458" s="639"/>
      <c r="E458" s="639"/>
      <c r="F458" s="639"/>
      <c r="G458" s="639"/>
      <c r="H458" s="639"/>
      <c r="I458" s="639"/>
      <c r="J458" s="639"/>
      <c r="K458" s="291"/>
      <c r="L458" s="501"/>
      <c r="M458" s="291"/>
      <c r="N458" s="687"/>
      <c r="O458" s="615"/>
      <c r="P458" s="615"/>
    </row>
    <row r="459" spans="1:16" s="287" customFormat="1" ht="13.8">
      <c r="A459" s="288"/>
      <c r="B459" s="288"/>
      <c r="C459" s="639"/>
      <c r="D459" s="405"/>
      <c r="E459" s="405"/>
      <c r="F459" s="291"/>
      <c r="G459" s="291"/>
      <c r="H459" s="667"/>
      <c r="I459" s="615"/>
      <c r="J459" s="668"/>
      <c r="K459" s="291"/>
      <c r="L459" s="501"/>
      <c r="M459" s="291"/>
      <c r="N459" s="687"/>
      <c r="O459" s="615"/>
      <c r="P459" s="615"/>
    </row>
    <row r="460" spans="1:16" s="287" customFormat="1" ht="13.8">
      <c r="A460" s="288"/>
      <c r="B460" s="288"/>
      <c r="C460" s="639"/>
      <c r="D460" s="639"/>
      <c r="E460" s="639"/>
      <c r="F460" s="639"/>
      <c r="G460" s="291"/>
      <c r="H460" s="643"/>
      <c r="I460" s="615"/>
      <c r="J460" s="668"/>
      <c r="K460" s="291"/>
      <c r="L460" s="501"/>
      <c r="M460" s="291"/>
      <c r="N460" s="687"/>
      <c r="O460" s="615"/>
      <c r="P460" s="615"/>
    </row>
    <row r="461" spans="1:16" s="287" customFormat="1" ht="13.8">
      <c r="A461" s="288"/>
      <c r="B461" s="288"/>
      <c r="C461" s="639"/>
      <c r="D461" s="639"/>
      <c r="E461" s="639"/>
      <c r="F461" s="639"/>
      <c r="G461" s="291"/>
      <c r="H461" s="643"/>
      <c r="I461" s="615"/>
      <c r="J461" s="668"/>
      <c r="K461" s="291"/>
      <c r="L461" s="501"/>
      <c r="M461" s="291"/>
      <c r="N461" s="687"/>
      <c r="O461" s="615"/>
      <c r="P461" s="615"/>
    </row>
    <row r="462" spans="1:16" s="287" customFormat="1" ht="13.8">
      <c r="A462" s="288"/>
      <c r="B462" s="288"/>
      <c r="C462" s="639"/>
      <c r="D462" s="639"/>
      <c r="E462" s="639"/>
      <c r="F462" s="639"/>
      <c r="G462" s="291"/>
      <c r="H462" s="643"/>
      <c r="I462" s="615"/>
      <c r="J462" s="668"/>
      <c r="K462" s="291"/>
      <c r="L462" s="501"/>
      <c r="M462" s="291"/>
      <c r="N462" s="687"/>
      <c r="O462" s="615"/>
      <c r="P462" s="615"/>
    </row>
    <row r="463" spans="1:16" s="287" customFormat="1" ht="13.8">
      <c r="A463" s="288"/>
      <c r="B463" s="288"/>
      <c r="C463" s="639"/>
      <c r="D463" s="639"/>
      <c r="E463" s="639"/>
      <c r="F463" s="639"/>
      <c r="G463" s="291"/>
      <c r="H463" s="405"/>
      <c r="I463" s="405"/>
      <c r="J463" s="405"/>
      <c r="K463" s="291"/>
      <c r="L463" s="291"/>
      <c r="M463" s="291"/>
      <c r="N463" s="687"/>
      <c r="O463" s="615"/>
      <c r="P463" s="615"/>
    </row>
    <row r="464" spans="1:16" s="287" customFormat="1" ht="13.8">
      <c r="A464" s="288"/>
      <c r="B464" s="288"/>
      <c r="C464" s="639"/>
      <c r="D464" s="405"/>
      <c r="E464" s="291"/>
      <c r="F464" s="671"/>
      <c r="G464" s="667"/>
      <c r="H464" s="666"/>
      <c r="I464" s="615"/>
      <c r="J464" s="668"/>
      <c r="K464" s="291"/>
      <c r="L464" s="501"/>
      <c r="M464" s="291"/>
      <c r="N464" s="687"/>
      <c r="O464" s="615"/>
      <c r="P464" s="615"/>
    </row>
    <row r="465" spans="1:16" s="287" customFormat="1" ht="13.8">
      <c r="A465" s="288"/>
      <c r="B465" s="288"/>
      <c r="C465" s="639"/>
      <c r="D465" s="405"/>
      <c r="E465" s="291"/>
      <c r="F465" s="671"/>
      <c r="G465" s="667"/>
      <c r="H465" s="666"/>
      <c r="I465" s="615"/>
      <c r="J465" s="668"/>
      <c r="K465" s="291"/>
      <c r="L465" s="501"/>
      <c r="M465" s="291"/>
      <c r="N465" s="687"/>
      <c r="O465" s="615"/>
      <c r="P465" s="615"/>
    </row>
    <row r="466" spans="1:16" s="287" customFormat="1" ht="13.8">
      <c r="A466" s="288"/>
      <c r="B466" s="288"/>
      <c r="C466" s="639"/>
      <c r="D466" s="405"/>
      <c r="E466" s="291"/>
      <c r="F466" s="671"/>
      <c r="G466" s="667"/>
      <c r="H466" s="666"/>
      <c r="I466" s="615"/>
      <c r="J466" s="668"/>
      <c r="K466" s="291"/>
      <c r="L466" s="501"/>
      <c r="M466" s="291"/>
      <c r="N466" s="687"/>
      <c r="O466" s="615"/>
      <c r="P466" s="615"/>
    </row>
    <row r="467" spans="1:16" s="287" customFormat="1" ht="13.8">
      <c r="A467" s="288"/>
      <c r="B467" s="288"/>
      <c r="C467" s="639"/>
      <c r="D467" s="405"/>
      <c r="E467" s="291"/>
      <c r="F467" s="671"/>
      <c r="G467" s="667"/>
      <c r="H467" s="666"/>
      <c r="I467" s="615"/>
      <c r="J467" s="668"/>
      <c r="K467" s="291"/>
      <c r="L467" s="50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405"/>
      <c r="F469" s="291"/>
      <c r="G469" s="291"/>
      <c r="H469" s="405"/>
      <c r="I469" s="405"/>
      <c r="J469" s="405"/>
      <c r="K469" s="291"/>
      <c r="L469" s="501"/>
      <c r="M469" s="291"/>
      <c r="N469" s="501"/>
      <c r="O469" s="615"/>
      <c r="P469" s="615"/>
    </row>
    <row r="470" spans="1:16" s="287" customFormat="1" ht="13.8">
      <c r="A470" s="288"/>
      <c r="B470" s="288"/>
      <c r="C470" s="639"/>
      <c r="D470" s="688"/>
      <c r="E470" s="405"/>
      <c r="F470" s="291"/>
      <c r="G470" s="291"/>
      <c r="H470" s="405"/>
      <c r="I470" s="405"/>
      <c r="J470" s="405"/>
      <c r="K470" s="291"/>
      <c r="L470" s="291"/>
      <c r="M470" s="291"/>
      <c r="N470" s="687"/>
      <c r="O470" s="615"/>
      <c r="P470" s="615"/>
    </row>
    <row r="471" spans="1:16" s="287" customFormat="1" ht="13.8">
      <c r="A471" s="288"/>
      <c r="B471" s="288"/>
      <c r="C471" s="639"/>
      <c r="D471" s="405"/>
      <c r="E471" s="405"/>
      <c r="F471" s="291"/>
      <c r="G471" s="291"/>
      <c r="H471" s="689"/>
      <c r="I471" s="689"/>
      <c r="J471" s="689"/>
      <c r="K471" s="291"/>
      <c r="L471" s="291"/>
      <c r="M471" s="291"/>
      <c r="N471" s="501"/>
      <c r="O471" s="615"/>
      <c r="P471" s="615"/>
    </row>
    <row r="472" spans="1:16" s="287" customFormat="1" ht="13.8">
      <c r="A472" s="288"/>
      <c r="B472" s="288"/>
      <c r="C472" s="639"/>
      <c r="D472" s="405"/>
      <c r="E472" s="405"/>
      <c r="F472" s="291"/>
      <c r="G472" s="291"/>
      <c r="H472" s="689"/>
      <c r="I472" s="689"/>
      <c r="J472" s="689"/>
      <c r="K472" s="291"/>
      <c r="L472" s="291"/>
      <c r="M472" s="291"/>
      <c r="N472" s="501"/>
      <c r="O472" s="615"/>
      <c r="P472" s="615"/>
    </row>
    <row r="473" spans="1:16" s="287" customFormat="1" ht="13.8">
      <c r="A473" s="288"/>
      <c r="B473" s="288"/>
      <c r="C473" s="639"/>
      <c r="D473" s="405"/>
      <c r="E473" s="405"/>
      <c r="F473" s="291"/>
      <c r="G473" s="291"/>
      <c r="H473" s="689"/>
      <c r="I473" s="689"/>
      <c r="J473" s="689"/>
      <c r="K473" s="291"/>
      <c r="L473" s="291"/>
      <c r="M473" s="291"/>
      <c r="N473" s="501"/>
      <c r="O473" s="615"/>
      <c r="P473" s="615"/>
    </row>
    <row r="474" spans="1:16" s="287" customFormat="1" ht="13.8">
      <c r="A474" s="288"/>
      <c r="B474" s="288"/>
      <c r="C474" s="639"/>
      <c r="D474" s="405"/>
      <c r="E474" s="405"/>
      <c r="F474" s="291"/>
      <c r="G474" s="291"/>
      <c r="H474" s="689"/>
      <c r="I474" s="689"/>
      <c r="J474" s="689"/>
      <c r="K474" s="291"/>
      <c r="L474" s="291"/>
      <c r="M474" s="291"/>
      <c r="N474" s="501"/>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639"/>
      <c r="E477" s="639"/>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687"/>
      <c r="M479" s="687"/>
      <c r="N479" s="690"/>
      <c r="O479" s="691"/>
      <c r="P479" s="685"/>
    </row>
    <row r="480" spans="1:16" s="287" customFormat="1" ht="15.6">
      <c r="A480" s="672"/>
      <c r="B480" s="672"/>
      <c r="C480" s="683"/>
      <c r="D480" s="676"/>
      <c r="E480" s="677"/>
      <c r="F480" s="678"/>
      <c r="G480" s="677"/>
      <c r="H480" s="679"/>
      <c r="I480" s="677"/>
      <c r="J480" s="680"/>
      <c r="K480" s="679"/>
      <c r="L480" s="679"/>
      <c r="M480" s="681"/>
      <c r="N480" s="680"/>
      <c r="O480" s="682"/>
      <c r="P480" s="645"/>
    </row>
    <row r="481" spans="1:18" s="287" customFormat="1" ht="13.8">
      <c r="A481" s="672"/>
      <c r="B481" s="672"/>
      <c r="C481" s="683"/>
      <c r="D481" s="405"/>
      <c r="E481" s="405"/>
      <c r="F481" s="291"/>
      <c r="G481" s="291"/>
      <c r="H481" s="689"/>
      <c r="I481" s="689"/>
      <c r="J481" s="689"/>
      <c r="K481" s="291"/>
      <c r="L481" s="687"/>
      <c r="M481" s="687"/>
      <c r="N481" s="690"/>
      <c r="O481" s="691"/>
      <c r="P481" s="685"/>
    </row>
    <row r="482" spans="1:18" s="287" customFormat="1" ht="13.8">
      <c r="A482" s="288"/>
      <c r="B482" s="288"/>
      <c r="C482" s="654"/>
      <c r="D482" s="639"/>
      <c r="E482" s="291"/>
      <c r="F482" s="291"/>
      <c r="G482" s="291"/>
      <c r="H482" s="558"/>
      <c r="I482" s="291"/>
      <c r="J482" s="558"/>
      <c r="K482" s="291"/>
      <c r="L482" s="501"/>
      <c r="M482" s="291"/>
      <c r="N482" s="558"/>
      <c r="O482" s="643"/>
      <c r="P482" s="615"/>
      <c r="R482" s="352"/>
    </row>
    <row r="483" spans="1:18" s="287" customFormat="1" ht="13.8">
      <c r="A483" s="288"/>
      <c r="B483" s="288"/>
      <c r="C483" s="654"/>
      <c r="D483" s="639"/>
      <c r="E483" s="639"/>
      <c r="F483" s="291"/>
      <c r="G483" s="291"/>
      <c r="H483" s="558"/>
      <c r="I483" s="291"/>
      <c r="J483" s="558"/>
      <c r="K483" s="291"/>
      <c r="L483" s="501"/>
      <c r="M483" s="291"/>
      <c r="N483" s="558"/>
      <c r="O483" s="686"/>
      <c r="P483" s="685"/>
      <c r="R483" s="352"/>
    </row>
    <row r="484" spans="1:18" s="287" customFormat="1" ht="13.8">
      <c r="A484" s="288"/>
      <c r="B484" s="288"/>
      <c r="C484" s="654"/>
      <c r="D484" s="397"/>
      <c r="E484" s="397"/>
      <c r="F484" s="291"/>
      <c r="G484" s="291"/>
      <c r="H484" s="558"/>
      <c r="I484" s="291"/>
      <c r="J484" s="558"/>
      <c r="K484" s="291"/>
      <c r="L484" s="501"/>
      <c r="M484" s="291"/>
      <c r="N484" s="470"/>
      <c r="O484" s="643"/>
      <c r="P484" s="615"/>
      <c r="R484" s="352"/>
    </row>
    <row r="485" spans="1:18" s="287" customFormat="1" ht="13.8">
      <c r="A485" s="288"/>
      <c r="B485" s="288"/>
      <c r="C485" s="654"/>
      <c r="D485" s="692"/>
      <c r="E485" s="692"/>
      <c r="F485" s="615"/>
      <c r="G485" s="615"/>
      <c r="H485" s="692"/>
      <c r="I485" s="692"/>
      <c r="J485" s="692"/>
      <c r="K485" s="615"/>
      <c r="L485" s="615"/>
      <c r="M485" s="291"/>
      <c r="N485" s="693"/>
      <c r="O485" s="643"/>
      <c r="P485" s="615"/>
      <c r="R485" s="352"/>
    </row>
    <row r="486" spans="1:18" s="287" customFormat="1" ht="13.8">
      <c r="A486" s="288"/>
      <c r="B486" s="288"/>
      <c r="C486" s="654"/>
      <c r="D486" s="692"/>
      <c r="E486" s="692"/>
      <c r="F486" s="615"/>
      <c r="G486" s="615"/>
      <c r="H486" s="692"/>
      <c r="I486" s="692"/>
      <c r="J486" s="692"/>
      <c r="K486" s="615"/>
      <c r="L486" s="615"/>
      <c r="M486" s="291"/>
      <c r="N486" s="693"/>
      <c r="O486" s="643"/>
      <c r="P486" s="615"/>
      <c r="R486" s="352"/>
    </row>
    <row r="487" spans="1:18" s="287" customFormat="1" ht="13.8">
      <c r="A487" s="288"/>
      <c r="B487" s="288"/>
      <c r="C487" s="654"/>
      <c r="D487" s="692"/>
      <c r="E487" s="692"/>
      <c r="F487" s="615"/>
      <c r="G487" s="615"/>
      <c r="H487" s="692"/>
      <c r="I487" s="692"/>
      <c r="J487" s="692"/>
      <c r="K487" s="615"/>
      <c r="L487" s="685"/>
      <c r="M487" s="687"/>
      <c r="N487" s="694"/>
      <c r="O487" s="695"/>
      <c r="P487" s="685"/>
      <c r="R487" s="352"/>
    </row>
    <row r="488" spans="1:18" s="287" customFormat="1" ht="15.6">
      <c r="A488" s="288"/>
      <c r="B488" s="288"/>
      <c r="C488" s="654"/>
      <c r="D488" s="676"/>
      <c r="E488" s="677"/>
      <c r="F488" s="678"/>
      <c r="G488" s="677"/>
      <c r="H488" s="679"/>
      <c r="I488" s="677"/>
      <c r="J488" s="680"/>
      <c r="K488" s="679"/>
      <c r="L488" s="679"/>
      <c r="M488" s="681"/>
      <c r="N488" s="696"/>
      <c r="O488" s="697"/>
      <c r="P488" s="615"/>
      <c r="R488" s="352"/>
    </row>
    <row r="489" spans="1:18" s="287" customFormat="1" ht="13.8">
      <c r="A489" s="288"/>
      <c r="B489" s="288"/>
      <c r="C489" s="654"/>
      <c r="D489" s="405"/>
      <c r="E489" s="405"/>
      <c r="F489" s="291"/>
      <c r="G489" s="291"/>
      <c r="H489" s="291"/>
      <c r="I489" s="288"/>
      <c r="J489" s="291"/>
      <c r="K489" s="291"/>
      <c r="L489" s="291"/>
      <c r="M489" s="291"/>
      <c r="N489" s="651"/>
      <c r="O489" s="686"/>
      <c r="P489" s="685"/>
    </row>
    <row r="490" spans="1:18" s="287" customFormat="1" ht="13.8">
      <c r="A490" s="288"/>
      <c r="B490" s="288"/>
      <c r="C490" s="639"/>
      <c r="D490" s="639"/>
      <c r="E490" s="639"/>
      <c r="F490" s="639"/>
      <c r="G490" s="291"/>
      <c r="H490" s="291"/>
      <c r="I490" s="291"/>
      <c r="J490" s="291"/>
      <c r="K490" s="291"/>
      <c r="L490" s="291"/>
      <c r="M490" s="291"/>
      <c r="N490" s="291"/>
      <c r="O490" s="615"/>
      <c r="P490" s="615"/>
      <c r="Q490" s="291"/>
    </row>
    <row r="491" spans="1:18" s="287" customFormat="1" ht="13.8">
      <c r="A491" s="288"/>
      <c r="B491" s="288"/>
      <c r="C491" s="639"/>
      <c r="D491" s="639"/>
      <c r="E491" s="639"/>
      <c r="F491" s="639"/>
      <c r="G491" s="639"/>
      <c r="H491" s="639"/>
      <c r="I491" s="291"/>
      <c r="J491" s="558"/>
      <c r="K491" s="291"/>
      <c r="L491" s="501"/>
      <c r="M491" s="291"/>
      <c r="N491" s="470"/>
      <c r="O491" s="615"/>
      <c r="P491" s="615"/>
      <c r="Q491" s="291"/>
    </row>
    <row r="492" spans="1:18" s="287" customFormat="1" ht="13.8">
      <c r="A492" s="288"/>
      <c r="B492" s="288"/>
      <c r="C492" s="639"/>
      <c r="D492" s="405"/>
      <c r="E492" s="291"/>
      <c r="F492" s="671"/>
      <c r="G492" s="667"/>
      <c r="H492" s="666"/>
      <c r="I492" s="615"/>
      <c r="J492" s="668"/>
      <c r="K492" s="291"/>
      <c r="L492" s="501"/>
      <c r="M492" s="291"/>
      <c r="N492" s="461"/>
      <c r="O492" s="691"/>
      <c r="P492" s="685"/>
      <c r="Q492" s="291"/>
    </row>
    <row r="493" spans="1:18" s="287" customFormat="1" ht="15.6">
      <c r="A493" s="288"/>
      <c r="B493" s="288"/>
      <c r="C493" s="639"/>
      <c r="D493" s="676"/>
      <c r="E493" s="677"/>
      <c r="F493" s="678"/>
      <c r="G493" s="677"/>
      <c r="H493" s="679"/>
      <c r="I493" s="677"/>
      <c r="J493" s="680"/>
      <c r="K493" s="679"/>
      <c r="L493" s="679"/>
      <c r="M493" s="681"/>
      <c r="N493" s="679"/>
      <c r="O493" s="643"/>
      <c r="P493" s="615"/>
      <c r="Q493" s="291"/>
    </row>
    <row r="494" spans="1:18" s="287" customFormat="1" ht="13.8">
      <c r="A494" s="288"/>
      <c r="B494" s="288"/>
      <c r="C494" s="639"/>
      <c r="D494" s="405"/>
      <c r="E494" s="291"/>
      <c r="F494" s="291"/>
      <c r="G494" s="291"/>
      <c r="H494" s="558"/>
      <c r="I494" s="291"/>
      <c r="J494" s="558"/>
      <c r="K494" s="291"/>
      <c r="L494" s="501"/>
      <c r="M494" s="291"/>
      <c r="N494" s="470"/>
      <c r="O494" s="615"/>
      <c r="P494" s="615"/>
      <c r="Q494" s="291"/>
    </row>
    <row r="495" spans="1:18" s="287" customFormat="1" ht="13.8">
      <c r="A495" s="288"/>
      <c r="B495" s="288"/>
      <c r="C495" s="639"/>
      <c r="D495" s="405"/>
      <c r="E495" s="291"/>
      <c r="F495" s="291"/>
      <c r="G495" s="291"/>
      <c r="H495" s="558"/>
      <c r="I495" s="291"/>
      <c r="J495" s="558"/>
      <c r="K495" s="291"/>
      <c r="L495" s="501"/>
      <c r="M495" s="291"/>
      <c r="N495" s="470"/>
      <c r="O495" s="615"/>
      <c r="P495" s="615"/>
      <c r="Q495" s="291"/>
    </row>
    <row r="496" spans="1:18" s="287" customFormat="1" ht="13.8">
      <c r="A496" s="288"/>
      <c r="B496" s="288"/>
      <c r="C496" s="639"/>
      <c r="D496" s="405"/>
      <c r="E496" s="291"/>
      <c r="F496" s="291"/>
      <c r="G496" s="291"/>
      <c r="H496" s="558"/>
      <c r="I496" s="291"/>
      <c r="J496" s="558"/>
      <c r="K496" s="291"/>
      <c r="L496" s="501"/>
      <c r="M496" s="291"/>
      <c r="N496" s="470"/>
      <c r="O496" s="615"/>
      <c r="P496" s="615"/>
      <c r="Q496" s="291"/>
    </row>
    <row r="497" spans="1:21" s="287" customFormat="1" ht="13.8">
      <c r="A497" s="288"/>
      <c r="B497" s="288"/>
      <c r="C497" s="639"/>
      <c r="D497" s="639"/>
      <c r="E497" s="639"/>
      <c r="F497" s="639"/>
      <c r="G497" s="291"/>
      <c r="H497" s="558"/>
      <c r="I497" s="291"/>
      <c r="J497" s="558"/>
      <c r="K497" s="291"/>
      <c r="L497" s="501"/>
      <c r="M497" s="291"/>
      <c r="N497" s="470"/>
      <c r="O497" s="615"/>
      <c r="P497" s="615"/>
      <c r="Q497" s="291"/>
    </row>
    <row r="498" spans="1:21" s="287" customFormat="1" ht="13.8">
      <c r="A498" s="288"/>
      <c r="B498" s="288"/>
      <c r="C498" s="639"/>
      <c r="D498" s="639"/>
      <c r="E498" s="639"/>
      <c r="F498" s="639"/>
      <c r="G498" s="291"/>
      <c r="H498" s="291"/>
      <c r="I498" s="291"/>
      <c r="J498" s="291"/>
      <c r="K498" s="291"/>
      <c r="L498" s="291"/>
      <c r="M498" s="291"/>
      <c r="N498" s="291"/>
      <c r="O498" s="615"/>
      <c r="P498" s="615"/>
    </row>
    <row r="499" spans="1:21" s="287" customFormat="1" ht="13.8">
      <c r="A499" s="288"/>
      <c r="B499" s="288"/>
      <c r="C499" s="639"/>
      <c r="D499" s="639"/>
      <c r="E499" s="291"/>
      <c r="F499" s="291"/>
      <c r="G499" s="291"/>
      <c r="H499" s="689"/>
      <c r="I499" s="689"/>
      <c r="J499" s="689"/>
      <c r="K499" s="291"/>
      <c r="L499" s="291"/>
      <c r="M499" s="291"/>
      <c r="N499" s="501"/>
      <c r="O499" s="691"/>
      <c r="P499" s="685"/>
    </row>
    <row r="500" spans="1:21" s="287" customFormat="1" ht="15.6">
      <c r="A500" s="288"/>
      <c r="B500" s="288"/>
      <c r="C500" s="639"/>
      <c r="D500" s="676"/>
      <c r="E500" s="677"/>
      <c r="F500" s="678"/>
      <c r="G500" s="677"/>
      <c r="H500" s="679"/>
      <c r="I500" s="677"/>
      <c r="J500" s="680"/>
      <c r="K500" s="679"/>
      <c r="L500" s="679"/>
      <c r="M500" s="681"/>
      <c r="N500" s="679"/>
      <c r="O500" s="643"/>
      <c r="P500" s="615"/>
    </row>
    <row r="501" spans="1:21" s="287" customFormat="1" ht="13.8">
      <c r="A501" s="288"/>
      <c r="B501" s="288"/>
      <c r="C501" s="639"/>
      <c r="D501" s="405"/>
      <c r="E501" s="291"/>
      <c r="F501" s="291"/>
      <c r="G501" s="291"/>
      <c r="H501" s="558"/>
      <c r="I501" s="291"/>
      <c r="J501" s="558"/>
      <c r="K501" s="291"/>
      <c r="L501" s="501"/>
      <c r="M501" s="291"/>
      <c r="N501" s="470"/>
      <c r="O501" s="686"/>
      <c r="P501" s="685"/>
    </row>
    <row r="502" spans="1:21" s="287" customFormat="1" ht="13.8">
      <c r="A502" s="288"/>
      <c r="B502" s="288"/>
      <c r="C502" s="639"/>
      <c r="D502" s="639"/>
      <c r="E502" s="639"/>
      <c r="F502" s="639"/>
      <c r="G502" s="639"/>
      <c r="H502" s="639"/>
      <c r="I502" s="291"/>
      <c r="J502" s="558"/>
      <c r="K502" s="291"/>
      <c r="L502" s="501"/>
      <c r="M502" s="291"/>
      <c r="N502" s="470"/>
      <c r="O502" s="666"/>
      <c r="P502" s="615"/>
    </row>
    <row r="503" spans="1:21" s="287" customFormat="1" ht="13.8">
      <c r="A503" s="288"/>
      <c r="B503" s="288"/>
      <c r="C503" s="639"/>
      <c r="D503" s="405"/>
      <c r="E503" s="291"/>
      <c r="F503" s="291"/>
      <c r="G503" s="291"/>
      <c r="H503" s="558"/>
      <c r="I503" s="291"/>
      <c r="J503" s="558"/>
      <c r="K503" s="291"/>
      <c r="L503" s="470"/>
      <c r="M503" s="291"/>
      <c r="N503" s="470"/>
      <c r="O503" s="615"/>
      <c r="P503" s="615"/>
      <c r="R503" s="592"/>
    </row>
    <row r="504" spans="1:21" s="287" customFormat="1" ht="13.8">
      <c r="A504" s="288"/>
      <c r="B504" s="288"/>
      <c r="C504" s="639"/>
      <c r="D504" s="405"/>
      <c r="E504" s="291"/>
      <c r="F504" s="291"/>
      <c r="G504" s="291"/>
      <c r="H504" s="558"/>
      <c r="I504" s="291"/>
      <c r="J504" s="558"/>
      <c r="K504" s="291"/>
      <c r="L504" s="470"/>
      <c r="M504" s="291"/>
      <c r="N504" s="470"/>
      <c r="O504" s="686"/>
      <c r="P504" s="685"/>
    </row>
    <row r="505" spans="1:21" s="287" customFormat="1" ht="13.8">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6">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6">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6">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6">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6">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6">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6">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6">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6">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6">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83:A100"/>
    <mergeCell ref="B83:B100"/>
    <mergeCell ref="C83:C100"/>
    <mergeCell ref="D89:H89"/>
    <mergeCell ref="D92:H92"/>
    <mergeCell ref="D96:I96"/>
    <mergeCell ref="D99:H99"/>
    <mergeCell ref="A65:A82"/>
    <mergeCell ref="B65:B82"/>
    <mergeCell ref="C65:C82"/>
    <mergeCell ref="D70:H70"/>
    <mergeCell ref="D73:H73"/>
    <mergeCell ref="D77:I77"/>
    <mergeCell ref="A101:A102"/>
    <mergeCell ref="B101:B102"/>
    <mergeCell ref="C101:C102"/>
    <mergeCell ref="D101:H101"/>
    <mergeCell ref="A103:A115"/>
    <mergeCell ref="B103:B115"/>
    <mergeCell ref="C103:C115"/>
    <mergeCell ref="D105:E105"/>
    <mergeCell ref="D107:F107"/>
    <mergeCell ref="D110:F110"/>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39:A156"/>
    <mergeCell ref="B139:B156"/>
    <mergeCell ref="C139:C156"/>
    <mergeCell ref="D140:F140"/>
    <mergeCell ref="D141:I141"/>
    <mergeCell ref="D144:F144"/>
    <mergeCell ref="D152:F152"/>
    <mergeCell ref="D153:E153"/>
    <mergeCell ref="D154:G154"/>
    <mergeCell ref="A157:A171"/>
    <mergeCell ref="B157:B171"/>
    <mergeCell ref="C157:C171"/>
    <mergeCell ref="D158:I158"/>
    <mergeCell ref="D160:I160"/>
    <mergeCell ref="D162:I162"/>
    <mergeCell ref="D164:I164"/>
    <mergeCell ref="D166:I166"/>
    <mergeCell ref="D169:H169"/>
    <mergeCell ref="D170:F170"/>
    <mergeCell ref="A172:A174"/>
    <mergeCell ref="B172:B174"/>
    <mergeCell ref="C172:C174"/>
    <mergeCell ref="D172:H172"/>
    <mergeCell ref="D173:F173"/>
    <mergeCell ref="A175:A183"/>
    <mergeCell ref="B175:B183"/>
    <mergeCell ref="C175:C183"/>
    <mergeCell ref="D178:G178"/>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210:A218"/>
    <mergeCell ref="B210:B218"/>
    <mergeCell ref="C210:C218"/>
    <mergeCell ref="D211:F211"/>
    <mergeCell ref="A219:A233"/>
    <mergeCell ref="B219:B233"/>
    <mergeCell ref="C219:C233"/>
    <mergeCell ref="D220:H220"/>
    <mergeCell ref="D224:G224"/>
    <mergeCell ref="A234:A238"/>
    <mergeCell ref="B234:B238"/>
    <mergeCell ref="C234:C238"/>
    <mergeCell ref="D235:H235"/>
    <mergeCell ref="A239:A244"/>
    <mergeCell ref="B239:B244"/>
    <mergeCell ref="C239:C244"/>
    <mergeCell ref="D241:F241"/>
    <mergeCell ref="D243:H243"/>
    <mergeCell ref="A245:A251"/>
    <mergeCell ref="B245:B251"/>
    <mergeCell ref="C245:C251"/>
    <mergeCell ref="D246:E246"/>
    <mergeCell ref="D249:H249"/>
    <mergeCell ref="A252:A258"/>
    <mergeCell ref="B252:B258"/>
    <mergeCell ref="C252:C258"/>
    <mergeCell ref="D253:E253"/>
    <mergeCell ref="D256:H256"/>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F28" sqref="F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403</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42" workbookViewId="0">
      <selection activeCell="C120" sqref="C120:C133"/>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405</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6">
        <v>1</v>
      </c>
      <c r="B5" s="966"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6"/>
      <c r="B11" s="966"/>
      <c r="C11" s="944"/>
      <c r="D11" s="319"/>
      <c r="E11" s="320"/>
      <c r="F11" s="321"/>
      <c r="G11" s="321"/>
      <c r="H11" s="321"/>
      <c r="I11" s="321"/>
      <c r="J11" s="321"/>
      <c r="K11" s="321"/>
      <c r="L11" s="321"/>
      <c r="M11" s="321"/>
      <c r="N11" s="322"/>
      <c r="O11" s="323"/>
      <c r="P11" s="323"/>
    </row>
    <row r="12" spans="1:16" s="298" customFormat="1" ht="13.8">
      <c r="A12" s="967"/>
      <c r="B12" s="967"/>
      <c r="C12" s="986"/>
      <c r="D12" s="319"/>
      <c r="E12" s="320"/>
      <c r="F12" s="321"/>
      <c r="G12" s="321"/>
      <c r="H12" s="321"/>
      <c r="I12" s="321"/>
      <c r="J12" s="321"/>
      <c r="K12" s="321"/>
      <c r="L12" s="321"/>
      <c r="M12" s="321"/>
      <c r="N12" s="322"/>
      <c r="O12" s="323"/>
      <c r="P12" s="323"/>
    </row>
    <row r="13" spans="1:16" s="287" customFormat="1" ht="13.8">
      <c r="A13" s="899">
        <v>2</v>
      </c>
      <c r="B13" s="899" t="s">
        <v>243</v>
      </c>
      <c r="C13" s="950" t="s">
        <v>406</v>
      </c>
      <c r="D13" s="984" t="s">
        <v>291</v>
      </c>
      <c r="E13" s="985"/>
      <c r="F13" s="985"/>
      <c r="G13" s="985"/>
      <c r="H13" s="985"/>
      <c r="I13" s="305" t="s">
        <v>85</v>
      </c>
      <c r="J13" s="761">
        <v>2.5</v>
      </c>
      <c r="K13" s="305" t="s">
        <v>292</v>
      </c>
      <c r="L13" s="305"/>
      <c r="M13" s="305"/>
      <c r="N13" s="325"/>
      <c r="O13" s="971">
        <f>N20</f>
        <v>1192.7249999999999</v>
      </c>
      <c r="P13" s="955" t="s">
        <v>4</v>
      </c>
    </row>
    <row r="14" spans="1:16" s="287" customFormat="1" ht="13.8">
      <c r="A14" s="900"/>
      <c r="B14" s="900"/>
      <c r="C14" s="951"/>
      <c r="D14" s="984" t="s">
        <v>407</v>
      </c>
      <c r="E14" s="985"/>
      <c r="F14" s="985"/>
      <c r="G14" s="985"/>
      <c r="H14" s="985"/>
      <c r="I14" s="305" t="s">
        <v>85</v>
      </c>
      <c r="J14" s="324">
        <v>15</v>
      </c>
      <c r="K14" s="305" t="s">
        <v>292</v>
      </c>
      <c r="L14" s="305"/>
      <c r="M14" s="305"/>
      <c r="N14" s="325"/>
      <c r="O14" s="971"/>
      <c r="P14" s="955"/>
    </row>
    <row r="15" spans="1:16" s="287" customFormat="1" ht="13.8">
      <c r="A15" s="900"/>
      <c r="B15" s="900"/>
      <c r="C15" s="951"/>
      <c r="D15" s="944" t="s">
        <v>294</v>
      </c>
      <c r="E15" s="945"/>
      <c r="F15" s="945"/>
      <c r="G15" s="945"/>
      <c r="H15" s="945"/>
      <c r="I15" s="945"/>
      <c r="J15" s="305"/>
      <c r="K15" s="305"/>
      <c r="L15" s="305"/>
      <c r="M15" s="305"/>
      <c r="N15" s="325"/>
      <c r="O15" s="971"/>
      <c r="P15" s="955"/>
    </row>
    <row r="16" spans="1:16" s="287" customFormat="1" ht="13.8">
      <c r="A16" s="900"/>
      <c r="B16" s="900"/>
      <c r="C16" s="951"/>
      <c r="D16" s="327" t="s">
        <v>85</v>
      </c>
      <c r="E16" s="328" t="s">
        <v>113</v>
      </c>
      <c r="F16" s="328">
        <v>6</v>
      </c>
      <c r="G16" s="328" t="s">
        <v>140</v>
      </c>
      <c r="H16" s="329">
        <f>J13</f>
        <v>2.5</v>
      </c>
      <c r="I16" s="328" t="s">
        <v>295</v>
      </c>
      <c r="J16" s="330">
        <v>4.3</v>
      </c>
      <c r="K16" s="331" t="s">
        <v>85</v>
      </c>
      <c r="L16" s="762">
        <f>(F16*H16)+J16</f>
        <v>19.3</v>
      </c>
      <c r="M16" s="332" t="s">
        <v>292</v>
      </c>
      <c r="N16" s="333"/>
      <c r="O16" s="971"/>
      <c r="P16" s="955"/>
    </row>
    <row r="17" spans="1:18" s="287" customFormat="1" ht="13.8">
      <c r="A17" s="900"/>
      <c r="B17" s="900"/>
      <c r="C17" s="951"/>
      <c r="D17" s="944" t="s">
        <v>296</v>
      </c>
      <c r="E17" s="945"/>
      <c r="F17" s="945"/>
      <c r="G17" s="945"/>
      <c r="H17" s="945"/>
      <c r="I17" s="945"/>
      <c r="J17" s="334"/>
      <c r="K17" s="331" t="s">
        <v>85</v>
      </c>
      <c r="L17" s="331">
        <v>17</v>
      </c>
      <c r="M17" s="332" t="s">
        <v>292</v>
      </c>
      <c r="N17" s="335"/>
      <c r="O17" s="971"/>
      <c r="P17" s="955"/>
    </row>
    <row r="18" spans="1:18" s="287" customFormat="1" ht="13.8">
      <c r="A18" s="900"/>
      <c r="B18" s="900"/>
      <c r="C18" s="951"/>
      <c r="D18" s="944" t="s">
        <v>297</v>
      </c>
      <c r="E18" s="945"/>
      <c r="F18" s="945"/>
      <c r="G18" s="945"/>
      <c r="H18" s="945"/>
      <c r="I18" s="945"/>
      <c r="J18" s="336"/>
      <c r="K18" s="337" t="s">
        <v>85</v>
      </c>
      <c r="L18" s="337">
        <v>15</v>
      </c>
      <c r="M18" s="338" t="s">
        <v>292</v>
      </c>
      <c r="N18" s="339"/>
      <c r="O18" s="971"/>
      <c r="P18" s="955"/>
    </row>
    <row r="19" spans="1:18" s="287" customFormat="1" ht="13.8">
      <c r="A19" s="900"/>
      <c r="B19" s="900"/>
      <c r="C19" s="951"/>
      <c r="D19" s="340"/>
      <c r="E19" s="304"/>
      <c r="F19" s="304"/>
      <c r="G19" s="304"/>
      <c r="H19" s="304"/>
      <c r="I19" s="304"/>
      <c r="J19" s="334" t="s">
        <v>170</v>
      </c>
      <c r="K19" s="331"/>
      <c r="L19" s="331">
        <f>SUM(L16:L18)</f>
        <v>51.3</v>
      </c>
      <c r="M19" s="332" t="s">
        <v>292</v>
      </c>
      <c r="N19" s="335"/>
      <c r="O19" s="971"/>
      <c r="P19" s="955"/>
    </row>
    <row r="20" spans="1:18" s="287" customFormat="1" ht="13.8">
      <c r="A20" s="900"/>
      <c r="B20" s="900"/>
      <c r="C20" s="951"/>
      <c r="D20" s="944" t="s">
        <v>298</v>
      </c>
      <c r="E20" s="945"/>
      <c r="F20" s="305">
        <v>1</v>
      </c>
      <c r="G20" s="305" t="s">
        <v>140</v>
      </c>
      <c r="H20" s="306">
        <f>L19</f>
        <v>51.3</v>
      </c>
      <c r="I20" s="306" t="s">
        <v>140</v>
      </c>
      <c r="J20" s="763">
        <f>J14</f>
        <v>15</v>
      </c>
      <c r="K20" s="307" t="s">
        <v>140</v>
      </c>
      <c r="L20" s="307">
        <v>1.55</v>
      </c>
      <c r="M20" s="308" t="s">
        <v>85</v>
      </c>
      <c r="N20" s="335">
        <f>L20*J20*H20*F20</f>
        <v>1192.7249999999999</v>
      </c>
      <c r="O20" s="971"/>
      <c r="P20" s="955"/>
    </row>
    <row r="21" spans="1:18" s="287" customFormat="1" ht="13.8">
      <c r="A21" s="900"/>
      <c r="B21" s="900"/>
      <c r="C21" s="951"/>
      <c r="D21" s="340"/>
      <c r="E21" s="304"/>
      <c r="F21" s="304"/>
      <c r="G21" s="304"/>
      <c r="H21" s="304"/>
      <c r="I21" s="304"/>
      <c r="J21" s="341"/>
      <c r="K21" s="342"/>
      <c r="L21" s="342"/>
      <c r="M21" s="343"/>
      <c r="N21" s="325"/>
      <c r="O21" s="971"/>
      <c r="P21" s="955"/>
    </row>
    <row r="22" spans="1:18" s="287" customFormat="1" ht="13.8">
      <c r="A22" s="900"/>
      <c r="B22" s="900"/>
      <c r="C22" s="951"/>
      <c r="D22" s="340"/>
      <c r="E22" s="304"/>
      <c r="F22" s="305"/>
      <c r="G22" s="305"/>
      <c r="H22" s="305"/>
      <c r="I22" s="305"/>
      <c r="J22" s="305"/>
      <c r="K22" s="305"/>
      <c r="L22" s="305"/>
      <c r="M22" s="305"/>
      <c r="N22" s="325"/>
      <c r="O22" s="971"/>
      <c r="P22" s="955"/>
    </row>
    <row r="23" spans="1:18" s="287" customFormat="1" ht="13.8">
      <c r="A23" s="899">
        <v>3</v>
      </c>
      <c r="B23" s="899" t="s">
        <v>245</v>
      </c>
      <c r="C23" s="950" t="s">
        <v>408</v>
      </c>
      <c r="D23" s="344" t="s">
        <v>300</v>
      </c>
      <c r="E23" s="345" t="s">
        <v>85</v>
      </c>
      <c r="F23" s="346">
        <v>1</v>
      </c>
      <c r="G23" s="347" t="s">
        <v>140</v>
      </c>
      <c r="H23" s="348">
        <f>L19</f>
        <v>51.3</v>
      </c>
      <c r="I23" s="349"/>
      <c r="J23" s="348"/>
      <c r="K23" s="349"/>
      <c r="L23" s="350"/>
      <c r="M23" s="350"/>
      <c r="N23" s="351"/>
      <c r="O23" s="952">
        <f>N48</f>
        <v>267.29497500000002</v>
      </c>
      <c r="P23" s="954" t="s">
        <v>4</v>
      </c>
      <c r="R23" s="352"/>
    </row>
    <row r="24" spans="1:18" s="287" customFormat="1">
      <c r="A24" s="900"/>
      <c r="B24" s="900"/>
      <c r="C24" s="951"/>
      <c r="D24" s="353">
        <f>L19</f>
        <v>51.3</v>
      </c>
      <c r="E24" s="354" t="s">
        <v>302</v>
      </c>
      <c r="F24" s="355">
        <v>2</v>
      </c>
      <c r="G24" s="355" t="s">
        <v>140</v>
      </c>
      <c r="H24" s="356">
        <v>5</v>
      </c>
      <c r="I24" s="355" t="s">
        <v>303</v>
      </c>
      <c r="J24" s="356">
        <v>2</v>
      </c>
      <c r="K24" s="355" t="s">
        <v>140</v>
      </c>
      <c r="L24" s="356">
        <v>0.6</v>
      </c>
      <c r="M24" s="356" t="s">
        <v>304</v>
      </c>
      <c r="N24" s="357"/>
      <c r="O24" s="953"/>
      <c r="P24" s="955"/>
      <c r="R24" s="352"/>
    </row>
    <row r="25" spans="1:18" s="287" customFormat="1" ht="13.8">
      <c r="A25" s="900"/>
      <c r="B25" s="900"/>
      <c r="C25" s="951"/>
      <c r="D25" s="358"/>
      <c r="E25" s="305"/>
      <c r="F25" s="355"/>
      <c r="G25" s="355"/>
      <c r="H25" s="356"/>
      <c r="I25" s="355"/>
      <c r="J25" s="356"/>
      <c r="K25" s="355" t="s">
        <v>85</v>
      </c>
      <c r="L25" s="359">
        <f>D24-((F24*H24)+(J24*L24))</f>
        <v>40.099999999999994</v>
      </c>
      <c r="M25" s="356" t="s">
        <v>292</v>
      </c>
      <c r="N25" s="357"/>
      <c r="O25" s="953"/>
      <c r="P25" s="955"/>
      <c r="R25" s="352"/>
    </row>
    <row r="26" spans="1:18" s="287" customFormat="1" ht="13.8">
      <c r="A26" s="900"/>
      <c r="B26" s="900"/>
      <c r="C26" s="951"/>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53"/>
      <c r="P26" s="955"/>
      <c r="R26" s="352"/>
    </row>
    <row r="27" spans="1:18" s="287" customFormat="1" ht="13.8">
      <c r="A27" s="900"/>
      <c r="B27" s="900"/>
      <c r="C27" s="951"/>
      <c r="D27" s="360" t="s">
        <v>306</v>
      </c>
      <c r="E27" s="361" t="s">
        <v>85</v>
      </c>
      <c r="F27" s="305"/>
      <c r="G27" s="305"/>
      <c r="H27" s="306"/>
      <c r="I27" s="306"/>
      <c r="J27" s="307"/>
      <c r="K27" s="307"/>
      <c r="L27" s="307"/>
      <c r="M27" s="308"/>
      <c r="N27" s="335"/>
      <c r="O27" s="953"/>
      <c r="P27" s="955"/>
      <c r="R27" s="352"/>
    </row>
    <row r="28" spans="1:18" s="287" customFormat="1">
      <c r="A28" s="900"/>
      <c r="B28" s="900"/>
      <c r="C28" s="951"/>
      <c r="D28" s="944" t="s">
        <v>307</v>
      </c>
      <c r="E28" s="945"/>
      <c r="F28" s="764" t="s">
        <v>409</v>
      </c>
      <c r="G28" s="765" t="s">
        <v>114</v>
      </c>
      <c r="H28" s="766" t="s">
        <v>410</v>
      </c>
      <c r="I28" s="766" t="s">
        <v>85</v>
      </c>
      <c r="J28" s="763">
        <v>7.91</v>
      </c>
      <c r="K28" s="307" t="s">
        <v>292</v>
      </c>
      <c r="L28" s="307"/>
      <c r="M28" s="308"/>
      <c r="N28" s="335"/>
      <c r="O28" s="953"/>
      <c r="P28" s="955"/>
      <c r="R28" s="352"/>
    </row>
    <row r="29" spans="1:18" s="287" customFormat="1" ht="13.8">
      <c r="A29" s="900"/>
      <c r="B29" s="900"/>
      <c r="C29" s="951"/>
      <c r="D29" s="340" t="s">
        <v>305</v>
      </c>
      <c r="E29" s="304" t="s">
        <v>85</v>
      </c>
      <c r="F29" s="305">
        <v>2</v>
      </c>
      <c r="G29" s="305" t="s">
        <v>140</v>
      </c>
      <c r="H29" s="306">
        <f>J28</f>
        <v>7.91</v>
      </c>
      <c r="I29" s="306" t="s">
        <v>140</v>
      </c>
      <c r="J29" s="307">
        <v>4.3</v>
      </c>
      <c r="K29" s="307" t="s">
        <v>140</v>
      </c>
      <c r="L29" s="307">
        <v>0.15</v>
      </c>
      <c r="M29" s="308" t="s">
        <v>85</v>
      </c>
      <c r="N29" s="309">
        <f>L29*J29*H29*F29</f>
        <v>10.203899999999999</v>
      </c>
      <c r="O29" s="953"/>
      <c r="P29" s="955"/>
      <c r="R29" s="352"/>
    </row>
    <row r="30" spans="1:18" s="287" customFormat="1">
      <c r="A30" s="900"/>
      <c r="B30" s="900"/>
      <c r="C30" s="951"/>
      <c r="D30" s="944" t="s">
        <v>310</v>
      </c>
      <c r="E30" s="945"/>
      <c r="F30" s="945"/>
      <c r="G30" s="945"/>
      <c r="H30" s="945"/>
      <c r="I30" s="306" t="s">
        <v>85</v>
      </c>
      <c r="J30" s="364" t="s">
        <v>311</v>
      </c>
      <c r="K30" s="307"/>
      <c r="L30" s="307"/>
      <c r="M30" s="308"/>
      <c r="N30" s="335"/>
      <c r="O30" s="953"/>
      <c r="P30" s="955"/>
      <c r="R30" s="352"/>
    </row>
    <row r="31" spans="1:18" s="287" customFormat="1" ht="13.8">
      <c r="A31" s="900"/>
      <c r="B31" s="900"/>
      <c r="C31" s="951"/>
      <c r="D31" s="305">
        <v>0.5</v>
      </c>
      <c r="E31" s="305" t="s">
        <v>140</v>
      </c>
      <c r="F31" s="375">
        <v>2</v>
      </c>
      <c r="G31" s="306" t="s">
        <v>140</v>
      </c>
      <c r="H31" s="307">
        <v>3.14</v>
      </c>
      <c r="I31" s="307" t="s">
        <v>140</v>
      </c>
      <c r="J31" s="767">
        <f>J13*3</f>
        <v>7.5</v>
      </c>
      <c r="K31" s="308" t="s">
        <v>85</v>
      </c>
      <c r="L31" s="365">
        <f>J31*H31*F31*D31</f>
        <v>23.55</v>
      </c>
      <c r="M31" s="332" t="s">
        <v>292</v>
      </c>
      <c r="N31" s="366"/>
      <c r="O31" s="953"/>
      <c r="P31" s="955"/>
    </row>
    <row r="32" spans="1:18" s="287" customFormat="1" ht="13.8">
      <c r="A32" s="900"/>
      <c r="B32" s="900"/>
      <c r="C32" s="951"/>
      <c r="D32" s="367" t="s">
        <v>312</v>
      </c>
      <c r="E32" s="368"/>
      <c r="F32" s="368"/>
      <c r="G32" s="306"/>
      <c r="H32" s="307"/>
      <c r="I32" s="307"/>
      <c r="J32" s="307"/>
      <c r="K32" s="308" t="s">
        <v>85</v>
      </c>
      <c r="L32" s="365">
        <v>0</v>
      </c>
      <c r="M32" s="332" t="s">
        <v>292</v>
      </c>
      <c r="N32" s="366"/>
      <c r="O32" s="953"/>
      <c r="P32" s="955"/>
    </row>
    <row r="33" spans="1:16" s="287" customFormat="1">
      <c r="A33" s="900"/>
      <c r="B33" s="900"/>
      <c r="C33" s="951"/>
      <c r="D33" s="959" t="s">
        <v>313</v>
      </c>
      <c r="E33" s="960"/>
      <c r="F33" s="306">
        <f>L31</f>
        <v>23.55</v>
      </c>
      <c r="G33" s="306" t="s">
        <v>114</v>
      </c>
      <c r="H33" s="307">
        <v>0</v>
      </c>
      <c r="I33" s="364" t="s">
        <v>131</v>
      </c>
      <c r="J33" s="369">
        <v>2</v>
      </c>
      <c r="K33" s="308" t="s">
        <v>85</v>
      </c>
      <c r="L33" s="766">
        <f>F33/J33</f>
        <v>11.775</v>
      </c>
      <c r="M33" s="332" t="s">
        <v>292</v>
      </c>
      <c r="N33" s="366"/>
      <c r="O33" s="953"/>
      <c r="P33" s="955"/>
    </row>
    <row r="34" spans="1:16" s="287" customFormat="1" ht="13.8">
      <c r="A34" s="900"/>
      <c r="B34" s="900"/>
      <c r="C34" s="951"/>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53"/>
      <c r="P34" s="955"/>
    </row>
    <row r="35" spans="1:16" s="287" customFormat="1" ht="13.8">
      <c r="A35" s="900"/>
      <c r="B35" s="900"/>
      <c r="C35" s="951"/>
      <c r="D35" s="304" t="s">
        <v>314</v>
      </c>
      <c r="E35" s="304" t="s">
        <v>85</v>
      </c>
      <c r="F35" s="305">
        <v>2</v>
      </c>
      <c r="G35" s="305" t="s">
        <v>140</v>
      </c>
      <c r="H35" s="306">
        <v>7</v>
      </c>
      <c r="I35" s="306" t="s">
        <v>140</v>
      </c>
      <c r="J35" s="307">
        <v>4.3</v>
      </c>
      <c r="K35" s="307" t="s">
        <v>140</v>
      </c>
      <c r="L35" s="307">
        <v>0.15</v>
      </c>
      <c r="M35" s="308" t="s">
        <v>85</v>
      </c>
      <c r="N35" s="309">
        <f>L35*J35*H35*F35</f>
        <v>9.0299999999999994</v>
      </c>
      <c r="O35" s="953"/>
      <c r="P35" s="955"/>
    </row>
    <row r="36" spans="1:16" s="287" customFormat="1" ht="13.8">
      <c r="A36" s="900"/>
      <c r="B36" s="900"/>
      <c r="C36" s="951"/>
      <c r="D36" s="371" t="s">
        <v>315</v>
      </c>
      <c r="E36" s="304" t="s">
        <v>85</v>
      </c>
      <c r="F36" s="305">
        <v>4</v>
      </c>
      <c r="G36" s="305" t="s">
        <v>140</v>
      </c>
      <c r="H36" s="306">
        <v>7</v>
      </c>
      <c r="I36" s="306" t="s">
        <v>140</v>
      </c>
      <c r="J36" s="763">
        <f>J28</f>
        <v>7.91</v>
      </c>
      <c r="K36" s="307" t="s">
        <v>140</v>
      </c>
      <c r="L36" s="307">
        <v>0.15</v>
      </c>
      <c r="M36" s="308" t="s">
        <v>85</v>
      </c>
      <c r="N36" s="309">
        <f>L36*J36*H36*F36</f>
        <v>33.221999999999994</v>
      </c>
      <c r="O36" s="953"/>
      <c r="P36" s="955"/>
    </row>
    <row r="37" spans="1:16" s="287" customFormat="1" ht="13.8">
      <c r="A37" s="900"/>
      <c r="B37" s="900"/>
      <c r="C37" s="951"/>
      <c r="D37" s="944" t="s">
        <v>316</v>
      </c>
      <c r="E37" s="945"/>
      <c r="F37" s="945"/>
      <c r="G37" s="945"/>
      <c r="H37" s="945"/>
      <c r="I37" s="307"/>
      <c r="J37" s="307"/>
      <c r="K37" s="308"/>
      <c r="L37" s="365"/>
      <c r="M37" s="332"/>
      <c r="N37" s="366"/>
      <c r="O37" s="953"/>
      <c r="P37" s="955"/>
    </row>
    <row r="38" spans="1:16" s="287" customFormat="1" ht="13.8">
      <c r="A38" s="900"/>
      <c r="B38" s="900"/>
      <c r="C38" s="951"/>
      <c r="D38" s="305">
        <v>2</v>
      </c>
      <c r="E38" s="305" t="s">
        <v>288</v>
      </c>
      <c r="F38" s="372">
        <v>7</v>
      </c>
      <c r="G38" s="372" t="s">
        <v>114</v>
      </c>
      <c r="H38" s="373">
        <v>3</v>
      </c>
      <c r="I38" s="307" t="s">
        <v>317</v>
      </c>
      <c r="J38" s="307">
        <v>12</v>
      </c>
      <c r="K38" s="308" t="s">
        <v>140</v>
      </c>
      <c r="L38" s="365">
        <v>0.15</v>
      </c>
      <c r="M38" s="332" t="s">
        <v>85</v>
      </c>
      <c r="N38" s="374">
        <f>((F38+H38)/2)*L38*J38*D38</f>
        <v>18</v>
      </c>
      <c r="O38" s="953"/>
      <c r="P38" s="955"/>
    </row>
    <row r="39" spans="1:16" s="287" customFormat="1" ht="13.8">
      <c r="A39" s="900"/>
      <c r="B39" s="900"/>
      <c r="C39" s="951"/>
      <c r="D39" s="305"/>
      <c r="E39" s="305"/>
      <c r="F39" s="306"/>
      <c r="G39" s="375">
        <v>2</v>
      </c>
      <c r="H39" s="307"/>
      <c r="I39" s="307"/>
      <c r="J39" s="307"/>
      <c r="K39" s="308"/>
      <c r="L39" s="365"/>
      <c r="M39" s="332"/>
      <c r="N39" s="366"/>
      <c r="O39" s="953"/>
      <c r="P39" s="955"/>
    </row>
    <row r="40" spans="1:16" s="287" customFormat="1" ht="13.8">
      <c r="A40" s="900"/>
      <c r="B40" s="900"/>
      <c r="C40" s="951"/>
      <c r="D40" s="944" t="s">
        <v>318</v>
      </c>
      <c r="E40" s="945"/>
      <c r="F40" s="945"/>
      <c r="G40" s="945"/>
      <c r="H40" s="945"/>
      <c r="I40" s="307"/>
      <c r="J40" s="307"/>
      <c r="K40" s="308"/>
      <c r="L40" s="365"/>
      <c r="M40" s="332"/>
      <c r="N40" s="366"/>
      <c r="O40" s="953"/>
      <c r="P40" s="955"/>
    </row>
    <row r="41" spans="1:16" s="287" customFormat="1" ht="13.8">
      <c r="A41" s="900"/>
      <c r="B41" s="900"/>
      <c r="C41" s="951"/>
      <c r="D41" s="305">
        <v>2</v>
      </c>
      <c r="E41" s="305" t="s">
        <v>288</v>
      </c>
      <c r="F41" s="372">
        <v>7</v>
      </c>
      <c r="G41" s="372" t="s">
        <v>114</v>
      </c>
      <c r="H41" s="373">
        <v>3</v>
      </c>
      <c r="I41" s="307" t="s">
        <v>317</v>
      </c>
      <c r="J41" s="307">
        <v>10</v>
      </c>
      <c r="K41" s="308" t="s">
        <v>140</v>
      </c>
      <c r="L41" s="365">
        <v>0.15</v>
      </c>
      <c r="M41" s="332" t="s">
        <v>85</v>
      </c>
      <c r="N41" s="374">
        <f>((F41+H41)/2)*L41*J41*D41</f>
        <v>15</v>
      </c>
      <c r="O41" s="953"/>
      <c r="P41" s="955"/>
    </row>
    <row r="42" spans="1:16" s="287" customFormat="1" ht="13.8">
      <c r="A42" s="900"/>
      <c r="B42" s="900"/>
      <c r="C42" s="951"/>
      <c r="D42" s="305"/>
      <c r="E42" s="305"/>
      <c r="F42" s="306"/>
      <c r="G42" s="375">
        <v>2</v>
      </c>
      <c r="H42" s="307"/>
      <c r="I42" s="307"/>
      <c r="J42" s="307"/>
      <c r="K42" s="308"/>
      <c r="L42" s="365"/>
      <c r="M42" s="332"/>
      <c r="N42" s="366"/>
      <c r="O42" s="953"/>
      <c r="P42" s="955"/>
    </row>
    <row r="43" spans="1:16" s="287" customFormat="1" ht="13.8">
      <c r="A43" s="900"/>
      <c r="B43" s="900"/>
      <c r="C43" s="951"/>
      <c r="D43" s="305" t="s">
        <v>287</v>
      </c>
      <c r="E43" s="304" t="s">
        <v>85</v>
      </c>
      <c r="F43" s="305">
        <v>4</v>
      </c>
      <c r="G43" s="305" t="s">
        <v>140</v>
      </c>
      <c r="H43" s="306">
        <v>5</v>
      </c>
      <c r="I43" s="306" t="s">
        <v>140</v>
      </c>
      <c r="J43" s="307">
        <v>1</v>
      </c>
      <c r="K43" s="307" t="s">
        <v>140</v>
      </c>
      <c r="L43" s="307">
        <v>0.15</v>
      </c>
      <c r="M43" s="308" t="s">
        <v>85</v>
      </c>
      <c r="N43" s="365">
        <f>L43*J43*H43*F43</f>
        <v>3</v>
      </c>
      <c r="O43" s="982"/>
      <c r="P43" s="955"/>
    </row>
    <row r="44" spans="1:16" s="287" customFormat="1">
      <c r="A44" s="900"/>
      <c r="B44" s="900"/>
      <c r="C44" s="951"/>
      <c r="D44" s="895" t="s">
        <v>411</v>
      </c>
      <c r="E44" s="896"/>
      <c r="F44" s="896"/>
      <c r="G44" s="896"/>
      <c r="H44" s="896"/>
      <c r="I44" s="419"/>
      <c r="J44" s="470"/>
      <c r="K44" s="364"/>
      <c r="L44" s="461"/>
      <c r="M44" s="419"/>
      <c r="N44" s="470"/>
      <c r="O44" s="953"/>
      <c r="P44" s="955"/>
    </row>
    <row r="45" spans="1:16" s="287" customFormat="1">
      <c r="A45" s="900"/>
      <c r="B45" s="900"/>
      <c r="C45" s="951"/>
      <c r="D45" s="895" t="s">
        <v>412</v>
      </c>
      <c r="E45" s="896"/>
      <c r="F45" s="896"/>
      <c r="G45" s="764"/>
      <c r="H45" s="768" t="s">
        <v>413</v>
      </c>
      <c r="I45" s="769" t="s">
        <v>114</v>
      </c>
      <c r="J45" s="770" t="s">
        <v>414</v>
      </c>
      <c r="K45" s="766" t="s">
        <v>85</v>
      </c>
      <c r="L45" s="363">
        <v>6.32</v>
      </c>
      <c r="M45" s="307" t="s">
        <v>292</v>
      </c>
      <c r="N45" s="470"/>
      <c r="O45" s="953"/>
      <c r="P45" s="955"/>
    </row>
    <row r="46" spans="1:16" s="287" customFormat="1" ht="13.8">
      <c r="A46" s="900"/>
      <c r="B46" s="900"/>
      <c r="C46" s="951"/>
      <c r="D46" s="418" t="s">
        <v>327</v>
      </c>
      <c r="E46" s="304" t="s">
        <v>85</v>
      </c>
      <c r="F46" s="305">
        <v>2</v>
      </c>
      <c r="G46" s="305" t="s">
        <v>140</v>
      </c>
      <c r="H46" s="306">
        <v>17</v>
      </c>
      <c r="I46" s="306" t="s">
        <v>140</v>
      </c>
      <c r="J46" s="307">
        <f>L45</f>
        <v>6.32</v>
      </c>
      <c r="K46" s="307" t="s">
        <v>140</v>
      </c>
      <c r="L46" s="307">
        <v>0.15</v>
      </c>
      <c r="M46" s="308" t="s">
        <v>85</v>
      </c>
      <c r="N46" s="309">
        <f>L46*J46*H46*F46</f>
        <v>32.231999999999999</v>
      </c>
      <c r="O46" s="953"/>
      <c r="P46" s="955"/>
    </row>
    <row r="47" spans="1:16" s="287" customFormat="1" ht="13.8">
      <c r="A47" s="900"/>
      <c r="B47" s="900"/>
      <c r="C47" s="951"/>
      <c r="D47" s="418" t="s">
        <v>328</v>
      </c>
      <c r="E47" s="304" t="s">
        <v>85</v>
      </c>
      <c r="F47" s="305">
        <v>2</v>
      </c>
      <c r="G47" s="305" t="s">
        <v>140</v>
      </c>
      <c r="H47" s="372">
        <v>15</v>
      </c>
      <c r="I47" s="372" t="s">
        <v>140</v>
      </c>
      <c r="J47" s="373">
        <f>L45</f>
        <v>6.32</v>
      </c>
      <c r="K47" s="373" t="s">
        <v>140</v>
      </c>
      <c r="L47" s="373">
        <v>0.15</v>
      </c>
      <c r="M47" s="377" t="s">
        <v>85</v>
      </c>
      <c r="N47" s="378">
        <f>L47*J47*H47*F47</f>
        <v>28.439999999999998</v>
      </c>
      <c r="O47" s="953"/>
      <c r="P47" s="955"/>
    </row>
    <row r="48" spans="1:16" s="287" customFormat="1" ht="13.8">
      <c r="A48" s="900"/>
      <c r="B48" s="900"/>
      <c r="C48" s="951"/>
      <c r="D48" s="305"/>
      <c r="E48" s="305"/>
      <c r="F48" s="306"/>
      <c r="G48" s="375"/>
      <c r="H48" s="307"/>
      <c r="I48" s="307"/>
      <c r="J48" s="307"/>
      <c r="K48" s="308"/>
      <c r="L48" s="365" t="s">
        <v>88</v>
      </c>
      <c r="M48" s="332" t="s">
        <v>85</v>
      </c>
      <c r="N48" s="366">
        <f>SUM(N26:N47)</f>
        <v>267.29497500000002</v>
      </c>
      <c r="O48" s="953"/>
      <c r="P48" s="955"/>
    </row>
    <row r="49" spans="1:16" s="287" customFormat="1" ht="13.8">
      <c r="A49" s="900"/>
      <c r="B49" s="900"/>
      <c r="C49" s="951"/>
      <c r="D49" s="340"/>
      <c r="E49" s="304"/>
      <c r="F49" s="379"/>
      <c r="G49" s="380"/>
      <c r="H49" s="355"/>
      <c r="I49" s="355"/>
      <c r="J49" s="355"/>
      <c r="K49" s="355"/>
      <c r="L49" s="355"/>
      <c r="M49" s="355"/>
      <c r="N49" s="357"/>
      <c r="O49" s="953"/>
      <c r="P49" s="381"/>
    </row>
    <row r="50" spans="1:16" s="287" customFormat="1" ht="13.8">
      <c r="A50" s="900"/>
      <c r="B50" s="900"/>
      <c r="C50" s="951"/>
      <c r="D50" s="340"/>
      <c r="E50" s="304"/>
      <c r="F50" s="379"/>
      <c r="G50" s="380"/>
      <c r="H50" s="355"/>
      <c r="I50" s="355"/>
      <c r="J50" s="355"/>
      <c r="K50" s="355"/>
      <c r="L50" s="355"/>
      <c r="M50" s="355"/>
      <c r="N50" s="357"/>
      <c r="O50" s="953"/>
    </row>
    <row r="51" spans="1:16" s="287" customFormat="1" ht="13.8">
      <c r="A51" s="900"/>
      <c r="B51" s="900"/>
      <c r="C51" s="951"/>
      <c r="D51" s="340"/>
      <c r="E51" s="304"/>
      <c r="F51" s="379"/>
      <c r="G51" s="380"/>
      <c r="H51" s="355"/>
      <c r="I51" s="355"/>
      <c r="J51" s="355"/>
      <c r="K51" s="355"/>
      <c r="L51" s="355"/>
      <c r="M51" s="355"/>
      <c r="N51" s="357"/>
      <c r="O51" s="953"/>
    </row>
    <row r="52" spans="1:16" s="287" customFormat="1" ht="13.8">
      <c r="A52" s="900"/>
      <c r="B52" s="900"/>
      <c r="C52" s="951"/>
      <c r="D52" s="340"/>
      <c r="E52" s="304"/>
      <c r="F52" s="379"/>
      <c r="G52" s="380"/>
      <c r="H52" s="355"/>
      <c r="I52" s="355"/>
      <c r="J52" s="355"/>
      <c r="K52" s="355"/>
      <c r="L52" s="355"/>
      <c r="M52" s="355"/>
      <c r="N52" s="357"/>
      <c r="O52" s="983"/>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9">
        <v>4</v>
      </c>
      <c r="B54" s="899" t="s">
        <v>247</v>
      </c>
      <c r="C54" s="956" t="s">
        <v>320</v>
      </c>
      <c r="D54" s="391"/>
      <c r="E54" s="392"/>
      <c r="F54" s="393"/>
      <c r="G54" s="347"/>
      <c r="H54" s="347"/>
      <c r="I54" s="347"/>
      <c r="J54" s="347"/>
      <c r="K54" s="347"/>
      <c r="L54" s="347"/>
      <c r="M54" s="347"/>
      <c r="N54" s="347"/>
      <c r="O54" s="394"/>
      <c r="P54" s="395"/>
    </row>
    <row r="55" spans="1:16" s="287" customFormat="1" ht="13.8">
      <c r="A55" s="900"/>
      <c r="B55" s="900"/>
      <c r="C55" s="957"/>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ht="13.8">
      <c r="A56" s="900"/>
      <c r="B56" s="900"/>
      <c r="C56" s="957"/>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ht="13.8">
      <c r="A57" s="900"/>
      <c r="B57" s="900"/>
      <c r="C57" s="957"/>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ht="13.8">
      <c r="A58" s="900"/>
      <c r="B58" s="900"/>
      <c r="C58" s="957"/>
      <c r="D58" s="936" t="s">
        <v>324</v>
      </c>
      <c r="E58" s="937"/>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900"/>
      <c r="B59" s="900"/>
      <c r="C59" s="957"/>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ht="13.8">
      <c r="A60" s="900"/>
      <c r="B60" s="900"/>
      <c r="C60" s="957"/>
      <c r="D60" s="936" t="s">
        <v>326</v>
      </c>
      <c r="E60" s="937"/>
      <c r="F60" s="937"/>
      <c r="G60" s="380"/>
      <c r="H60" s="380"/>
      <c r="I60" s="380"/>
      <c r="J60" s="380"/>
      <c r="K60" s="380"/>
      <c r="L60" s="380"/>
      <c r="M60" s="380"/>
      <c r="N60" s="380"/>
      <c r="O60" s="401"/>
      <c r="P60" s="402"/>
    </row>
    <row r="61" spans="1:16" s="287" customFormat="1" ht="13.8">
      <c r="A61" s="900"/>
      <c r="B61" s="900"/>
      <c r="C61" s="957"/>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900"/>
      <c r="B62" s="900"/>
      <c r="C62" s="957"/>
      <c r="D62" s="396"/>
      <c r="E62" s="405"/>
      <c r="F62" s="305"/>
      <c r="G62" s="305"/>
      <c r="H62" s="306"/>
      <c r="I62" s="375">
        <v>2</v>
      </c>
      <c r="J62" s="307"/>
      <c r="K62" s="307"/>
      <c r="L62" s="307"/>
      <c r="M62" s="380"/>
      <c r="N62" s="380"/>
      <c r="O62" s="401"/>
      <c r="P62" s="402"/>
    </row>
    <row r="63" spans="1:16" s="287" customFormat="1" ht="13.8">
      <c r="A63" s="900"/>
      <c r="B63" s="900"/>
      <c r="C63" s="957"/>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900"/>
      <c r="B64" s="900"/>
      <c r="C64" s="957"/>
      <c r="D64" s="396"/>
      <c r="E64" s="405"/>
      <c r="F64" s="305"/>
      <c r="G64" s="305"/>
      <c r="H64" s="306"/>
      <c r="I64" s="375">
        <v>2</v>
      </c>
      <c r="J64" s="307"/>
      <c r="K64" s="307"/>
      <c r="L64" s="307"/>
      <c r="M64" s="380"/>
      <c r="N64" s="380"/>
      <c r="O64" s="401"/>
      <c r="P64" s="402"/>
    </row>
    <row r="65" spans="1:18" s="287" customFormat="1" ht="13.8">
      <c r="A65" s="900"/>
      <c r="B65" s="900"/>
      <c r="C65" s="957"/>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57"/>
      <c r="D66" s="895" t="s">
        <v>411</v>
      </c>
      <c r="E66" s="896"/>
      <c r="F66" s="896"/>
      <c r="G66" s="896"/>
      <c r="H66" s="896"/>
      <c r="I66" s="419"/>
      <c r="J66" s="470"/>
      <c r="K66" s="364"/>
      <c r="L66" s="461"/>
      <c r="M66" s="419"/>
      <c r="N66" s="470"/>
      <c r="O66" s="401"/>
      <c r="P66" s="402"/>
    </row>
    <row r="67" spans="1:18" s="287" customFormat="1">
      <c r="A67" s="900"/>
      <c r="B67" s="900"/>
      <c r="C67" s="957"/>
      <c r="D67" s="895" t="s">
        <v>412</v>
      </c>
      <c r="E67" s="896"/>
      <c r="F67" s="896"/>
      <c r="G67" s="764"/>
      <c r="H67" s="768" t="s">
        <v>413</v>
      </c>
      <c r="I67" s="769" t="s">
        <v>114</v>
      </c>
      <c r="J67" s="770" t="s">
        <v>414</v>
      </c>
      <c r="K67" s="766" t="s">
        <v>85</v>
      </c>
      <c r="L67" s="363">
        <v>6.32</v>
      </c>
      <c r="M67" s="307" t="s">
        <v>292</v>
      </c>
      <c r="N67" s="470"/>
      <c r="O67" s="401">
        <f>N70</f>
        <v>1837.9665</v>
      </c>
      <c r="P67" s="402" t="s">
        <v>16</v>
      </c>
    </row>
    <row r="68" spans="1:18" s="287" customFormat="1" ht="13.8">
      <c r="A68" s="900"/>
      <c r="B68" s="900"/>
      <c r="C68" s="957"/>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900"/>
      <c r="B69" s="900"/>
      <c r="C69" s="957"/>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900"/>
      <c r="B70" s="900"/>
      <c r="C70" s="957"/>
      <c r="D70" s="305"/>
      <c r="E70" s="305"/>
      <c r="F70" s="306"/>
      <c r="G70" s="375"/>
      <c r="H70" s="307"/>
      <c r="I70" s="307"/>
      <c r="J70" s="307"/>
      <c r="K70" s="308"/>
      <c r="L70" s="365" t="s">
        <v>88</v>
      </c>
      <c r="M70" s="332" t="s">
        <v>85</v>
      </c>
      <c r="N70" s="366">
        <f>SUM(N55:N69)</f>
        <v>1837.9665</v>
      </c>
      <c r="O70" s="401"/>
      <c r="P70" s="413"/>
    </row>
    <row r="71" spans="1:18" s="287" customFormat="1" ht="13.8">
      <c r="A71" s="926"/>
      <c r="B71" s="926"/>
      <c r="C71" s="958"/>
      <c r="D71" s="384"/>
      <c r="E71" s="385"/>
      <c r="F71" s="414"/>
      <c r="G71" s="387"/>
      <c r="H71" s="387"/>
      <c r="I71" s="387"/>
      <c r="J71" s="409"/>
      <c r="K71" s="409"/>
      <c r="L71" s="409"/>
      <c r="M71" s="387"/>
      <c r="N71" s="409"/>
      <c r="O71" s="415"/>
      <c r="P71" s="416"/>
    </row>
    <row r="72" spans="1:18" s="287" customFormat="1" ht="13.8">
      <c r="A72" s="904">
        <v>5</v>
      </c>
      <c r="B72" s="904" t="s">
        <v>249</v>
      </c>
      <c r="C72" s="906" t="s">
        <v>329</v>
      </c>
      <c r="D72" s="417"/>
      <c r="E72" s="418"/>
      <c r="F72" s="419"/>
      <c r="G72" s="419"/>
      <c r="H72" s="419"/>
      <c r="I72" s="419"/>
      <c r="J72" s="419"/>
      <c r="K72" s="419"/>
      <c r="L72" s="419"/>
      <c r="M72" s="419"/>
      <c r="N72" s="420"/>
      <c r="O72" s="421"/>
      <c r="P72" s="422"/>
    </row>
    <row r="73" spans="1:18" s="287" customFormat="1">
      <c r="A73" s="904"/>
      <c r="B73" s="948"/>
      <c r="C73" s="949"/>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04"/>
      <c r="B74" s="948"/>
      <c r="C74" s="949"/>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04"/>
      <c r="B75" s="948"/>
      <c r="C75" s="949"/>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04"/>
      <c r="B76" s="948"/>
      <c r="C76" s="949"/>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ht="13.8">
      <c r="A77" s="904"/>
      <c r="B77" s="948"/>
      <c r="C77" s="949"/>
      <c r="D77" s="367"/>
      <c r="E77" s="368"/>
      <c r="F77" s="368"/>
      <c r="G77" s="368"/>
      <c r="H77" s="368"/>
      <c r="I77" s="307"/>
      <c r="J77" s="307"/>
      <c r="K77" s="308"/>
      <c r="L77" s="365"/>
      <c r="M77" s="332"/>
      <c r="N77" s="366"/>
      <c r="O77" s="421"/>
      <c r="P77" s="422"/>
      <c r="R77" s="352"/>
    </row>
    <row r="78" spans="1:18" s="287" customFormat="1" ht="13.8">
      <c r="A78" s="904"/>
      <c r="B78" s="948"/>
      <c r="C78" s="949"/>
      <c r="D78" s="305"/>
      <c r="E78" s="305"/>
      <c r="F78" s="306"/>
      <c r="G78" s="306"/>
      <c r="H78" s="307"/>
      <c r="I78" s="307"/>
      <c r="J78" s="307"/>
      <c r="K78" s="308"/>
      <c r="L78" s="365"/>
      <c r="M78" s="332"/>
      <c r="N78" s="374"/>
      <c r="O78" s="421"/>
      <c r="P78" s="422"/>
      <c r="R78" s="352"/>
    </row>
    <row r="79" spans="1:18" s="287" customFormat="1" ht="13.8">
      <c r="A79" s="904"/>
      <c r="B79" s="948"/>
      <c r="C79" s="949"/>
      <c r="D79" s="305"/>
      <c r="E79" s="305"/>
      <c r="F79" s="306"/>
      <c r="G79" s="375"/>
      <c r="H79" s="307"/>
      <c r="I79" s="307"/>
      <c r="J79" s="307"/>
      <c r="K79" s="308"/>
      <c r="L79" s="365"/>
      <c r="M79" s="332"/>
      <c r="N79" s="366"/>
      <c r="O79" s="421"/>
      <c r="P79" s="422"/>
      <c r="R79" s="352"/>
    </row>
    <row r="80" spans="1:18" s="287" customFormat="1" ht="13.8">
      <c r="A80" s="904"/>
      <c r="B80" s="948"/>
      <c r="C80" s="949"/>
      <c r="D80" s="305"/>
      <c r="E80" s="305"/>
      <c r="F80" s="306"/>
      <c r="G80" s="306"/>
      <c r="H80" s="307"/>
      <c r="I80" s="307"/>
      <c r="J80" s="307"/>
      <c r="K80" s="308"/>
      <c r="L80" s="365"/>
      <c r="M80" s="332"/>
      <c r="N80" s="374"/>
      <c r="O80" s="421"/>
      <c r="P80" s="422"/>
    </row>
    <row r="81" spans="1:18" s="287" customFormat="1" ht="13.8">
      <c r="A81" s="904"/>
      <c r="B81" s="948"/>
      <c r="C81" s="949"/>
      <c r="D81" s="418"/>
      <c r="E81" s="304"/>
      <c r="F81" s="305"/>
      <c r="G81" s="305"/>
      <c r="H81" s="372"/>
      <c r="I81" s="372"/>
      <c r="J81" s="772"/>
      <c r="K81" s="373"/>
      <c r="L81" s="373"/>
      <c r="M81" s="377"/>
      <c r="N81" s="378"/>
      <c r="O81" s="421"/>
      <c r="P81" s="422"/>
    </row>
    <row r="82" spans="1:18" s="287" customFormat="1" ht="13.8">
      <c r="A82" s="904"/>
      <c r="B82" s="948"/>
      <c r="C82" s="949"/>
      <c r="D82" s="305"/>
      <c r="E82" s="305"/>
      <c r="F82" s="306"/>
      <c r="G82" s="375"/>
      <c r="H82" s="307"/>
      <c r="I82" s="307"/>
      <c r="J82" s="307"/>
      <c r="K82" s="308"/>
      <c r="L82" s="365" t="s">
        <v>88</v>
      </c>
      <c r="M82" s="332" t="s">
        <v>85</v>
      </c>
      <c r="N82" s="366">
        <f>SUM(N73:N81)</f>
        <v>215.45729999999998</v>
      </c>
      <c r="O82" s="421"/>
      <c r="P82" s="422"/>
    </row>
    <row r="83" spans="1:18" s="287" customFormat="1">
      <c r="A83" s="904"/>
      <c r="B83" s="948"/>
      <c r="C83" s="949"/>
      <c r="D83" s="426"/>
      <c r="E83" s="404"/>
      <c r="F83" s="419"/>
      <c r="G83" s="404"/>
      <c r="H83" s="331"/>
      <c r="I83" s="404"/>
      <c r="J83" s="331"/>
      <c r="K83" s="331"/>
      <c r="L83" s="380"/>
      <c r="M83" s="380"/>
      <c r="N83" s="355" t="s">
        <v>4</v>
      </c>
      <c r="O83" s="421"/>
      <c r="P83" s="422"/>
    </row>
    <row r="84" spans="1:18" s="287" customFormat="1">
      <c r="A84" s="904"/>
      <c r="B84" s="948"/>
      <c r="C84" s="949"/>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04"/>
      <c r="B85" s="948"/>
      <c r="C85" s="949"/>
      <c r="D85" s="427"/>
      <c r="E85" s="428"/>
      <c r="F85" s="429"/>
      <c r="G85" s="429"/>
      <c r="H85" s="429"/>
      <c r="I85" s="429"/>
      <c r="J85" s="429"/>
      <c r="K85" s="429"/>
      <c r="L85" s="429"/>
      <c r="M85" s="429"/>
      <c r="N85" s="430"/>
      <c r="O85" s="431"/>
      <c r="P85" s="432"/>
    </row>
    <row r="86" spans="1:18" s="287" customFormat="1" ht="13.8">
      <c r="A86" s="903">
        <v>6</v>
      </c>
      <c r="B86" s="903" t="s">
        <v>251</v>
      </c>
      <c r="C86" s="905" t="s">
        <v>333</v>
      </c>
      <c r="D86" s="433"/>
      <c r="E86" s="434"/>
      <c r="F86" s="434"/>
      <c r="G86" s="435"/>
      <c r="H86" s="436"/>
      <c r="I86" s="436"/>
      <c r="J86" s="437"/>
      <c r="K86" s="436"/>
      <c r="L86" s="438"/>
      <c r="M86" s="436"/>
      <c r="N86" s="438"/>
      <c r="O86" s="439"/>
      <c r="P86" s="440"/>
      <c r="R86" s="352"/>
    </row>
    <row r="87" spans="1:18" s="287" customFormat="1">
      <c r="A87" s="904"/>
      <c r="B87" s="904"/>
      <c r="C87" s="906"/>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04"/>
      <c r="B88" s="904"/>
      <c r="C88" s="906"/>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04"/>
      <c r="B89" s="904"/>
      <c r="C89" s="906"/>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04"/>
      <c r="B90" s="904"/>
      <c r="C90" s="906"/>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4"/>
      <c r="B91" s="904"/>
      <c r="C91" s="906"/>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ht="13.8">
      <c r="A92" s="904"/>
      <c r="B92" s="904"/>
      <c r="C92" s="906"/>
      <c r="D92" s="944" t="s">
        <v>316</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944" t="s">
        <v>318</v>
      </c>
      <c r="E95" s="945"/>
      <c r="F95" s="945"/>
      <c r="G95" s="945"/>
      <c r="H95" s="945"/>
      <c r="I95" s="307"/>
      <c r="J95" s="307"/>
      <c r="K95" s="308"/>
      <c r="L95" s="365"/>
      <c r="M95" s="332"/>
      <c r="N95" s="366"/>
      <c r="O95" s="421"/>
      <c r="P95" s="422"/>
      <c r="R95" s="352"/>
    </row>
    <row r="96" spans="1:18" s="287" customFormat="1" ht="13.8">
      <c r="A96" s="904"/>
      <c r="B96" s="904"/>
      <c r="C96" s="906"/>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04"/>
      <c r="B97" s="904"/>
      <c r="C97" s="906"/>
      <c r="D97" s="358"/>
      <c r="E97" s="305"/>
      <c r="F97" s="306"/>
      <c r="G97" s="375">
        <v>2</v>
      </c>
      <c r="H97" s="307"/>
      <c r="I97" s="307"/>
      <c r="J97" s="307"/>
      <c r="K97" s="308"/>
      <c r="L97" s="365"/>
      <c r="M97" s="332"/>
      <c r="N97" s="366"/>
      <c r="O97" s="421"/>
      <c r="P97" s="422"/>
      <c r="R97" s="352"/>
    </row>
    <row r="98" spans="1:19" s="287" customFormat="1" ht="13.8">
      <c r="A98" s="904"/>
      <c r="B98" s="904"/>
      <c r="C98" s="906"/>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4"/>
      <c r="B99" s="904"/>
      <c r="C99" s="906"/>
      <c r="D99" s="895" t="s">
        <v>411</v>
      </c>
      <c r="E99" s="896"/>
      <c r="F99" s="896"/>
      <c r="G99" s="896"/>
      <c r="H99" s="896"/>
      <c r="I99" s="419"/>
      <c r="J99" s="470"/>
      <c r="K99" s="364"/>
      <c r="L99" s="461"/>
      <c r="M99" s="419"/>
      <c r="N99" s="470"/>
      <c r="O99" s="421"/>
      <c r="P99" s="422"/>
      <c r="R99" s="352"/>
    </row>
    <row r="100" spans="1:19" s="287" customFormat="1">
      <c r="A100" s="904"/>
      <c r="B100" s="904"/>
      <c r="C100" s="906"/>
      <c r="D100" s="895" t="s">
        <v>412</v>
      </c>
      <c r="E100" s="896"/>
      <c r="F100" s="896"/>
      <c r="G100" s="764"/>
      <c r="H100" s="768" t="s">
        <v>413</v>
      </c>
      <c r="I100" s="769" t="s">
        <v>114</v>
      </c>
      <c r="J100" s="770" t="s">
        <v>414</v>
      </c>
      <c r="K100" s="766" t="s">
        <v>85</v>
      </c>
      <c r="L100" s="363">
        <v>6.32</v>
      </c>
      <c r="M100" s="307" t="s">
        <v>292</v>
      </c>
      <c r="N100" s="470"/>
      <c r="O100" s="421"/>
      <c r="P100" s="422"/>
      <c r="R100" s="352"/>
    </row>
    <row r="101" spans="1:19" s="287" customFormat="1" ht="13.8">
      <c r="A101" s="904"/>
      <c r="B101" s="904"/>
      <c r="C101" s="906"/>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04"/>
      <c r="B102" s="904"/>
      <c r="C102" s="906"/>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04"/>
      <c r="B103" s="904"/>
      <c r="C103" s="906"/>
      <c r="D103" s="358"/>
      <c r="E103" s="304"/>
      <c r="F103" s="305"/>
      <c r="G103" s="305"/>
      <c r="H103" s="306"/>
      <c r="I103" s="306"/>
      <c r="J103" s="307"/>
      <c r="K103" s="307"/>
      <c r="L103" s="380"/>
      <c r="M103" s="380"/>
      <c r="N103" s="442">
        <f>SUM(N87:N102)</f>
        <v>356.39330000000001</v>
      </c>
      <c r="O103" s="421"/>
      <c r="P103" s="422"/>
      <c r="R103" s="352"/>
    </row>
    <row r="104" spans="1:19" s="287" customFormat="1" ht="13.8">
      <c r="A104" s="904"/>
      <c r="B104" s="904"/>
      <c r="C104" s="906"/>
      <c r="D104" s="946" t="s">
        <v>335</v>
      </c>
      <c r="E104" s="947"/>
      <c r="F104" s="947"/>
      <c r="G104" s="947"/>
      <c r="H104" s="947"/>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ht="13.8">
      <c r="A105" s="904"/>
      <c r="B105" s="904"/>
      <c r="C105" s="943"/>
      <c r="D105" s="358"/>
      <c r="E105" s="304"/>
      <c r="F105" s="305"/>
      <c r="G105" s="305"/>
      <c r="H105" s="306"/>
      <c r="I105" s="306"/>
      <c r="J105" s="307"/>
      <c r="K105" s="307"/>
      <c r="L105" s="380"/>
      <c r="M105" s="380"/>
      <c r="N105" s="443" t="s">
        <v>4</v>
      </c>
      <c r="O105" s="421"/>
      <c r="P105" s="422"/>
      <c r="R105" s="352"/>
    </row>
    <row r="106" spans="1:19" s="287" customFormat="1" ht="13.8">
      <c r="A106" s="904"/>
      <c r="B106" s="904"/>
      <c r="C106" s="938" t="s">
        <v>8</v>
      </c>
      <c r="D106" s="941" t="s">
        <v>335</v>
      </c>
      <c r="E106" s="942"/>
      <c r="F106" s="942"/>
      <c r="G106" s="942"/>
      <c r="H106" s="942"/>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ht="13.8">
      <c r="A107" s="922"/>
      <c r="B107" s="922"/>
      <c r="C107" s="940"/>
      <c r="D107" s="449"/>
      <c r="E107" s="450"/>
      <c r="F107" s="338"/>
      <c r="G107" s="338"/>
      <c r="H107" s="338"/>
      <c r="I107" s="338"/>
      <c r="J107" s="338"/>
      <c r="K107" s="338"/>
      <c r="L107" s="338"/>
      <c r="M107" s="338"/>
      <c r="N107" s="451" t="s">
        <v>4</v>
      </c>
      <c r="O107" s="452"/>
      <c r="P107" s="453"/>
    </row>
    <row r="108" spans="1:19" s="287" customFormat="1" ht="13.8">
      <c r="A108" s="903">
        <v>7</v>
      </c>
      <c r="B108" s="903" t="s">
        <v>254</v>
      </c>
      <c r="C108" s="905" t="s">
        <v>336</v>
      </c>
      <c r="D108" s="433"/>
      <c r="E108" s="434"/>
      <c r="F108" s="435"/>
      <c r="G108" s="435"/>
      <c r="H108" s="438"/>
      <c r="I108" s="436"/>
      <c r="J108" s="437"/>
      <c r="K108" s="436"/>
      <c r="L108" s="437"/>
      <c r="M108" s="436"/>
      <c r="N108" s="437"/>
      <c r="O108" s="977">
        <f>N118</f>
        <v>1355.6499999999999</v>
      </c>
      <c r="P108" s="980" t="s">
        <v>3</v>
      </c>
      <c r="R108" s="352"/>
      <c r="S108" s="352"/>
    </row>
    <row r="109" spans="1:19" s="287" customFormat="1">
      <c r="A109" s="904"/>
      <c r="B109" s="904"/>
      <c r="C109" s="906"/>
      <c r="D109" s="455" t="s">
        <v>337</v>
      </c>
      <c r="E109" s="456"/>
      <c r="F109" s="457"/>
      <c r="G109" s="457"/>
      <c r="H109" s="458"/>
      <c r="I109" s="364"/>
      <c r="J109" s="458"/>
      <c r="K109" s="459"/>
      <c r="L109" s="460"/>
      <c r="M109" s="459"/>
      <c r="N109" s="461"/>
      <c r="O109" s="978"/>
      <c r="P109" s="981"/>
      <c r="R109" s="352"/>
      <c r="S109" s="352"/>
    </row>
    <row r="110" spans="1:19" s="287" customFormat="1" ht="13.8">
      <c r="A110" s="904"/>
      <c r="B110" s="904"/>
      <c r="C110" s="906"/>
      <c r="D110" s="895" t="s">
        <v>338</v>
      </c>
      <c r="E110" s="896"/>
      <c r="F110" s="398"/>
      <c r="G110" s="355"/>
      <c r="H110" s="355">
        <v>1</v>
      </c>
      <c r="I110" s="355" t="s">
        <v>140</v>
      </c>
      <c r="J110" s="399">
        <f>L25</f>
        <v>40.099999999999994</v>
      </c>
      <c r="K110" s="355" t="s">
        <v>140</v>
      </c>
      <c r="L110" s="399">
        <f>J14</f>
        <v>15</v>
      </c>
      <c r="M110" s="355" t="s">
        <v>85</v>
      </c>
      <c r="N110" s="400">
        <f>H110*J110*L110</f>
        <v>601.49999999999989</v>
      </c>
      <c r="O110" s="979"/>
      <c r="P110" s="981"/>
      <c r="R110" s="352"/>
      <c r="S110" s="352"/>
    </row>
    <row r="111" spans="1:19" s="287" customFormat="1" ht="13.8">
      <c r="A111" s="904"/>
      <c r="B111" s="904"/>
      <c r="C111" s="906"/>
      <c r="D111" s="417"/>
      <c r="E111" s="418"/>
      <c r="F111" s="398"/>
      <c r="G111" s="355"/>
      <c r="H111" s="355"/>
      <c r="I111" s="355"/>
      <c r="J111" s="399"/>
      <c r="K111" s="355"/>
      <c r="L111" s="399"/>
      <c r="M111" s="355"/>
      <c r="N111" s="400"/>
      <c r="O111" s="979"/>
      <c r="P111" s="981"/>
      <c r="R111" s="352"/>
      <c r="S111" s="352"/>
    </row>
    <row r="112" spans="1:19" s="287" customFormat="1" ht="13.8">
      <c r="A112" s="904"/>
      <c r="B112" s="904"/>
      <c r="C112" s="906"/>
      <c r="D112" s="895" t="s">
        <v>339</v>
      </c>
      <c r="E112" s="896"/>
      <c r="F112" s="896"/>
      <c r="G112" s="457"/>
      <c r="H112" s="458">
        <f>N110</f>
        <v>601.49999999999989</v>
      </c>
      <c r="I112" s="459" t="s">
        <v>140</v>
      </c>
      <c r="J112" s="458">
        <v>0.5</v>
      </c>
      <c r="K112" s="459"/>
      <c r="L112" s="460"/>
      <c r="M112" s="459" t="s">
        <v>85</v>
      </c>
      <c r="N112" s="461">
        <f>H112*J112</f>
        <v>300.74999999999994</v>
      </c>
      <c r="O112" s="978"/>
      <c r="P112" s="981"/>
      <c r="R112" s="352"/>
      <c r="S112" s="352"/>
    </row>
    <row r="113" spans="1:19" s="287" customFormat="1" ht="13.8">
      <c r="A113" s="904"/>
      <c r="B113" s="904"/>
      <c r="C113" s="906"/>
      <c r="D113" s="418" t="s">
        <v>340</v>
      </c>
      <c r="E113" s="397" t="s">
        <v>85</v>
      </c>
      <c r="F113" s="398"/>
      <c r="G113" s="355"/>
      <c r="H113" s="409">
        <v>4</v>
      </c>
      <c r="I113" s="409" t="s">
        <v>140</v>
      </c>
      <c r="J113" s="410">
        <v>7</v>
      </c>
      <c r="K113" s="409" t="s">
        <v>140</v>
      </c>
      <c r="L113" s="410">
        <v>2</v>
      </c>
      <c r="M113" s="409" t="s">
        <v>85</v>
      </c>
      <c r="N113" s="464">
        <f>H113*J113*L113</f>
        <v>56</v>
      </c>
      <c r="O113" s="978"/>
      <c r="P113" s="981"/>
      <c r="R113" s="352"/>
      <c r="S113" s="352"/>
    </row>
    <row r="114" spans="1:19" s="287" customFormat="1" ht="13.8">
      <c r="A114" s="904"/>
      <c r="B114" s="904"/>
      <c r="C114" s="906"/>
      <c r="D114" s="418"/>
      <c r="E114" s="397"/>
      <c r="F114" s="398"/>
      <c r="G114" s="355"/>
      <c r="H114" s="355"/>
      <c r="I114" s="355"/>
      <c r="J114" s="403"/>
      <c r="K114" s="355"/>
      <c r="L114" s="403" t="s">
        <v>88</v>
      </c>
      <c r="M114" s="355" t="s">
        <v>85</v>
      </c>
      <c r="N114" s="442">
        <f>SUM(N112:N113)</f>
        <v>356.74999999999994</v>
      </c>
      <c r="O114" s="978"/>
      <c r="P114" s="981"/>
      <c r="R114" s="352"/>
      <c r="S114" s="352"/>
    </row>
    <row r="115" spans="1:19" s="287" customFormat="1" ht="13.8">
      <c r="A115" s="904"/>
      <c r="B115" s="904"/>
      <c r="C115" s="906"/>
      <c r="D115" s="895" t="s">
        <v>341</v>
      </c>
      <c r="E115" s="896"/>
      <c r="F115" s="896"/>
      <c r="G115" s="355" t="s">
        <v>85</v>
      </c>
      <c r="H115" s="356">
        <v>0.5</v>
      </c>
      <c r="I115" s="355" t="s">
        <v>140</v>
      </c>
      <c r="J115" s="356">
        <v>0.5</v>
      </c>
      <c r="K115" s="355" t="s">
        <v>85</v>
      </c>
      <c r="L115" s="403">
        <v>0.25</v>
      </c>
      <c r="M115" s="355" t="s">
        <v>16</v>
      </c>
      <c r="N115" s="442"/>
      <c r="O115" s="978"/>
      <c r="P115" s="981"/>
      <c r="R115" s="352"/>
      <c r="S115" s="352"/>
    </row>
    <row r="116" spans="1:19" s="287" customFormat="1">
      <c r="A116" s="904"/>
      <c r="B116" s="904"/>
      <c r="C116" s="906"/>
      <c r="D116" s="895" t="s">
        <v>342</v>
      </c>
      <c r="E116" s="896"/>
      <c r="F116" s="896"/>
      <c r="G116" s="457"/>
      <c r="H116" s="466">
        <f>N114</f>
        <v>356.74999999999994</v>
      </c>
      <c r="I116" s="364" t="s">
        <v>131</v>
      </c>
      <c r="J116" s="458">
        <f>L115</f>
        <v>0.25</v>
      </c>
      <c r="K116" s="459"/>
      <c r="L116" s="460"/>
      <c r="M116" s="459" t="s">
        <v>85</v>
      </c>
      <c r="N116" s="461">
        <f>H116/J116</f>
        <v>1426.9999999999998</v>
      </c>
      <c r="O116" s="978"/>
      <c r="P116" s="981"/>
      <c r="R116" s="352"/>
      <c r="S116" s="352"/>
    </row>
    <row r="117" spans="1:19" s="287" customFormat="1" ht="13.8">
      <c r="A117" s="904"/>
      <c r="B117" s="904"/>
      <c r="C117" s="906"/>
      <c r="D117" s="895" t="s">
        <v>343</v>
      </c>
      <c r="E117" s="896"/>
      <c r="F117" s="896"/>
      <c r="G117" s="896"/>
      <c r="H117" s="467"/>
      <c r="I117" s="429"/>
      <c r="J117" s="468">
        <f>N116</f>
        <v>1426.9999999999998</v>
      </c>
      <c r="K117" s="429" t="s">
        <v>140</v>
      </c>
      <c r="L117" s="468">
        <v>0.05</v>
      </c>
      <c r="M117" s="429" t="s">
        <v>85</v>
      </c>
      <c r="N117" s="469">
        <f>J117*L117</f>
        <v>71.349999999999994</v>
      </c>
      <c r="O117" s="978"/>
      <c r="P117" s="981"/>
      <c r="R117" s="352"/>
      <c r="S117" s="352"/>
    </row>
    <row r="118" spans="1:19" s="287" customFormat="1" ht="13.8">
      <c r="A118" s="904"/>
      <c r="B118" s="904"/>
      <c r="C118" s="906"/>
      <c r="D118" s="417"/>
      <c r="E118" s="332"/>
      <c r="F118" s="332"/>
      <c r="G118" s="332"/>
      <c r="H118" s="470"/>
      <c r="I118" s="419"/>
      <c r="J118" s="461"/>
      <c r="K118" s="419"/>
      <c r="L118" s="461" t="s">
        <v>170</v>
      </c>
      <c r="M118" s="419"/>
      <c r="N118" s="461">
        <f>N116-N117</f>
        <v>1355.6499999999999</v>
      </c>
      <c r="O118" s="978"/>
      <c r="P118" s="981"/>
    </row>
    <row r="119" spans="1:19" s="287" customFormat="1" ht="13.8">
      <c r="A119" s="922"/>
      <c r="B119" s="922"/>
      <c r="C119" s="943"/>
      <c r="D119" s="450"/>
      <c r="E119" s="450"/>
      <c r="F119" s="429"/>
      <c r="G119" s="429"/>
      <c r="H119" s="429"/>
      <c r="I119" s="429"/>
      <c r="J119" s="429"/>
      <c r="K119" s="429"/>
      <c r="L119" s="429"/>
      <c r="M119" s="429"/>
      <c r="N119" s="472"/>
      <c r="O119" s="473"/>
      <c r="P119" s="474"/>
    </row>
    <row r="120" spans="1:19" s="287" customFormat="1" ht="13.8">
      <c r="A120" s="903"/>
      <c r="B120" s="903"/>
      <c r="C120" s="938" t="s">
        <v>9</v>
      </c>
      <c r="D120" s="475" t="s">
        <v>337</v>
      </c>
      <c r="E120" s="475"/>
      <c r="F120" s="436"/>
      <c r="G120" s="436"/>
      <c r="H120" s="436"/>
      <c r="I120" s="436"/>
      <c r="J120" s="436"/>
      <c r="K120" s="436"/>
      <c r="L120" s="436"/>
      <c r="M120" s="436"/>
      <c r="N120" s="436"/>
      <c r="O120" s="514"/>
      <c r="P120" s="477"/>
    </row>
    <row r="121" spans="1:19" s="287" customFormat="1" ht="13.8">
      <c r="A121" s="904"/>
      <c r="B121" s="904"/>
      <c r="C121" s="939"/>
      <c r="D121" s="895" t="s">
        <v>338</v>
      </c>
      <c r="E121" s="896"/>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ht="13.8">
      <c r="A122" s="904"/>
      <c r="B122" s="904"/>
      <c r="C122" s="939"/>
      <c r="D122" s="417"/>
      <c r="E122" s="418"/>
      <c r="F122" s="398"/>
      <c r="G122" s="355"/>
      <c r="H122" s="355"/>
      <c r="I122" s="355"/>
      <c r="J122" s="399"/>
      <c r="K122" s="355"/>
      <c r="L122" s="399"/>
      <c r="M122" s="355"/>
      <c r="N122" s="400"/>
      <c r="O122" s="517"/>
      <c r="P122" s="479"/>
    </row>
    <row r="123" spans="1:19" s="287" customFormat="1" ht="13.8">
      <c r="A123" s="904"/>
      <c r="B123" s="904"/>
      <c r="C123" s="939"/>
      <c r="D123" s="895" t="s">
        <v>339</v>
      </c>
      <c r="E123" s="896"/>
      <c r="F123" s="896"/>
      <c r="G123" s="457"/>
      <c r="H123" s="458">
        <f>N121</f>
        <v>601.49999999999989</v>
      </c>
      <c r="I123" s="459" t="s">
        <v>140</v>
      </c>
      <c r="J123" s="458">
        <v>0.5</v>
      </c>
      <c r="K123" s="459"/>
      <c r="L123" s="460"/>
      <c r="M123" s="459" t="s">
        <v>85</v>
      </c>
      <c r="N123" s="461">
        <f>H123*J123</f>
        <v>300.74999999999994</v>
      </c>
      <c r="O123" s="517"/>
      <c r="P123" s="479"/>
    </row>
    <row r="124" spans="1:19" s="287" customFormat="1" ht="13.8">
      <c r="A124" s="904"/>
      <c r="B124" s="904"/>
      <c r="C124" s="939"/>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ht="13.8">
      <c r="A125" s="904"/>
      <c r="B125" s="904"/>
      <c r="C125" s="939"/>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ht="13.8">
      <c r="A126" s="904"/>
      <c r="B126" s="904"/>
      <c r="C126" s="939"/>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ht="13.8">
      <c r="A127" s="904"/>
      <c r="B127" s="904"/>
      <c r="C127" s="939"/>
      <c r="D127" s="418"/>
      <c r="E127" s="397"/>
      <c r="F127" s="398"/>
      <c r="G127" s="355"/>
      <c r="H127" s="409"/>
      <c r="I127" s="409"/>
      <c r="J127" s="410"/>
      <c r="K127" s="409"/>
      <c r="L127" s="410"/>
      <c r="M127" s="409"/>
      <c r="N127" s="464"/>
      <c r="O127" s="517"/>
      <c r="P127" s="479"/>
    </row>
    <row r="128" spans="1:19" s="287" customFormat="1" ht="13.8">
      <c r="A128" s="904"/>
      <c r="B128" s="904"/>
      <c r="C128" s="939"/>
      <c r="D128" s="418"/>
      <c r="E128" s="397"/>
      <c r="F128" s="398"/>
      <c r="G128" s="355"/>
      <c r="H128" s="355"/>
      <c r="I128" s="355"/>
      <c r="J128" s="403"/>
      <c r="K128" s="355"/>
      <c r="L128" s="403" t="s">
        <v>88</v>
      </c>
      <c r="M128" s="355" t="s">
        <v>85</v>
      </c>
      <c r="N128" s="400">
        <f>SUM(N123:N127)</f>
        <v>776.53649999999993</v>
      </c>
      <c r="O128" s="517"/>
      <c r="P128" s="479"/>
    </row>
    <row r="129" spans="1:16" s="287" customFormat="1" ht="13.8">
      <c r="A129" s="904"/>
      <c r="B129" s="904"/>
      <c r="C129" s="939"/>
      <c r="D129" s="895" t="s">
        <v>341</v>
      </c>
      <c r="E129" s="896"/>
      <c r="F129" s="896"/>
      <c r="G129" s="355" t="s">
        <v>85</v>
      </c>
      <c r="H129" s="356">
        <v>0.5</v>
      </c>
      <c r="I129" s="355" t="s">
        <v>140</v>
      </c>
      <c r="J129" s="356">
        <v>0.5</v>
      </c>
      <c r="K129" s="355" t="s">
        <v>85</v>
      </c>
      <c r="L129" s="403">
        <v>0.25</v>
      </c>
      <c r="M129" s="355" t="s">
        <v>16</v>
      </c>
      <c r="N129" s="400"/>
      <c r="O129" s="517"/>
      <c r="P129" s="479"/>
    </row>
    <row r="130" spans="1:16" s="287" customFormat="1">
      <c r="A130" s="904"/>
      <c r="B130" s="904"/>
      <c r="C130" s="939"/>
      <c r="D130" s="895" t="s">
        <v>171</v>
      </c>
      <c r="E130" s="896"/>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ht="13.8">
      <c r="A131" s="904"/>
      <c r="B131" s="904"/>
      <c r="C131" s="939"/>
      <c r="D131" s="895" t="s">
        <v>343</v>
      </c>
      <c r="E131" s="896"/>
      <c r="F131" s="896"/>
      <c r="G131" s="896"/>
      <c r="H131" s="467"/>
      <c r="I131" s="429"/>
      <c r="J131" s="468">
        <f>N130</f>
        <v>3106.1459999999997</v>
      </c>
      <c r="K131" s="429" t="s">
        <v>140</v>
      </c>
      <c r="L131" s="468">
        <v>0.05</v>
      </c>
      <c r="M131" s="429" t="s">
        <v>85</v>
      </c>
      <c r="N131" s="469">
        <f>J131*L131</f>
        <v>155.3073</v>
      </c>
      <c r="O131" s="481"/>
      <c r="P131" s="479"/>
    </row>
    <row r="132" spans="1:16" s="287" customFormat="1">
      <c r="A132" s="904"/>
      <c r="B132" s="904"/>
      <c r="C132" s="939"/>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2"/>
      <c r="B133" s="922"/>
      <c r="C133" s="940"/>
      <c r="D133" s="450"/>
      <c r="E133" s="450"/>
      <c r="F133" s="429"/>
      <c r="G133" s="429"/>
      <c r="H133" s="429"/>
      <c r="I133" s="429"/>
      <c r="J133" s="467"/>
      <c r="K133" s="482"/>
      <c r="L133" s="468"/>
      <c r="M133" s="429"/>
      <c r="N133" s="430"/>
      <c r="O133" s="483"/>
      <c r="P133" s="381"/>
    </row>
    <row r="134" spans="1:16" s="287" customFormat="1" ht="13.8">
      <c r="A134" s="903"/>
      <c r="B134" s="903"/>
      <c r="C134" s="938" t="s">
        <v>256</v>
      </c>
      <c r="D134" s="475"/>
      <c r="E134" s="475"/>
      <c r="F134" s="436"/>
      <c r="G134" s="436"/>
      <c r="H134" s="436"/>
      <c r="I134" s="436"/>
      <c r="J134" s="436"/>
      <c r="K134" s="436"/>
      <c r="L134" s="436"/>
      <c r="M134" s="436"/>
      <c r="N134" s="485"/>
      <c r="O134" s="486"/>
      <c r="P134" s="479"/>
    </row>
    <row r="135" spans="1:16" s="287" customFormat="1">
      <c r="A135" s="904"/>
      <c r="B135" s="904"/>
      <c r="C135" s="939"/>
      <c r="D135" s="895"/>
      <c r="E135" s="896"/>
      <c r="F135" s="896"/>
      <c r="G135" s="457"/>
      <c r="H135" s="466"/>
      <c r="I135" s="364"/>
      <c r="J135" s="458"/>
      <c r="K135" s="459"/>
      <c r="L135" s="460"/>
      <c r="M135" s="459"/>
      <c r="N135" s="470"/>
      <c r="O135" s="478"/>
      <c r="P135" s="479"/>
    </row>
    <row r="136" spans="1:16" s="287" customFormat="1" ht="13.8">
      <c r="A136" s="904"/>
      <c r="B136" s="904"/>
      <c r="C136" s="939"/>
      <c r="D136" s="918" t="s">
        <v>344</v>
      </c>
      <c r="E136" s="919"/>
      <c r="F136" s="919"/>
      <c r="G136" s="419"/>
      <c r="H136" s="419"/>
      <c r="I136" s="419"/>
      <c r="J136" s="419"/>
      <c r="K136" s="419"/>
      <c r="L136" s="419"/>
      <c r="M136" s="419"/>
      <c r="N136" s="420"/>
      <c r="O136" s="481"/>
      <c r="P136" s="479"/>
    </row>
    <row r="137" spans="1:16" s="287" customFormat="1" ht="13.8">
      <c r="A137" s="904"/>
      <c r="B137" s="904"/>
      <c r="C137" s="939"/>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04"/>
      <c r="B138" s="904"/>
      <c r="C138" s="939"/>
      <c r="D138" s="895" t="s">
        <v>341</v>
      </c>
      <c r="E138" s="896"/>
      <c r="F138" s="896"/>
      <c r="G138" s="355" t="s">
        <v>85</v>
      </c>
      <c r="H138" s="356">
        <v>0.4</v>
      </c>
      <c r="I138" s="355" t="s">
        <v>140</v>
      </c>
      <c r="J138" s="356">
        <v>0.4</v>
      </c>
      <c r="K138" s="355" t="s">
        <v>85</v>
      </c>
      <c r="L138" s="403">
        <f>H138*J138</f>
        <v>0.16000000000000003</v>
      </c>
      <c r="M138" s="355" t="s">
        <v>16</v>
      </c>
      <c r="N138" s="420"/>
      <c r="O138" s="481"/>
      <c r="P138" s="479"/>
    </row>
    <row r="139" spans="1:16" s="287" customFormat="1">
      <c r="A139" s="904"/>
      <c r="B139" s="904"/>
      <c r="C139" s="939"/>
      <c r="D139" s="895" t="s">
        <v>171</v>
      </c>
      <c r="E139" s="896"/>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4"/>
      <c r="B140" s="904"/>
      <c r="C140" s="939"/>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04"/>
      <c r="B141" s="904"/>
      <c r="C141" s="939"/>
      <c r="D141" s="895" t="s">
        <v>343</v>
      </c>
      <c r="E141" s="896"/>
      <c r="F141" s="896"/>
      <c r="G141" s="896"/>
      <c r="H141" s="467"/>
      <c r="I141" s="429"/>
      <c r="J141" s="468">
        <f>N140</f>
        <v>1874.9999999999995</v>
      </c>
      <c r="K141" s="429" t="s">
        <v>140</v>
      </c>
      <c r="L141" s="468">
        <v>0.05</v>
      </c>
      <c r="M141" s="429" t="s">
        <v>85</v>
      </c>
      <c r="N141" s="469">
        <f>J141*L141</f>
        <v>93.749999999999986</v>
      </c>
      <c r="O141" s="481"/>
      <c r="P141" s="479"/>
    </row>
    <row r="142" spans="1:16" s="287" customFormat="1" ht="13.8">
      <c r="A142" s="904"/>
      <c r="B142" s="904"/>
      <c r="C142" s="939"/>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04"/>
      <c r="B143" s="904"/>
      <c r="C143" s="939"/>
      <c r="D143" s="418"/>
      <c r="E143" s="418"/>
      <c r="F143" s="419"/>
      <c r="G143" s="419"/>
      <c r="H143" s="419"/>
      <c r="I143" s="419"/>
      <c r="J143" s="470"/>
      <c r="K143" s="461"/>
      <c r="L143" s="461"/>
      <c r="M143" s="419"/>
      <c r="N143" s="481" t="s">
        <v>3</v>
      </c>
      <c r="O143" s="478"/>
      <c r="P143" s="479"/>
    </row>
    <row r="144" spans="1:16" s="287" customFormat="1">
      <c r="A144" s="922"/>
      <c r="B144" s="922"/>
      <c r="C144" s="940"/>
      <c r="D144" s="450"/>
      <c r="E144" s="450"/>
      <c r="F144" s="429"/>
      <c r="G144" s="429"/>
      <c r="H144" s="429"/>
      <c r="I144" s="429"/>
      <c r="J144" s="467"/>
      <c r="K144" s="482"/>
      <c r="L144" s="468"/>
      <c r="M144" s="429"/>
      <c r="N144" s="488"/>
      <c r="O144" s="483"/>
      <c r="P144" s="484"/>
    </row>
    <row r="145" spans="1:16" s="287" customFormat="1">
      <c r="A145" s="903"/>
      <c r="B145" s="903"/>
      <c r="C145" s="938" t="s">
        <v>257</v>
      </c>
      <c r="D145" s="418"/>
      <c r="E145" s="418"/>
      <c r="F145" s="419"/>
      <c r="G145" s="419"/>
      <c r="H145" s="419"/>
      <c r="I145" s="419"/>
      <c r="J145" s="470"/>
      <c r="K145" s="364"/>
      <c r="L145" s="461"/>
      <c r="M145" s="419"/>
      <c r="N145" s="487"/>
      <c r="O145" s="481"/>
      <c r="P145" s="479"/>
    </row>
    <row r="146" spans="1:16" s="287" customFormat="1" ht="13.8">
      <c r="A146" s="904"/>
      <c r="B146" s="904"/>
      <c r="C146" s="939"/>
      <c r="D146" s="895" t="s">
        <v>346</v>
      </c>
      <c r="E146" s="896"/>
      <c r="F146" s="896"/>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4"/>
      <c r="B147" s="904"/>
      <c r="C147" s="939"/>
      <c r="D147" s="912" t="s">
        <v>349</v>
      </c>
      <c r="E147" s="913"/>
      <c r="F147" s="913"/>
      <c r="G147" s="489"/>
      <c r="H147" s="419"/>
      <c r="I147" s="419"/>
      <c r="J147" s="470"/>
      <c r="K147" s="364"/>
      <c r="L147" s="461"/>
      <c r="M147" s="419"/>
      <c r="N147" s="470"/>
      <c r="O147" s="478"/>
      <c r="P147" s="479"/>
    </row>
    <row r="148" spans="1:16" s="287" customFormat="1" ht="13.8">
      <c r="A148" s="904"/>
      <c r="B148" s="904"/>
      <c r="C148" s="939"/>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04"/>
      <c r="B151" s="904"/>
      <c r="C151" s="939"/>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04"/>
      <c r="B152" s="904"/>
      <c r="C152" s="939"/>
      <c r="D152" s="396"/>
      <c r="E152" s="405"/>
      <c r="F152" s="305"/>
      <c r="G152" s="305"/>
      <c r="H152" s="306"/>
      <c r="I152" s="375">
        <v>2</v>
      </c>
      <c r="J152" s="307"/>
      <c r="K152" s="307"/>
      <c r="L152" s="307"/>
      <c r="M152" s="380"/>
      <c r="N152" s="380"/>
      <c r="O152" s="478"/>
      <c r="P152" s="479"/>
    </row>
    <row r="153" spans="1:16" s="287" customFormat="1" ht="13.8">
      <c r="A153" s="904"/>
      <c r="B153" s="904"/>
      <c r="C153" s="939"/>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4"/>
      <c r="B154" s="904"/>
      <c r="C154" s="939"/>
      <c r="D154" s="895" t="s">
        <v>411</v>
      </c>
      <c r="E154" s="896"/>
      <c r="F154" s="896"/>
      <c r="G154" s="896"/>
      <c r="H154" s="896"/>
      <c r="I154" s="419"/>
      <c r="J154" s="470"/>
      <c r="K154" s="364"/>
      <c r="L154" s="461"/>
      <c r="M154" s="419"/>
      <c r="N154" s="470"/>
      <c r="O154" s="478"/>
      <c r="P154" s="479"/>
    </row>
    <row r="155" spans="1:16" s="287" customFormat="1">
      <c r="A155" s="904"/>
      <c r="B155" s="904"/>
      <c r="C155" s="939"/>
      <c r="D155" s="895" t="s">
        <v>412</v>
      </c>
      <c r="E155" s="896"/>
      <c r="F155" s="896"/>
      <c r="G155" s="764"/>
      <c r="H155" s="768" t="s">
        <v>413</v>
      </c>
      <c r="I155" s="769" t="s">
        <v>114</v>
      </c>
      <c r="J155" s="770" t="s">
        <v>414</v>
      </c>
      <c r="K155" s="766" t="s">
        <v>85</v>
      </c>
      <c r="L155" s="363">
        <v>6.32</v>
      </c>
      <c r="M155" s="307" t="s">
        <v>292</v>
      </c>
      <c r="N155" s="470"/>
      <c r="O155" s="478"/>
      <c r="P155" s="479"/>
    </row>
    <row r="156" spans="1:16" s="287" customFormat="1" ht="13.8">
      <c r="A156" s="904"/>
      <c r="B156" s="904"/>
      <c r="C156" s="939"/>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04"/>
      <c r="B157" s="904"/>
      <c r="C157" s="939"/>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04"/>
      <c r="B158" s="904"/>
      <c r="C158" s="939"/>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04"/>
      <c r="B159" s="904"/>
      <c r="C159" s="939"/>
      <c r="D159" s="895" t="s">
        <v>341</v>
      </c>
      <c r="E159" s="896"/>
      <c r="F159" s="896"/>
      <c r="G159" s="355" t="s">
        <v>85</v>
      </c>
      <c r="H159" s="356">
        <v>0.4</v>
      </c>
      <c r="I159" s="355" t="s">
        <v>140</v>
      </c>
      <c r="J159" s="356">
        <v>0.4</v>
      </c>
      <c r="K159" s="355" t="s">
        <v>85</v>
      </c>
      <c r="L159" s="403">
        <f>H159*J159</f>
        <v>0.16000000000000003</v>
      </c>
      <c r="M159" s="355" t="s">
        <v>16</v>
      </c>
      <c r="N159" s="420"/>
      <c r="O159" s="481"/>
      <c r="P159" s="479"/>
    </row>
    <row r="160" spans="1:16" s="287" customFormat="1">
      <c r="A160" s="904"/>
      <c r="B160" s="904"/>
      <c r="C160" s="939"/>
      <c r="D160" s="895" t="s">
        <v>171</v>
      </c>
      <c r="E160" s="896"/>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04"/>
      <c r="B161" s="904"/>
      <c r="C161" s="939"/>
      <c r="D161" s="895" t="s">
        <v>343</v>
      </c>
      <c r="E161" s="896"/>
      <c r="F161" s="896"/>
      <c r="G161" s="896"/>
      <c r="H161" s="467"/>
      <c r="I161" s="429"/>
      <c r="J161" s="468">
        <f>N160</f>
        <v>4123</v>
      </c>
      <c r="K161" s="429" t="s">
        <v>140</v>
      </c>
      <c r="L161" s="468">
        <v>0.05</v>
      </c>
      <c r="M161" s="429" t="s">
        <v>85</v>
      </c>
      <c r="N161" s="469">
        <f>J161*L161</f>
        <v>206.15</v>
      </c>
      <c r="O161" s="481"/>
      <c r="P161" s="479"/>
    </row>
    <row r="162" spans="1:19" s="287" customFormat="1" ht="13.8">
      <c r="A162" s="904"/>
      <c r="B162" s="904"/>
      <c r="C162" s="939"/>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2"/>
      <c r="B163" s="922"/>
      <c r="C163" s="940"/>
      <c r="D163" s="418"/>
      <c r="E163" s="418"/>
      <c r="F163" s="419"/>
      <c r="G163" s="419"/>
      <c r="H163" s="419"/>
      <c r="I163" s="419"/>
      <c r="J163" s="470"/>
      <c r="K163" s="364"/>
      <c r="L163" s="461"/>
      <c r="M163" s="419"/>
      <c r="N163" s="491" t="s">
        <v>3</v>
      </c>
      <c r="O163" s="481"/>
      <c r="P163" s="479"/>
    </row>
    <row r="164" spans="1:19" s="287" customFormat="1" ht="13.8">
      <c r="A164" s="899">
        <v>8</v>
      </c>
      <c r="B164" s="899" t="s">
        <v>350</v>
      </c>
      <c r="C164" s="927" t="s">
        <v>415</v>
      </c>
      <c r="D164" s="492" t="s">
        <v>305</v>
      </c>
      <c r="E164" s="493"/>
      <c r="F164" s="493"/>
      <c r="G164" s="494"/>
      <c r="H164" s="495"/>
      <c r="I164" s="496"/>
      <c r="J164" s="497"/>
      <c r="K164" s="494"/>
      <c r="L164" s="497"/>
      <c r="M164" s="494"/>
      <c r="N164" s="498"/>
      <c r="O164" s="499"/>
      <c r="P164" s="500"/>
    </row>
    <row r="165" spans="1:19" s="287" customFormat="1" ht="13.8">
      <c r="A165" s="900"/>
      <c r="B165" s="900"/>
      <c r="C165" s="928"/>
      <c r="D165" s="930" t="s">
        <v>352</v>
      </c>
      <c r="E165" s="931"/>
      <c r="F165" s="931"/>
      <c r="G165" s="931"/>
      <c r="H165" s="931"/>
      <c r="I165" s="931"/>
      <c r="J165" s="501"/>
      <c r="K165" s="291"/>
      <c r="L165" s="501"/>
      <c r="M165" s="291"/>
      <c r="N165" s="502"/>
      <c r="O165" s="503"/>
      <c r="P165" s="504"/>
    </row>
    <row r="166" spans="1:19" s="287" customFormat="1" ht="13.8">
      <c r="A166" s="900"/>
      <c r="B166" s="900"/>
      <c r="C166" s="928"/>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ht="13.8">
      <c r="A167" s="900"/>
      <c r="B167" s="900"/>
      <c r="C167" s="928"/>
      <c r="D167" s="936" t="s">
        <v>352</v>
      </c>
      <c r="E167" s="937"/>
      <c r="F167" s="937"/>
      <c r="G167" s="937"/>
      <c r="H167" s="937"/>
      <c r="I167" s="937"/>
      <c r="J167" s="501"/>
      <c r="K167" s="291"/>
      <c r="L167" s="501"/>
      <c r="M167" s="291"/>
      <c r="N167" s="502"/>
      <c r="O167" s="503"/>
      <c r="P167" s="504"/>
    </row>
    <row r="168" spans="1:19" s="287" customFormat="1" ht="13.8">
      <c r="A168" s="900"/>
      <c r="B168" s="900"/>
      <c r="C168" s="928"/>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ht="13.8">
      <c r="A169" s="900"/>
      <c r="B169" s="900"/>
      <c r="C169" s="928"/>
      <c r="D169" s="936" t="s">
        <v>354</v>
      </c>
      <c r="E169" s="937"/>
      <c r="F169" s="937"/>
      <c r="G169" s="937"/>
      <c r="H169" s="937"/>
      <c r="I169" s="937"/>
      <c r="J169" s="501"/>
      <c r="K169" s="291"/>
      <c r="L169" s="501"/>
      <c r="M169" s="291"/>
      <c r="N169" s="502"/>
      <c r="O169" s="503"/>
      <c r="P169" s="504"/>
      <c r="R169" s="352"/>
      <c r="S169" s="352"/>
    </row>
    <row r="170" spans="1:19" s="287" customFormat="1" ht="13.8">
      <c r="A170" s="900"/>
      <c r="B170" s="900"/>
      <c r="C170" s="92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900"/>
      <c r="B171" s="900"/>
      <c r="C171" s="928"/>
      <c r="D171" s="936" t="s">
        <v>355</v>
      </c>
      <c r="E171" s="937"/>
      <c r="F171" s="937"/>
      <c r="G171" s="937"/>
      <c r="H171" s="937"/>
      <c r="I171" s="937"/>
      <c r="J171" s="501"/>
      <c r="K171" s="291"/>
      <c r="L171" s="501"/>
      <c r="M171" s="291"/>
      <c r="N171" s="502"/>
      <c r="O171" s="503"/>
      <c r="P171" s="504"/>
      <c r="R171" s="352"/>
      <c r="S171" s="352"/>
    </row>
    <row r="172" spans="1:19" s="287" customFormat="1" ht="13.8">
      <c r="A172" s="900"/>
      <c r="B172" s="900"/>
      <c r="C172" s="92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900"/>
      <c r="B173" s="900"/>
      <c r="C173" s="928"/>
      <c r="D173" s="936" t="s">
        <v>356</v>
      </c>
      <c r="E173" s="937"/>
      <c r="F173" s="937"/>
      <c r="G173" s="937"/>
      <c r="H173" s="937"/>
      <c r="I173" s="937"/>
      <c r="J173" s="501"/>
      <c r="K173" s="291"/>
      <c r="L173" s="501"/>
      <c r="M173" s="291"/>
      <c r="N173" s="502"/>
      <c r="O173" s="503"/>
      <c r="P173" s="504"/>
      <c r="R173" s="352"/>
      <c r="S173" s="352"/>
    </row>
    <row r="174" spans="1:19" s="287" customFormat="1" ht="13.8">
      <c r="A174" s="900"/>
      <c r="B174" s="900"/>
      <c r="C174" s="928"/>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ht="13.8">
      <c r="A175" s="900"/>
      <c r="B175" s="900"/>
      <c r="C175" s="928"/>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ht="13.8">
      <c r="A176" s="900"/>
      <c r="B176" s="900"/>
      <c r="C176" s="928"/>
      <c r="D176" s="930" t="s">
        <v>357</v>
      </c>
      <c r="E176" s="931"/>
      <c r="F176" s="931"/>
      <c r="G176" s="931"/>
      <c r="H176" s="931"/>
      <c r="I176" s="306"/>
      <c r="J176" s="307"/>
      <c r="K176" s="307"/>
      <c r="L176" s="307"/>
      <c r="M176" s="308"/>
      <c r="N176" s="309"/>
      <c r="O176" s="503"/>
      <c r="P176" s="504"/>
      <c r="R176" s="352"/>
      <c r="S176" s="352"/>
    </row>
    <row r="177" spans="1:19" s="287" customFormat="1" ht="13.8">
      <c r="A177" s="900"/>
      <c r="B177" s="900"/>
      <c r="C177" s="928"/>
      <c r="D177" s="932" t="s">
        <v>358</v>
      </c>
      <c r="E177" s="933"/>
      <c r="F177" s="933"/>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ht="13.8">
      <c r="A178" s="926"/>
      <c r="B178" s="926"/>
      <c r="C178" s="929"/>
      <c r="D178" s="509"/>
      <c r="E178" s="510"/>
      <c r="F178" s="372"/>
      <c r="G178" s="376"/>
      <c r="H178" s="372"/>
      <c r="I178" s="372"/>
      <c r="J178" s="373"/>
      <c r="K178" s="373"/>
      <c r="L178" s="373"/>
      <c r="M178" s="377"/>
      <c r="N178" s="378" t="s">
        <v>4</v>
      </c>
      <c r="O178" s="511"/>
      <c r="P178" s="512"/>
      <c r="R178" s="352"/>
      <c r="S178" s="352"/>
    </row>
    <row r="179" spans="1:19" s="287" customFormat="1" ht="13.8">
      <c r="A179" s="899"/>
      <c r="B179" s="899"/>
      <c r="C179" s="974" t="s">
        <v>260</v>
      </c>
      <c r="D179" s="930" t="s">
        <v>464</v>
      </c>
      <c r="E179" s="931"/>
      <c r="F179" s="931"/>
      <c r="G179" s="931"/>
      <c r="H179" s="931"/>
      <c r="I179" s="306"/>
      <c r="J179" s="307"/>
      <c r="K179" s="307"/>
      <c r="L179" s="307"/>
      <c r="M179" s="308"/>
      <c r="N179" s="309"/>
      <c r="O179" s="503"/>
      <c r="P179" s="504"/>
      <c r="R179" s="352"/>
      <c r="S179" s="352"/>
    </row>
    <row r="180" spans="1:19" s="287" customFormat="1" ht="13.8">
      <c r="A180" s="900"/>
      <c r="B180" s="900"/>
      <c r="C180" s="975"/>
      <c r="D180" s="932" t="s">
        <v>358</v>
      </c>
      <c r="E180" s="933"/>
      <c r="F180" s="933"/>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ht="13.8">
      <c r="A181" s="926"/>
      <c r="B181" s="926"/>
      <c r="C181" s="976"/>
      <c r="D181" s="509"/>
      <c r="E181" s="510"/>
      <c r="F181" s="372"/>
      <c r="G181" s="376"/>
      <c r="H181" s="372"/>
      <c r="I181" s="372"/>
      <c r="J181" s="373"/>
      <c r="K181" s="373"/>
      <c r="L181" s="373"/>
      <c r="M181" s="377"/>
      <c r="N181" s="378" t="s">
        <v>4</v>
      </c>
      <c r="O181" s="511"/>
      <c r="P181" s="512"/>
      <c r="R181" s="352"/>
      <c r="S181" s="352"/>
    </row>
    <row r="182" spans="1:19" s="287" customFormat="1" ht="13.8">
      <c r="A182" s="903">
        <v>9</v>
      </c>
      <c r="B182" s="903" t="s">
        <v>261</v>
      </c>
      <c r="C182" s="892" t="s">
        <v>359</v>
      </c>
      <c r="D182" s="513"/>
      <c r="E182" s="475"/>
      <c r="F182" s="436"/>
      <c r="G182" s="436"/>
      <c r="H182" s="436"/>
      <c r="I182" s="436"/>
      <c r="J182" s="436"/>
      <c r="K182" s="436"/>
      <c r="L182" s="436"/>
      <c r="M182" s="436"/>
      <c r="N182" s="485"/>
      <c r="O182" s="514"/>
      <c r="P182" s="477"/>
      <c r="R182" s="352"/>
      <c r="S182" s="352"/>
    </row>
    <row r="183" spans="1:19" s="287" customFormat="1">
      <c r="A183" s="904"/>
      <c r="B183" s="904"/>
      <c r="C183" s="893"/>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04"/>
      <c r="B184" s="904"/>
      <c r="C184" s="893"/>
      <c r="D184" s="934" t="s">
        <v>363</v>
      </c>
      <c r="E184" s="935"/>
      <c r="F184" s="935"/>
      <c r="G184" s="935"/>
      <c r="H184" s="519"/>
      <c r="I184" s="419"/>
      <c r="J184" s="519"/>
      <c r="K184" s="398"/>
      <c r="L184" s="519"/>
      <c r="M184" s="330"/>
      <c r="N184" s="520"/>
      <c r="O184" s="517"/>
      <c r="P184" s="479"/>
    </row>
    <row r="185" spans="1:19" s="287" customFormat="1">
      <c r="A185" s="904"/>
      <c r="B185" s="904"/>
      <c r="C185" s="893"/>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04"/>
      <c r="B186" s="904"/>
      <c r="C186" s="893"/>
      <c r="D186" s="441" t="s">
        <v>364</v>
      </c>
      <c r="E186" s="404"/>
      <c r="F186" s="470"/>
      <c r="G186" s="404"/>
      <c r="H186" s="331"/>
      <c r="I186" s="404"/>
      <c r="J186" s="331"/>
      <c r="K186" s="331"/>
      <c r="L186" s="331"/>
      <c r="M186" s="332"/>
      <c r="N186" s="520"/>
      <c r="O186" s="517"/>
      <c r="P186" s="479"/>
    </row>
    <row r="187" spans="1:19" s="287" customFormat="1">
      <c r="A187" s="904"/>
      <c r="B187" s="904"/>
      <c r="C187" s="893"/>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04"/>
      <c r="B188" s="904"/>
      <c r="C188" s="893"/>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04"/>
      <c r="B189" s="904"/>
      <c r="C189" s="893"/>
      <c r="D189" s="518"/>
      <c r="E189" s="404"/>
      <c r="F189" s="459"/>
      <c r="G189" s="459"/>
      <c r="H189" s="519"/>
      <c r="I189" s="419"/>
      <c r="J189" s="519"/>
      <c r="K189" s="398"/>
      <c r="L189" s="519"/>
      <c r="M189" s="330"/>
      <c r="N189" s="471" t="s">
        <v>4</v>
      </c>
      <c r="O189" s="478"/>
      <c r="P189" s="479"/>
    </row>
    <row r="190" spans="1:19" s="287" customFormat="1" ht="13.8">
      <c r="A190" s="903">
        <v>10</v>
      </c>
      <c r="B190" s="903" t="s">
        <v>263</v>
      </c>
      <c r="C190" s="892" t="s">
        <v>365</v>
      </c>
      <c r="D190" s="525"/>
      <c r="E190" s="436"/>
      <c r="F190" s="435"/>
      <c r="G190" s="435"/>
      <c r="H190" s="438"/>
      <c r="I190" s="436"/>
      <c r="J190" s="437"/>
      <c r="K190" s="436"/>
      <c r="L190" s="437"/>
      <c r="M190" s="436"/>
      <c r="N190" s="437"/>
      <c r="O190" s="476"/>
      <c r="P190" s="477"/>
    </row>
    <row r="191" spans="1:19" s="287" customFormat="1" ht="13.8">
      <c r="A191" s="904"/>
      <c r="B191" s="904"/>
      <c r="C191" s="893"/>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ht="13.8">
      <c r="A192" s="904"/>
      <c r="B192" s="904"/>
      <c r="C192" s="893"/>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ht="13.8">
      <c r="A193" s="904"/>
      <c r="B193" s="904"/>
      <c r="C193" s="893"/>
      <c r="D193" s="526" t="s">
        <v>367</v>
      </c>
      <c r="E193" s="419"/>
      <c r="F193" s="332"/>
      <c r="G193" s="332"/>
      <c r="H193" s="470"/>
      <c r="I193" s="419"/>
      <c r="J193" s="461"/>
      <c r="K193" s="419"/>
      <c r="L193" s="461"/>
      <c r="M193" s="419"/>
      <c r="N193" s="471"/>
      <c r="O193" s="478"/>
      <c r="P193" s="479"/>
    </row>
    <row r="194" spans="1:18" s="287" customFormat="1" ht="13.8">
      <c r="A194" s="904"/>
      <c r="B194" s="904"/>
      <c r="C194" s="893"/>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ht="13.8">
      <c r="A195" s="904"/>
      <c r="B195" s="904"/>
      <c r="C195" s="893"/>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ht="13.8">
      <c r="A196" s="904"/>
      <c r="B196" s="904"/>
      <c r="C196" s="893"/>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ht="13.8">
      <c r="A197" s="904"/>
      <c r="B197" s="904"/>
      <c r="C197" s="893"/>
      <c r="D197" s="526"/>
      <c r="E197" s="419"/>
      <c r="F197" s="332"/>
      <c r="G197" s="332"/>
      <c r="H197" s="470"/>
      <c r="I197" s="419"/>
      <c r="J197" s="461"/>
      <c r="K197" s="419"/>
      <c r="L197" s="461"/>
      <c r="M197" s="419"/>
      <c r="N197" s="471" t="s">
        <v>16</v>
      </c>
      <c r="O197" s="478"/>
      <c r="P197" s="479"/>
    </row>
    <row r="198" spans="1:18" s="287" customFormat="1" ht="13.8">
      <c r="A198" s="904"/>
      <c r="B198" s="904"/>
      <c r="C198" s="894"/>
      <c r="D198" s="529"/>
      <c r="E198" s="429"/>
      <c r="F198" s="338"/>
      <c r="G198" s="338"/>
      <c r="H198" s="467"/>
      <c r="I198" s="429"/>
      <c r="J198" s="468"/>
      <c r="K198" s="429"/>
      <c r="L198" s="468"/>
      <c r="M198" s="429"/>
      <c r="N198" s="468"/>
      <c r="O198" s="530"/>
      <c r="P198" s="484"/>
    </row>
    <row r="199" spans="1:18" s="287" customFormat="1" ht="13.8">
      <c r="A199" s="903">
        <v>11</v>
      </c>
      <c r="B199" s="903" t="s">
        <v>265</v>
      </c>
      <c r="C199" s="923" t="s">
        <v>369</v>
      </c>
      <c r="D199" s="916" t="s">
        <v>370</v>
      </c>
      <c r="E199" s="917"/>
      <c r="F199" s="917"/>
      <c r="G199" s="332"/>
      <c r="H199" s="531"/>
      <c r="I199" s="459"/>
      <c r="J199" s="461"/>
      <c r="K199" s="419"/>
      <c r="L199" s="461"/>
      <c r="M199" s="419"/>
      <c r="N199" s="461"/>
      <c r="O199" s="478"/>
      <c r="P199" s="532"/>
    </row>
    <row r="200" spans="1:18" s="287" customFormat="1" ht="13.8">
      <c r="A200" s="904"/>
      <c r="B200" s="904"/>
      <c r="C200" s="924"/>
      <c r="D200" s="918" t="s">
        <v>371</v>
      </c>
      <c r="E200" s="919"/>
      <c r="F200" s="919"/>
      <c r="G200" s="456"/>
      <c r="H200" s="458"/>
      <c r="I200" s="459"/>
      <c r="J200" s="458"/>
      <c r="K200" s="459"/>
      <c r="L200" s="458"/>
      <c r="M200" s="459"/>
      <c r="N200" s="461"/>
      <c r="O200" s="478"/>
      <c r="P200" s="532"/>
    </row>
    <row r="201" spans="1:18" s="287" customFormat="1" ht="13.8">
      <c r="A201" s="904"/>
      <c r="B201" s="904"/>
      <c r="C201" s="924"/>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ht="13.8">
      <c r="A202" s="904"/>
      <c r="B202" s="904"/>
      <c r="C202" s="924"/>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ht="13.8">
      <c r="A203" s="904"/>
      <c r="B203" s="904"/>
      <c r="C203" s="924"/>
      <c r="D203" s="533"/>
      <c r="E203" s="457"/>
      <c r="F203" s="457"/>
      <c r="G203" s="457"/>
      <c r="H203" s="458"/>
      <c r="I203" s="459"/>
      <c r="J203" s="458"/>
      <c r="K203" s="459"/>
      <c r="L203" s="458" t="s">
        <v>235</v>
      </c>
      <c r="M203" s="459" t="s">
        <v>85</v>
      </c>
      <c r="N203" s="461">
        <f>SUM(N201:N202)</f>
        <v>105.75999999999999</v>
      </c>
      <c r="O203" s="478"/>
      <c r="P203" s="532"/>
    </row>
    <row r="204" spans="1:18" s="287" customFormat="1" ht="13.8">
      <c r="A204" s="904"/>
      <c r="B204" s="904"/>
      <c r="C204" s="924"/>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ht="13.8">
      <c r="A205" s="904"/>
      <c r="B205" s="904"/>
      <c r="C205" s="924"/>
      <c r="D205" s="916" t="s">
        <v>375</v>
      </c>
      <c r="E205" s="917"/>
      <c r="F205" s="917"/>
      <c r="G205" s="332"/>
      <c r="H205" s="531"/>
      <c r="I205" s="459"/>
      <c r="J205" s="461"/>
      <c r="K205" s="419"/>
      <c r="L205" s="461"/>
      <c r="M205" s="419"/>
      <c r="N205" s="471" t="s">
        <v>102</v>
      </c>
      <c r="O205" s="478"/>
      <c r="P205" s="532"/>
    </row>
    <row r="206" spans="1:18" s="287" customFormat="1" ht="13.8">
      <c r="A206" s="904"/>
      <c r="B206" s="904"/>
      <c r="C206" s="924"/>
      <c r="D206" s="918" t="s">
        <v>376</v>
      </c>
      <c r="E206" s="919"/>
      <c r="F206" s="919"/>
      <c r="G206" s="456"/>
      <c r="H206" s="458"/>
      <c r="I206" s="459"/>
      <c r="J206" s="458"/>
      <c r="K206" s="459"/>
      <c r="L206" s="458"/>
      <c r="M206" s="459"/>
      <c r="N206" s="461"/>
      <c r="O206" s="478"/>
      <c r="P206" s="532"/>
    </row>
    <row r="207" spans="1:18" s="287" customFormat="1" ht="13.8">
      <c r="A207" s="904"/>
      <c r="B207" s="904"/>
      <c r="C207" s="924"/>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ht="13.8">
      <c r="A208" s="904"/>
      <c r="B208" s="904"/>
      <c r="C208" s="924"/>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ht="13.8">
      <c r="A209" s="904"/>
      <c r="B209" s="904"/>
      <c r="C209" s="924"/>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ht="13.8">
      <c r="A210" s="904"/>
      <c r="B210" s="904"/>
      <c r="C210" s="924"/>
      <c r="D210" s="541"/>
      <c r="E210" s="542"/>
      <c r="F210" s="332"/>
      <c r="G210" s="332"/>
      <c r="H210" s="470"/>
      <c r="I210" s="419"/>
      <c r="J210" s="461"/>
      <c r="K210" s="419"/>
      <c r="L210" s="543"/>
      <c r="M210" s="544"/>
      <c r="N210" s="545" t="s">
        <v>102</v>
      </c>
      <c r="O210" s="546"/>
      <c r="P210" s="479"/>
    </row>
    <row r="211" spans="1:18" s="287" customFormat="1" ht="13.8">
      <c r="A211" s="922"/>
      <c r="B211" s="922"/>
      <c r="C211" s="925"/>
      <c r="D211" s="547"/>
      <c r="E211" s="548"/>
      <c r="F211" s="429"/>
      <c r="G211" s="429"/>
      <c r="H211" s="429"/>
      <c r="I211" s="429"/>
      <c r="J211" s="429"/>
      <c r="K211" s="429"/>
      <c r="L211" s="429"/>
      <c r="M211" s="429"/>
      <c r="N211" s="474"/>
      <c r="O211" s="549"/>
      <c r="P211" s="484"/>
    </row>
    <row r="212" spans="1:18" s="287" customFormat="1" ht="13.8">
      <c r="A212" s="920">
        <v>12</v>
      </c>
      <c r="B212" s="903" t="s">
        <v>267</v>
      </c>
      <c r="C212" s="905" t="s">
        <v>377</v>
      </c>
      <c r="D212" s="550"/>
      <c r="E212" s="332"/>
      <c r="F212" s="332"/>
      <c r="G212" s="332"/>
      <c r="H212" s="470"/>
      <c r="I212" s="419"/>
      <c r="J212" s="461"/>
      <c r="K212" s="419"/>
      <c r="L212" s="461"/>
      <c r="M212" s="419"/>
      <c r="N212" s="461"/>
      <c r="O212" s="551"/>
      <c r="P212" s="552"/>
    </row>
    <row r="213" spans="1:18" s="287" customFormat="1" ht="41.4">
      <c r="A213" s="921"/>
      <c r="B213" s="904"/>
      <c r="C213" s="906"/>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ht="13.8">
      <c r="A214" s="921"/>
      <c r="B214" s="904"/>
      <c r="C214" s="906"/>
      <c r="D214" s="417"/>
      <c r="E214" s="332"/>
      <c r="F214" s="332"/>
      <c r="G214" s="332"/>
      <c r="H214" s="470"/>
      <c r="I214" s="419"/>
      <c r="J214" s="461"/>
      <c r="K214" s="419"/>
      <c r="L214" s="461"/>
      <c r="M214" s="419"/>
      <c r="N214" s="471" t="s">
        <v>16</v>
      </c>
      <c r="O214" s="551"/>
      <c r="P214" s="552"/>
    </row>
    <row r="215" spans="1:18" s="287" customFormat="1">
      <c r="A215" s="973"/>
      <c r="B215" s="922"/>
      <c r="C215" s="555"/>
      <c r="D215" s="396"/>
      <c r="E215" s="405"/>
      <c r="F215" s="291"/>
      <c r="G215" s="291"/>
      <c r="H215" s="291"/>
      <c r="I215" s="291"/>
      <c r="J215" s="556"/>
      <c r="K215" s="557"/>
      <c r="L215" s="558"/>
      <c r="M215" s="291"/>
      <c r="N215" s="559"/>
      <c r="O215" s="503"/>
      <c r="P215" s="504"/>
      <c r="R215" s="352"/>
    </row>
    <row r="216" spans="1:18" s="287" customFormat="1" ht="13.8">
      <c r="A216" s="903">
        <v>13</v>
      </c>
      <c r="B216" s="903" t="s">
        <v>269</v>
      </c>
      <c r="C216" s="905" t="s">
        <v>379</v>
      </c>
      <c r="D216" s="513"/>
      <c r="E216" s="475"/>
      <c r="F216" s="436"/>
      <c r="G216" s="436"/>
      <c r="H216" s="436"/>
      <c r="I216" s="436"/>
      <c r="J216" s="438"/>
      <c r="K216" s="436"/>
      <c r="L216" s="438"/>
      <c r="M216" s="436"/>
      <c r="N216" s="485"/>
      <c r="O216" s="514"/>
      <c r="P216" s="500"/>
      <c r="R216" s="352"/>
    </row>
    <row r="217" spans="1:18" s="287" customFormat="1" ht="13.8">
      <c r="A217" s="904"/>
      <c r="B217" s="904"/>
      <c r="C217" s="906"/>
      <c r="D217" s="907" t="s">
        <v>380</v>
      </c>
      <c r="E217" s="908"/>
      <c r="F217" s="908"/>
      <c r="G217" s="419"/>
      <c r="H217" s="470"/>
      <c r="I217" s="419"/>
      <c r="J217" s="419"/>
      <c r="K217" s="419"/>
      <c r="L217" s="470"/>
      <c r="M217" s="419"/>
      <c r="N217" s="470"/>
      <c r="O217" s="479"/>
      <c r="P217" s="504"/>
    </row>
    <row r="218" spans="1:18" s="287" customFormat="1" ht="13.8">
      <c r="A218" s="904"/>
      <c r="B218" s="904"/>
      <c r="C218" s="906"/>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ht="13.8">
      <c r="A219" s="904"/>
      <c r="B219" s="904"/>
      <c r="C219" s="906"/>
      <c r="D219" s="541" t="s">
        <v>382</v>
      </c>
      <c r="E219" s="561"/>
      <c r="F219" s="561"/>
      <c r="G219" s="419"/>
      <c r="H219" s="470"/>
      <c r="I219" s="419"/>
      <c r="J219" s="419"/>
      <c r="K219" s="419"/>
      <c r="L219" s="470"/>
      <c r="M219" s="419"/>
      <c r="N219" s="470"/>
      <c r="O219" s="479"/>
      <c r="P219" s="504"/>
    </row>
    <row r="220" spans="1:18" s="287" customFormat="1" ht="13.8">
      <c r="A220" s="904"/>
      <c r="B220" s="904"/>
      <c r="C220" s="906"/>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ht="13.8">
      <c r="A221" s="904"/>
      <c r="B221" s="904"/>
      <c r="C221" s="906"/>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ht="13.8">
      <c r="A222" s="904"/>
      <c r="B222" s="904"/>
      <c r="C222" s="906"/>
      <c r="D222" s="541"/>
      <c r="E222" s="561"/>
      <c r="F222" s="561"/>
      <c r="G222" s="419"/>
      <c r="H222" s="470"/>
      <c r="I222" s="419"/>
      <c r="J222" s="419"/>
      <c r="K222" s="419"/>
      <c r="L222" s="470"/>
      <c r="M222" s="419"/>
      <c r="N222" s="564" t="s">
        <v>4</v>
      </c>
      <c r="O222" s="479"/>
      <c r="P222" s="504"/>
    </row>
    <row r="223" spans="1:18" s="287" customFormat="1" ht="13.8">
      <c r="A223" s="904"/>
      <c r="B223" s="904"/>
      <c r="C223" s="906"/>
      <c r="D223" s="417"/>
      <c r="E223" s="418"/>
      <c r="F223" s="419"/>
      <c r="G223" s="419"/>
      <c r="H223" s="419"/>
      <c r="I223" s="419"/>
      <c r="J223" s="419"/>
      <c r="K223" s="565"/>
      <c r="L223" s="419"/>
      <c r="M223" s="419"/>
      <c r="N223" s="419"/>
      <c r="O223" s="479"/>
      <c r="P223" s="504"/>
    </row>
    <row r="224" spans="1:18" s="287" customFormat="1" ht="13.8">
      <c r="A224" s="904"/>
      <c r="B224" s="904"/>
      <c r="C224" s="906"/>
      <c r="D224" s="547"/>
      <c r="E224" s="566"/>
      <c r="F224" s="566"/>
      <c r="G224" s="429"/>
      <c r="H224" s="467"/>
      <c r="I224" s="429"/>
      <c r="J224" s="429"/>
      <c r="K224" s="429"/>
      <c r="L224" s="467"/>
      <c r="M224" s="429"/>
      <c r="N224" s="467"/>
      <c r="O224" s="484"/>
      <c r="P224" s="512"/>
    </row>
    <row r="225" spans="1:18" s="287" customFormat="1" ht="13.8">
      <c r="A225" s="903">
        <v>14</v>
      </c>
      <c r="B225" s="903" t="s">
        <v>383</v>
      </c>
      <c r="C225" s="909" t="s">
        <v>384</v>
      </c>
      <c r="D225" s="567"/>
      <c r="E225" s="332"/>
      <c r="F225" s="457"/>
      <c r="G225" s="457"/>
      <c r="H225" s="470"/>
      <c r="I225" s="459"/>
      <c r="J225" s="461"/>
      <c r="K225" s="459"/>
      <c r="L225" s="568"/>
      <c r="M225" s="419"/>
      <c r="N225" s="461"/>
      <c r="O225" s="517"/>
      <c r="P225" s="504"/>
      <c r="R225" s="352"/>
    </row>
    <row r="226" spans="1:18" s="287" customFormat="1" ht="13.8">
      <c r="A226" s="904"/>
      <c r="B226" s="904"/>
      <c r="C226" s="910"/>
      <c r="D226" s="912" t="s">
        <v>385</v>
      </c>
      <c r="E226" s="913"/>
      <c r="F226" s="913"/>
      <c r="G226" s="913"/>
      <c r="H226" s="913"/>
      <c r="I226" s="459"/>
      <c r="J226" s="458"/>
      <c r="K226" s="459"/>
      <c r="L226" s="568"/>
      <c r="M226" s="419"/>
      <c r="N226" s="461"/>
      <c r="O226" s="478"/>
      <c r="P226" s="504"/>
      <c r="R226" s="352"/>
    </row>
    <row r="227" spans="1:18" s="287" customFormat="1" ht="15.6">
      <c r="A227" s="904"/>
      <c r="B227" s="904"/>
      <c r="C227" s="910"/>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6">
      <c r="A228" s="904"/>
      <c r="B228" s="904"/>
      <c r="C228" s="910"/>
      <c r="D228" s="569"/>
      <c r="E228" s="570"/>
      <c r="F228" s="570"/>
      <c r="G228" s="570">
        <v>2</v>
      </c>
      <c r="H228" s="578"/>
      <c r="I228" s="573"/>
      <c r="J228" s="579"/>
      <c r="K228" s="573">
        <v>2</v>
      </c>
      <c r="L228" s="579"/>
      <c r="M228" s="573"/>
      <c r="N228" s="576"/>
      <c r="O228" s="577"/>
      <c r="P228" s="504"/>
      <c r="R228" s="352"/>
    </row>
    <row r="229" spans="1:18" s="287" customFormat="1" ht="15.6">
      <c r="A229" s="904"/>
      <c r="B229" s="904"/>
      <c r="C229" s="910"/>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6">
      <c r="A230" s="904"/>
      <c r="B230" s="904"/>
      <c r="C230" s="910"/>
      <c r="D230" s="914" t="s">
        <v>388</v>
      </c>
      <c r="E230" s="915"/>
      <c r="F230" s="915"/>
      <c r="G230" s="915"/>
      <c r="H230" s="580"/>
      <c r="I230" s="573"/>
      <c r="J230" s="579"/>
      <c r="K230" s="573"/>
      <c r="L230" s="581"/>
      <c r="M230" s="582"/>
      <c r="N230" s="576"/>
      <c r="O230" s="577"/>
      <c r="P230" s="504"/>
      <c r="R230" s="352"/>
    </row>
    <row r="231" spans="1:18" s="287" customFormat="1" ht="15.6">
      <c r="A231" s="904"/>
      <c r="B231" s="904"/>
      <c r="C231" s="910"/>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ht="13.8">
      <c r="A232" s="904"/>
      <c r="B232" s="904"/>
      <c r="C232" s="910"/>
      <c r="D232" s="584"/>
      <c r="E232" s="457"/>
      <c r="F232" s="457"/>
      <c r="G232" s="457"/>
      <c r="H232" s="481"/>
      <c r="I232" s="540">
        <v>2</v>
      </c>
      <c r="J232" s="539"/>
      <c r="K232" s="540"/>
      <c r="L232" s="539"/>
      <c r="M232" s="540"/>
      <c r="N232" s="469"/>
      <c r="O232" s="478"/>
      <c r="P232" s="504"/>
      <c r="R232" s="352"/>
    </row>
    <row r="233" spans="1:18" s="287" customFormat="1" ht="13.8">
      <c r="A233" s="904"/>
      <c r="B233" s="904"/>
      <c r="C233" s="902"/>
      <c r="D233" s="417"/>
      <c r="E233" s="332"/>
      <c r="F233" s="457"/>
      <c r="G233" s="457"/>
      <c r="H233" s="470"/>
      <c r="I233" s="459"/>
      <c r="J233" s="458"/>
      <c r="K233" s="459"/>
      <c r="L233" s="568" t="s">
        <v>88</v>
      </c>
      <c r="M233" s="419" t="s">
        <v>85</v>
      </c>
      <c r="N233" s="461">
        <f>SUM(N229:N232)</f>
        <v>1022.6</v>
      </c>
      <c r="O233" s="479"/>
      <c r="P233" s="504"/>
    </row>
    <row r="234" spans="1:18" s="287" customFormat="1" ht="13.8">
      <c r="A234" s="904"/>
      <c r="B234" s="904"/>
      <c r="C234" s="902"/>
      <c r="D234" s="456"/>
      <c r="E234" s="332"/>
      <c r="F234" s="457"/>
      <c r="G234" s="457"/>
      <c r="H234" s="470"/>
      <c r="I234" s="459"/>
      <c r="J234" s="458"/>
      <c r="K234" s="459"/>
      <c r="L234" s="568"/>
      <c r="M234" s="419"/>
      <c r="N234" s="461"/>
      <c r="O234" s="479"/>
      <c r="P234" s="504"/>
    </row>
    <row r="235" spans="1:18" s="287" customFormat="1" ht="13.8">
      <c r="A235" s="904"/>
      <c r="B235" s="904"/>
      <c r="C235" s="902"/>
      <c r="D235" s="417"/>
      <c r="E235" s="332"/>
      <c r="F235" s="457"/>
      <c r="G235" s="457"/>
      <c r="H235" s="470"/>
      <c r="I235" s="459"/>
      <c r="J235" s="458"/>
      <c r="K235" s="459"/>
      <c r="L235" s="568"/>
      <c r="M235" s="419"/>
      <c r="N235" s="461"/>
      <c r="O235" s="479"/>
      <c r="P235" s="504"/>
    </row>
    <row r="236" spans="1:18" s="287" customFormat="1" ht="13.8">
      <c r="A236" s="904"/>
      <c r="B236" s="904"/>
      <c r="C236" s="902"/>
      <c r="D236" s="418"/>
      <c r="E236" s="332"/>
      <c r="F236" s="457"/>
      <c r="G236" s="457"/>
      <c r="H236" s="470"/>
      <c r="I236" s="459"/>
      <c r="J236" s="458"/>
      <c r="K236" s="459"/>
      <c r="L236" s="568"/>
      <c r="M236" s="419"/>
      <c r="N236" s="461"/>
      <c r="O236" s="479"/>
      <c r="P236" s="504"/>
    </row>
    <row r="237" spans="1:18" s="287" customFormat="1" ht="13.8">
      <c r="A237" s="904"/>
      <c r="B237" s="904"/>
      <c r="C237" s="902"/>
      <c r="D237" s="456"/>
      <c r="E237" s="332"/>
      <c r="F237" s="457"/>
      <c r="G237" s="457"/>
      <c r="H237" s="470"/>
      <c r="I237" s="459"/>
      <c r="J237" s="458"/>
      <c r="K237" s="459"/>
      <c r="L237" s="568"/>
      <c r="M237" s="419"/>
      <c r="N237" s="461"/>
      <c r="O237" s="479"/>
      <c r="P237" s="504"/>
    </row>
    <row r="238" spans="1:18" s="287" customFormat="1" ht="13.8">
      <c r="A238" s="904"/>
      <c r="B238" s="904"/>
      <c r="C238" s="902"/>
      <c r="D238" s="456"/>
      <c r="E238" s="332"/>
      <c r="F238" s="457"/>
      <c r="G238" s="457"/>
      <c r="H238" s="470"/>
      <c r="I238" s="459"/>
      <c r="J238" s="458"/>
      <c r="K238" s="459"/>
      <c r="L238" s="568"/>
      <c r="M238" s="419"/>
      <c r="N238" s="461"/>
      <c r="O238" s="479"/>
      <c r="P238" s="504"/>
    </row>
    <row r="239" spans="1:18" s="287" customFormat="1" ht="13.8">
      <c r="A239" s="904"/>
      <c r="B239" s="904"/>
      <c r="C239" s="911"/>
      <c r="D239" s="449"/>
      <c r="E239" s="450"/>
      <c r="F239" s="585"/>
      <c r="G239" s="429"/>
      <c r="H239" s="429"/>
      <c r="I239" s="586"/>
      <c r="J239" s="429"/>
      <c r="K239" s="429"/>
      <c r="L239" s="429"/>
      <c r="M239" s="429"/>
      <c r="N239" s="472"/>
      <c r="O239" s="459"/>
      <c r="P239" s="504"/>
    </row>
    <row r="240" spans="1:18" s="287" customFormat="1" ht="13.8">
      <c r="A240" s="899">
        <v>15</v>
      </c>
      <c r="B240" s="899" t="s">
        <v>273</v>
      </c>
      <c r="C240" s="901" t="s">
        <v>389</v>
      </c>
      <c r="D240" s="587"/>
      <c r="E240" s="588"/>
      <c r="F240" s="588"/>
      <c r="G240" s="459"/>
      <c r="H240" s="470"/>
      <c r="I240" s="419"/>
      <c r="J240" s="470"/>
      <c r="K240" s="459"/>
      <c r="L240" s="589"/>
      <c r="M240" s="419"/>
      <c r="N240" s="520"/>
      <c r="O240" s="590"/>
      <c r="P240" s="591"/>
      <c r="R240" s="592"/>
    </row>
    <row r="241" spans="1:16" s="287" customFormat="1" ht="13.8">
      <c r="A241" s="900"/>
      <c r="B241" s="900"/>
      <c r="C241" s="902"/>
      <c r="D241" s="897" t="s">
        <v>463</v>
      </c>
      <c r="E241" s="898"/>
      <c r="F241" s="898"/>
      <c r="G241" s="898"/>
      <c r="H241" s="898"/>
      <c r="I241" s="458" t="s">
        <v>85</v>
      </c>
      <c r="J241" s="458">
        <f>O229</f>
        <v>1022.6</v>
      </c>
      <c r="K241" s="459"/>
      <c r="L241" s="568" t="s">
        <v>4</v>
      </c>
      <c r="M241" s="419"/>
      <c r="N241" s="461"/>
      <c r="O241" s="524">
        <f>J241</f>
        <v>1022.6</v>
      </c>
      <c r="P241" s="593" t="str">
        <f>L241</f>
        <v>Cum</v>
      </c>
    </row>
    <row r="242" spans="1:16" s="287" customFormat="1" ht="13.8">
      <c r="A242" s="900"/>
      <c r="B242" s="900"/>
      <c r="C242" s="902"/>
      <c r="D242" s="594"/>
      <c r="E242" s="332"/>
      <c r="F242" s="457"/>
      <c r="G242" s="457"/>
      <c r="H242" s="595"/>
      <c r="I242" s="459"/>
      <c r="J242" s="458"/>
      <c r="K242" s="459"/>
      <c r="L242" s="568"/>
      <c r="M242" s="419"/>
      <c r="N242" s="461"/>
      <c r="O242" s="479"/>
      <c r="P242" s="596"/>
    </row>
    <row r="243" spans="1:16" s="287" customFormat="1" ht="13.8">
      <c r="A243" s="900"/>
      <c r="B243" s="900"/>
      <c r="C243" s="902"/>
      <c r="D243" s="404"/>
      <c r="E243" s="332"/>
      <c r="F243" s="457"/>
      <c r="G243" s="457"/>
      <c r="H243" s="595"/>
      <c r="I243" s="419"/>
      <c r="J243" s="597"/>
      <c r="K243" s="598"/>
      <c r="L243" s="461"/>
      <c r="M243" s="419"/>
      <c r="N243" s="461"/>
      <c r="O243" s="479"/>
      <c r="P243" s="596"/>
    </row>
    <row r="244" spans="1:16" s="287" customFormat="1">
      <c r="A244" s="900"/>
      <c r="B244" s="900"/>
      <c r="C244" s="902"/>
      <c r="D244" s="417"/>
      <c r="E244" s="418"/>
      <c r="F244" s="419"/>
      <c r="G244" s="419"/>
      <c r="H244" s="419"/>
      <c r="I244" s="429"/>
      <c r="J244" s="599"/>
      <c r="K244" s="600"/>
      <c r="L244" s="601"/>
      <c r="M244" s="602"/>
      <c r="N244" s="603"/>
      <c r="O244" s="479"/>
      <c r="P244" s="596"/>
    </row>
    <row r="245" spans="1:16" s="287" customFormat="1" ht="13.8">
      <c r="A245" s="889">
        <v>16</v>
      </c>
      <c r="B245" s="889" t="s">
        <v>274</v>
      </c>
      <c r="C245" s="901" t="s">
        <v>391</v>
      </c>
      <c r="D245" s="433"/>
      <c r="E245" s="434"/>
      <c r="F245" s="434"/>
      <c r="G245" s="434"/>
      <c r="H245" s="434"/>
      <c r="I245" s="419"/>
      <c r="J245" s="419"/>
      <c r="K245" s="419"/>
      <c r="L245" s="419"/>
      <c r="M245" s="419"/>
      <c r="N245" s="420"/>
      <c r="O245" s="604"/>
      <c r="P245" s="604"/>
    </row>
    <row r="246" spans="1:16" s="287" customFormat="1" ht="13.8">
      <c r="A246" s="890"/>
      <c r="B246" s="890"/>
      <c r="C246" s="902"/>
      <c r="D246" s="455"/>
      <c r="E246" s="456"/>
      <c r="F246" s="456"/>
      <c r="G246" s="456"/>
      <c r="H246" s="456"/>
      <c r="I246" s="419"/>
      <c r="J246" s="419"/>
      <c r="K246" s="419"/>
      <c r="L246" s="419"/>
      <c r="M246" s="419"/>
      <c r="N246" s="420"/>
      <c r="O246" s="532"/>
      <c r="P246" s="532"/>
    </row>
    <row r="247" spans="1:16" s="287" customFormat="1" ht="13.8">
      <c r="A247" s="890"/>
      <c r="B247" s="890"/>
      <c r="C247" s="902"/>
      <c r="D247" s="895" t="s">
        <v>392</v>
      </c>
      <c r="E247" s="896"/>
      <c r="F247" s="896"/>
      <c r="G247" s="457" t="s">
        <v>85</v>
      </c>
      <c r="H247" s="595" t="s">
        <v>393</v>
      </c>
      <c r="I247" s="419"/>
      <c r="J247" s="597"/>
      <c r="K247" s="598"/>
      <c r="L247" s="461" t="s">
        <v>394</v>
      </c>
      <c r="M247" s="419"/>
      <c r="N247" s="461"/>
      <c r="O247" s="479"/>
      <c r="P247" s="532"/>
    </row>
    <row r="248" spans="1:16" s="287" customFormat="1">
      <c r="A248" s="890"/>
      <c r="B248" s="890"/>
      <c r="C248" s="902"/>
      <c r="D248" s="455"/>
      <c r="E248" s="332"/>
      <c r="F248" s="457"/>
      <c r="G248" s="364"/>
      <c r="H248" s="595"/>
      <c r="I248" s="419"/>
      <c r="J248" s="597"/>
      <c r="K248" s="598"/>
      <c r="L248" s="461" t="s">
        <v>395</v>
      </c>
      <c r="M248" s="419"/>
      <c r="N248" s="461"/>
      <c r="O248" s="479"/>
      <c r="P248" s="532"/>
    </row>
    <row r="249" spans="1:16" s="287" customFormat="1" ht="13.8">
      <c r="A249" s="890"/>
      <c r="B249" s="890"/>
      <c r="C249" s="902"/>
      <c r="D249" s="897" t="s">
        <v>463</v>
      </c>
      <c r="E249" s="898"/>
      <c r="F249" s="898"/>
      <c r="G249" s="898"/>
      <c r="H249" s="898"/>
      <c r="I249" s="458" t="s">
        <v>85</v>
      </c>
      <c r="J249" s="458">
        <f>O229</f>
        <v>1022.6</v>
      </c>
      <c r="K249" s="459"/>
      <c r="L249" s="568" t="s">
        <v>4</v>
      </c>
      <c r="M249" s="419"/>
      <c r="N249" s="461"/>
      <c r="O249" s="524">
        <f>J249</f>
        <v>1022.6</v>
      </c>
      <c r="P249" s="593" t="str">
        <f>L249</f>
        <v>Cum</v>
      </c>
    </row>
    <row r="250" spans="1:16" s="287" customFormat="1" ht="13.8">
      <c r="A250" s="890"/>
      <c r="B250" s="890"/>
      <c r="C250" s="902"/>
      <c r="D250" s="605"/>
      <c r="E250" s="606"/>
      <c r="F250" s="470"/>
      <c r="G250" s="419"/>
      <c r="H250" s="595"/>
      <c r="I250" s="419"/>
      <c r="J250" s="461"/>
      <c r="K250" s="419"/>
      <c r="L250" s="461"/>
      <c r="M250" s="419"/>
      <c r="N250" s="461"/>
      <c r="O250" s="479"/>
      <c r="P250" s="532"/>
    </row>
    <row r="251" spans="1:16" s="287" customFormat="1" ht="13.8">
      <c r="A251" s="889">
        <v>17</v>
      </c>
      <c r="B251" s="889" t="s">
        <v>277</v>
      </c>
      <c r="C251" s="892" t="s">
        <v>396</v>
      </c>
      <c r="D251" s="607"/>
      <c r="E251" s="608"/>
      <c r="F251" s="438"/>
      <c r="G251" s="436"/>
      <c r="H251" s="438"/>
      <c r="I251" s="436"/>
      <c r="J251" s="437"/>
      <c r="K251" s="436"/>
      <c r="L251" s="609"/>
      <c r="M251" s="610"/>
      <c r="N251" s="609"/>
      <c r="O251" s="477"/>
      <c r="P251" s="591"/>
    </row>
    <row r="252" spans="1:16" s="287" customFormat="1" ht="13.8">
      <c r="A252" s="890"/>
      <c r="B252" s="890"/>
      <c r="C252" s="893"/>
      <c r="D252" s="895" t="s">
        <v>397</v>
      </c>
      <c r="E252" s="896"/>
      <c r="F252" s="419"/>
      <c r="G252" s="419"/>
      <c r="H252" s="419"/>
      <c r="I252" s="419"/>
      <c r="J252" s="419"/>
      <c r="K252" s="419"/>
      <c r="L252" s="419"/>
      <c r="M252" s="419"/>
      <c r="N252" s="419"/>
      <c r="O252" s="479"/>
      <c r="P252" s="596"/>
    </row>
    <row r="253" spans="1:16" s="287" customFormat="1">
      <c r="A253" s="890"/>
      <c r="B253" s="890"/>
      <c r="C253" s="893"/>
      <c r="D253" s="515"/>
      <c r="E253" s="516"/>
      <c r="F253" s="516" t="s">
        <v>398</v>
      </c>
      <c r="G253" s="516"/>
      <c r="H253" s="516"/>
      <c r="I253" s="516"/>
      <c r="J253" s="516" t="s">
        <v>399</v>
      </c>
      <c r="K253" s="330" t="s">
        <v>400</v>
      </c>
      <c r="L253" s="519"/>
      <c r="M253" s="404"/>
      <c r="N253" s="520"/>
      <c r="O253" s="479"/>
      <c r="P253" s="596"/>
    </row>
    <row r="254" spans="1:16" s="287" customFormat="1">
      <c r="A254" s="890"/>
      <c r="B254" s="890"/>
      <c r="C254" s="893"/>
      <c r="D254" s="611"/>
      <c r="E254" s="404"/>
      <c r="F254" s="459"/>
      <c r="G254" s="459"/>
      <c r="H254" s="519"/>
      <c r="I254" s="419"/>
      <c r="J254" s="519"/>
      <c r="K254" s="398"/>
      <c r="L254" s="519"/>
      <c r="M254" s="330"/>
      <c r="N254" s="520"/>
      <c r="O254" s="479"/>
      <c r="P254" s="596"/>
    </row>
    <row r="255" spans="1:16" s="287" customFormat="1" ht="13.8">
      <c r="A255" s="890"/>
      <c r="B255" s="890"/>
      <c r="C255" s="893"/>
      <c r="D255" s="897" t="s">
        <v>463</v>
      </c>
      <c r="E255" s="898"/>
      <c r="F255" s="898"/>
      <c r="G255" s="898"/>
      <c r="H255" s="898"/>
      <c r="I255" s="458" t="s">
        <v>85</v>
      </c>
      <c r="J255" s="458">
        <f>O241</f>
        <v>1022.6</v>
      </c>
      <c r="K255" s="459"/>
      <c r="L255" s="568" t="s">
        <v>4</v>
      </c>
      <c r="M255" s="419"/>
      <c r="N255" s="461"/>
      <c r="O255" s="524">
        <f>J255</f>
        <v>1022.6</v>
      </c>
      <c r="P255" s="593" t="str">
        <f>L255</f>
        <v>Cum</v>
      </c>
    </row>
    <row r="256" spans="1:16" s="287" customFormat="1" ht="13.8">
      <c r="A256" s="890"/>
      <c r="B256" s="890"/>
      <c r="C256" s="893"/>
      <c r="D256" s="419"/>
      <c r="E256" s="419"/>
      <c r="F256" s="332"/>
      <c r="G256" s="332"/>
      <c r="H256" s="470"/>
      <c r="I256" s="419"/>
      <c r="J256" s="461"/>
      <c r="K256" s="419"/>
      <c r="L256" s="461"/>
      <c r="M256" s="419"/>
      <c r="N256" s="461"/>
      <c r="O256" s="479"/>
      <c r="P256" s="596"/>
    </row>
    <row r="257" spans="1:16" s="287" customFormat="1" ht="13.8">
      <c r="A257" s="891"/>
      <c r="B257" s="891"/>
      <c r="C257" s="894"/>
      <c r="D257" s="449"/>
      <c r="E257" s="450"/>
      <c r="F257" s="338"/>
      <c r="G257" s="338"/>
      <c r="H257" s="467"/>
      <c r="I257" s="429"/>
      <c r="J257" s="468"/>
      <c r="K257" s="429"/>
      <c r="L257" s="468"/>
      <c r="M257" s="429"/>
      <c r="N257" s="468"/>
      <c r="O257" s="484"/>
      <c r="P257" s="612"/>
    </row>
    <row r="258" spans="1:16" s="287" customFormat="1" ht="13.8">
      <c r="A258" s="889">
        <v>18</v>
      </c>
      <c r="B258" s="889" t="s">
        <v>281</v>
      </c>
      <c r="C258" s="892" t="s">
        <v>40</v>
      </c>
      <c r="D258" s="607"/>
      <c r="E258" s="608"/>
      <c r="F258" s="438"/>
      <c r="G258" s="436"/>
      <c r="H258" s="438"/>
      <c r="I258" s="436"/>
      <c r="J258" s="437"/>
      <c r="K258" s="436"/>
      <c r="L258" s="609"/>
      <c r="M258" s="610"/>
      <c r="N258" s="609"/>
      <c r="O258" s="477"/>
      <c r="P258" s="591"/>
    </row>
    <row r="259" spans="1:16" s="287" customFormat="1" ht="13.8">
      <c r="A259" s="890"/>
      <c r="B259" s="890"/>
      <c r="C259" s="893"/>
      <c r="D259" s="895"/>
      <c r="E259" s="896"/>
      <c r="F259" s="419"/>
      <c r="G259" s="419"/>
      <c r="H259" s="419"/>
      <c r="I259" s="419"/>
      <c r="J259" s="419"/>
      <c r="K259" s="419"/>
      <c r="L259" s="419"/>
      <c r="M259" s="419"/>
      <c r="N259" s="419"/>
      <c r="O259" s="479"/>
      <c r="P259" s="596"/>
    </row>
    <row r="260" spans="1:16" s="287" customFormat="1">
      <c r="A260" s="890"/>
      <c r="B260" s="890"/>
      <c r="C260" s="893"/>
      <c r="D260" s="515"/>
      <c r="E260" s="516" t="s">
        <v>401</v>
      </c>
      <c r="F260" s="516"/>
      <c r="G260" s="516"/>
      <c r="H260" s="516"/>
      <c r="I260" s="516"/>
      <c r="J260" s="516"/>
      <c r="K260" s="330"/>
      <c r="L260" s="519"/>
      <c r="M260" s="404"/>
      <c r="N260" s="520">
        <f>O9</f>
        <v>1482</v>
      </c>
      <c r="O260" s="479"/>
      <c r="P260" s="596"/>
    </row>
    <row r="261" spans="1:16" s="287" customFormat="1">
      <c r="A261" s="890"/>
      <c r="B261" s="890"/>
      <c r="C261" s="893"/>
      <c r="D261" s="611"/>
      <c r="E261" s="404"/>
      <c r="F261" s="459"/>
      <c r="G261" s="459"/>
      <c r="H261" s="519"/>
      <c r="I261" s="419"/>
      <c r="J261" s="519"/>
      <c r="K261" s="398"/>
      <c r="L261" s="519"/>
      <c r="M261" s="330"/>
      <c r="N261" s="613" t="s">
        <v>4</v>
      </c>
      <c r="O261" s="479"/>
      <c r="P261" s="596"/>
    </row>
    <row r="262" spans="1:16" s="287" customFormat="1" ht="13.8">
      <c r="A262" s="890"/>
      <c r="B262" s="890"/>
      <c r="C262" s="893"/>
      <c r="D262" s="897" t="s">
        <v>402</v>
      </c>
      <c r="E262" s="898"/>
      <c r="F262" s="898"/>
      <c r="G262" s="898"/>
      <c r="H262" s="898"/>
      <c r="I262" s="458" t="s">
        <v>85</v>
      </c>
      <c r="J262" s="458">
        <f>N260</f>
        <v>1482</v>
      </c>
      <c r="K262" s="459" t="s">
        <v>140</v>
      </c>
      <c r="L262" s="568">
        <v>0.8</v>
      </c>
      <c r="M262" s="419" t="s">
        <v>85</v>
      </c>
      <c r="N262" s="461">
        <f>J262*L262</f>
        <v>1185.6000000000001</v>
      </c>
      <c r="O262" s="524">
        <f>N262</f>
        <v>1185.6000000000001</v>
      </c>
      <c r="P262" s="593" t="s">
        <v>4</v>
      </c>
    </row>
    <row r="263" spans="1:16" s="287" customFormat="1" ht="13.8">
      <c r="A263" s="890"/>
      <c r="B263" s="890"/>
      <c r="C263" s="893"/>
      <c r="D263" s="419"/>
      <c r="E263" s="419"/>
      <c r="F263" s="332"/>
      <c r="G263" s="332"/>
      <c r="H263" s="470"/>
      <c r="I263" s="419"/>
      <c r="J263" s="461"/>
      <c r="K263" s="419"/>
      <c r="L263" s="461"/>
      <c r="M263" s="419"/>
      <c r="N263" s="461"/>
      <c r="O263" s="479"/>
      <c r="P263" s="596"/>
    </row>
    <row r="264" spans="1:16" s="287" customFormat="1" ht="13.8">
      <c r="A264" s="891"/>
      <c r="B264" s="891"/>
      <c r="C264" s="894"/>
      <c r="D264" s="449"/>
      <c r="E264" s="450"/>
      <c r="F264" s="338"/>
      <c r="G264" s="338"/>
      <c r="H264" s="467"/>
      <c r="I264" s="429"/>
      <c r="J264" s="468"/>
      <c r="K264" s="429"/>
      <c r="L264" s="468"/>
      <c r="M264" s="429"/>
      <c r="N264" s="468"/>
      <c r="O264" s="484"/>
      <c r="P264" s="612"/>
    </row>
    <row r="265" spans="1:16" s="287" customFormat="1" ht="13.8">
      <c r="A265" s="614"/>
      <c r="B265" s="614"/>
      <c r="C265" s="456"/>
      <c r="D265" s="418"/>
      <c r="E265" s="418"/>
      <c r="F265" s="419"/>
      <c r="G265" s="419"/>
      <c r="H265" s="470"/>
      <c r="I265" s="419"/>
      <c r="J265" s="461"/>
      <c r="K265" s="419"/>
      <c r="L265" s="461"/>
      <c r="M265" s="419"/>
      <c r="N265" s="461"/>
      <c r="O265" s="459"/>
      <c r="P265" s="615"/>
    </row>
    <row r="266" spans="1:16" s="287" customFormat="1" ht="13.8">
      <c r="A266" s="614"/>
      <c r="B266" s="614"/>
      <c r="C266" s="456"/>
      <c r="D266" s="418"/>
      <c r="E266" s="418"/>
      <c r="F266" s="419"/>
      <c r="G266" s="419"/>
      <c r="H266" s="470"/>
      <c r="I266" s="419"/>
      <c r="J266" s="461"/>
      <c r="K266" s="419"/>
      <c r="L266" s="461"/>
      <c r="M266" s="419"/>
      <c r="N266" s="461"/>
      <c r="O266" s="459"/>
      <c r="P266" s="615"/>
    </row>
    <row r="267" spans="1:16" s="287" customFormat="1" ht="13.8">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ht="13.8">
      <c r="A269" s="614"/>
      <c r="B269" s="614"/>
      <c r="C269" s="456"/>
      <c r="D269" s="418"/>
      <c r="E269" s="418"/>
      <c r="F269" s="419"/>
      <c r="G269" s="419"/>
      <c r="H269" s="419"/>
      <c r="I269" s="419"/>
      <c r="J269" s="419"/>
      <c r="K269" s="419"/>
      <c r="L269" s="419"/>
      <c r="M269" s="419"/>
      <c r="N269" s="618"/>
      <c r="O269" s="459"/>
      <c r="P269" s="615"/>
    </row>
    <row r="270" spans="1:16" s="287" customFormat="1" ht="13.8">
      <c r="A270" s="614"/>
      <c r="B270" s="614"/>
      <c r="C270" s="456"/>
      <c r="D270" s="594"/>
      <c r="E270" s="606"/>
      <c r="F270" s="470"/>
      <c r="G270" s="419"/>
      <c r="H270" s="470"/>
      <c r="I270" s="419"/>
      <c r="J270" s="461"/>
      <c r="K270" s="419"/>
      <c r="L270" s="543"/>
      <c r="M270" s="544"/>
      <c r="N270" s="543"/>
      <c r="O270" s="459"/>
      <c r="P270" s="615"/>
    </row>
    <row r="271" spans="1:16" s="287" customFormat="1" ht="13.8">
      <c r="A271" s="619"/>
      <c r="B271" s="619"/>
      <c r="C271" s="620"/>
      <c r="D271" s="621"/>
      <c r="E271" s="621"/>
      <c r="F271" s="622"/>
      <c r="G271" s="623"/>
      <c r="H271" s="624"/>
      <c r="I271" s="625"/>
      <c r="J271" s="466"/>
      <c r="K271" s="625"/>
      <c r="L271" s="466"/>
      <c r="M271" s="625"/>
      <c r="N271" s="626"/>
      <c r="O271" s="625"/>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466"/>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7"/>
      <c r="E276" s="628"/>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1"/>
      <c r="E278" s="621"/>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4"/>
      <c r="I280" s="625"/>
      <c r="J280" s="466"/>
      <c r="K280" s="625"/>
      <c r="L280" s="466"/>
      <c r="M280" s="625"/>
      <c r="N280" s="626"/>
      <c r="O280" s="625"/>
      <c r="P280" s="615"/>
    </row>
    <row r="281" spans="1:16" s="287" customFormat="1" ht="13.8">
      <c r="A281" s="619"/>
      <c r="B281" s="619"/>
      <c r="C281" s="620"/>
      <c r="D281" s="627"/>
      <c r="E281" s="628"/>
      <c r="F281" s="622"/>
      <c r="G281" s="623"/>
      <c r="H281" s="624"/>
      <c r="I281" s="625"/>
      <c r="J281" s="466"/>
      <c r="K281" s="625"/>
      <c r="L281" s="466"/>
      <c r="M281" s="625"/>
      <c r="N281" s="626"/>
      <c r="O281" s="625"/>
      <c r="P281" s="615"/>
    </row>
    <row r="282" spans="1:16" s="287" customFormat="1" ht="13.8">
      <c r="A282" s="619"/>
      <c r="B282" s="619"/>
      <c r="C282" s="620"/>
      <c r="D282" s="628"/>
      <c r="E282" s="628"/>
      <c r="F282" s="622"/>
      <c r="G282" s="623"/>
      <c r="H282" s="624"/>
      <c r="I282" s="625"/>
      <c r="J282" s="466"/>
      <c r="K282" s="625"/>
      <c r="L282" s="466"/>
      <c r="M282" s="625"/>
      <c r="N282" s="626"/>
      <c r="O282" s="625"/>
      <c r="P282" s="615"/>
    </row>
    <row r="283" spans="1:16" s="287" customFormat="1" ht="13.8">
      <c r="A283" s="619"/>
      <c r="B283" s="619"/>
      <c r="C283" s="620"/>
      <c r="D283" s="621"/>
      <c r="E283" s="621"/>
      <c r="F283" s="621"/>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4"/>
      <c r="I284" s="625"/>
      <c r="J284" s="466"/>
      <c r="K284" s="625"/>
      <c r="L284" s="466"/>
      <c r="M284" s="625"/>
      <c r="N284" s="626"/>
      <c r="O284" s="625"/>
      <c r="P284" s="615"/>
    </row>
    <row r="285" spans="1:16" s="287" customFormat="1" ht="13.8">
      <c r="A285" s="619"/>
      <c r="B285" s="619"/>
      <c r="C285" s="620"/>
      <c r="D285" s="627"/>
      <c r="E285" s="628"/>
      <c r="F285" s="622"/>
      <c r="G285" s="623"/>
      <c r="H285" s="624"/>
      <c r="I285" s="625"/>
      <c r="J285" s="466"/>
      <c r="K285" s="625"/>
      <c r="L285" s="466"/>
      <c r="M285" s="625"/>
      <c r="N285" s="626"/>
      <c r="O285" s="625"/>
      <c r="P285" s="615"/>
    </row>
    <row r="286" spans="1:16" s="287" customFormat="1" ht="13.8">
      <c r="A286" s="619"/>
      <c r="B286" s="619"/>
      <c r="C286" s="620"/>
      <c r="D286" s="627"/>
      <c r="E286" s="628"/>
      <c r="F286" s="622"/>
      <c r="G286" s="623"/>
      <c r="H286" s="629"/>
      <c r="I286" s="623"/>
      <c r="J286" s="626"/>
      <c r="K286" s="623"/>
      <c r="L286" s="626"/>
      <c r="M286" s="623"/>
      <c r="N286" s="626"/>
      <c r="O286" s="625"/>
      <c r="P286" s="615"/>
    </row>
    <row r="287" spans="1:16" s="287" customFormat="1" ht="13.8">
      <c r="A287" s="619"/>
      <c r="B287" s="619"/>
      <c r="C287" s="620"/>
      <c r="D287" s="627"/>
      <c r="E287" s="628"/>
      <c r="F287" s="622"/>
      <c r="G287" s="623"/>
      <c r="H287" s="629"/>
      <c r="I287" s="623"/>
      <c r="J287" s="626"/>
      <c r="K287" s="623"/>
      <c r="L287" s="626"/>
      <c r="M287" s="623"/>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5"/>
      <c r="H293" s="624"/>
      <c r="I293" s="625"/>
      <c r="J293" s="466"/>
      <c r="K293" s="625"/>
      <c r="L293" s="466"/>
      <c r="M293" s="625"/>
      <c r="N293" s="626"/>
      <c r="O293" s="625"/>
      <c r="P293" s="615"/>
    </row>
    <row r="294" spans="1:16" s="287" customFormat="1" ht="13.8">
      <c r="A294" s="619"/>
      <c r="B294" s="619"/>
      <c r="C294" s="620"/>
      <c r="D294" s="627"/>
      <c r="E294" s="628"/>
      <c r="F294" s="622"/>
      <c r="G294" s="625"/>
      <c r="H294" s="624"/>
      <c r="I294" s="625"/>
      <c r="J294" s="466"/>
      <c r="K294" s="625"/>
      <c r="L294" s="466"/>
      <c r="M294" s="625"/>
      <c r="N294" s="626"/>
      <c r="O294" s="625"/>
      <c r="P294" s="615"/>
    </row>
    <row r="295" spans="1:16" s="287" customFormat="1" ht="13.8">
      <c r="A295" s="619"/>
      <c r="B295" s="619"/>
      <c r="C295" s="620"/>
      <c r="D295" s="627"/>
      <c r="E295" s="628"/>
      <c r="F295" s="622"/>
      <c r="G295" s="623"/>
      <c r="H295" s="629"/>
      <c r="I295" s="623"/>
      <c r="J295" s="626"/>
      <c r="K295" s="623"/>
      <c r="L295" s="626"/>
      <c r="M295" s="623"/>
      <c r="N295" s="626"/>
      <c r="O295" s="625"/>
      <c r="P295" s="615"/>
    </row>
    <row r="296" spans="1:16" s="287" customFormat="1" ht="13.8">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ht="13.8">
      <c r="A298" s="619"/>
      <c r="B298" s="619"/>
      <c r="C298" s="620"/>
      <c r="D298" s="627"/>
      <c r="E298" s="628"/>
      <c r="F298" s="622"/>
      <c r="G298" s="623"/>
      <c r="H298" s="629"/>
      <c r="I298" s="623"/>
      <c r="J298" s="626"/>
      <c r="K298" s="623"/>
      <c r="L298" s="626"/>
      <c r="M298" s="623"/>
      <c r="N298" s="633"/>
      <c r="O298" s="625"/>
      <c r="P298" s="615"/>
    </row>
    <row r="299" spans="1:16" s="287" customFormat="1" ht="13.8">
      <c r="A299" s="619"/>
      <c r="B299" s="619"/>
      <c r="C299" s="620"/>
      <c r="D299" s="627"/>
      <c r="E299" s="628"/>
      <c r="F299" s="622"/>
      <c r="G299" s="623"/>
      <c r="H299" s="622"/>
      <c r="I299" s="623"/>
      <c r="J299" s="626"/>
      <c r="K299" s="623"/>
      <c r="L299" s="634"/>
      <c r="M299" s="635"/>
      <c r="N299" s="634"/>
      <c r="O299" s="625"/>
      <c r="P299" s="615"/>
    </row>
    <row r="300" spans="1:16" s="287" customFormat="1" ht="15.6">
      <c r="A300" s="288"/>
      <c r="B300" s="288"/>
      <c r="C300" s="456"/>
      <c r="D300" s="636"/>
      <c r="E300" s="636"/>
      <c r="F300" s="636"/>
      <c r="G300" s="623"/>
      <c r="H300" s="623"/>
      <c r="I300" s="623"/>
      <c r="J300" s="623"/>
      <c r="K300" s="623"/>
      <c r="L300" s="623"/>
      <c r="M300" s="623"/>
      <c r="N300" s="623"/>
      <c r="O300" s="615"/>
      <c r="P300" s="615"/>
    </row>
    <row r="301" spans="1:16" s="287" customFormat="1" ht="13.8">
      <c r="A301" s="288"/>
      <c r="B301" s="288"/>
      <c r="C301" s="456"/>
      <c r="D301" s="620"/>
      <c r="E301" s="620"/>
      <c r="F301" s="620"/>
      <c r="G301" s="620"/>
      <c r="H301" s="620"/>
      <c r="I301" s="620"/>
      <c r="J301" s="620"/>
      <c r="K301" s="623"/>
      <c r="L301" s="623"/>
      <c r="M301" s="623"/>
      <c r="N301" s="623"/>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37"/>
      <c r="E303" s="637"/>
      <c r="F303" s="638"/>
      <c r="G303" s="638"/>
      <c r="H303" s="624"/>
      <c r="I303" s="625"/>
      <c r="J303" s="624"/>
      <c r="K303" s="625"/>
      <c r="L303" s="46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20"/>
      <c r="E305" s="620"/>
      <c r="F305" s="620"/>
      <c r="G305" s="623"/>
      <c r="H305" s="629"/>
      <c r="I305" s="623"/>
      <c r="J305" s="629"/>
      <c r="K305" s="623"/>
      <c r="L305" s="626"/>
      <c r="M305" s="623"/>
      <c r="N305" s="626"/>
      <c r="O305" s="615"/>
      <c r="P305" s="615"/>
    </row>
    <row r="306" spans="1:16" s="287" customFormat="1" ht="13.8">
      <c r="A306" s="288"/>
      <c r="B306" s="288"/>
      <c r="C306" s="456"/>
      <c r="D306" s="637"/>
      <c r="E306" s="637"/>
      <c r="F306" s="638"/>
      <c r="G306" s="638"/>
      <c r="H306" s="624"/>
      <c r="I306" s="625"/>
      <c r="J306" s="624"/>
      <c r="K306" s="625"/>
      <c r="L306" s="466"/>
      <c r="M306" s="623"/>
      <c r="N306" s="626"/>
      <c r="O306" s="615"/>
      <c r="P306" s="615"/>
    </row>
    <row r="307" spans="1:16" s="287" customFormat="1" ht="13.8">
      <c r="A307" s="288"/>
      <c r="B307" s="288"/>
      <c r="C307" s="456"/>
      <c r="D307" s="639"/>
      <c r="E307" s="639"/>
      <c r="F307" s="639"/>
      <c r="G307" s="625"/>
      <c r="H307" s="624"/>
      <c r="I307" s="625"/>
      <c r="J307" s="624"/>
      <c r="K307" s="625"/>
      <c r="L307" s="466"/>
      <c r="M307" s="623"/>
      <c r="N307" s="626"/>
      <c r="O307" s="615"/>
      <c r="P307" s="615"/>
    </row>
    <row r="308" spans="1:16" s="287" customFormat="1" ht="13.8">
      <c r="A308" s="288"/>
      <c r="B308" s="288"/>
      <c r="C308" s="456"/>
      <c r="D308" s="405"/>
      <c r="E308" s="405"/>
      <c r="F308" s="291"/>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639"/>
      <c r="E310" s="639"/>
      <c r="F310" s="639"/>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625"/>
      <c r="H312" s="624"/>
      <c r="I312" s="625"/>
      <c r="J312" s="624"/>
      <c r="K312" s="625"/>
      <c r="L312" s="466"/>
      <c r="M312" s="623"/>
      <c r="N312" s="626"/>
      <c r="O312" s="615"/>
      <c r="P312" s="615"/>
    </row>
    <row r="313" spans="1:16" s="287" customFormat="1" ht="13.8">
      <c r="A313" s="288"/>
      <c r="B313" s="288"/>
      <c r="C313" s="456"/>
      <c r="D313" s="405"/>
      <c r="E313" s="405"/>
      <c r="F313" s="291"/>
      <c r="G313" s="625"/>
      <c r="H313" s="624"/>
      <c r="I313" s="625"/>
      <c r="J313" s="624"/>
      <c r="K313" s="625"/>
      <c r="L313" s="466"/>
      <c r="M313" s="623"/>
      <c r="N313" s="626"/>
      <c r="O313" s="615"/>
      <c r="P313" s="615"/>
    </row>
    <row r="314" spans="1:16" s="287" customFormat="1" ht="13.8">
      <c r="A314" s="288"/>
      <c r="B314" s="288"/>
      <c r="C314" s="456"/>
      <c r="D314" s="405"/>
      <c r="E314" s="405"/>
      <c r="F314" s="291"/>
      <c r="G314" s="291"/>
      <c r="H314" s="291"/>
      <c r="I314" s="291"/>
      <c r="J314" s="291"/>
      <c r="K314" s="291"/>
      <c r="L314" s="291"/>
      <c r="M314" s="291"/>
      <c r="N314" s="501"/>
      <c r="O314" s="615"/>
      <c r="P314" s="615"/>
    </row>
    <row r="315" spans="1:16" s="287" customFormat="1" ht="13.8">
      <c r="A315" s="288"/>
      <c r="B315" s="288"/>
      <c r="C315" s="456"/>
      <c r="D315" s="405"/>
      <c r="E315" s="405"/>
      <c r="F315" s="291"/>
      <c r="G315" s="291"/>
      <c r="H315" s="291"/>
      <c r="I315" s="291"/>
      <c r="J315" s="291"/>
      <c r="K315" s="291"/>
      <c r="L315" s="291"/>
      <c r="M315" s="291"/>
      <c r="N315" s="291"/>
      <c r="O315" s="615"/>
      <c r="P315" s="615"/>
    </row>
    <row r="316" spans="1:16" s="287" customFormat="1" ht="13.8">
      <c r="A316" s="288"/>
      <c r="B316" s="288"/>
      <c r="C316" s="456"/>
      <c r="D316" s="405"/>
      <c r="E316" s="405"/>
      <c r="F316" s="291"/>
      <c r="G316" s="291"/>
      <c r="H316" s="291"/>
      <c r="I316" s="291"/>
      <c r="J316" s="291"/>
      <c r="K316" s="291"/>
      <c r="L316" s="291"/>
      <c r="M316" s="291"/>
      <c r="N316" s="291"/>
      <c r="O316" s="615"/>
      <c r="P316" s="615"/>
    </row>
    <row r="317" spans="1:16" s="287" customFormat="1" ht="17.399999999999999">
      <c r="A317" s="288"/>
      <c r="B317" s="288"/>
      <c r="C317" s="456"/>
      <c r="D317" s="405"/>
      <c r="E317" s="405"/>
      <c r="F317" s="291"/>
      <c r="G317" s="291"/>
      <c r="H317" s="291"/>
      <c r="I317" s="291"/>
      <c r="J317" s="640"/>
      <c r="K317" s="640"/>
      <c r="L317" s="640"/>
      <c r="M317" s="641"/>
      <c r="N317" s="642"/>
      <c r="O317" s="643"/>
      <c r="P317" s="615"/>
    </row>
    <row r="318" spans="1:16" s="287" customFormat="1" ht="17.399999999999999">
      <c r="A318" s="288"/>
      <c r="B318" s="288"/>
      <c r="C318" s="456"/>
      <c r="D318" s="405"/>
      <c r="E318" s="405"/>
      <c r="F318" s="291"/>
      <c r="G318" s="291"/>
      <c r="H318" s="291"/>
      <c r="I318" s="291"/>
      <c r="J318" s="644"/>
      <c r="K318" s="644"/>
      <c r="L318" s="644"/>
      <c r="M318" s="641"/>
      <c r="N318" s="645"/>
      <c r="O318" s="643"/>
      <c r="P318" s="615"/>
    </row>
    <row r="319" spans="1:16" s="287" customFormat="1" ht="15.6">
      <c r="A319" s="288"/>
      <c r="B319" s="288"/>
      <c r="C319" s="456"/>
      <c r="D319" s="646"/>
      <c r="E319" s="646"/>
      <c r="F319" s="646"/>
      <c r="G319" s="291"/>
      <c r="H319" s="291"/>
      <c r="I319" s="291"/>
      <c r="J319" s="291"/>
      <c r="K319" s="291"/>
      <c r="L319" s="291"/>
      <c r="M319" s="291"/>
      <c r="N319" s="291"/>
      <c r="O319" s="615"/>
      <c r="P319" s="615"/>
    </row>
    <row r="320" spans="1:16" s="287" customFormat="1" ht="13.8">
      <c r="A320" s="288"/>
      <c r="B320" s="288"/>
      <c r="C320" s="456"/>
      <c r="D320" s="647"/>
      <c r="E320" s="647"/>
      <c r="F320" s="405"/>
      <c r="G320" s="625"/>
      <c r="H320" s="624"/>
      <c r="I320" s="625"/>
      <c r="J320" s="624"/>
      <c r="K320" s="625"/>
      <c r="L320" s="466"/>
      <c r="M320" s="623"/>
      <c r="N320" s="626"/>
      <c r="O320" s="615"/>
      <c r="P320" s="615"/>
    </row>
    <row r="321" spans="1:16" s="287" customFormat="1" ht="13.8">
      <c r="A321" s="288"/>
      <c r="B321" s="288"/>
      <c r="C321" s="456"/>
      <c r="D321" s="647"/>
      <c r="E321" s="647"/>
      <c r="F321" s="405"/>
      <c r="G321" s="625"/>
      <c r="H321" s="624"/>
      <c r="I321" s="625"/>
      <c r="J321" s="624"/>
      <c r="K321" s="625"/>
      <c r="L321" s="466"/>
      <c r="M321" s="623"/>
      <c r="N321" s="626"/>
      <c r="O321" s="615"/>
      <c r="P321" s="615"/>
    </row>
    <row r="322" spans="1:16" s="287" customFormat="1" ht="13.8">
      <c r="A322" s="288"/>
      <c r="B322" s="288"/>
      <c r="C322" s="456"/>
      <c r="D322" s="648"/>
      <c r="E322" s="648"/>
      <c r="F322" s="648"/>
      <c r="G322" s="625"/>
      <c r="H322" s="624"/>
      <c r="I322" s="625"/>
      <c r="J322" s="624"/>
      <c r="K322" s="625"/>
      <c r="L322" s="466"/>
      <c r="M322" s="623"/>
      <c r="N322" s="626"/>
      <c r="O322" s="615"/>
      <c r="P322" s="615"/>
    </row>
    <row r="323" spans="1:16" s="287" customFormat="1" ht="13.8">
      <c r="A323" s="288"/>
      <c r="B323" s="288"/>
      <c r="C323" s="456"/>
      <c r="D323" s="647"/>
      <c r="E323" s="647"/>
      <c r="F323" s="647"/>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3.8">
      <c r="A326" s="288"/>
      <c r="B326" s="288"/>
      <c r="C326" s="456"/>
      <c r="D326" s="639"/>
      <c r="E326" s="639"/>
      <c r="F326" s="639"/>
      <c r="G326" s="625"/>
      <c r="H326" s="624"/>
      <c r="I326" s="625"/>
      <c r="J326" s="624"/>
      <c r="K326" s="625"/>
      <c r="L326" s="466"/>
      <c r="M326" s="623"/>
      <c r="N326" s="626"/>
      <c r="O326" s="615"/>
      <c r="P326" s="615"/>
    </row>
    <row r="327" spans="1:16" s="287" customFormat="1" ht="13.8">
      <c r="A327" s="288"/>
      <c r="B327" s="288"/>
      <c r="C327" s="456"/>
      <c r="D327" s="639"/>
      <c r="E327" s="639"/>
      <c r="F327" s="639"/>
      <c r="G327" s="625"/>
      <c r="H327" s="624"/>
      <c r="I327" s="625"/>
      <c r="J327" s="624"/>
      <c r="K327" s="625"/>
      <c r="L327" s="466"/>
      <c r="M327" s="623"/>
      <c r="N327" s="626"/>
      <c r="O327" s="615"/>
      <c r="P327" s="615"/>
    </row>
    <row r="328" spans="1:16" s="287" customFormat="1" ht="15.6">
      <c r="A328" s="288"/>
      <c r="B328" s="288"/>
      <c r="C328" s="456"/>
      <c r="D328" s="649"/>
      <c r="E328" s="637"/>
      <c r="F328" s="638"/>
      <c r="G328" s="638"/>
      <c r="H328" s="624"/>
      <c r="I328" s="625"/>
      <c r="J328" s="624"/>
      <c r="K328" s="625"/>
      <c r="L328" s="466"/>
      <c r="M328" s="623"/>
      <c r="N328" s="626"/>
      <c r="O328" s="615"/>
      <c r="P328" s="615"/>
    </row>
    <row r="329" spans="1:16" s="287" customFormat="1" ht="15.6">
      <c r="A329" s="288"/>
      <c r="B329" s="288"/>
      <c r="C329" s="456"/>
      <c r="D329" s="639"/>
      <c r="E329" s="639"/>
      <c r="F329" s="649"/>
      <c r="G329" s="625"/>
      <c r="H329" s="624"/>
      <c r="I329" s="625"/>
      <c r="J329" s="624"/>
      <c r="K329" s="625"/>
      <c r="L329" s="466"/>
      <c r="M329" s="623"/>
      <c r="N329" s="626"/>
      <c r="O329" s="615"/>
      <c r="P329" s="615"/>
    </row>
    <row r="330" spans="1:16" s="287" customFormat="1" ht="13.8">
      <c r="A330" s="288"/>
      <c r="B330" s="288"/>
      <c r="C330" s="456"/>
      <c r="D330" s="639"/>
      <c r="E330" s="639"/>
      <c r="F330" s="639"/>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5.6">
      <c r="A332" s="288"/>
      <c r="B332" s="288"/>
      <c r="C332" s="456"/>
      <c r="D332" s="650"/>
      <c r="E332" s="650"/>
      <c r="F332" s="650"/>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3.8">
      <c r="A334" s="288"/>
      <c r="B334" s="288"/>
      <c r="C334" s="456"/>
      <c r="D334" s="405"/>
      <c r="E334" s="405"/>
      <c r="F334" s="291"/>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5.6">
      <c r="A336" s="288"/>
      <c r="B336" s="288"/>
      <c r="C336" s="456"/>
      <c r="D336" s="650"/>
      <c r="E336" s="650"/>
      <c r="F336" s="650"/>
      <c r="G336" s="625"/>
      <c r="H336" s="624"/>
      <c r="I336" s="625"/>
      <c r="J336" s="624"/>
      <c r="K336" s="625"/>
      <c r="L336" s="466"/>
      <c r="M336" s="623"/>
      <c r="N336" s="626"/>
      <c r="O336" s="615"/>
      <c r="P336" s="615"/>
    </row>
    <row r="337" spans="1:16" s="287" customFormat="1" ht="13.8">
      <c r="A337" s="288"/>
      <c r="B337" s="288"/>
      <c r="C337" s="456"/>
      <c r="D337" s="405"/>
      <c r="E337" s="405"/>
      <c r="F337" s="291"/>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639"/>
      <c r="E344" s="639"/>
      <c r="F344" s="639"/>
      <c r="G344" s="625"/>
      <c r="H344" s="624"/>
      <c r="I344" s="625"/>
      <c r="J344" s="624"/>
      <c r="K344" s="625"/>
      <c r="L344" s="466"/>
      <c r="M344" s="623"/>
      <c r="N344" s="626"/>
      <c r="O344" s="615"/>
      <c r="P344" s="615"/>
    </row>
    <row r="345" spans="1:16" s="287" customFormat="1" ht="13.8">
      <c r="A345" s="288"/>
      <c r="B345" s="288"/>
      <c r="C345" s="456"/>
      <c r="D345" s="639"/>
      <c r="E345" s="639"/>
      <c r="F345" s="639"/>
      <c r="G345" s="625"/>
      <c r="H345" s="624"/>
      <c r="I345" s="625"/>
      <c r="J345" s="624"/>
      <c r="K345" s="625"/>
      <c r="L345" s="466"/>
      <c r="M345" s="623"/>
      <c r="N345" s="626"/>
      <c r="O345" s="615"/>
      <c r="P345" s="615"/>
    </row>
    <row r="346" spans="1:16" s="287" customFormat="1" ht="13.8">
      <c r="A346" s="288"/>
      <c r="B346" s="288"/>
      <c r="C346" s="456"/>
      <c r="D346" s="405"/>
      <c r="E346" s="405"/>
      <c r="F346" s="405"/>
      <c r="G346" s="625"/>
      <c r="H346" s="624"/>
      <c r="I346" s="625"/>
      <c r="J346" s="624"/>
      <c r="K346" s="625"/>
      <c r="L346" s="466"/>
      <c r="M346" s="623"/>
      <c r="N346" s="626"/>
      <c r="O346" s="615"/>
      <c r="P346" s="615"/>
    </row>
    <row r="347" spans="1:16" s="287" customFormat="1" ht="13.8">
      <c r="A347" s="288"/>
      <c r="B347" s="288"/>
      <c r="C347" s="456"/>
      <c r="D347" s="405"/>
      <c r="E347" s="405"/>
      <c r="F347" s="405"/>
      <c r="G347" s="625"/>
      <c r="H347" s="624"/>
      <c r="I347" s="625"/>
      <c r="J347" s="624"/>
      <c r="K347" s="625"/>
      <c r="L347" s="466"/>
      <c r="M347" s="623"/>
      <c r="N347" s="626"/>
      <c r="O347" s="615"/>
      <c r="P347" s="615"/>
    </row>
    <row r="348" spans="1:16" s="287" customFormat="1" ht="13.8">
      <c r="A348" s="288"/>
      <c r="B348" s="288"/>
      <c r="C348" s="456"/>
      <c r="D348" s="639"/>
      <c r="E348" s="639"/>
      <c r="F348" s="639"/>
      <c r="G348" s="625"/>
      <c r="H348" s="624"/>
      <c r="I348" s="625"/>
      <c r="J348" s="624"/>
      <c r="K348" s="625"/>
      <c r="L348" s="466"/>
      <c r="M348" s="623"/>
      <c r="N348" s="626"/>
      <c r="O348" s="615"/>
      <c r="P348" s="615"/>
    </row>
    <row r="349" spans="1:16" s="287" customFormat="1" ht="13.8">
      <c r="A349" s="288"/>
      <c r="B349" s="288"/>
      <c r="C349" s="456"/>
      <c r="D349" s="639"/>
      <c r="E349" s="639"/>
      <c r="F349" s="639"/>
      <c r="G349" s="625"/>
      <c r="H349" s="624"/>
      <c r="I349" s="625"/>
      <c r="J349" s="624"/>
      <c r="K349" s="625"/>
      <c r="L349" s="466"/>
      <c r="M349" s="623"/>
      <c r="N349" s="626"/>
      <c r="O349" s="615"/>
      <c r="P349" s="615"/>
    </row>
    <row r="350" spans="1:16" s="287" customFormat="1" ht="13.8">
      <c r="A350" s="288"/>
      <c r="B350" s="288"/>
      <c r="C350" s="456"/>
      <c r="D350" s="405"/>
      <c r="E350" s="405"/>
      <c r="F350" s="291"/>
      <c r="G350" s="625"/>
      <c r="H350" s="624"/>
      <c r="I350" s="625"/>
      <c r="J350" s="624"/>
      <c r="K350" s="625"/>
      <c r="L350" s="466"/>
      <c r="M350" s="623"/>
      <c r="N350" s="626"/>
      <c r="O350" s="615"/>
      <c r="P350" s="615"/>
    </row>
    <row r="351" spans="1:16" s="287" customFormat="1" ht="13.8">
      <c r="A351" s="288"/>
      <c r="B351" s="288"/>
      <c r="C351" s="456"/>
      <c r="D351" s="405"/>
      <c r="E351" s="405"/>
      <c r="F351" s="291"/>
      <c r="G351" s="625"/>
      <c r="H351" s="624"/>
      <c r="I351" s="291"/>
      <c r="J351" s="291"/>
      <c r="K351" s="291"/>
      <c r="L351" s="291"/>
      <c r="M351" s="291"/>
      <c r="N351" s="291"/>
      <c r="O351" s="615"/>
      <c r="P351" s="615"/>
    </row>
    <row r="352" spans="1:16" s="287" customFormat="1" ht="13.8">
      <c r="A352" s="288"/>
      <c r="B352" s="288"/>
      <c r="C352" s="456"/>
      <c r="D352" s="405"/>
      <c r="E352" s="405"/>
      <c r="F352" s="291"/>
      <c r="G352" s="291"/>
      <c r="H352" s="291"/>
      <c r="I352" s="291"/>
      <c r="J352" s="291"/>
      <c r="K352" s="291"/>
      <c r="L352" s="291"/>
      <c r="M352" s="291"/>
      <c r="N352" s="558"/>
      <c r="O352" s="615"/>
      <c r="P352" s="615"/>
    </row>
    <row r="353" spans="1:16" s="287" customFormat="1" ht="17.399999999999999">
      <c r="A353" s="288"/>
      <c r="B353" s="288"/>
      <c r="C353" s="456"/>
      <c r="D353" s="405"/>
      <c r="E353" s="405"/>
      <c r="F353" s="291"/>
      <c r="G353" s="625"/>
      <c r="H353" s="624"/>
      <c r="I353" s="291"/>
      <c r="J353" s="640"/>
      <c r="K353" s="640"/>
      <c r="L353" s="640"/>
      <c r="M353" s="291"/>
      <c r="N353" s="651"/>
      <c r="O353" s="615"/>
      <c r="P353" s="615"/>
    </row>
    <row r="354" spans="1:16" s="287" customFormat="1" ht="13.8">
      <c r="A354" s="288"/>
      <c r="B354" s="288"/>
      <c r="C354" s="456"/>
      <c r="D354" s="405"/>
      <c r="E354" s="405"/>
      <c r="F354" s="291"/>
      <c r="G354" s="625"/>
      <c r="H354" s="624"/>
      <c r="I354" s="291"/>
      <c r="J354" s="291"/>
      <c r="K354" s="291"/>
      <c r="L354" s="291"/>
      <c r="M354" s="291"/>
      <c r="N354" s="615"/>
      <c r="O354" s="615"/>
      <c r="P354" s="615"/>
    </row>
    <row r="355" spans="1:16" s="287" customFormat="1" ht="15.6">
      <c r="A355" s="288"/>
      <c r="B355" s="288"/>
      <c r="C355" s="456"/>
      <c r="D355" s="646"/>
      <c r="E355" s="646"/>
      <c r="F355" s="646"/>
      <c r="G355" s="625"/>
      <c r="H355" s="624"/>
      <c r="I355" s="291"/>
      <c r="J355" s="291"/>
      <c r="K355" s="291"/>
      <c r="L355" s="291"/>
      <c r="M355" s="291"/>
      <c r="N355" s="291"/>
      <c r="O355" s="615"/>
      <c r="P355" s="615"/>
    </row>
    <row r="356" spans="1:16" s="287" customFormat="1" ht="13.8">
      <c r="A356" s="288"/>
      <c r="B356" s="288"/>
      <c r="C356" s="456"/>
      <c r="D356" s="639"/>
      <c r="E356" s="639"/>
      <c r="F356" s="639"/>
      <c r="G356" s="639"/>
      <c r="H356" s="639"/>
      <c r="I356" s="291"/>
      <c r="J356" s="291"/>
      <c r="K356" s="291"/>
      <c r="L356" s="291"/>
      <c r="M356" s="291"/>
      <c r="N356" s="291"/>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639"/>
      <c r="E358" s="639"/>
      <c r="F358" s="639"/>
      <c r="G358" s="639"/>
      <c r="H358" s="639"/>
      <c r="I358" s="639"/>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405"/>
      <c r="E360" s="405"/>
      <c r="F360" s="291"/>
      <c r="G360" s="625"/>
      <c r="H360" s="624"/>
      <c r="I360" s="625"/>
      <c r="J360" s="624"/>
      <c r="K360" s="625"/>
      <c r="L360" s="466"/>
      <c r="M360" s="623"/>
      <c r="N360" s="626"/>
      <c r="O360" s="615"/>
      <c r="P360" s="615"/>
    </row>
    <row r="361" spans="1:16" s="287" customFormat="1" ht="13.8">
      <c r="A361" s="288"/>
      <c r="B361" s="288"/>
      <c r="C361" s="456"/>
      <c r="D361" s="405"/>
      <c r="E361" s="405"/>
      <c r="F361" s="291"/>
      <c r="G361" s="625"/>
      <c r="H361" s="624"/>
      <c r="I361" s="625"/>
      <c r="J361" s="624"/>
      <c r="K361" s="625"/>
      <c r="L361" s="466"/>
      <c r="M361" s="623"/>
      <c r="N361" s="626"/>
      <c r="O361" s="615"/>
      <c r="P361" s="615"/>
    </row>
    <row r="362" spans="1:16" s="287" customFormat="1" ht="13.8">
      <c r="A362" s="288"/>
      <c r="B362" s="288"/>
      <c r="C362" s="456"/>
      <c r="D362" s="639"/>
      <c r="E362" s="639"/>
      <c r="F362" s="639"/>
      <c r="G362" s="639"/>
      <c r="H362" s="639"/>
      <c r="I362" s="639"/>
      <c r="J362" s="624"/>
      <c r="K362" s="625"/>
      <c r="L362" s="466"/>
      <c r="M362" s="623"/>
      <c r="N362" s="626"/>
      <c r="O362" s="615"/>
      <c r="P362" s="615"/>
    </row>
    <row r="363" spans="1:16" s="287" customFormat="1" ht="13.8">
      <c r="A363" s="288"/>
      <c r="B363" s="288"/>
      <c r="C363" s="456"/>
      <c r="D363" s="405"/>
      <c r="E363" s="637"/>
      <c r="F363" s="638"/>
      <c r="G363" s="638"/>
      <c r="H363" s="624"/>
      <c r="I363" s="625"/>
      <c r="J363" s="624"/>
      <c r="K363" s="625"/>
      <c r="L363" s="466"/>
      <c r="M363" s="623"/>
      <c r="N363" s="626"/>
      <c r="O363" s="615"/>
      <c r="P363" s="615"/>
    </row>
    <row r="364" spans="1:16" s="287" customFormat="1" ht="13.8">
      <c r="A364" s="288"/>
      <c r="B364" s="288"/>
      <c r="C364" s="456"/>
      <c r="D364" s="652"/>
      <c r="E364" s="652"/>
      <c r="F364" s="652"/>
      <c r="G364" s="625"/>
      <c r="H364" s="624"/>
      <c r="I364" s="625"/>
      <c r="J364" s="624"/>
      <c r="K364" s="625"/>
      <c r="L364" s="466"/>
      <c r="M364" s="623"/>
      <c r="N364" s="626"/>
      <c r="O364" s="615"/>
      <c r="P364" s="615"/>
    </row>
    <row r="365" spans="1:16" s="287" customFormat="1" ht="13.8">
      <c r="A365" s="288"/>
      <c r="B365" s="288"/>
      <c r="C365" s="456"/>
      <c r="D365" s="653"/>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291"/>
      <c r="J366" s="291"/>
      <c r="K366" s="291"/>
      <c r="L366" s="291"/>
      <c r="M366" s="291"/>
      <c r="N366" s="291"/>
      <c r="O366" s="615"/>
      <c r="P366" s="615"/>
    </row>
    <row r="367" spans="1:16" s="287" customFormat="1" ht="13.8">
      <c r="A367" s="288"/>
      <c r="B367" s="288"/>
      <c r="C367" s="456"/>
      <c r="D367" s="405"/>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625"/>
      <c r="J368" s="624"/>
      <c r="K368" s="625"/>
      <c r="L368" s="466"/>
      <c r="M368" s="623"/>
      <c r="N368" s="626"/>
      <c r="O368" s="615"/>
      <c r="P368" s="615"/>
    </row>
    <row r="369" spans="1:16" s="287" customFormat="1" ht="13.8">
      <c r="A369" s="288"/>
      <c r="B369" s="288"/>
      <c r="C369" s="456"/>
      <c r="D369" s="653"/>
      <c r="E369" s="637"/>
      <c r="F369" s="638"/>
      <c r="G369" s="638"/>
      <c r="H369" s="624"/>
      <c r="I369" s="625"/>
      <c r="J369" s="624"/>
      <c r="K369" s="625"/>
      <c r="L369" s="466"/>
      <c r="M369" s="623"/>
      <c r="N369" s="626"/>
      <c r="O369" s="615"/>
      <c r="P369" s="615"/>
    </row>
    <row r="370" spans="1:16" s="287" customFormat="1" ht="13.8">
      <c r="A370" s="288"/>
      <c r="B370" s="288"/>
      <c r="C370" s="456"/>
      <c r="D370" s="653"/>
      <c r="E370" s="652"/>
      <c r="F370" s="652"/>
      <c r="G370" s="625"/>
      <c r="H370" s="624"/>
      <c r="I370" s="291"/>
      <c r="J370" s="291"/>
      <c r="K370" s="291"/>
      <c r="L370" s="291"/>
      <c r="M370" s="291"/>
      <c r="N370" s="291"/>
      <c r="O370" s="615"/>
      <c r="P370" s="615"/>
    </row>
    <row r="371" spans="1:16" s="287" customFormat="1" ht="13.8">
      <c r="A371" s="288"/>
      <c r="B371" s="288"/>
      <c r="C371" s="456"/>
      <c r="D371" s="405"/>
      <c r="E371" s="637"/>
      <c r="F371" s="638"/>
      <c r="G371" s="638"/>
      <c r="H371" s="624"/>
      <c r="I371" s="625"/>
      <c r="J371" s="624"/>
      <c r="K371" s="625"/>
      <c r="L371" s="466"/>
      <c r="M371" s="623"/>
      <c r="N371" s="626"/>
      <c r="O371" s="615"/>
      <c r="P371" s="615"/>
    </row>
    <row r="372" spans="1:16" s="287" customFormat="1" ht="13.8">
      <c r="A372" s="288"/>
      <c r="B372" s="288"/>
      <c r="C372" s="456"/>
      <c r="D372" s="639"/>
      <c r="E372" s="639"/>
      <c r="F372" s="639"/>
      <c r="G372" s="639"/>
      <c r="H372" s="639"/>
      <c r="I372" s="639"/>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639"/>
      <c r="E375" s="639"/>
      <c r="F375" s="639"/>
      <c r="G375" s="625"/>
      <c r="H375" s="624"/>
      <c r="I375" s="625"/>
      <c r="J375" s="624"/>
      <c r="K375" s="625"/>
      <c r="L375" s="466"/>
      <c r="M375" s="623"/>
      <c r="N375" s="626"/>
      <c r="O375" s="615"/>
      <c r="P375" s="615"/>
    </row>
    <row r="376" spans="1:16" s="287" customFormat="1" ht="13.8">
      <c r="A376" s="288"/>
      <c r="B376" s="288"/>
      <c r="C376" s="456"/>
      <c r="D376" s="639"/>
      <c r="E376" s="639"/>
      <c r="F376" s="639"/>
      <c r="G376" s="625"/>
      <c r="H376" s="624"/>
      <c r="I376" s="625"/>
      <c r="J376" s="624"/>
      <c r="K376" s="625"/>
      <c r="L376" s="466"/>
      <c r="M376" s="623"/>
      <c r="N376" s="626"/>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654"/>
      <c r="E378" s="654"/>
      <c r="F378" s="654"/>
      <c r="G378" s="654"/>
      <c r="H378" s="654"/>
      <c r="I378" s="654"/>
      <c r="J378" s="291"/>
      <c r="K378" s="291"/>
      <c r="L378" s="291"/>
      <c r="M378" s="291"/>
      <c r="N378" s="291"/>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639"/>
      <c r="E383" s="639"/>
      <c r="F383" s="639"/>
      <c r="G383" s="639"/>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639"/>
      <c r="E388" s="639"/>
      <c r="F388" s="639"/>
      <c r="G388" s="639"/>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3.8">
      <c r="A395" s="288"/>
      <c r="B395" s="288"/>
      <c r="C395" s="456"/>
      <c r="D395" s="405"/>
      <c r="E395" s="405"/>
      <c r="F395" s="291"/>
      <c r="G395" s="625"/>
      <c r="H395" s="624"/>
      <c r="I395" s="625"/>
      <c r="J395" s="624"/>
      <c r="K395" s="625"/>
      <c r="L395" s="466"/>
      <c r="M395" s="623"/>
      <c r="N395" s="626"/>
      <c r="O395" s="615"/>
      <c r="P395" s="615"/>
    </row>
    <row r="396" spans="1:16" s="287" customFormat="1" ht="13.8">
      <c r="A396" s="288"/>
      <c r="B396" s="288"/>
      <c r="C396" s="456"/>
      <c r="D396" s="405"/>
      <c r="E396" s="405"/>
      <c r="F396" s="291"/>
      <c r="G396" s="625"/>
      <c r="H396" s="624"/>
      <c r="I396" s="625"/>
      <c r="J396" s="624"/>
      <c r="K396" s="625"/>
      <c r="L396" s="466"/>
      <c r="M396" s="623"/>
      <c r="N396" s="626"/>
      <c r="O396" s="615"/>
      <c r="P396" s="615"/>
    </row>
    <row r="397" spans="1:16" s="287" customFormat="1" ht="15.6">
      <c r="A397" s="288"/>
      <c r="B397" s="288"/>
      <c r="C397" s="456"/>
      <c r="D397" s="650"/>
      <c r="E397" s="650"/>
      <c r="F397" s="650"/>
      <c r="G397" s="650"/>
      <c r="H397" s="650"/>
      <c r="I397" s="625"/>
      <c r="J397" s="624"/>
      <c r="K397" s="625"/>
      <c r="L397" s="466"/>
      <c r="M397" s="623"/>
      <c r="N397" s="626"/>
      <c r="O397" s="615"/>
      <c r="P397" s="615"/>
    </row>
    <row r="398" spans="1:16" s="287" customFormat="1" ht="13.8">
      <c r="A398" s="288"/>
      <c r="B398" s="288"/>
      <c r="C398" s="456"/>
      <c r="D398" s="639"/>
      <c r="E398" s="639"/>
      <c r="F398" s="639"/>
      <c r="G398" s="625"/>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37"/>
      <c r="F402" s="638"/>
      <c r="G402" s="638"/>
      <c r="H402" s="624"/>
      <c r="I402" s="625"/>
      <c r="J402" s="624"/>
      <c r="K402" s="625"/>
      <c r="L402" s="466"/>
      <c r="M402" s="623"/>
      <c r="N402" s="626"/>
      <c r="O402" s="615"/>
      <c r="P402" s="615"/>
    </row>
    <row r="403" spans="1:16" s="287" customFormat="1" ht="13.8">
      <c r="A403" s="288"/>
      <c r="B403" s="288"/>
      <c r="C403" s="456"/>
      <c r="D403" s="405"/>
      <c r="E403" s="637"/>
      <c r="F403" s="638"/>
      <c r="G403" s="638"/>
      <c r="H403" s="624"/>
      <c r="I403" s="625"/>
      <c r="J403" s="624"/>
      <c r="K403" s="625"/>
      <c r="L403" s="466"/>
      <c r="M403" s="623"/>
      <c r="N403" s="626"/>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639"/>
      <c r="E410" s="639"/>
      <c r="F410" s="639"/>
      <c r="G410" s="639"/>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405"/>
      <c r="E413" s="655"/>
      <c r="F413" s="656"/>
      <c r="G413" s="656"/>
      <c r="H413" s="657"/>
      <c r="I413" s="658"/>
      <c r="J413" s="657"/>
      <c r="K413" s="658"/>
      <c r="L413" s="659"/>
      <c r="M413" s="660"/>
      <c r="N413" s="661"/>
      <c r="O413" s="615"/>
      <c r="P413" s="615"/>
    </row>
    <row r="414" spans="1:16" s="287" customFormat="1" ht="13.8">
      <c r="A414" s="288"/>
      <c r="B414" s="288"/>
      <c r="C414" s="456"/>
      <c r="D414" s="405"/>
      <c r="E414" s="655"/>
      <c r="F414" s="656"/>
      <c r="G414" s="656"/>
      <c r="H414" s="657"/>
      <c r="I414" s="658"/>
      <c r="J414" s="657"/>
      <c r="K414" s="658"/>
      <c r="L414" s="659"/>
      <c r="M414" s="660"/>
      <c r="N414" s="661"/>
      <c r="O414" s="615"/>
      <c r="P414" s="615"/>
    </row>
    <row r="415" spans="1:16" s="287" customFormat="1" ht="13.8">
      <c r="A415" s="288"/>
      <c r="B415" s="288"/>
      <c r="C415" s="456"/>
      <c r="D415" s="639"/>
      <c r="E415" s="639"/>
      <c r="F415" s="639"/>
      <c r="G415" s="639"/>
      <c r="H415" s="657"/>
      <c r="I415" s="658"/>
      <c r="J415" s="657"/>
      <c r="K415" s="658"/>
      <c r="L415" s="659"/>
      <c r="M415" s="660"/>
      <c r="N415" s="661"/>
      <c r="O415" s="615"/>
      <c r="P415" s="615"/>
    </row>
    <row r="416" spans="1:16" s="287" customFormat="1" ht="13.8">
      <c r="A416" s="288"/>
      <c r="B416" s="288"/>
      <c r="C416" s="456"/>
      <c r="D416" s="291"/>
      <c r="E416" s="655"/>
      <c r="F416" s="656"/>
      <c r="G416" s="656"/>
      <c r="H416" s="657"/>
      <c r="I416" s="658"/>
      <c r="J416" s="657"/>
      <c r="K416" s="658"/>
      <c r="L416" s="659"/>
      <c r="M416" s="660"/>
      <c r="N416" s="661"/>
      <c r="O416" s="615"/>
      <c r="P416" s="615"/>
    </row>
    <row r="417" spans="1:16" s="287" customFormat="1" ht="13.8">
      <c r="A417" s="288"/>
      <c r="B417" s="288"/>
      <c r="C417" s="456"/>
      <c r="D417" s="405"/>
      <c r="E417" s="655"/>
      <c r="F417" s="656"/>
      <c r="G417" s="656"/>
      <c r="H417" s="657"/>
      <c r="I417" s="658"/>
      <c r="J417" s="657"/>
      <c r="K417" s="658"/>
      <c r="L417" s="659"/>
      <c r="M417" s="660"/>
      <c r="N417" s="661"/>
      <c r="O417" s="615"/>
      <c r="P417" s="615"/>
    </row>
    <row r="418" spans="1:16" s="287" customFormat="1" ht="13.8">
      <c r="A418" s="288"/>
      <c r="B418" s="288"/>
      <c r="C418" s="456"/>
      <c r="D418" s="405"/>
      <c r="E418" s="655"/>
      <c r="F418" s="656"/>
      <c r="G418" s="656"/>
      <c r="H418" s="657"/>
      <c r="I418" s="658"/>
      <c r="J418" s="657"/>
      <c r="K418" s="658"/>
      <c r="L418" s="659"/>
      <c r="M418" s="660"/>
      <c r="N418" s="661"/>
      <c r="O418" s="615"/>
      <c r="P418" s="615"/>
    </row>
    <row r="419" spans="1:16" s="287" customFormat="1" ht="20.399999999999999">
      <c r="A419" s="288"/>
      <c r="B419" s="288"/>
      <c r="C419" s="456"/>
      <c r="D419" s="662"/>
      <c r="E419" s="655"/>
      <c r="F419" s="656"/>
      <c r="G419" s="656"/>
      <c r="H419" s="657"/>
      <c r="I419" s="658"/>
      <c r="J419" s="657"/>
      <c r="K419" s="658"/>
      <c r="L419" s="659"/>
      <c r="M419" s="660"/>
      <c r="N419" s="661"/>
      <c r="O419" s="615"/>
      <c r="P419" s="615"/>
    </row>
    <row r="420" spans="1:16" s="287" customFormat="1" ht="13.8">
      <c r="A420" s="288"/>
      <c r="B420" s="288"/>
      <c r="C420" s="456"/>
      <c r="D420" s="639"/>
      <c r="E420" s="639"/>
      <c r="F420" s="639"/>
      <c r="G420" s="639"/>
      <c r="H420" s="639"/>
      <c r="I420" s="658"/>
      <c r="J420" s="657"/>
      <c r="K420" s="658"/>
      <c r="L420" s="659"/>
      <c r="M420" s="660"/>
      <c r="N420" s="661"/>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639"/>
      <c r="E430" s="639"/>
      <c r="F430" s="639"/>
      <c r="G430" s="625"/>
      <c r="H430" s="624"/>
      <c r="I430" s="625"/>
      <c r="J430" s="624"/>
      <c r="K430" s="625"/>
      <c r="L430" s="466"/>
      <c r="M430" s="623"/>
      <c r="N430" s="626"/>
      <c r="O430" s="615"/>
      <c r="P430" s="615"/>
    </row>
    <row r="431" spans="1:16" s="287" customFormat="1" ht="13.8">
      <c r="A431" s="288"/>
      <c r="B431" s="288"/>
      <c r="C431" s="456"/>
      <c r="D431" s="639"/>
      <c r="E431" s="639"/>
      <c r="F431" s="639"/>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405"/>
      <c r="E436" s="655"/>
      <c r="F436" s="656"/>
      <c r="G436" s="625"/>
      <c r="H436" s="624"/>
      <c r="I436" s="625"/>
      <c r="J436" s="624"/>
      <c r="K436" s="625"/>
      <c r="L436" s="466"/>
      <c r="M436" s="623"/>
      <c r="N436" s="626"/>
      <c r="O436" s="615"/>
      <c r="P436" s="615"/>
    </row>
    <row r="437" spans="1:16" s="287" customFormat="1" ht="13.8">
      <c r="A437" s="288"/>
      <c r="B437" s="288"/>
      <c r="C437" s="456"/>
      <c r="D437" s="405"/>
      <c r="E437" s="655"/>
      <c r="F437" s="656"/>
      <c r="G437" s="625"/>
      <c r="H437" s="624"/>
      <c r="I437" s="625"/>
      <c r="J437" s="624"/>
      <c r="K437" s="625"/>
      <c r="L437" s="466"/>
      <c r="M437" s="623"/>
      <c r="N437" s="626"/>
      <c r="O437" s="615"/>
      <c r="P437" s="615"/>
    </row>
    <row r="438" spans="1:16" s="287" customFormat="1" ht="13.8">
      <c r="A438" s="288"/>
      <c r="B438" s="288"/>
      <c r="C438" s="456"/>
      <c r="D438" s="639"/>
      <c r="E438" s="639"/>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63"/>
      <c r="K439" s="658"/>
      <c r="L439" s="659"/>
      <c r="M439" s="660"/>
      <c r="N439" s="661"/>
      <c r="O439" s="615"/>
      <c r="P439" s="615"/>
    </row>
    <row r="440" spans="1:16" s="287" customFormat="1" ht="13.8">
      <c r="A440" s="288"/>
      <c r="B440" s="288"/>
      <c r="C440" s="456"/>
      <c r="D440" s="405"/>
      <c r="E440" s="655"/>
      <c r="F440" s="656"/>
      <c r="G440" s="656"/>
      <c r="H440" s="657"/>
      <c r="I440" s="658"/>
      <c r="J440" s="657"/>
      <c r="K440" s="658"/>
      <c r="L440" s="659"/>
      <c r="M440" s="660"/>
      <c r="N440" s="661"/>
      <c r="O440" s="615"/>
      <c r="P440" s="615"/>
    </row>
    <row r="441" spans="1:16" s="287" customFormat="1" ht="13.8">
      <c r="A441" s="288"/>
      <c r="B441" s="288"/>
      <c r="C441" s="456"/>
      <c r="D441" s="405"/>
      <c r="E441" s="655"/>
      <c r="F441" s="656"/>
      <c r="G441" s="656"/>
      <c r="H441" s="657"/>
      <c r="I441" s="658"/>
      <c r="J441" s="657"/>
      <c r="K441" s="658"/>
      <c r="L441" s="659"/>
      <c r="M441" s="660"/>
      <c r="N441" s="661"/>
      <c r="O441" s="615"/>
      <c r="P441" s="615"/>
    </row>
    <row r="442" spans="1:16" s="287" customFormat="1" ht="13.8">
      <c r="A442" s="288"/>
      <c r="B442" s="288"/>
      <c r="C442" s="456"/>
      <c r="D442" s="405"/>
      <c r="E442" s="655"/>
      <c r="F442" s="656"/>
      <c r="G442" s="656"/>
      <c r="H442" s="657"/>
      <c r="I442" s="291"/>
      <c r="J442" s="291"/>
      <c r="K442" s="291"/>
      <c r="L442" s="291"/>
      <c r="M442" s="291"/>
      <c r="N442" s="291"/>
      <c r="O442" s="615"/>
      <c r="P442" s="615"/>
    </row>
    <row r="443" spans="1:16" s="287" customFormat="1" ht="13.8">
      <c r="A443" s="288"/>
      <c r="B443" s="288"/>
      <c r="C443" s="456"/>
      <c r="D443" s="639"/>
      <c r="E443" s="639"/>
      <c r="F443" s="639"/>
      <c r="G443" s="639"/>
      <c r="H443" s="639"/>
      <c r="I443" s="658"/>
      <c r="J443" s="657"/>
      <c r="K443" s="658"/>
      <c r="L443" s="659"/>
      <c r="M443" s="660"/>
      <c r="N443" s="661"/>
      <c r="O443" s="615"/>
      <c r="P443" s="615"/>
    </row>
    <row r="444" spans="1:16" s="287" customFormat="1" ht="17.399999999999999">
      <c r="A444" s="288"/>
      <c r="B444" s="288"/>
      <c r="C444" s="456"/>
      <c r="D444" s="405"/>
      <c r="E444" s="655"/>
      <c r="F444" s="656"/>
      <c r="G444" s="656"/>
      <c r="H444" s="664"/>
      <c r="I444" s="664"/>
      <c r="J444" s="664"/>
      <c r="K444" s="664"/>
      <c r="L444" s="664"/>
      <c r="M444" s="660"/>
      <c r="N444" s="665"/>
      <c r="O444" s="666"/>
      <c r="P444" s="615"/>
    </row>
    <row r="445" spans="1:16" s="287" customFormat="1" ht="15.6">
      <c r="A445" s="288"/>
      <c r="B445" s="288"/>
      <c r="C445" s="456"/>
      <c r="D445" s="646"/>
      <c r="E445" s="646"/>
      <c r="F445" s="646"/>
      <c r="G445" s="667"/>
      <c r="H445" s="667"/>
      <c r="I445" s="615"/>
      <c r="J445" s="668"/>
      <c r="K445" s="291"/>
      <c r="L445" s="501"/>
      <c r="M445" s="419"/>
      <c r="N445" s="558"/>
      <c r="O445" s="615"/>
      <c r="P445" s="615"/>
    </row>
    <row r="446" spans="1:16" s="287" customFormat="1" ht="13.8">
      <c r="A446" s="288"/>
      <c r="B446" s="288"/>
      <c r="C446" s="456"/>
      <c r="D446" s="639"/>
      <c r="E446" s="639"/>
      <c r="F446" s="639"/>
      <c r="G446" s="639"/>
      <c r="H446" s="669"/>
      <c r="I446" s="670"/>
      <c r="J446" s="639"/>
      <c r="K446" s="291"/>
      <c r="L446" s="291"/>
      <c r="M446" s="291"/>
      <c r="N446" s="651"/>
      <c r="O446" s="615"/>
      <c r="P446" s="615"/>
    </row>
    <row r="447" spans="1:16" s="287" customFormat="1" ht="13.8">
      <c r="A447" s="288"/>
      <c r="B447" s="288"/>
      <c r="C447" s="456"/>
      <c r="D447" s="405"/>
      <c r="E447" s="405"/>
      <c r="F447" s="671"/>
      <c r="G447" s="625"/>
      <c r="H447" s="624"/>
      <c r="I447" s="625"/>
      <c r="J447" s="624"/>
      <c r="K447" s="625"/>
      <c r="L447" s="466"/>
      <c r="M447" s="623"/>
      <c r="N447" s="626"/>
      <c r="O447" s="615"/>
      <c r="P447" s="615"/>
    </row>
    <row r="448" spans="1:16" s="287" customFormat="1" ht="13.8">
      <c r="A448" s="288"/>
      <c r="B448" s="288"/>
      <c r="C448" s="456"/>
      <c r="D448" s="639"/>
      <c r="E448" s="639"/>
      <c r="F448" s="639"/>
      <c r="G448" s="625"/>
      <c r="H448" s="624"/>
      <c r="I448" s="625"/>
      <c r="J448" s="624"/>
      <c r="K448" s="625"/>
      <c r="L448" s="466"/>
      <c r="M448" s="623"/>
      <c r="N448" s="626"/>
      <c r="O448" s="615"/>
      <c r="P448" s="615"/>
    </row>
    <row r="449" spans="1:16" s="287" customFormat="1" ht="13.8">
      <c r="A449" s="288"/>
      <c r="B449" s="288"/>
      <c r="C449" s="456"/>
      <c r="D449" s="639"/>
      <c r="E449" s="639"/>
      <c r="F449" s="639"/>
      <c r="G449" s="625"/>
      <c r="H449" s="624"/>
      <c r="I449" s="625"/>
      <c r="J449" s="624"/>
      <c r="K449" s="625"/>
      <c r="L449" s="466"/>
      <c r="M449" s="623"/>
      <c r="N449" s="626"/>
      <c r="O449" s="615"/>
      <c r="P449" s="615"/>
    </row>
    <row r="450" spans="1:16" s="287" customFormat="1" ht="13.8">
      <c r="A450" s="288"/>
      <c r="B450" s="288"/>
      <c r="C450" s="456"/>
      <c r="D450" s="639"/>
      <c r="E450" s="639"/>
      <c r="F450" s="671"/>
      <c r="G450" s="625"/>
      <c r="H450" s="624"/>
      <c r="I450" s="625"/>
      <c r="J450" s="624"/>
      <c r="K450" s="625"/>
      <c r="L450" s="466"/>
      <c r="M450" s="623"/>
      <c r="N450" s="626"/>
      <c r="O450" s="615"/>
      <c r="P450" s="615"/>
    </row>
    <row r="451" spans="1:16" s="287" customFormat="1" ht="17.399999999999999">
      <c r="A451" s="288"/>
      <c r="B451" s="288"/>
      <c r="C451" s="456"/>
      <c r="D451" s="405"/>
      <c r="E451" s="405"/>
      <c r="F451" s="639"/>
      <c r="G451" s="419"/>
      <c r="H451" s="669"/>
      <c r="I451" s="670"/>
      <c r="J451" s="640"/>
      <c r="K451" s="640"/>
      <c r="L451" s="640"/>
      <c r="M451" s="291"/>
      <c r="N451" s="558"/>
      <c r="O451" s="615"/>
      <c r="P451" s="615"/>
    </row>
    <row r="452" spans="1:16" s="287" customFormat="1" ht="13.8">
      <c r="A452" s="288"/>
      <c r="B452" s="288"/>
      <c r="C452" s="456"/>
      <c r="D452" s="639"/>
      <c r="E452" s="639"/>
      <c r="F452" s="639"/>
      <c r="G452" s="639"/>
      <c r="H452" s="291"/>
      <c r="I452" s="291"/>
      <c r="J452" s="291"/>
      <c r="K452" s="291"/>
      <c r="L452" s="291"/>
      <c r="M452" s="291"/>
      <c r="N452" s="291"/>
      <c r="O452" s="615"/>
      <c r="P452" s="615"/>
    </row>
    <row r="453" spans="1:16" s="287" customFormat="1" ht="15.6">
      <c r="A453" s="672"/>
      <c r="B453" s="672"/>
      <c r="C453" s="673"/>
      <c r="D453" s="639"/>
      <c r="E453" s="639"/>
      <c r="F453" s="639"/>
      <c r="G453" s="639"/>
      <c r="H453" s="291"/>
      <c r="I453" s="291"/>
      <c r="J453" s="674"/>
      <c r="K453" s="674"/>
      <c r="L453" s="674"/>
      <c r="M453" s="674"/>
      <c r="N453" s="674"/>
      <c r="O453" s="615"/>
      <c r="P453" s="615"/>
    </row>
    <row r="454" spans="1:16" s="287" customFormat="1" ht="15.6">
      <c r="A454" s="672"/>
      <c r="B454" s="672"/>
      <c r="C454" s="673"/>
      <c r="D454" s="639"/>
      <c r="E454" s="639"/>
      <c r="F454" s="639"/>
      <c r="G454" s="639"/>
      <c r="H454" s="291"/>
      <c r="I454" s="291"/>
      <c r="J454" s="674"/>
      <c r="K454" s="674"/>
      <c r="L454" s="674"/>
      <c r="M454" s="674"/>
      <c r="N454" s="675"/>
      <c r="O454" s="615"/>
      <c r="P454" s="615"/>
    </row>
    <row r="455" spans="1:16" s="287" customFormat="1" ht="15.6">
      <c r="A455" s="672"/>
      <c r="B455" s="672"/>
      <c r="C455" s="673"/>
      <c r="D455" s="676"/>
      <c r="E455" s="677"/>
      <c r="F455" s="678"/>
      <c r="G455" s="677"/>
      <c r="H455" s="679"/>
      <c r="I455" s="677"/>
      <c r="J455" s="680"/>
      <c r="K455" s="679"/>
      <c r="L455" s="679"/>
      <c r="M455" s="681"/>
      <c r="N455" s="680"/>
      <c r="O455" s="682"/>
      <c r="P455" s="645"/>
    </row>
    <row r="456" spans="1:16" s="287" customFormat="1" ht="15.6">
      <c r="A456" s="672"/>
      <c r="B456" s="672"/>
      <c r="C456" s="673"/>
      <c r="D456" s="639"/>
      <c r="E456" s="639"/>
      <c r="F456" s="639"/>
      <c r="G456" s="639"/>
      <c r="H456" s="291"/>
      <c r="I456" s="291"/>
      <c r="J456" s="645"/>
      <c r="K456" s="645"/>
      <c r="L456" s="645"/>
      <c r="M456" s="674"/>
      <c r="N456" s="645"/>
      <c r="O456" s="291"/>
      <c r="P456" s="615"/>
    </row>
    <row r="457" spans="1:16" s="287" customFormat="1" ht="13.8">
      <c r="A457" s="672"/>
      <c r="B457" s="672"/>
      <c r="C457" s="683"/>
      <c r="D457" s="405"/>
      <c r="E457" s="405"/>
      <c r="F457" s="291"/>
      <c r="G457" s="291"/>
      <c r="H457" s="291"/>
      <c r="I457" s="291"/>
      <c r="J457" s="684"/>
      <c r="K457" s="684"/>
      <c r="L457" s="684"/>
      <c r="M457" s="291"/>
      <c r="N457" s="685"/>
      <c r="O457" s="686"/>
      <c r="P457" s="685"/>
    </row>
    <row r="458" spans="1:16" s="287" customFormat="1" ht="13.8">
      <c r="A458" s="288"/>
      <c r="B458" s="288"/>
      <c r="C458" s="639"/>
      <c r="D458" s="639"/>
      <c r="E458" s="639"/>
      <c r="F458" s="639"/>
      <c r="G458" s="639"/>
      <c r="H458" s="639"/>
      <c r="I458" s="639"/>
      <c r="J458" s="639"/>
      <c r="K458" s="639"/>
      <c r="L458" s="639"/>
      <c r="M458" s="419"/>
      <c r="N458" s="558"/>
      <c r="O458" s="615"/>
      <c r="P458" s="615"/>
    </row>
    <row r="459" spans="1:16" s="287" customFormat="1" ht="13.8">
      <c r="A459" s="288"/>
      <c r="B459" s="288"/>
      <c r="C459" s="639"/>
      <c r="D459" s="405"/>
      <c r="E459" s="405"/>
      <c r="F459" s="405"/>
      <c r="G459" s="291"/>
      <c r="H459" s="643"/>
      <c r="I459" s="615"/>
      <c r="J459" s="668"/>
      <c r="K459" s="291"/>
      <c r="L459" s="501"/>
      <c r="M459" s="419"/>
      <c r="N459" s="558"/>
      <c r="O459" s="615"/>
      <c r="P459" s="615"/>
    </row>
    <row r="460" spans="1:16" s="287" customFormat="1" ht="13.8">
      <c r="A460" s="288"/>
      <c r="B460" s="288"/>
      <c r="C460" s="639"/>
      <c r="D460" s="639"/>
      <c r="E460" s="639"/>
      <c r="F460" s="639"/>
      <c r="G460" s="639"/>
      <c r="H460" s="639"/>
      <c r="I460" s="639"/>
      <c r="J460" s="291"/>
      <c r="K460" s="291"/>
      <c r="L460" s="501"/>
      <c r="M460" s="419"/>
      <c r="N460" s="558"/>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291"/>
      <c r="O462" s="615"/>
      <c r="P462" s="615"/>
    </row>
    <row r="463" spans="1:16" s="287" customFormat="1" ht="13.8">
      <c r="A463" s="288"/>
      <c r="B463" s="288"/>
      <c r="C463" s="639"/>
      <c r="D463" s="405"/>
      <c r="E463" s="405"/>
      <c r="F463" s="291"/>
      <c r="G463" s="291"/>
      <c r="H463" s="667"/>
      <c r="I463" s="615"/>
      <c r="J463" s="668"/>
      <c r="K463" s="291"/>
      <c r="L463" s="501"/>
      <c r="M463" s="419"/>
      <c r="N463" s="558"/>
      <c r="O463" s="615"/>
      <c r="P463" s="615"/>
    </row>
    <row r="464" spans="1:16" s="287" customFormat="1" ht="13.8">
      <c r="A464" s="288"/>
      <c r="B464" s="288"/>
      <c r="C464" s="639"/>
      <c r="D464" s="639"/>
      <c r="E464" s="639"/>
      <c r="F464" s="639"/>
      <c r="G464" s="639"/>
      <c r="H464" s="639"/>
      <c r="I464" s="639"/>
      <c r="J464" s="639"/>
      <c r="K464" s="291"/>
      <c r="L464" s="501"/>
      <c r="M464" s="291"/>
      <c r="N464" s="687"/>
      <c r="O464" s="615"/>
      <c r="P464" s="615"/>
    </row>
    <row r="465" spans="1:16" s="287" customFormat="1" ht="13.8">
      <c r="A465" s="288"/>
      <c r="B465" s="288"/>
      <c r="C465" s="639"/>
      <c r="D465" s="405"/>
      <c r="E465" s="405"/>
      <c r="F465" s="291"/>
      <c r="G465" s="291"/>
      <c r="H465" s="667"/>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643"/>
      <c r="I467" s="615"/>
      <c r="J467" s="668"/>
      <c r="K467" s="291"/>
      <c r="L467" s="501"/>
      <c r="M467" s="291"/>
      <c r="N467" s="687"/>
      <c r="O467" s="615"/>
      <c r="P467" s="615"/>
    </row>
    <row r="468" spans="1:16" s="287" customFormat="1" ht="13.8">
      <c r="A468" s="288"/>
      <c r="B468" s="288"/>
      <c r="C468" s="639"/>
      <c r="D468" s="639"/>
      <c r="E468" s="639"/>
      <c r="F468" s="639"/>
      <c r="G468" s="291"/>
      <c r="H468" s="643"/>
      <c r="I468" s="615"/>
      <c r="J468" s="668"/>
      <c r="K468" s="291"/>
      <c r="L468" s="501"/>
      <c r="M468" s="291"/>
      <c r="N468" s="687"/>
      <c r="O468" s="615"/>
      <c r="P468" s="615"/>
    </row>
    <row r="469" spans="1:16" s="287" customFormat="1" ht="13.8">
      <c r="A469" s="288"/>
      <c r="B469" s="288"/>
      <c r="C469" s="639"/>
      <c r="D469" s="639"/>
      <c r="E469" s="639"/>
      <c r="F469" s="639"/>
      <c r="G469" s="291"/>
      <c r="H469" s="405"/>
      <c r="I469" s="405"/>
      <c r="J469" s="405"/>
      <c r="K469" s="291"/>
      <c r="L469" s="29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291"/>
      <c r="F473" s="671"/>
      <c r="G473" s="667"/>
      <c r="H473" s="666"/>
      <c r="I473" s="615"/>
      <c r="J473" s="668"/>
      <c r="K473" s="291"/>
      <c r="L473" s="501"/>
      <c r="M473" s="291"/>
      <c r="N473" s="687"/>
      <c r="O473" s="615"/>
      <c r="P473" s="615"/>
    </row>
    <row r="474" spans="1:16" s="287" customFormat="1" ht="13.8">
      <c r="A474" s="288"/>
      <c r="B474" s="288"/>
      <c r="C474" s="639"/>
      <c r="D474" s="405"/>
      <c r="E474" s="291"/>
      <c r="F474" s="671"/>
      <c r="G474" s="667"/>
      <c r="H474" s="666"/>
      <c r="I474" s="615"/>
      <c r="J474" s="668"/>
      <c r="K474" s="291"/>
      <c r="L474" s="501"/>
      <c r="M474" s="291"/>
      <c r="N474" s="687"/>
      <c r="O474" s="615"/>
      <c r="P474" s="615"/>
    </row>
    <row r="475" spans="1:16" s="287" customFormat="1" ht="13.8">
      <c r="A475" s="288"/>
      <c r="B475" s="288"/>
      <c r="C475" s="639"/>
      <c r="D475" s="405"/>
      <c r="E475" s="405"/>
      <c r="F475" s="291"/>
      <c r="G475" s="291"/>
      <c r="H475" s="405"/>
      <c r="I475" s="405"/>
      <c r="J475" s="405"/>
      <c r="K475" s="291"/>
      <c r="L475" s="501"/>
      <c r="M475" s="291"/>
      <c r="N475" s="501"/>
      <c r="O475" s="615"/>
      <c r="P475" s="615"/>
    </row>
    <row r="476" spans="1:16" s="287" customFormat="1" ht="13.8">
      <c r="A476" s="288"/>
      <c r="B476" s="288"/>
      <c r="C476" s="639"/>
      <c r="D476" s="688"/>
      <c r="E476" s="405"/>
      <c r="F476" s="291"/>
      <c r="G476" s="291"/>
      <c r="H476" s="405"/>
      <c r="I476" s="405"/>
      <c r="J476" s="405"/>
      <c r="K476" s="291"/>
      <c r="L476" s="291"/>
      <c r="M476" s="291"/>
      <c r="N476" s="687"/>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405"/>
      <c r="E481" s="405"/>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639"/>
      <c r="E483" s="639"/>
      <c r="F483" s="291"/>
      <c r="G483" s="291"/>
      <c r="H483" s="689"/>
      <c r="I483" s="689"/>
      <c r="J483" s="689"/>
      <c r="K483" s="291"/>
      <c r="L483" s="291"/>
      <c r="M483" s="291"/>
      <c r="N483" s="501"/>
      <c r="O483" s="615"/>
      <c r="P483" s="615"/>
    </row>
    <row r="484" spans="1:18" s="287" customFormat="1" ht="13.8">
      <c r="A484" s="288"/>
      <c r="B484" s="288"/>
      <c r="C484" s="639"/>
      <c r="D484" s="405"/>
      <c r="E484" s="405"/>
      <c r="F484" s="291"/>
      <c r="G484" s="291"/>
      <c r="H484" s="689"/>
      <c r="I484" s="689"/>
      <c r="J484" s="689"/>
      <c r="K484" s="291"/>
      <c r="L484" s="291"/>
      <c r="M484" s="291"/>
      <c r="N484" s="501"/>
      <c r="O484" s="615"/>
      <c r="P484" s="615"/>
    </row>
    <row r="485" spans="1:18" s="287" customFormat="1" ht="13.8">
      <c r="A485" s="288"/>
      <c r="B485" s="288"/>
      <c r="C485" s="639"/>
      <c r="D485" s="405"/>
      <c r="E485" s="405"/>
      <c r="F485" s="291"/>
      <c r="G485" s="291"/>
      <c r="H485" s="689"/>
      <c r="I485" s="689"/>
      <c r="J485" s="689"/>
      <c r="K485" s="291"/>
      <c r="L485" s="687"/>
      <c r="M485" s="687"/>
      <c r="N485" s="690"/>
      <c r="O485" s="691"/>
      <c r="P485" s="685"/>
    </row>
    <row r="486" spans="1:18" s="287" customFormat="1" ht="15.6">
      <c r="A486" s="672"/>
      <c r="B486" s="672"/>
      <c r="C486" s="683"/>
      <c r="D486" s="676"/>
      <c r="E486" s="677"/>
      <c r="F486" s="678"/>
      <c r="G486" s="677"/>
      <c r="H486" s="679"/>
      <c r="I486" s="677"/>
      <c r="J486" s="680"/>
      <c r="K486" s="679"/>
      <c r="L486" s="679"/>
      <c r="M486" s="681"/>
      <c r="N486" s="680"/>
      <c r="O486" s="682"/>
      <c r="P486" s="645"/>
    </row>
    <row r="487" spans="1:18" s="287" customFormat="1" ht="13.8">
      <c r="A487" s="672"/>
      <c r="B487" s="672"/>
      <c r="C487" s="683"/>
      <c r="D487" s="405"/>
      <c r="E487" s="405"/>
      <c r="F487" s="291"/>
      <c r="G487" s="291"/>
      <c r="H487" s="689"/>
      <c r="I487" s="689"/>
      <c r="J487" s="689"/>
      <c r="K487" s="291"/>
      <c r="L487" s="687"/>
      <c r="M487" s="687"/>
      <c r="N487" s="690"/>
      <c r="O487" s="691"/>
      <c r="P487" s="685"/>
    </row>
    <row r="488" spans="1:18" s="287" customFormat="1" ht="13.8">
      <c r="A488" s="288"/>
      <c r="B488" s="288"/>
      <c r="C488" s="654"/>
      <c r="D488" s="639"/>
      <c r="E488" s="291"/>
      <c r="F488" s="291"/>
      <c r="G488" s="291"/>
      <c r="H488" s="558"/>
      <c r="I488" s="291"/>
      <c r="J488" s="558"/>
      <c r="K488" s="291"/>
      <c r="L488" s="501"/>
      <c r="M488" s="291"/>
      <c r="N488" s="558"/>
      <c r="O488" s="643"/>
      <c r="P488" s="615"/>
      <c r="R488" s="352"/>
    </row>
    <row r="489" spans="1:18" s="287" customFormat="1" ht="13.8">
      <c r="A489" s="288"/>
      <c r="B489" s="288"/>
      <c r="C489" s="654"/>
      <c r="D489" s="639"/>
      <c r="E489" s="639"/>
      <c r="F489" s="291"/>
      <c r="G489" s="291"/>
      <c r="H489" s="558"/>
      <c r="I489" s="291"/>
      <c r="J489" s="558"/>
      <c r="K489" s="291"/>
      <c r="L489" s="501"/>
      <c r="M489" s="291"/>
      <c r="N489" s="558"/>
      <c r="O489" s="686"/>
      <c r="P489" s="685"/>
      <c r="R489" s="352"/>
    </row>
    <row r="490" spans="1:18" s="287" customFormat="1" ht="13.8">
      <c r="A490" s="288"/>
      <c r="B490" s="288"/>
      <c r="C490" s="654"/>
      <c r="D490" s="397"/>
      <c r="E490" s="397"/>
      <c r="F490" s="291"/>
      <c r="G490" s="291"/>
      <c r="H490" s="558"/>
      <c r="I490" s="291"/>
      <c r="J490" s="558"/>
      <c r="K490" s="291"/>
      <c r="L490" s="501"/>
      <c r="M490" s="291"/>
      <c r="N490" s="470"/>
      <c r="O490" s="643"/>
      <c r="P490" s="615"/>
      <c r="R490" s="352"/>
    </row>
    <row r="491" spans="1:18" s="287" customFormat="1" ht="13.8">
      <c r="A491" s="288"/>
      <c r="B491" s="288"/>
      <c r="C491" s="654"/>
      <c r="D491" s="692"/>
      <c r="E491" s="692"/>
      <c r="F491" s="615"/>
      <c r="G491" s="615"/>
      <c r="H491" s="692"/>
      <c r="I491" s="692"/>
      <c r="J491" s="692"/>
      <c r="K491" s="615"/>
      <c r="L491" s="615"/>
      <c r="M491" s="291"/>
      <c r="N491" s="693"/>
      <c r="O491" s="643"/>
      <c r="P491" s="615"/>
      <c r="R491" s="352"/>
    </row>
    <row r="492" spans="1:18" s="287" customFormat="1" ht="13.8">
      <c r="A492" s="288"/>
      <c r="B492" s="288"/>
      <c r="C492" s="654"/>
      <c r="D492" s="692"/>
      <c r="E492" s="692"/>
      <c r="F492" s="615"/>
      <c r="G492" s="615"/>
      <c r="H492" s="692"/>
      <c r="I492" s="692"/>
      <c r="J492" s="692"/>
      <c r="K492" s="615"/>
      <c r="L492" s="615"/>
      <c r="M492" s="291"/>
      <c r="N492" s="693"/>
      <c r="O492" s="643"/>
      <c r="P492" s="615"/>
      <c r="R492" s="352"/>
    </row>
    <row r="493" spans="1:18" s="287" customFormat="1" ht="13.8">
      <c r="A493" s="288"/>
      <c r="B493" s="288"/>
      <c r="C493" s="654"/>
      <c r="D493" s="692"/>
      <c r="E493" s="692"/>
      <c r="F493" s="615"/>
      <c r="G493" s="615"/>
      <c r="H493" s="692"/>
      <c r="I493" s="692"/>
      <c r="J493" s="692"/>
      <c r="K493" s="615"/>
      <c r="L493" s="685"/>
      <c r="M493" s="687"/>
      <c r="N493" s="694"/>
      <c r="O493" s="695"/>
      <c r="P493" s="685"/>
      <c r="R493" s="352"/>
    </row>
    <row r="494" spans="1:18" s="287" customFormat="1" ht="15.6">
      <c r="A494" s="288"/>
      <c r="B494" s="288"/>
      <c r="C494" s="654"/>
      <c r="D494" s="676"/>
      <c r="E494" s="677"/>
      <c r="F494" s="678"/>
      <c r="G494" s="677"/>
      <c r="H494" s="679"/>
      <c r="I494" s="677"/>
      <c r="J494" s="680"/>
      <c r="K494" s="679"/>
      <c r="L494" s="679"/>
      <c r="M494" s="681"/>
      <c r="N494" s="696"/>
      <c r="O494" s="697"/>
      <c r="P494" s="615"/>
      <c r="R494" s="352"/>
    </row>
    <row r="495" spans="1:18" s="287" customFormat="1" ht="13.8">
      <c r="A495" s="288"/>
      <c r="B495" s="288"/>
      <c r="C495" s="654"/>
      <c r="D495" s="405"/>
      <c r="E495" s="405"/>
      <c r="F495" s="291"/>
      <c r="G495" s="291"/>
      <c r="H495" s="291"/>
      <c r="I495" s="288"/>
      <c r="J495" s="291"/>
      <c r="K495" s="291"/>
      <c r="L495" s="291"/>
      <c r="M495" s="291"/>
      <c r="N495" s="651"/>
      <c r="O495" s="686"/>
      <c r="P495" s="685"/>
    </row>
    <row r="496" spans="1:18" s="287" customFormat="1" ht="13.8">
      <c r="A496" s="288"/>
      <c r="B496" s="288"/>
      <c r="C496" s="639"/>
      <c r="D496" s="639"/>
      <c r="E496" s="639"/>
      <c r="F496" s="639"/>
      <c r="G496" s="291"/>
      <c r="H496" s="291"/>
      <c r="I496" s="291"/>
      <c r="J496" s="291"/>
      <c r="K496" s="291"/>
      <c r="L496" s="291"/>
      <c r="M496" s="291"/>
      <c r="N496" s="291"/>
      <c r="O496" s="615"/>
      <c r="P496" s="615"/>
      <c r="Q496" s="291"/>
    </row>
    <row r="497" spans="1:18" s="287" customFormat="1" ht="13.8">
      <c r="A497" s="288"/>
      <c r="B497" s="288"/>
      <c r="C497" s="639"/>
      <c r="D497" s="639"/>
      <c r="E497" s="639"/>
      <c r="F497" s="639"/>
      <c r="G497" s="639"/>
      <c r="H497" s="639"/>
      <c r="I497" s="291"/>
      <c r="J497" s="558"/>
      <c r="K497" s="291"/>
      <c r="L497" s="501"/>
      <c r="M497" s="291"/>
      <c r="N497" s="470"/>
      <c r="O497" s="615"/>
      <c r="P497" s="615"/>
      <c r="Q497" s="291"/>
    </row>
    <row r="498" spans="1:18" s="287" customFormat="1" ht="13.8">
      <c r="A498" s="288"/>
      <c r="B498" s="288"/>
      <c r="C498" s="639"/>
      <c r="D498" s="405"/>
      <c r="E498" s="291"/>
      <c r="F498" s="671"/>
      <c r="G498" s="667"/>
      <c r="H498" s="666"/>
      <c r="I498" s="615"/>
      <c r="J498" s="668"/>
      <c r="K498" s="291"/>
      <c r="L498" s="501"/>
      <c r="M498" s="291"/>
      <c r="N498" s="461"/>
      <c r="O498" s="691"/>
      <c r="P498" s="685"/>
      <c r="Q498" s="291"/>
    </row>
    <row r="499" spans="1:18" s="287" customFormat="1" ht="15.6">
      <c r="A499" s="288"/>
      <c r="B499" s="288"/>
      <c r="C499" s="639"/>
      <c r="D499" s="676"/>
      <c r="E499" s="677"/>
      <c r="F499" s="678"/>
      <c r="G499" s="677"/>
      <c r="H499" s="679"/>
      <c r="I499" s="677"/>
      <c r="J499" s="680"/>
      <c r="K499" s="679"/>
      <c r="L499" s="679"/>
      <c r="M499" s="681"/>
      <c r="N499" s="679"/>
      <c r="O499" s="643"/>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405"/>
      <c r="E501" s="291"/>
      <c r="F501" s="291"/>
      <c r="G501" s="291"/>
      <c r="H501" s="558"/>
      <c r="I501" s="291"/>
      <c r="J501" s="558"/>
      <c r="K501" s="291"/>
      <c r="L501" s="501"/>
      <c r="M501" s="291"/>
      <c r="N501" s="470"/>
      <c r="O501" s="615"/>
      <c r="P501" s="615"/>
      <c r="Q501" s="291"/>
    </row>
    <row r="502" spans="1:18" s="287" customFormat="1" ht="13.8">
      <c r="A502" s="288"/>
      <c r="B502" s="288"/>
      <c r="C502" s="639"/>
      <c r="D502" s="405"/>
      <c r="E502" s="291"/>
      <c r="F502" s="291"/>
      <c r="G502" s="291"/>
      <c r="H502" s="558"/>
      <c r="I502" s="291"/>
      <c r="J502" s="558"/>
      <c r="K502" s="291"/>
      <c r="L502" s="501"/>
      <c r="M502" s="291"/>
      <c r="N502" s="470"/>
      <c r="O502" s="615"/>
      <c r="P502" s="615"/>
      <c r="Q502" s="291"/>
    </row>
    <row r="503" spans="1:18" s="287" customFormat="1" ht="13.8">
      <c r="A503" s="288"/>
      <c r="B503" s="288"/>
      <c r="C503" s="639"/>
      <c r="D503" s="639"/>
      <c r="E503" s="639"/>
      <c r="F503" s="639"/>
      <c r="G503" s="291"/>
      <c r="H503" s="558"/>
      <c r="I503" s="291"/>
      <c r="J503" s="558"/>
      <c r="K503" s="291"/>
      <c r="L503" s="501"/>
      <c r="M503" s="291"/>
      <c r="N503" s="470"/>
      <c r="O503" s="615"/>
      <c r="P503" s="615"/>
      <c r="Q503" s="291"/>
    </row>
    <row r="504" spans="1:18" s="287" customFormat="1" ht="13.8">
      <c r="A504" s="288"/>
      <c r="B504" s="288"/>
      <c r="C504" s="639"/>
      <c r="D504" s="639"/>
      <c r="E504" s="639"/>
      <c r="F504" s="639"/>
      <c r="G504" s="291"/>
      <c r="H504" s="291"/>
      <c r="I504" s="291"/>
      <c r="J504" s="291"/>
      <c r="K504" s="291"/>
      <c r="L504" s="291"/>
      <c r="M504" s="291"/>
      <c r="N504" s="291"/>
      <c r="O504" s="615"/>
      <c r="P504" s="615"/>
    </row>
    <row r="505" spans="1:18" s="287" customFormat="1" ht="13.8">
      <c r="A505" s="288"/>
      <c r="B505" s="288"/>
      <c r="C505" s="639"/>
      <c r="D505" s="639"/>
      <c r="E505" s="291"/>
      <c r="F505" s="291"/>
      <c r="G505" s="291"/>
      <c r="H505" s="689"/>
      <c r="I505" s="689"/>
      <c r="J505" s="689"/>
      <c r="K505" s="291"/>
      <c r="L505" s="291"/>
      <c r="M505" s="291"/>
      <c r="N505" s="501"/>
      <c r="O505" s="691"/>
      <c r="P505" s="685"/>
    </row>
    <row r="506" spans="1:18" s="287" customFormat="1" ht="15.6">
      <c r="A506" s="288"/>
      <c r="B506" s="288"/>
      <c r="C506" s="639"/>
      <c r="D506" s="676"/>
      <c r="E506" s="677"/>
      <c r="F506" s="678"/>
      <c r="G506" s="677"/>
      <c r="H506" s="679"/>
      <c r="I506" s="677"/>
      <c r="J506" s="680"/>
      <c r="K506" s="679"/>
      <c r="L506" s="679"/>
      <c r="M506" s="681"/>
      <c r="N506" s="679"/>
      <c r="O506" s="643"/>
      <c r="P506" s="615"/>
    </row>
    <row r="507" spans="1:18" s="287" customFormat="1" ht="13.8">
      <c r="A507" s="288"/>
      <c r="B507" s="288"/>
      <c r="C507" s="639"/>
      <c r="D507" s="405"/>
      <c r="E507" s="291"/>
      <c r="F507" s="291"/>
      <c r="G507" s="291"/>
      <c r="H507" s="558"/>
      <c r="I507" s="291"/>
      <c r="J507" s="558"/>
      <c r="K507" s="291"/>
      <c r="L507" s="501"/>
      <c r="M507" s="291"/>
      <c r="N507" s="470"/>
      <c r="O507" s="686"/>
      <c r="P507" s="685"/>
    </row>
    <row r="508" spans="1:18" s="287" customFormat="1" ht="13.8">
      <c r="A508" s="288"/>
      <c r="B508" s="288"/>
      <c r="C508" s="639"/>
      <c r="D508" s="639"/>
      <c r="E508" s="639"/>
      <c r="F508" s="639"/>
      <c r="G508" s="639"/>
      <c r="H508" s="639"/>
      <c r="I508" s="291"/>
      <c r="J508" s="558"/>
      <c r="K508" s="291"/>
      <c r="L508" s="501"/>
      <c r="M508" s="291"/>
      <c r="N508" s="470"/>
      <c r="O508" s="666"/>
      <c r="P508" s="615"/>
    </row>
    <row r="509" spans="1:18" s="287" customFormat="1" ht="13.8">
      <c r="A509" s="288"/>
      <c r="B509" s="288"/>
      <c r="C509" s="639"/>
      <c r="D509" s="405"/>
      <c r="E509" s="291"/>
      <c r="F509" s="291"/>
      <c r="G509" s="291"/>
      <c r="H509" s="558"/>
      <c r="I509" s="291"/>
      <c r="J509" s="558"/>
      <c r="K509" s="291"/>
      <c r="L509" s="470"/>
      <c r="M509" s="291"/>
      <c r="N509" s="470"/>
      <c r="O509" s="615"/>
      <c r="P509" s="615"/>
      <c r="R509" s="592"/>
    </row>
    <row r="510" spans="1:18" s="287" customFormat="1" ht="13.8">
      <c r="A510" s="288"/>
      <c r="B510" s="288"/>
      <c r="C510" s="639"/>
      <c r="D510" s="405"/>
      <c r="E510" s="291"/>
      <c r="F510" s="291"/>
      <c r="G510" s="291"/>
      <c r="H510" s="558"/>
      <c r="I510" s="291"/>
      <c r="J510" s="558"/>
      <c r="K510" s="291"/>
      <c r="L510" s="470"/>
      <c r="M510" s="291"/>
      <c r="N510" s="470"/>
      <c r="O510" s="686"/>
      <c r="P510" s="685"/>
    </row>
    <row r="511" spans="1:18" s="287" customFormat="1" ht="13.8">
      <c r="A511" s="288"/>
      <c r="B511" s="288"/>
      <c r="C511" s="639"/>
      <c r="D511" s="405"/>
      <c r="E511" s="291"/>
      <c r="F511" s="291"/>
      <c r="G511" s="291"/>
      <c r="H511" s="558"/>
      <c r="I511" s="291"/>
      <c r="J511" s="558"/>
      <c r="K511" s="291"/>
      <c r="L511" s="470"/>
      <c r="M511" s="291"/>
      <c r="N511" s="501"/>
      <c r="O511" s="615"/>
      <c r="P511" s="615"/>
      <c r="Q511" s="291"/>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6">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6">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6">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6">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6">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6">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6">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6">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6">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6">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416</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2020-10-20T08:11:13Z</cp:lastPrinted>
  <dcterms:created xsi:type="dcterms:W3CDTF">2020-09-17T09:43:57Z</dcterms:created>
  <dcterms:modified xsi:type="dcterms:W3CDTF">2020-10-24T15:21:17Z</dcterms:modified>
</cp:coreProperties>
</file>