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L22" i="1"/>
  <c r="M22" i="1"/>
  <c r="E22" i="1"/>
  <c r="F21" i="1"/>
  <c r="G21" i="1"/>
  <c r="H21" i="1"/>
  <c r="I21" i="1"/>
  <c r="J21" i="1"/>
  <c r="K21" i="1"/>
  <c r="L21" i="1"/>
  <c r="M21" i="1"/>
  <c r="E21" i="1"/>
  <c r="N18" i="1"/>
  <c r="N44" i="1"/>
  <c r="J44" i="1"/>
  <c r="K44" i="1"/>
  <c r="L44" i="1"/>
  <c r="M44" i="1"/>
  <c r="I44" i="1"/>
  <c r="N17" i="1"/>
  <c r="N43" i="1"/>
  <c r="F43" i="1"/>
  <c r="G43" i="1"/>
  <c r="H43" i="1"/>
  <c r="E43" i="1"/>
  <c r="N14" i="1"/>
  <c r="N15" i="1"/>
  <c r="N16" i="1"/>
  <c r="N42" i="1"/>
  <c r="N41" i="1"/>
  <c r="F41" i="1"/>
  <c r="G41" i="1"/>
  <c r="H41" i="1"/>
  <c r="I41" i="1"/>
  <c r="J41" i="1"/>
  <c r="K41" i="1"/>
  <c r="L41" i="1"/>
  <c r="M41" i="1"/>
  <c r="E41" i="1"/>
  <c r="F40" i="1"/>
  <c r="G40" i="1"/>
  <c r="H40" i="1"/>
  <c r="I40" i="1"/>
  <c r="J40" i="1"/>
  <c r="K40" i="1"/>
  <c r="L40" i="1"/>
  <c r="M40" i="1"/>
  <c r="E40" i="1"/>
  <c r="N39" i="1"/>
  <c r="F39" i="1"/>
  <c r="G39" i="1"/>
  <c r="H39" i="1"/>
  <c r="I39" i="1"/>
  <c r="J39" i="1"/>
  <c r="K39" i="1"/>
  <c r="L39" i="1"/>
  <c r="M39" i="1"/>
  <c r="E39" i="1"/>
  <c r="N38" i="1"/>
  <c r="F38" i="1"/>
  <c r="G38" i="1"/>
  <c r="H38" i="1"/>
  <c r="I38" i="1"/>
  <c r="J38" i="1"/>
  <c r="K38" i="1"/>
  <c r="L38" i="1"/>
  <c r="M38" i="1"/>
  <c r="E38" i="1"/>
  <c r="N37" i="1"/>
  <c r="F37" i="1"/>
  <c r="G37" i="1"/>
  <c r="H37" i="1"/>
  <c r="I37" i="1"/>
  <c r="J37" i="1"/>
  <c r="K37" i="1"/>
  <c r="L37" i="1"/>
  <c r="M37" i="1"/>
  <c r="E37" i="1"/>
  <c r="O40" i="1"/>
  <c r="D37" i="1"/>
  <c r="N13" i="1"/>
  <c r="J35" i="1"/>
  <c r="N35" i="1" s="1"/>
  <c r="K35" i="1"/>
  <c r="L35" i="1"/>
  <c r="M35" i="1"/>
  <c r="I35" i="1"/>
  <c r="N12" i="1"/>
  <c r="N34" i="1"/>
  <c r="E34" i="1"/>
  <c r="F34" i="1"/>
  <c r="G34" i="1"/>
  <c r="H34" i="1"/>
  <c r="I34" i="1"/>
  <c r="J34" i="1"/>
  <c r="K34" i="1"/>
  <c r="L34" i="1"/>
  <c r="M34" i="1"/>
  <c r="N11" i="1"/>
  <c r="H33" i="1"/>
  <c r="G33" i="1"/>
  <c r="F33" i="1"/>
  <c r="E33" i="1"/>
  <c r="N7" i="1"/>
  <c r="M32" i="1"/>
  <c r="L32" i="1"/>
  <c r="K32" i="1"/>
  <c r="N32" i="1" s="1"/>
  <c r="J32" i="1"/>
  <c r="I32" i="1"/>
  <c r="H32" i="1"/>
  <c r="G32" i="1"/>
  <c r="F32" i="1"/>
  <c r="E32" i="1"/>
  <c r="N9" i="1"/>
  <c r="N10" i="1"/>
  <c r="N8" i="1"/>
  <c r="J31" i="1"/>
  <c r="K31" i="1"/>
  <c r="L31" i="1"/>
  <c r="M31" i="1"/>
  <c r="E31" i="1"/>
  <c r="H30" i="1"/>
  <c r="H31" i="1" s="1"/>
  <c r="G30" i="1"/>
  <c r="G31" i="1" s="1"/>
  <c r="J30" i="1"/>
  <c r="K30" i="1"/>
  <c r="L30" i="1"/>
  <c r="M30" i="1"/>
  <c r="I30" i="1"/>
  <c r="I31" i="1" s="1"/>
  <c r="F30" i="1"/>
  <c r="F31" i="1" s="1"/>
  <c r="E30" i="1"/>
  <c r="J29" i="1"/>
  <c r="N29" i="1" s="1"/>
  <c r="K29" i="1"/>
  <c r="L29" i="1"/>
  <c r="M29" i="1"/>
  <c r="I29" i="1"/>
  <c r="H29" i="1"/>
  <c r="G29" i="1"/>
  <c r="F29" i="1"/>
  <c r="E29" i="1"/>
  <c r="N5" i="1"/>
  <c r="N6" i="1"/>
  <c r="N4" i="1"/>
  <c r="F28" i="1"/>
  <c r="N28" i="1" s="1"/>
  <c r="G28" i="1"/>
  <c r="H28" i="1"/>
  <c r="I28" i="1"/>
  <c r="J28" i="1"/>
  <c r="K28" i="1"/>
  <c r="L28" i="1"/>
  <c r="M28" i="1"/>
  <c r="E28" i="1"/>
  <c r="N27" i="1"/>
  <c r="H24" i="1"/>
  <c r="I24" i="1"/>
  <c r="J24" i="1"/>
  <c r="K24" i="1"/>
  <c r="L24" i="1"/>
  <c r="M24" i="1"/>
  <c r="G24" i="1"/>
  <c r="F24" i="1"/>
  <c r="E24" i="1"/>
  <c r="G3" i="1"/>
  <c r="H3" i="1"/>
  <c r="I3" i="1"/>
  <c r="K3" i="1"/>
  <c r="L3" i="1"/>
  <c r="M3" i="1"/>
  <c r="O2" i="1"/>
  <c r="N2" i="1"/>
  <c r="N24" i="1" s="1"/>
  <c r="N40" i="1" l="1"/>
  <c r="N33" i="1"/>
  <c r="N31" i="1"/>
  <c r="N30" i="1"/>
  <c r="O3" i="1"/>
  <c r="O24" i="1"/>
  <c r="P2" i="1"/>
  <c r="Q3" i="1" s="1"/>
</calcChain>
</file>

<file path=xl/sharedStrings.xml><?xml version="1.0" encoding="utf-8"?>
<sst xmlns="http://schemas.openxmlformats.org/spreadsheetml/2006/main" count="42" uniqueCount="42">
  <si>
    <t>code</t>
  </si>
  <si>
    <t>Description</t>
  </si>
  <si>
    <t>Rate</t>
  </si>
  <si>
    <t>Type-A 29.250 to 29.527</t>
  </si>
  <si>
    <t>Type-A 29.562 to 30.012</t>
  </si>
  <si>
    <t>Type-A 32.500  to 62.650</t>
  </si>
  <si>
    <t>Type-A 33.875 to 33.925</t>
  </si>
  <si>
    <t>Type-A 30.750 to 31.200</t>
  </si>
  <si>
    <t>Type-A 31.500 to 32.500</t>
  </si>
  <si>
    <t>Type-A 38.715 to 38.800</t>
  </si>
  <si>
    <t>Type-A 42.800 to 42.932</t>
  </si>
  <si>
    <t>Type-A 43.975 to 44.000</t>
  </si>
  <si>
    <t>16-100</t>
  </si>
  <si>
    <t>Bamboo Profile</t>
  </si>
  <si>
    <t>16-220-10</t>
  </si>
  <si>
    <t>16-240</t>
  </si>
  <si>
    <t>16-180</t>
  </si>
  <si>
    <t>Ring bundh Construction</t>
  </si>
  <si>
    <t>Ringbundh Removal</t>
  </si>
  <si>
    <t>40-550</t>
  </si>
  <si>
    <t>40-500-40</t>
  </si>
  <si>
    <t>40-520-10</t>
  </si>
  <si>
    <t>40-520-20</t>
  </si>
  <si>
    <t>40-150-40</t>
  </si>
  <si>
    <t>40-150-60</t>
  </si>
  <si>
    <t>40-270-10</t>
  </si>
  <si>
    <t>40-380-50</t>
  </si>
  <si>
    <t>28-120-20</t>
  </si>
  <si>
    <t>48-100</t>
  </si>
  <si>
    <t>40-270-20</t>
  </si>
  <si>
    <t>40-150-50</t>
  </si>
  <si>
    <t>Quantity</t>
  </si>
  <si>
    <t>Fuse Type</t>
  </si>
  <si>
    <t xml:space="preserve"> Geotex</t>
  </si>
  <si>
    <t>khoa-1</t>
  </si>
  <si>
    <t>khoa-2</t>
  </si>
  <si>
    <t>Sand</t>
  </si>
  <si>
    <t>40X40X20</t>
  </si>
  <si>
    <t>30x30X30</t>
  </si>
  <si>
    <t>40-150-06</t>
  </si>
  <si>
    <t>Geo-bag</t>
  </si>
  <si>
    <t>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</si>
</sst>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C14" zoomScale="130" zoomScaleNormal="130" workbookViewId="0">
      <selection activeCell="C22" sqref="C22"/>
    </sheetView>
  </sheetViews>
  <sheetFormatPr defaultRowHeight="15" x14ac:dyDescent="0.25"/>
  <cols>
    <col min="1" max="1" width="10.7109375" customWidth="1"/>
    <col min="2" max="3" width="29" customWidth="1"/>
    <col min="4" max="4" width="15.42578125" customWidth="1"/>
    <col min="5" max="5" width="11" customWidth="1"/>
    <col min="8" max="8" width="11.140625" customWidth="1"/>
  </cols>
  <sheetData>
    <row r="1" spans="1:17" ht="45" x14ac:dyDescent="0.25">
      <c r="A1" s="1" t="s">
        <v>0</v>
      </c>
      <c r="B1" t="s">
        <v>1</v>
      </c>
      <c r="C1" t="s">
        <v>31</v>
      </c>
      <c r="D1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2"/>
      <c r="O1" s="2"/>
      <c r="P1" s="2"/>
      <c r="Q1" s="2"/>
    </row>
    <row r="2" spans="1:17" x14ac:dyDescent="0.25">
      <c r="E2" s="10">
        <v>277</v>
      </c>
      <c r="F2" s="10">
        <v>450</v>
      </c>
      <c r="G2" s="10">
        <v>150</v>
      </c>
      <c r="H2" s="10">
        <v>50</v>
      </c>
      <c r="I2" s="10">
        <v>450</v>
      </c>
      <c r="J2" s="10">
        <v>1000</v>
      </c>
      <c r="K2" s="10">
        <v>85</v>
      </c>
      <c r="L2" s="10">
        <v>132</v>
      </c>
      <c r="M2" s="10">
        <v>25</v>
      </c>
      <c r="N2">
        <f>SUM(E2:H2)</f>
        <v>927</v>
      </c>
      <c r="O2">
        <f>SUM(I2:M2)</f>
        <v>1692</v>
      </c>
      <c r="P2">
        <f>SUM(N2:O2)</f>
        <v>2619</v>
      </c>
    </row>
    <row r="3" spans="1:17" x14ac:dyDescent="0.25">
      <c r="A3" t="s">
        <v>12</v>
      </c>
      <c r="B3" t="s">
        <v>13</v>
      </c>
      <c r="C3">
        <v>63</v>
      </c>
      <c r="D3">
        <v>367.41</v>
      </c>
      <c r="E3" s="10">
        <v>10</v>
      </c>
      <c r="F3" s="10">
        <v>15</v>
      </c>
      <c r="G3" s="10">
        <f t="shared" ref="G3:M3" si="0">ROUNDUP(G2/30,0)+1</f>
        <v>6</v>
      </c>
      <c r="H3" s="10">
        <f t="shared" si="0"/>
        <v>3</v>
      </c>
      <c r="I3" s="10">
        <f t="shared" si="0"/>
        <v>16</v>
      </c>
      <c r="J3" s="10">
        <v>34</v>
      </c>
      <c r="K3" s="10">
        <f t="shared" si="0"/>
        <v>4</v>
      </c>
      <c r="L3" s="10">
        <f t="shared" si="0"/>
        <v>6</v>
      </c>
      <c r="M3" s="10">
        <f t="shared" si="0"/>
        <v>2</v>
      </c>
      <c r="O3">
        <f>SUM(E3:N3)</f>
        <v>96</v>
      </c>
      <c r="Q3">
        <f>C4/P2</f>
        <v>10.820343642611684</v>
      </c>
    </row>
    <row r="4" spans="1:17" x14ac:dyDescent="0.25">
      <c r="A4" t="s">
        <v>14</v>
      </c>
      <c r="B4" t="s">
        <v>17</v>
      </c>
      <c r="C4">
        <v>28338.48</v>
      </c>
      <c r="D4">
        <v>429.88</v>
      </c>
      <c r="E4" s="10">
        <v>5410.5024999999996</v>
      </c>
      <c r="F4" s="10">
        <v>8789.625</v>
      </c>
      <c r="G4" s="10">
        <v>1120.875</v>
      </c>
      <c r="H4" s="10">
        <v>373.625</v>
      </c>
      <c r="I4" s="10">
        <v>3362.625</v>
      </c>
      <c r="J4" s="10">
        <v>7472.5</v>
      </c>
      <c r="K4" s="10">
        <v>635.16250000000002</v>
      </c>
      <c r="L4" s="10">
        <v>986.37</v>
      </c>
      <c r="M4" s="10">
        <v>186.8125</v>
      </c>
      <c r="N4">
        <f>SUM(E4:M4)</f>
        <v>28338.097499999996</v>
      </c>
    </row>
    <row r="5" spans="1:17" x14ac:dyDescent="0.25">
      <c r="A5" t="s">
        <v>15</v>
      </c>
      <c r="B5" t="s">
        <v>18</v>
      </c>
      <c r="C5">
        <v>28338.48</v>
      </c>
      <c r="D5">
        <v>157.69999999999999</v>
      </c>
      <c r="E5" s="10">
        <v>5410.5024999999996</v>
      </c>
      <c r="F5" s="10">
        <v>8789.625</v>
      </c>
      <c r="G5" s="10">
        <v>1120.875</v>
      </c>
      <c r="H5" s="10">
        <v>373.625</v>
      </c>
      <c r="I5" s="10">
        <v>3362.625</v>
      </c>
      <c r="J5" s="10">
        <v>7472.5</v>
      </c>
      <c r="K5" s="10">
        <v>635.16250000000002</v>
      </c>
      <c r="L5" s="10">
        <v>986.37</v>
      </c>
      <c r="M5" s="10">
        <v>186.8125</v>
      </c>
      <c r="N5">
        <f t="shared" ref="N5:N8" si="1">SUM(E5:M5)</f>
        <v>28338.097499999996</v>
      </c>
    </row>
    <row r="6" spans="1:17" x14ac:dyDescent="0.25">
      <c r="A6" t="s">
        <v>16</v>
      </c>
      <c r="C6">
        <v>28338.48</v>
      </c>
      <c r="D6">
        <v>16.97</v>
      </c>
      <c r="E6" s="10">
        <v>5410.5024999999996</v>
      </c>
      <c r="F6" s="10">
        <v>8789.625</v>
      </c>
      <c r="G6" s="10">
        <v>1120.875</v>
      </c>
      <c r="H6" s="10">
        <v>373.625</v>
      </c>
      <c r="I6" s="10">
        <v>3362.625</v>
      </c>
      <c r="J6" s="10">
        <v>7472.5</v>
      </c>
      <c r="K6" s="10">
        <v>635.16250000000002</v>
      </c>
      <c r="L6" s="10">
        <v>986.37</v>
      </c>
      <c r="M6" s="10">
        <v>186.8125</v>
      </c>
      <c r="N6">
        <f t="shared" si="1"/>
        <v>28338.097499999996</v>
      </c>
    </row>
    <row r="7" spans="1:17" x14ac:dyDescent="0.25">
      <c r="A7" t="s">
        <v>19</v>
      </c>
      <c r="C7">
        <v>1921.78</v>
      </c>
      <c r="D7">
        <v>1267.96</v>
      </c>
      <c r="E7" s="10">
        <v>627.12799999999993</v>
      </c>
      <c r="F7" s="10">
        <v>1018.8</v>
      </c>
      <c r="G7" s="10">
        <v>206.85</v>
      </c>
      <c r="H7" s="10">
        <v>68.95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>
        <f t="shared" si="1"/>
        <v>1921.7279999999998</v>
      </c>
    </row>
    <row r="8" spans="1:17" x14ac:dyDescent="0.25">
      <c r="A8" t="s">
        <v>20</v>
      </c>
      <c r="C8">
        <v>48279.360000000001</v>
      </c>
      <c r="D8">
        <v>250.13</v>
      </c>
      <c r="E8" s="10">
        <v>6769.88</v>
      </c>
      <c r="F8" s="10">
        <v>10998</v>
      </c>
      <c r="G8" s="10">
        <v>2338.5</v>
      </c>
      <c r="H8" s="10">
        <v>779.5</v>
      </c>
      <c r="I8" s="10">
        <v>7285.5000000000009</v>
      </c>
      <c r="J8" s="10">
        <v>16190.000000000002</v>
      </c>
      <c r="K8" s="10">
        <v>1376.15</v>
      </c>
      <c r="L8" s="10">
        <v>2137.0800000000004</v>
      </c>
      <c r="M8" s="10">
        <v>404.75000000000006</v>
      </c>
      <c r="N8">
        <f>SUM(E8:M8)</f>
        <v>48279.360000000008</v>
      </c>
    </row>
    <row r="9" spans="1:17" x14ac:dyDescent="0.25">
      <c r="A9" t="s">
        <v>21</v>
      </c>
      <c r="C9">
        <v>1044.29</v>
      </c>
      <c r="D9">
        <v>5028.49</v>
      </c>
      <c r="E9" s="10">
        <v>338.49399999999997</v>
      </c>
      <c r="F9" s="10">
        <v>549.9</v>
      </c>
      <c r="G9" s="10">
        <v>116.925</v>
      </c>
      <c r="H9" s="10">
        <v>38.975000000000001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>
        <f t="shared" ref="N9:N18" si="2">SUM(E9:M9)</f>
        <v>1044.2939999999999</v>
      </c>
    </row>
    <row r="10" spans="1:17" x14ac:dyDescent="0.25">
      <c r="A10" t="s">
        <v>22</v>
      </c>
      <c r="C10">
        <v>1044.29</v>
      </c>
      <c r="D10">
        <v>4564.59</v>
      </c>
      <c r="E10" s="10">
        <v>338.49399999999997</v>
      </c>
      <c r="F10" s="10">
        <v>549.9</v>
      </c>
      <c r="G10" s="10">
        <v>116.925</v>
      </c>
      <c r="H10" s="10">
        <v>38.975000000000001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>
        <f t="shared" si="2"/>
        <v>1044.2939999999999</v>
      </c>
    </row>
    <row r="11" spans="1:17" x14ac:dyDescent="0.25">
      <c r="A11" t="s">
        <v>23</v>
      </c>
      <c r="C11">
        <v>114103</v>
      </c>
      <c r="D11">
        <v>446.54</v>
      </c>
      <c r="E11" s="10">
        <v>37236</v>
      </c>
      <c r="F11" s="10">
        <v>60492</v>
      </c>
      <c r="G11" s="10">
        <v>12281</v>
      </c>
      <c r="H11" s="10">
        <v>4094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>
        <f t="shared" si="2"/>
        <v>114103</v>
      </c>
    </row>
    <row r="12" spans="1:17" x14ac:dyDescent="0.25">
      <c r="A12" t="s">
        <v>30</v>
      </c>
      <c r="C12">
        <v>82935</v>
      </c>
      <c r="D12">
        <v>371.82</v>
      </c>
      <c r="E12" s="10">
        <v>8772</v>
      </c>
      <c r="F12" s="10">
        <v>14251</v>
      </c>
      <c r="G12" s="10">
        <v>4750</v>
      </c>
      <c r="H12" s="10">
        <v>1583</v>
      </c>
      <c r="I12" s="10">
        <v>14250</v>
      </c>
      <c r="J12" s="10">
        <v>31669</v>
      </c>
      <c r="K12" s="10">
        <v>2691</v>
      </c>
      <c r="L12" s="10">
        <v>4179</v>
      </c>
      <c r="M12" s="10">
        <v>790</v>
      </c>
      <c r="N12">
        <f t="shared" si="2"/>
        <v>82935</v>
      </c>
    </row>
    <row r="13" spans="1:17" x14ac:dyDescent="0.25">
      <c r="A13" t="s">
        <v>24</v>
      </c>
      <c r="C13">
        <v>3388</v>
      </c>
      <c r="D13">
        <v>668.38</v>
      </c>
      <c r="E13" s="10">
        <v>0</v>
      </c>
      <c r="F13" s="10">
        <v>0</v>
      </c>
      <c r="G13" s="10">
        <v>0</v>
      </c>
      <c r="H13" s="10">
        <v>0</v>
      </c>
      <c r="I13" s="10">
        <v>901</v>
      </c>
      <c r="J13" s="10">
        <v>2001</v>
      </c>
      <c r="K13" s="10">
        <v>171</v>
      </c>
      <c r="L13" s="10">
        <v>265</v>
      </c>
      <c r="M13" s="10">
        <v>50</v>
      </c>
      <c r="N13" s="11">
        <f t="shared" si="2"/>
        <v>3388</v>
      </c>
    </row>
    <row r="14" spans="1:17" x14ac:dyDescent="0.25">
      <c r="A14" t="s">
        <v>25</v>
      </c>
      <c r="C14">
        <v>3026.576</v>
      </c>
      <c r="D14">
        <v>1395.03</v>
      </c>
      <c r="E14" s="9">
        <v>714.20156500000007</v>
      </c>
      <c r="F14" s="9">
        <v>1160.2552499999999</v>
      </c>
      <c r="G14" s="9">
        <v>260.61758999999995</v>
      </c>
      <c r="H14" s="9">
        <v>86.872529999999998</v>
      </c>
      <c r="I14" s="9">
        <v>213.99525</v>
      </c>
      <c r="J14" s="9">
        <v>475.54500000000002</v>
      </c>
      <c r="K14" s="9">
        <v>40.421325000000003</v>
      </c>
      <c r="L14" s="9">
        <v>62.771940000000008</v>
      </c>
      <c r="M14" s="9">
        <v>11.888624999999999</v>
      </c>
      <c r="N14" s="11">
        <f t="shared" si="2"/>
        <v>3026.5690749999999</v>
      </c>
    </row>
    <row r="15" spans="1:17" x14ac:dyDescent="0.25">
      <c r="A15" t="s">
        <v>29</v>
      </c>
      <c r="C15">
        <v>3026.576</v>
      </c>
      <c r="D15">
        <v>2185.1</v>
      </c>
      <c r="E15" s="9">
        <v>714.20156500000007</v>
      </c>
      <c r="F15" s="9">
        <v>1160.2552499999999</v>
      </c>
      <c r="G15" s="9">
        <v>260.61758999999995</v>
      </c>
      <c r="H15" s="9">
        <v>86.872529999999998</v>
      </c>
      <c r="I15" s="9">
        <v>213.99525</v>
      </c>
      <c r="J15" s="9">
        <v>475.54500000000002</v>
      </c>
      <c r="K15" s="9">
        <v>40.421325000000003</v>
      </c>
      <c r="L15" s="9">
        <v>62.771940000000008</v>
      </c>
      <c r="M15" s="9">
        <v>11.888624999999999</v>
      </c>
      <c r="N15" s="11">
        <f t="shared" si="2"/>
        <v>3026.5690749999999</v>
      </c>
    </row>
    <row r="16" spans="1:17" x14ac:dyDescent="0.25">
      <c r="A16" t="s">
        <v>26</v>
      </c>
      <c r="C16">
        <v>1694</v>
      </c>
      <c r="D16">
        <v>246.9</v>
      </c>
      <c r="E16" s="12">
        <v>0</v>
      </c>
      <c r="F16" s="12">
        <v>0</v>
      </c>
      <c r="G16" s="12">
        <v>0</v>
      </c>
      <c r="H16" s="12">
        <v>0</v>
      </c>
      <c r="I16" s="10">
        <v>451</v>
      </c>
      <c r="J16" s="10">
        <v>1001</v>
      </c>
      <c r="K16" s="10">
        <v>85</v>
      </c>
      <c r="L16" s="10">
        <v>132</v>
      </c>
      <c r="M16" s="10">
        <v>25</v>
      </c>
      <c r="N16" s="11">
        <f t="shared" si="2"/>
        <v>1694</v>
      </c>
    </row>
    <row r="17" spans="1:15" x14ac:dyDescent="0.25">
      <c r="A17" t="s">
        <v>27</v>
      </c>
      <c r="C17">
        <v>111.24</v>
      </c>
      <c r="D17">
        <v>12907.66</v>
      </c>
      <c r="E17" s="10">
        <v>33.24</v>
      </c>
      <c r="F17" s="10">
        <v>54</v>
      </c>
      <c r="G17" s="10">
        <v>18</v>
      </c>
      <c r="H17" s="10">
        <v>6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1">
        <f t="shared" si="2"/>
        <v>111.24000000000001</v>
      </c>
    </row>
    <row r="18" spans="1:15" x14ac:dyDescent="0.25">
      <c r="A18" t="s">
        <v>28</v>
      </c>
      <c r="C18">
        <v>23332.68</v>
      </c>
      <c r="D18">
        <v>32.97</v>
      </c>
      <c r="E18" s="10">
        <v>0</v>
      </c>
      <c r="F18" s="10">
        <v>0</v>
      </c>
      <c r="G18" s="10">
        <v>0</v>
      </c>
      <c r="H18" s="10">
        <v>0</v>
      </c>
      <c r="I18" s="10">
        <v>6205.5</v>
      </c>
      <c r="J18" s="10">
        <v>13790</v>
      </c>
      <c r="K18" s="10">
        <v>1172.1499999999999</v>
      </c>
      <c r="L18" s="10">
        <v>1820.28</v>
      </c>
      <c r="M18" s="10">
        <v>344.75</v>
      </c>
      <c r="N18" s="11">
        <f t="shared" si="2"/>
        <v>23332.68</v>
      </c>
    </row>
    <row r="19" spans="1:15" x14ac:dyDescent="0.25">
      <c r="A19" t="s">
        <v>32</v>
      </c>
      <c r="C19">
        <v>2</v>
      </c>
      <c r="D19">
        <v>17618680.350000001</v>
      </c>
      <c r="E19" s="9"/>
      <c r="F19" s="9"/>
      <c r="G19" s="9"/>
      <c r="H19" s="9"/>
      <c r="I19" s="9"/>
      <c r="J19" s="9"/>
      <c r="K19" s="9"/>
      <c r="L19" s="9"/>
      <c r="M19" s="9"/>
    </row>
    <row r="21" spans="1:15" x14ac:dyDescent="0.25">
      <c r="D21" s="8"/>
      <c r="E21">
        <f>SUMPRODUCT($D$3:$D$18,E3:E18)</f>
        <v>31885270.258478448</v>
      </c>
      <c r="F21">
        <f t="shared" ref="F21:M21" si="3">SUMPRODUCT($D$3:$D$18,F3:F18)</f>
        <v>51799023.791932501</v>
      </c>
      <c r="G21">
        <f t="shared" si="3"/>
        <v>11064192.323736701</v>
      </c>
      <c r="H21">
        <f t="shared" si="3"/>
        <v>3688456.4245789</v>
      </c>
      <c r="I21">
        <f t="shared" si="3"/>
        <v>10843799.048132502</v>
      </c>
      <c r="J21">
        <f t="shared" si="3"/>
        <v>24096508.595849998</v>
      </c>
      <c r="K21">
        <f t="shared" si="3"/>
        <v>2048880.01264725</v>
      </c>
      <c r="L21">
        <f t="shared" si="3"/>
        <v>3181355.8810521998</v>
      </c>
      <c r="M21">
        <f t="shared" si="3"/>
        <v>602170.96489624993</v>
      </c>
    </row>
    <row r="22" spans="1:15" x14ac:dyDescent="0.25">
      <c r="E22">
        <f>E21/100000</f>
        <v>318.85270258478448</v>
      </c>
      <c r="F22">
        <f t="shared" ref="F22:M22" si="4">F21/100000</f>
        <v>517.99023791932495</v>
      </c>
      <c r="G22">
        <f t="shared" si="4"/>
        <v>110.64192323736701</v>
      </c>
      <c r="H22">
        <f t="shared" si="4"/>
        <v>36.884564245789001</v>
      </c>
      <c r="I22">
        <f t="shared" si="4"/>
        <v>108.43799048132502</v>
      </c>
      <c r="J22">
        <f t="shared" si="4"/>
        <v>240.96508595849997</v>
      </c>
      <c r="K22">
        <f t="shared" si="4"/>
        <v>20.488800126472501</v>
      </c>
      <c r="L22">
        <f t="shared" si="4"/>
        <v>31.813558810521997</v>
      </c>
      <c r="M22">
        <f t="shared" si="4"/>
        <v>6.0217096489624993</v>
      </c>
    </row>
    <row r="24" spans="1:15" x14ac:dyDescent="0.25">
      <c r="D24">
        <v>28400.080000000002</v>
      </c>
      <c r="E24">
        <f>E2*39.065</f>
        <v>10821.004999999999</v>
      </c>
      <c r="F24">
        <f>F2*39.065</f>
        <v>17579.25</v>
      </c>
      <c r="G24">
        <f>14.945*G2</f>
        <v>2241.75</v>
      </c>
      <c r="H24">
        <f t="shared" ref="H24:N24" si="5">14.945*H2</f>
        <v>747.25</v>
      </c>
      <c r="I24">
        <f t="shared" si="5"/>
        <v>6725.25</v>
      </c>
      <c r="J24">
        <f t="shared" si="5"/>
        <v>14945</v>
      </c>
      <c r="K24">
        <f t="shared" si="5"/>
        <v>1270.325</v>
      </c>
      <c r="L24">
        <f t="shared" si="5"/>
        <v>1972.74</v>
      </c>
      <c r="M24">
        <f t="shared" si="5"/>
        <v>373.625</v>
      </c>
      <c r="N24">
        <f t="shared" si="5"/>
        <v>13854.014999999999</v>
      </c>
      <c r="O24">
        <f>SUM(E24:N24)</f>
        <v>70530.209999999992</v>
      </c>
    </row>
    <row r="26" spans="1:15" x14ac:dyDescent="0.25">
      <c r="E26">
        <v>277</v>
      </c>
      <c r="F26">
        <v>450</v>
      </c>
      <c r="G26">
        <v>150</v>
      </c>
      <c r="H26">
        <v>50</v>
      </c>
      <c r="I26">
        <v>450</v>
      </c>
      <c r="J26">
        <v>1000</v>
      </c>
      <c r="K26">
        <v>85</v>
      </c>
      <c r="L26">
        <v>132</v>
      </c>
      <c r="M26">
        <v>25</v>
      </c>
    </row>
    <row r="27" spans="1:15" x14ac:dyDescent="0.25">
      <c r="E27">
        <v>10821.004999999999</v>
      </c>
      <c r="F27">
        <v>17579.25</v>
      </c>
      <c r="G27">
        <v>2241.75</v>
      </c>
      <c r="H27">
        <v>747.25</v>
      </c>
      <c r="I27">
        <v>6725.25</v>
      </c>
      <c r="J27">
        <v>14945</v>
      </c>
      <c r="K27">
        <v>1270.325</v>
      </c>
      <c r="L27">
        <v>1972.74</v>
      </c>
      <c r="M27">
        <v>373.625</v>
      </c>
      <c r="N27">
        <f>SUM(E27:M27)</f>
        <v>56676.194999999992</v>
      </c>
    </row>
    <row r="28" spans="1:15" x14ac:dyDescent="0.25">
      <c r="E28">
        <f>0.5*E27</f>
        <v>5410.5024999999996</v>
      </c>
      <c r="F28">
        <f t="shared" ref="F28:M28" si="6">0.5*F27</f>
        <v>8789.625</v>
      </c>
      <c r="G28">
        <f t="shared" si="6"/>
        <v>1120.875</v>
      </c>
      <c r="H28">
        <f t="shared" si="6"/>
        <v>373.625</v>
      </c>
      <c r="I28">
        <f t="shared" si="6"/>
        <v>3362.625</v>
      </c>
      <c r="J28">
        <f t="shared" si="6"/>
        <v>7472.5</v>
      </c>
      <c r="K28">
        <f t="shared" si="6"/>
        <v>635.16250000000002</v>
      </c>
      <c r="L28">
        <f t="shared" si="6"/>
        <v>986.37</v>
      </c>
      <c r="M28">
        <f t="shared" si="6"/>
        <v>186.8125</v>
      </c>
      <c r="N28">
        <f t="shared" ref="N28:N32" si="7">SUM(E28:M28)</f>
        <v>28338.097499999996</v>
      </c>
    </row>
    <row r="29" spans="1:15" x14ac:dyDescent="0.25">
      <c r="D29" t="s">
        <v>33</v>
      </c>
      <c r="E29">
        <f>E2*24.44</f>
        <v>6769.88</v>
      </c>
      <c r="F29">
        <f>F2*24.44</f>
        <v>10998</v>
      </c>
      <c r="G29">
        <f>15.59*G2</f>
        <v>2338.5</v>
      </c>
      <c r="H29">
        <f>15.59*H2</f>
        <v>779.5</v>
      </c>
      <c r="I29">
        <f>16.19*I2</f>
        <v>7285.5000000000009</v>
      </c>
      <c r="J29">
        <f t="shared" ref="J29:M29" si="8">16.19*J2</f>
        <v>16190.000000000002</v>
      </c>
      <c r="K29">
        <f t="shared" si="8"/>
        <v>1376.15</v>
      </c>
      <c r="L29">
        <f t="shared" si="8"/>
        <v>2137.0800000000004</v>
      </c>
      <c r="M29">
        <f t="shared" si="8"/>
        <v>404.75000000000006</v>
      </c>
      <c r="N29">
        <f t="shared" si="7"/>
        <v>48279.360000000008</v>
      </c>
    </row>
    <row r="30" spans="1:15" x14ac:dyDescent="0.25">
      <c r="D30" t="s">
        <v>34</v>
      </c>
      <c r="E30">
        <f>2.444*E2</f>
        <v>676.98799999999994</v>
      </c>
      <c r="F30">
        <f>2.444*F2</f>
        <v>1099.8</v>
      </c>
      <c r="G30">
        <f>1.559*G26</f>
        <v>233.85</v>
      </c>
      <c r="H30">
        <f>1.559*H26</f>
        <v>77.95</v>
      </c>
      <c r="I30">
        <f>I26*0</f>
        <v>0</v>
      </c>
      <c r="J30">
        <f t="shared" ref="J30:M30" si="9">J26*0</f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7"/>
        <v>2088.5879999999997</v>
      </c>
    </row>
    <row r="31" spans="1:15" x14ac:dyDescent="0.25">
      <c r="D31" t="s">
        <v>35</v>
      </c>
      <c r="E31">
        <f>0.5*E30</f>
        <v>338.49399999999997</v>
      </c>
      <c r="F31">
        <f t="shared" ref="F31:M32" si="10">0.5*F30</f>
        <v>549.9</v>
      </c>
      <c r="G31">
        <f t="shared" si="10"/>
        <v>116.925</v>
      </c>
      <c r="H31">
        <f t="shared" si="10"/>
        <v>38.975000000000001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7"/>
        <v>1044.2939999999999</v>
      </c>
    </row>
    <row r="32" spans="1:15" x14ac:dyDescent="0.25">
      <c r="D32" t="s">
        <v>36</v>
      </c>
      <c r="E32">
        <f>2.264*E26</f>
        <v>627.12799999999993</v>
      </c>
      <c r="F32">
        <f>2.264*F26</f>
        <v>1018.8</v>
      </c>
      <c r="G32">
        <f>1.379*G26</f>
        <v>206.85</v>
      </c>
      <c r="H32">
        <f>1.379*H26</f>
        <v>68.95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>SUM(E32:M32)</f>
        <v>1921.7279999999998</v>
      </c>
    </row>
    <row r="33" spans="4:15" x14ac:dyDescent="0.25">
      <c r="D33" t="s">
        <v>37</v>
      </c>
      <c r="E33" s="9">
        <f>E26*141.5*0.95</f>
        <v>37235.724999999999</v>
      </c>
      <c r="F33" s="9">
        <f>F26*141.5*0.95</f>
        <v>60491.25</v>
      </c>
      <c r="G33" s="9">
        <f>G26*86.178*0.95</f>
        <v>12280.364999999998</v>
      </c>
      <c r="H33" s="9">
        <f>H26*86.178*0.95</f>
        <v>4093.4549999999995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>
        <f>SUM(E33:M33)</f>
        <v>114100.795</v>
      </c>
    </row>
    <row r="34" spans="4:15" x14ac:dyDescent="0.25">
      <c r="D34" t="s">
        <v>38</v>
      </c>
      <c r="E34" s="9">
        <f>E26*31.67</f>
        <v>8772.59</v>
      </c>
      <c r="F34" s="9">
        <f t="shared" ref="F34:M34" si="11">F26*31.67</f>
        <v>14251.5</v>
      </c>
      <c r="G34" s="9">
        <f t="shared" si="11"/>
        <v>4750.5</v>
      </c>
      <c r="H34" s="9">
        <f t="shared" si="11"/>
        <v>1583.5</v>
      </c>
      <c r="I34" s="9">
        <f t="shared" si="11"/>
        <v>14251.5</v>
      </c>
      <c r="J34" s="9">
        <f t="shared" si="11"/>
        <v>31670</v>
      </c>
      <c r="K34" s="9">
        <f t="shared" si="11"/>
        <v>2691.9500000000003</v>
      </c>
      <c r="L34" s="9">
        <f t="shared" si="11"/>
        <v>4180.4400000000005</v>
      </c>
      <c r="M34" s="9">
        <f t="shared" si="11"/>
        <v>791.75</v>
      </c>
      <c r="N34">
        <f>SUM(E34:M34)</f>
        <v>82943.73</v>
      </c>
    </row>
    <row r="35" spans="4:15" x14ac:dyDescent="0.25">
      <c r="D35" t="s">
        <v>39</v>
      </c>
      <c r="E35" s="9">
        <v>0</v>
      </c>
      <c r="F35" s="9">
        <v>0</v>
      </c>
      <c r="G35" s="9">
        <v>0</v>
      </c>
      <c r="H35" s="9">
        <v>0</v>
      </c>
      <c r="I35" s="9">
        <f>I26*2</f>
        <v>900</v>
      </c>
      <c r="J35" s="9">
        <f t="shared" ref="J35:M35" si="12">J26*2</f>
        <v>2000</v>
      </c>
      <c r="K35" s="9">
        <f t="shared" si="12"/>
        <v>170</v>
      </c>
      <c r="L35" s="9">
        <f t="shared" si="12"/>
        <v>264</v>
      </c>
      <c r="M35" s="9">
        <f t="shared" si="12"/>
        <v>50</v>
      </c>
      <c r="N35">
        <f>SUM(I35:M35)</f>
        <v>3384</v>
      </c>
    </row>
    <row r="37" spans="4:15" x14ac:dyDescent="0.25">
      <c r="D37">
        <f>0.032</f>
        <v>3.2000000000000001E-2</v>
      </c>
      <c r="E37">
        <f>$D$37*E33</f>
        <v>1191.5432000000001</v>
      </c>
      <c r="F37">
        <f t="shared" ref="F37:N37" si="13">$D$37*F33</f>
        <v>1935.72</v>
      </c>
      <c r="G37">
        <f t="shared" si="13"/>
        <v>392.97167999999994</v>
      </c>
      <c r="H37">
        <f t="shared" si="13"/>
        <v>130.99055999999999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>SUM(E37:M37)</f>
        <v>3651.2254400000006</v>
      </c>
    </row>
    <row r="38" spans="4:15" x14ac:dyDescent="0.25">
      <c r="D38">
        <v>2.7E-2</v>
      </c>
      <c r="E38">
        <f>E34*$D$38</f>
        <v>236.85992999999999</v>
      </c>
      <c r="F38">
        <f t="shared" ref="F38:M38" si="14">F34*$D$38</f>
        <v>384.79050000000001</v>
      </c>
      <c r="G38">
        <f t="shared" si="14"/>
        <v>128.26349999999999</v>
      </c>
      <c r="H38">
        <f t="shared" si="14"/>
        <v>42.7545</v>
      </c>
      <c r="I38">
        <f t="shared" si="14"/>
        <v>384.79050000000001</v>
      </c>
      <c r="J38">
        <f t="shared" si="14"/>
        <v>855.09</v>
      </c>
      <c r="K38">
        <f t="shared" si="14"/>
        <v>72.68265000000001</v>
      </c>
      <c r="L38">
        <f t="shared" si="14"/>
        <v>112.87188000000002</v>
      </c>
      <c r="M38">
        <f t="shared" si="14"/>
        <v>21.37725</v>
      </c>
      <c r="N38">
        <f>SUM(E38:M38)</f>
        <v>2239.4807100000003</v>
      </c>
    </row>
    <row r="39" spans="4:15" x14ac:dyDescent="0.25">
      <c r="D39">
        <v>4.8000000000000001E-2</v>
      </c>
      <c r="E39">
        <f>$D$39*E35</f>
        <v>0</v>
      </c>
      <c r="F39">
        <f t="shared" ref="F39:M39" si="15">$D$39*F35</f>
        <v>0</v>
      </c>
      <c r="G39">
        <f t="shared" si="15"/>
        <v>0</v>
      </c>
      <c r="H39">
        <f t="shared" si="15"/>
        <v>0</v>
      </c>
      <c r="I39">
        <f t="shared" si="15"/>
        <v>43.2</v>
      </c>
      <c r="J39">
        <f t="shared" si="15"/>
        <v>96</v>
      </c>
      <c r="K39">
        <f t="shared" si="15"/>
        <v>8.16</v>
      </c>
      <c r="L39">
        <f t="shared" si="15"/>
        <v>12.672000000000001</v>
      </c>
      <c r="M39">
        <f t="shared" si="15"/>
        <v>2.4</v>
      </c>
      <c r="N39">
        <f>SUM(E39:M39)</f>
        <v>162.43199999999999</v>
      </c>
    </row>
    <row r="40" spans="4:15" x14ac:dyDescent="0.25">
      <c r="E40">
        <f>SUM(E37:E39)</f>
        <v>1428.4031300000001</v>
      </c>
      <c r="F40">
        <f t="shared" ref="F40:M40" si="16">SUM(F37:F39)</f>
        <v>2320.5104999999999</v>
      </c>
      <c r="G40">
        <f t="shared" si="16"/>
        <v>521.2351799999999</v>
      </c>
      <c r="H40">
        <f t="shared" si="16"/>
        <v>173.74506</v>
      </c>
      <c r="I40">
        <f t="shared" si="16"/>
        <v>427.9905</v>
      </c>
      <c r="J40">
        <f t="shared" si="16"/>
        <v>951.09</v>
      </c>
      <c r="K40">
        <f t="shared" si="16"/>
        <v>80.842650000000006</v>
      </c>
      <c r="L40">
        <f t="shared" si="16"/>
        <v>125.54388000000002</v>
      </c>
      <c r="M40">
        <f t="shared" si="16"/>
        <v>23.777249999999999</v>
      </c>
      <c r="N40">
        <f>SUM(E40:M40)</f>
        <v>6053.1381499999998</v>
      </c>
      <c r="O40">
        <f>SUM(I40:M40)</f>
        <v>1609.2442800000001</v>
      </c>
    </row>
    <row r="41" spans="4:15" x14ac:dyDescent="0.25">
      <c r="E41">
        <f>0.5*E40</f>
        <v>714.20156500000007</v>
      </c>
      <c r="F41">
        <f t="shared" ref="F41:M41" si="17">0.5*F40</f>
        <v>1160.2552499999999</v>
      </c>
      <c r="G41">
        <f t="shared" si="17"/>
        <v>260.61758999999995</v>
      </c>
      <c r="H41">
        <f t="shared" si="17"/>
        <v>86.872529999999998</v>
      </c>
      <c r="I41">
        <f t="shared" si="17"/>
        <v>213.99525</v>
      </c>
      <c r="J41">
        <f t="shared" si="17"/>
        <v>475.54500000000002</v>
      </c>
      <c r="K41">
        <f t="shared" si="17"/>
        <v>40.421325000000003</v>
      </c>
      <c r="L41">
        <f t="shared" si="17"/>
        <v>62.771940000000008</v>
      </c>
      <c r="M41">
        <f t="shared" si="17"/>
        <v>11.888624999999999</v>
      </c>
      <c r="N41">
        <f>SUM(E41:M41)</f>
        <v>3026.5690749999999</v>
      </c>
    </row>
    <row r="42" spans="4:15" x14ac:dyDescent="0.25">
      <c r="D42" t="s">
        <v>40</v>
      </c>
      <c r="I42">
        <v>450</v>
      </c>
      <c r="J42">
        <v>1000</v>
      </c>
      <c r="K42">
        <v>85</v>
      </c>
      <c r="L42">
        <v>132</v>
      </c>
      <c r="M42">
        <v>25</v>
      </c>
      <c r="N42">
        <f>SUM(E42:M42)</f>
        <v>1692</v>
      </c>
    </row>
    <row r="43" spans="4:15" x14ac:dyDescent="0.25">
      <c r="D43" t="s">
        <v>41</v>
      </c>
      <c r="E43">
        <f>0.12*E26</f>
        <v>33.24</v>
      </c>
      <c r="F43">
        <f t="shared" ref="F43:H43" si="18">0.12*F26</f>
        <v>54</v>
      </c>
      <c r="G43">
        <f t="shared" si="18"/>
        <v>18</v>
      </c>
      <c r="H43">
        <f t="shared" si="18"/>
        <v>6</v>
      </c>
      <c r="I43">
        <v>0</v>
      </c>
      <c r="J43">
        <v>0</v>
      </c>
      <c r="K43">
        <v>0</v>
      </c>
      <c r="L43">
        <v>0</v>
      </c>
      <c r="M43">
        <v>0</v>
      </c>
      <c r="N43">
        <f>SUM(E43:M43)</f>
        <v>111.24000000000001</v>
      </c>
    </row>
    <row r="44" spans="4:15" x14ac:dyDescent="0.25">
      <c r="E44">
        <v>0</v>
      </c>
      <c r="F44">
        <v>0</v>
      </c>
      <c r="G44">
        <v>0</v>
      </c>
      <c r="H44">
        <v>0</v>
      </c>
      <c r="I44">
        <f>13.79*I42</f>
        <v>6205.5</v>
      </c>
      <c r="J44">
        <f t="shared" ref="J44:M44" si="19">13.79*J42</f>
        <v>13790</v>
      </c>
      <c r="K44">
        <f t="shared" si="19"/>
        <v>1172.1499999999999</v>
      </c>
      <c r="L44">
        <f t="shared" si="19"/>
        <v>1820.28</v>
      </c>
      <c r="M44">
        <f t="shared" si="19"/>
        <v>344.75</v>
      </c>
      <c r="N44">
        <f>SUM(E44:M44)</f>
        <v>23332.68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2020-03-14T14:49:40Z</dcterms:modified>
</cp:coreProperties>
</file>