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3" activeTab="5"/>
  </bookViews>
  <sheets>
    <sheet name="Resource_List" sheetId="19" r:id="rId1"/>
    <sheet name="Resources_Consumption" sheetId="20" r:id="rId2"/>
    <sheet name="Лист1" sheetId="1" r:id="rId3"/>
    <sheet name="WBS3" sheetId="2" r:id="rId4"/>
    <sheet name="WBS" sheetId="3" r:id="rId5"/>
    <sheet name="Main" sheetId="4" r:id="rId6"/>
    <sheet name="T_A_44M_M480_TO_M524" sheetId="5" r:id="rId7"/>
    <sheet name="T_A_35M_M1210_TO_M1245" sheetId="32" r:id="rId8"/>
    <sheet name="T_A_37M_M8760_TO_M8797" sheetId="33" r:id="rId9"/>
    <sheet name="T_A_200M_M10100_TO_M10300" sheetId="34" r:id="rId10"/>
    <sheet name="T_A_110M_M12330_TO_M12440" sheetId="35" r:id="rId11"/>
    <sheet name="T_A_72M_M12712_TO_M12784" sheetId="36" r:id="rId12"/>
    <sheet name="T_A_133M_M21600_TO_M21733" sheetId="38" r:id="rId13"/>
    <sheet name="T_A_105M_M22375_TO_M22480" sheetId="39" r:id="rId14"/>
    <sheet name="T_A_100M_M25170_TO_M525270" sheetId="37" r:id="rId15"/>
    <sheet name="T_A_180M_M25720_TO_M25900" sheetId="40" r:id="rId16"/>
    <sheet name="T_A_78M_M25925_TO_M26003" sheetId="42" r:id="rId17"/>
    <sheet name="T_B5_425M_M9175_TO_M9600" sheetId="13" r:id="rId18"/>
    <sheet name="T_B5_167M_M9785_TO_M9952" sheetId="14" r:id="rId19"/>
    <sheet name="T_B5_100M_M10300_TO_M10400" sheetId="15" r:id="rId20"/>
    <sheet name="T_B5_255M_M12075_TO_M12330" sheetId="22" r:id="rId21"/>
    <sheet name="T_B5_150M_M24950_TO_M25100" sheetId="23" r:id="rId22"/>
    <sheet name="FF_15M_5560M" sheetId="43" r:id="rId23"/>
    <sheet name="Equipment Production Rate" sheetId="10" r:id="rId24"/>
    <sheet name=" Block Placing Production Rate" sheetId="18" r:id="rId25"/>
    <sheet name="Project_name" sheetId="31" r:id="rId26"/>
  </sheets>
  <definedNames>
    <definedName name="_xlnm._FilterDatabase" localSheetId="14" hidden="1">T_A_100M_M25170_TO_M525270!$A$1:$E$11</definedName>
    <definedName name="_xlnm._FilterDatabase" localSheetId="13" hidden="1">T_A_105M_M22375_TO_M22480!$A$1:$E$11</definedName>
    <definedName name="_xlnm._FilterDatabase" localSheetId="10" hidden="1">T_A_110M_M12330_TO_M12440!$A$1:$E$11</definedName>
    <definedName name="_xlnm._FilterDatabase" localSheetId="12" hidden="1">T_A_133M_M21600_TO_M21733!$A$1:$E$11</definedName>
    <definedName name="_xlnm._FilterDatabase" localSheetId="15" hidden="1">T_A_180M_M25720_TO_M25900!$A$1:$E$11</definedName>
    <definedName name="_xlnm._FilterDatabase" localSheetId="9" hidden="1">T_A_200M_M10100_TO_M10300!$A$1:$E$11</definedName>
    <definedName name="_xlnm._FilterDatabase" localSheetId="7" hidden="1">T_A_35M_M1210_TO_M1245!$A$1:$E$11</definedName>
    <definedName name="_xlnm._FilterDatabase" localSheetId="8" hidden="1">T_A_37M_M8760_TO_M8797!$A$1:$E$11</definedName>
    <definedName name="_xlnm._FilterDatabase" localSheetId="6" hidden="1">T_A_44M_M480_TO_M524!$A$1:$E$11</definedName>
    <definedName name="_xlnm._FilterDatabase" localSheetId="11" hidden="1">T_A_72M_M12712_TO_M12784!$A$1:$E$11</definedName>
    <definedName name="_xlnm._FilterDatabase" localSheetId="16" hidden="1">T_A_78M_M25925_TO_M26003!$A$1:$E$11</definedName>
    <definedName name="_xlnm._FilterDatabase" localSheetId="4" hidden="1">WBS!$A$1:$E$10</definedName>
    <definedName name="_xlnm._FilterDatabase" localSheetId="3" hidden="1">'WBS3'!$A$1:$E$7</definedName>
    <definedName name="_xlnm.Print_Area" localSheetId="23">'Equipment Production Rate'!$A$1:$G$22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7" i="20" l="1"/>
  <c r="G18" i="10" l="1"/>
  <c r="G17" i="10"/>
  <c r="E17" i="10"/>
  <c r="E18" i="10"/>
  <c r="O16" i="20" l="1"/>
  <c r="H11" i="10" l="1"/>
  <c r="H3" i="10" l="1"/>
  <c r="H4" i="10"/>
  <c r="H5" i="10"/>
  <c r="H6" i="10"/>
  <c r="H2" i="10"/>
  <c r="G16" i="10" l="1"/>
  <c r="G19" i="10"/>
  <c r="G15" i="10"/>
  <c r="E19" i="10"/>
  <c r="E16" i="10"/>
  <c r="E15" i="10"/>
  <c r="G6" i="10"/>
  <c r="E6" i="10"/>
  <c r="G5" i="10"/>
  <c r="E2" i="10"/>
  <c r="G2" i="10" s="1"/>
  <c r="E3" i="10"/>
  <c r="G3" i="10" s="1"/>
  <c r="E4" i="10"/>
  <c r="G4" i="10" s="1"/>
  <c r="E5" i="10"/>
  <c r="B6" i="18" l="1"/>
  <c r="B5" i="18"/>
  <c r="B4" i="18"/>
</calcChain>
</file>

<file path=xl/sharedStrings.xml><?xml version="1.0" encoding="utf-8"?>
<sst xmlns="http://schemas.openxmlformats.org/spreadsheetml/2006/main" count="850" uniqueCount="160">
  <si>
    <t>Name</t>
  </si>
  <si>
    <t>Duration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</si>
  <si>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</si>
  <si>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</si>
  <si>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</si>
  <si>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</si>
  <si>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</si>
  <si>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</si>
  <si>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</si>
  <si>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</si>
  <si>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</si>
  <si>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TaskNo</t>
  </si>
  <si>
    <t>Predecessor</t>
  </si>
  <si>
    <t>order</t>
  </si>
  <si>
    <t>2,3,7</t>
  </si>
  <si>
    <t>3,4</t>
  </si>
  <si>
    <t>4,5</t>
  </si>
  <si>
    <t>Contract</t>
  </si>
  <si>
    <t>Start</t>
  </si>
  <si>
    <t>Finish</t>
  </si>
  <si>
    <t>Allocation_Sheet_Name</t>
  </si>
  <si>
    <t>Unit</t>
  </si>
  <si>
    <t>Volume</t>
  </si>
  <si>
    <t>Percent</t>
  </si>
  <si>
    <t>Nos</t>
  </si>
  <si>
    <t>Cum</t>
  </si>
  <si>
    <t>sqm</t>
  </si>
  <si>
    <t>Curing CC Block</t>
  </si>
  <si>
    <t>2,3</t>
  </si>
  <si>
    <t>Site Name</t>
  </si>
  <si>
    <t xml:space="preserve">   Mobilization and Site Preparation</t>
  </si>
  <si>
    <t xml:space="preserve">   Embankment Construction</t>
  </si>
  <si>
    <t xml:space="preserve">   Placing Geotextile Filter</t>
  </si>
  <si>
    <t>percent</t>
  </si>
  <si>
    <t>50X50X50</t>
  </si>
  <si>
    <t>50X50X30</t>
  </si>
  <si>
    <t>40X40X40</t>
  </si>
  <si>
    <t>40X40X20</t>
  </si>
  <si>
    <t>Excavator</t>
  </si>
  <si>
    <t>Roller</t>
  </si>
  <si>
    <t>Mixuture Machie</t>
  </si>
  <si>
    <t>Equipment</t>
  </si>
  <si>
    <t>Daily Prod(8hrs)</t>
  </si>
  <si>
    <t>Close Turfing</t>
  </si>
  <si>
    <t xml:space="preserve"> </t>
  </si>
  <si>
    <t xml:space="preserve">1 Group </t>
  </si>
  <si>
    <t>20 Labour</t>
  </si>
  <si>
    <t>Dayliy Placing Including Bed Preparation for 40X40X20 CC Block</t>
  </si>
  <si>
    <t>unit area of block</t>
  </si>
  <si>
    <t>Bed Area</t>
  </si>
  <si>
    <t>Sand Filter 100mm thick</t>
  </si>
  <si>
    <t>cum</t>
  </si>
  <si>
    <t>Geo Textile Filter</t>
  </si>
  <si>
    <t>Gravel Filter</t>
  </si>
  <si>
    <t>CC Bock</t>
  </si>
  <si>
    <t>Block/machine</t>
  </si>
  <si>
    <t>Relative Size wrt 30X30X30</t>
  </si>
  <si>
    <t>L</t>
  </si>
  <si>
    <t>B</t>
  </si>
  <si>
    <t>H</t>
  </si>
  <si>
    <t>Standard Production Rate</t>
  </si>
  <si>
    <t>30X30X30</t>
  </si>
  <si>
    <t>CC Block Placing</t>
  </si>
  <si>
    <t>50X50X20</t>
  </si>
  <si>
    <t>Block Size</t>
  </si>
  <si>
    <t>Realtive Area</t>
  </si>
  <si>
    <t>Standard Prod/Day</t>
  </si>
  <si>
    <t>Daily Production</t>
  </si>
  <si>
    <t>Code</t>
  </si>
  <si>
    <t>Mixture Machine</t>
  </si>
  <si>
    <t>Compaction Ruller</t>
  </si>
  <si>
    <t>Form Work</t>
  </si>
  <si>
    <t>Cement</t>
  </si>
  <si>
    <t>Bag</t>
  </si>
  <si>
    <t>Sand 1.5 FM</t>
  </si>
  <si>
    <t>Stone Chips</t>
  </si>
  <si>
    <t>Geotextile Filter</t>
  </si>
  <si>
    <t>Filter Sand</t>
  </si>
  <si>
    <t>Peagravel</t>
  </si>
  <si>
    <t>CC Block</t>
  </si>
  <si>
    <t>Labor</t>
  </si>
  <si>
    <t>m-day</t>
  </si>
  <si>
    <t>Labor payment</t>
  </si>
  <si>
    <t>BDT Lac</t>
  </si>
  <si>
    <t>TaskCode</t>
  </si>
  <si>
    <t>40-190-40</t>
  </si>
  <si>
    <t>40-190-50</t>
  </si>
  <si>
    <t>16-240</t>
  </si>
  <si>
    <t>NS101</t>
  </si>
  <si>
    <t>NS105</t>
  </si>
  <si>
    <t>40-550-10</t>
  </si>
  <si>
    <t>40-500-40</t>
  </si>
  <si>
    <t>40-530-30</t>
  </si>
  <si>
    <t>NS106</t>
  </si>
  <si>
    <t>NS102</t>
  </si>
  <si>
    <t>40-190-05</t>
  </si>
  <si>
    <t>40-190-15</t>
  </si>
  <si>
    <t>40-190-35</t>
  </si>
  <si>
    <t>code</t>
  </si>
  <si>
    <t>BDT Thousand</t>
  </si>
  <si>
    <t>16-510</t>
  </si>
  <si>
    <t>40-450</t>
  </si>
  <si>
    <t>16-470</t>
  </si>
  <si>
    <t>40-380-20</t>
  </si>
  <si>
    <t>Geobag</t>
  </si>
  <si>
    <t>175 kg geobag</t>
  </si>
  <si>
    <t>245/day by group 20 incld bed prep</t>
  </si>
  <si>
    <t>48-100</t>
  </si>
  <si>
    <t>Turfing Sod</t>
  </si>
  <si>
    <t>Compaction Roller</t>
  </si>
  <si>
    <t>40-670-30</t>
  </si>
  <si>
    <t>Submersible Embankment Slope Protection Work at Kishoregonj PW-34</t>
  </si>
  <si>
    <t xml:space="preserve">      CC Block Manufacture(50X50X50)</t>
  </si>
  <si>
    <t xml:space="preserve">      CC Block Manufacture(50X50X30)</t>
  </si>
  <si>
    <t xml:space="preserve">      CC Block Manufacture(40X40X40)</t>
  </si>
  <si>
    <t xml:space="preserve">      CC Block Manufacture(40X40X20)</t>
  </si>
  <si>
    <t>Curing</t>
  </si>
  <si>
    <t>2,3,4,5</t>
  </si>
  <si>
    <t xml:space="preserve">   Ring Bundh construction </t>
  </si>
  <si>
    <t xml:space="preserve">   Excavation</t>
  </si>
  <si>
    <t xml:space="preserve">   Placing Sand Filter</t>
  </si>
  <si>
    <t xml:space="preserve">   Placing Pea Gravel Filter</t>
  </si>
  <si>
    <t>Geo Bag Placing(175) Kg</t>
  </si>
  <si>
    <t xml:space="preserve">   Placing CC Block</t>
  </si>
  <si>
    <t xml:space="preserve">   Ring Bundh Removal</t>
  </si>
  <si>
    <t>FF_15M_5560M</t>
  </si>
  <si>
    <t>Gunnybag</t>
  </si>
  <si>
    <t>Construction of 15M Flood Fuse on  Submersible Embankment   M5560 of   Noagaon Haor under HFMLIP</t>
  </si>
  <si>
    <t>T_B5_425M_M9175_TO_M9600</t>
  </si>
  <si>
    <t>Type B5 slope protection work of the Dakshiner Haorr Submergible Embankment from M9175  to M9600=425M under HFMLIP</t>
  </si>
  <si>
    <t>T_B5_167M_M9785_TO_M9952</t>
  </si>
  <si>
    <t>Type B5 slope protection work of the Dakshiner Haor  Submergible Embankment from M9785  to M9952=167M under HFMLIP</t>
  </si>
  <si>
    <t>T_B5_100M_M10300_TO_M10400</t>
  </si>
  <si>
    <t>Type B5 slope protection work of the Dakshiner Haor  Submergible Embankment from M10300  to M10400=100M under HFMLIP</t>
  </si>
  <si>
    <t>T_B5_255M_M12075_TO_M12330</t>
  </si>
  <si>
    <t>Type B5 slope protection work of the Dakshiner Haor  Submergible Embankment from M12075 to M12330=255M under HFMLIP</t>
  </si>
  <si>
    <t>T_B5_150M_M24950_TO_M25100</t>
  </si>
  <si>
    <t>Type B5 slope protection work of the Dakshiner Haor  Submergible Embankment from M24950  to M25100=150M under HFMLIP</t>
  </si>
  <si>
    <t>T_A_44M_M480_TO_M524</t>
  </si>
  <si>
    <t>Type A slope protection work of the Dakshiner Haor Submergible Embankment from M480  to M524=44M under HFMLIP</t>
  </si>
  <si>
    <t>T_A_35M_M1210_TO_M1245</t>
  </si>
  <si>
    <t>Type A slope protection work of the Dakshiner Haor Submergible Embankment from M1210  to M1245=35M under HFMLIP</t>
  </si>
  <si>
    <t>T_A_37M_M8760_TO_M8797</t>
  </si>
  <si>
    <t>Type A slope protection work of the Dakshiner Haor Submergible Embankment from M8760  to M8797=37M under HFMLIP</t>
  </si>
  <si>
    <t>T_A_200M_M10100_TO_M10300</t>
  </si>
  <si>
    <t>Type A slope protection work of the Dakshiner Haor Submergible Embankment from M10100  to M10300=200M under HFMLIP</t>
  </si>
  <si>
    <t>T_A_110M_M12330_TO_M12440</t>
  </si>
  <si>
    <t>Type A slope protection work of the Dakshiner Haor Submergible Embankment from M12330  to M12440=110M under HFMLIP</t>
  </si>
  <si>
    <t>T_A_72M_M12712_TO_M12784</t>
  </si>
  <si>
    <t>Type A slope protection work of the Dakshiner Haor Submergible Embankment from M12712  to M12784=72M under HFMLIP</t>
  </si>
  <si>
    <t>T_A_133M_M21600_TO_M21733</t>
  </si>
  <si>
    <t>Type A slope protection work of the Dakshiner Haor Submergible Embankment from M21600  to M21733=133M under HFMLIP</t>
  </si>
  <si>
    <t>T_A_105M_M22375_TO_M22480</t>
  </si>
  <si>
    <t>Type A slope protection work of the Dakshiner Haor Submergible Embankment from M2735  to M22480=105M under HFMLIP</t>
  </si>
  <si>
    <t>T_A_100M_M25170_TO_M525270</t>
  </si>
  <si>
    <t>Type A slope protection work of the Dakshiner Haor Submergible Embankment from M25170  to M25720=100M under HFMLIP</t>
  </si>
  <si>
    <t>T_A_180M_M25720_TO_M25900</t>
  </si>
  <si>
    <t>Type A slope protection work of theDakshiner Haor Submergible Embankment from M25720  to M25900=180M under HFMLIP</t>
  </si>
  <si>
    <t>T_A_78M_M25925_TO_M26003</t>
  </si>
  <si>
    <t>Type A slope protection work of the Dakshiner Haor Submergible Embankment from M25925  to M26003=78M under HFMLIP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</si>
</sst>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rgb="FF000000"/>
      <name val="CIDFont+F2"/>
    </font>
    <font>
      <sz val="8"/>
      <color rgb="FF000000"/>
      <name val="TimesNewRomanPSMT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0" fillId="0" borderId="0" xfId="0" applyAlignment="1">
      <alignment wrapText="1"/>
    </xf>
    <xf numFmtId="0" fontId="3" fillId="0" borderId="0" xfId="0" applyFont="1"/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2" fillId="3" borderId="1" xfId="0" applyFont="1" applyFill="1" applyBorder="1" applyAlignment="1">
      <alignment horizontal="center" vertical="top"/>
    </xf>
    <xf numFmtId="0" fontId="0" fillId="0" borderId="3" xfId="0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>
      <alignment horizontal="center" wrapText="1"/>
    </xf>
    <xf numFmtId="0" fontId="5" fillId="6" borderId="7" xfId="0" applyFont="1" applyFill="1" applyBorder="1" applyAlignment="1">
      <alignment horizontal="center"/>
    </xf>
    <xf numFmtId="0" fontId="5" fillId="7" borderId="7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5" sqref="C15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12.6640625" customWidth="1"/>
  </cols>
  <sheetData>
    <row r="1" spans="1:3">
      <c r="A1" s="1" t="s">
        <v>68</v>
      </c>
      <c r="B1" s="1" t="s">
        <v>0</v>
      </c>
      <c r="C1" s="1" t="s">
        <v>21</v>
      </c>
    </row>
    <row r="2" spans="1:3">
      <c r="A2" s="1">
        <v>101</v>
      </c>
      <c r="B2" t="s">
        <v>69</v>
      </c>
      <c r="C2" s="1" t="s">
        <v>24</v>
      </c>
    </row>
    <row r="3" spans="1:3">
      <c r="A3" s="1">
        <v>102</v>
      </c>
      <c r="B3" t="s">
        <v>38</v>
      </c>
      <c r="C3" s="1" t="s">
        <v>24</v>
      </c>
    </row>
    <row r="4" spans="1:3">
      <c r="A4" s="1">
        <v>103</v>
      </c>
      <c r="B4" t="s">
        <v>70</v>
      </c>
      <c r="C4" s="1" t="s">
        <v>24</v>
      </c>
    </row>
    <row r="5" spans="1:3">
      <c r="A5" s="1">
        <v>104</v>
      </c>
      <c r="B5" t="s">
        <v>71</v>
      </c>
      <c r="C5" s="1" t="s">
        <v>24</v>
      </c>
    </row>
    <row r="6" spans="1:3">
      <c r="A6" s="1">
        <v>201</v>
      </c>
      <c r="B6" t="s">
        <v>72</v>
      </c>
      <c r="C6" s="1" t="s">
        <v>73</v>
      </c>
    </row>
    <row r="7" spans="1:3">
      <c r="A7" s="1">
        <v>202</v>
      </c>
      <c r="B7" t="s">
        <v>74</v>
      </c>
      <c r="C7" s="1" t="s">
        <v>51</v>
      </c>
    </row>
    <row r="8" spans="1:3">
      <c r="A8" s="1">
        <v>203</v>
      </c>
      <c r="B8" t="s">
        <v>75</v>
      </c>
      <c r="C8" s="1" t="s">
        <v>51</v>
      </c>
    </row>
    <row r="9" spans="1:3">
      <c r="A9" s="1">
        <v>204</v>
      </c>
      <c r="B9" t="s">
        <v>76</v>
      </c>
      <c r="C9" s="1" t="s">
        <v>26</v>
      </c>
    </row>
    <row r="10" spans="1:3">
      <c r="A10" s="1">
        <v>205</v>
      </c>
      <c r="B10" t="s">
        <v>77</v>
      </c>
      <c r="C10" s="1" t="s">
        <v>51</v>
      </c>
    </row>
    <row r="11" spans="1:3">
      <c r="A11" s="1">
        <v>206</v>
      </c>
      <c r="B11" t="s">
        <v>78</v>
      </c>
      <c r="C11" s="1" t="s">
        <v>51</v>
      </c>
    </row>
    <row r="12" spans="1:3">
      <c r="A12" s="1">
        <v>207</v>
      </c>
      <c r="B12" t="s">
        <v>79</v>
      </c>
      <c r="C12" s="1" t="s">
        <v>24</v>
      </c>
    </row>
    <row r="13" spans="1:3">
      <c r="A13" s="1">
        <v>301</v>
      </c>
      <c r="B13" t="s">
        <v>80</v>
      </c>
      <c r="C13" s="1" t="s">
        <v>81</v>
      </c>
    </row>
    <row r="14" spans="1:3">
      <c r="A14" s="1">
        <v>401</v>
      </c>
      <c r="B14" t="s">
        <v>82</v>
      </c>
      <c r="C14" s="1" t="s">
        <v>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I16" sqref="I16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38">
        <v>100</v>
      </c>
      <c r="G2" s="4" t="s">
        <v>88</v>
      </c>
    </row>
    <row r="3" spans="1:7">
      <c r="A3" s="3">
        <v>2</v>
      </c>
      <c r="B3" s="4" t="s">
        <v>3</v>
      </c>
      <c r="C3" s="4">
        <v>13</v>
      </c>
      <c r="D3" s="4">
        <v>1</v>
      </c>
      <c r="E3" s="4" t="s">
        <v>24</v>
      </c>
      <c r="F3" s="36">
        <v>6800</v>
      </c>
      <c r="G3" s="27" t="s">
        <v>86</v>
      </c>
    </row>
    <row r="4" spans="1:7">
      <c r="A4" s="3">
        <v>3</v>
      </c>
      <c r="B4" s="4" t="s">
        <v>4</v>
      </c>
      <c r="C4" s="4">
        <v>13</v>
      </c>
      <c r="D4" s="4">
        <v>1</v>
      </c>
      <c r="E4" s="4" t="s">
        <v>24</v>
      </c>
      <c r="F4" s="36">
        <v>16376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7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6">
        <v>2640</v>
      </c>
      <c r="G6" s="3" t="s">
        <v>87</v>
      </c>
    </row>
    <row r="7" spans="1:7">
      <c r="A7" s="3">
        <v>6</v>
      </c>
      <c r="B7" s="4" t="s">
        <v>6</v>
      </c>
      <c r="C7" s="3">
        <v>17</v>
      </c>
      <c r="D7" s="3" t="s">
        <v>16</v>
      </c>
      <c r="E7" s="3" t="s">
        <v>25</v>
      </c>
      <c r="F7" s="36">
        <v>276</v>
      </c>
      <c r="G7" s="28" t="s">
        <v>90</v>
      </c>
    </row>
    <row r="8" spans="1:7">
      <c r="A8" s="3">
        <v>7</v>
      </c>
      <c r="B8" s="4" t="s">
        <v>7</v>
      </c>
      <c r="C8" s="3">
        <v>17</v>
      </c>
      <c r="D8" s="3" t="s">
        <v>16</v>
      </c>
      <c r="E8" s="3" t="s">
        <v>26</v>
      </c>
      <c r="F8" s="36">
        <v>3118</v>
      </c>
      <c r="G8" s="3" t="s">
        <v>91</v>
      </c>
    </row>
    <row r="9" spans="1:7">
      <c r="A9" s="3">
        <v>8</v>
      </c>
      <c r="B9" s="4" t="s">
        <v>8</v>
      </c>
      <c r="C9" s="3">
        <v>17</v>
      </c>
      <c r="D9" s="3" t="s">
        <v>16</v>
      </c>
      <c r="E9" s="3" t="s">
        <v>25</v>
      </c>
      <c r="F9" s="36">
        <v>312</v>
      </c>
      <c r="G9" s="3" t="s">
        <v>92</v>
      </c>
    </row>
    <row r="10" spans="1:7">
      <c r="A10" s="3">
        <v>9</v>
      </c>
      <c r="B10" s="4" t="s">
        <v>9</v>
      </c>
      <c r="C10" s="3">
        <v>17</v>
      </c>
      <c r="D10" s="3" t="s">
        <v>16</v>
      </c>
      <c r="E10" s="3" t="s">
        <v>24</v>
      </c>
      <c r="F10" s="36">
        <v>23176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7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opLeftCell="B1" zoomScale="145" zoomScaleNormal="145" workbookViewId="0">
      <selection activeCell="C2" sqref="C2:C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14</v>
      </c>
      <c r="D3" s="4">
        <v>1</v>
      </c>
      <c r="E3" s="4" t="s">
        <v>24</v>
      </c>
      <c r="F3" s="4">
        <v>3740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9007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30</v>
      </c>
      <c r="D6" s="3">
        <v>1</v>
      </c>
      <c r="E6" s="3" t="s">
        <v>25</v>
      </c>
      <c r="F6" s="3">
        <v>4172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438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4927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494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12747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  <row r="20" spans="6:6">
      <c r="F20" s="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C2" sqref="C2:C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4</v>
      </c>
      <c r="D3" s="4">
        <v>1</v>
      </c>
      <c r="E3" s="4" t="s">
        <v>24</v>
      </c>
      <c r="F3" s="4">
        <v>2448</v>
      </c>
      <c r="G3" s="27" t="s">
        <v>86</v>
      </c>
    </row>
    <row r="4" spans="1:7">
      <c r="A4" s="3">
        <v>3</v>
      </c>
      <c r="B4" s="4" t="s">
        <v>4</v>
      </c>
      <c r="C4" s="4">
        <v>10</v>
      </c>
      <c r="D4" s="4">
        <v>1</v>
      </c>
      <c r="E4" s="4" t="s">
        <v>24</v>
      </c>
      <c r="F4" s="4">
        <v>5896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">
        <v>951</v>
      </c>
      <c r="G6" s="3" t="s">
        <v>87</v>
      </c>
    </row>
    <row r="7" spans="1:7">
      <c r="A7" s="3">
        <v>6</v>
      </c>
      <c r="B7" s="4" t="s">
        <v>6</v>
      </c>
      <c r="C7" s="3">
        <v>6</v>
      </c>
      <c r="D7" s="3" t="s">
        <v>16</v>
      </c>
      <c r="E7" s="3" t="s">
        <v>25</v>
      </c>
      <c r="F7" s="3">
        <v>100</v>
      </c>
      <c r="G7" s="28" t="s">
        <v>90</v>
      </c>
    </row>
    <row r="8" spans="1:7">
      <c r="A8" s="3">
        <v>7</v>
      </c>
      <c r="B8" s="4" t="s">
        <v>7</v>
      </c>
      <c r="C8" s="3">
        <v>6</v>
      </c>
      <c r="D8" s="3" t="s">
        <v>16</v>
      </c>
      <c r="E8" s="3" t="s">
        <v>26</v>
      </c>
      <c r="F8" s="3">
        <v>1123</v>
      </c>
      <c r="G8" s="3" t="s">
        <v>91</v>
      </c>
    </row>
    <row r="9" spans="1:7">
      <c r="A9" s="3">
        <v>8</v>
      </c>
      <c r="B9" s="4" t="s">
        <v>8</v>
      </c>
      <c r="C9" s="3">
        <v>6</v>
      </c>
      <c r="D9" s="3" t="s">
        <v>16</v>
      </c>
      <c r="E9" s="3" t="s">
        <v>25</v>
      </c>
      <c r="F9" s="3">
        <v>113</v>
      </c>
      <c r="G9" s="3" t="s">
        <v>92</v>
      </c>
    </row>
    <row r="10" spans="1:7">
      <c r="A10" s="3">
        <v>9</v>
      </c>
      <c r="B10" s="4" t="s">
        <v>9</v>
      </c>
      <c r="C10" s="3">
        <v>6</v>
      </c>
      <c r="D10" s="3" t="s">
        <v>16</v>
      </c>
      <c r="E10" s="3" t="s">
        <v>24</v>
      </c>
      <c r="F10" s="3">
        <v>8344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D16" sqref="D16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7</v>
      </c>
      <c r="D3" s="4">
        <v>1</v>
      </c>
      <c r="E3" s="4" t="s">
        <v>24</v>
      </c>
      <c r="F3" s="4">
        <v>4522</v>
      </c>
      <c r="G3" s="27" t="s">
        <v>86</v>
      </c>
    </row>
    <row r="4" spans="1:7">
      <c r="A4" s="3">
        <v>3</v>
      </c>
      <c r="B4" s="4" t="s">
        <v>4</v>
      </c>
      <c r="C4" s="4">
        <v>17</v>
      </c>
      <c r="D4" s="4">
        <v>1</v>
      </c>
      <c r="E4" s="4" t="s">
        <v>24</v>
      </c>
      <c r="F4" s="4">
        <v>10890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21</v>
      </c>
      <c r="D6" s="3">
        <v>1</v>
      </c>
      <c r="E6" s="3" t="s">
        <v>25</v>
      </c>
      <c r="F6" s="3">
        <v>1756</v>
      </c>
      <c r="G6" s="3" t="s">
        <v>87</v>
      </c>
    </row>
    <row r="7" spans="1:7">
      <c r="A7" s="3">
        <v>6</v>
      </c>
      <c r="B7" s="4" t="s">
        <v>6</v>
      </c>
      <c r="C7" s="3">
        <v>12</v>
      </c>
      <c r="D7" s="3" t="s">
        <v>16</v>
      </c>
      <c r="E7" s="3" t="s">
        <v>25</v>
      </c>
      <c r="F7" s="3">
        <v>184</v>
      </c>
      <c r="G7" s="28" t="s">
        <v>90</v>
      </c>
    </row>
    <row r="8" spans="1:7">
      <c r="A8" s="3">
        <v>7</v>
      </c>
      <c r="B8" s="4" t="s">
        <v>7</v>
      </c>
      <c r="C8" s="3">
        <v>12</v>
      </c>
      <c r="D8" s="3" t="s">
        <v>16</v>
      </c>
      <c r="E8" s="3" t="s">
        <v>26</v>
      </c>
      <c r="F8" s="3">
        <v>2074</v>
      </c>
      <c r="G8" s="3" t="s">
        <v>91</v>
      </c>
    </row>
    <row r="9" spans="1:7">
      <c r="A9" s="3">
        <v>8</v>
      </c>
      <c r="B9" s="4" t="s">
        <v>8</v>
      </c>
      <c r="C9" s="3">
        <v>12</v>
      </c>
      <c r="D9" s="3" t="s">
        <v>16</v>
      </c>
      <c r="E9" s="3" t="s">
        <v>25</v>
      </c>
      <c r="F9" s="3">
        <v>208</v>
      </c>
      <c r="G9" s="3" t="s">
        <v>92</v>
      </c>
    </row>
    <row r="10" spans="1:7">
      <c r="A10" s="3">
        <v>9</v>
      </c>
      <c r="B10" s="4" t="s">
        <v>9</v>
      </c>
      <c r="C10" s="3">
        <v>12</v>
      </c>
      <c r="D10" s="3" t="s">
        <v>16</v>
      </c>
      <c r="E10" s="3" t="s">
        <v>24</v>
      </c>
      <c r="F10" s="3">
        <v>15412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K13" sqref="K13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5</v>
      </c>
      <c r="D3" s="4">
        <v>1</v>
      </c>
      <c r="E3" s="4" t="s">
        <v>24</v>
      </c>
      <c r="F3" s="4">
        <v>3570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8598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21</v>
      </c>
      <c r="D6" s="3">
        <v>1</v>
      </c>
      <c r="E6" s="3" t="s">
        <v>25</v>
      </c>
      <c r="F6" s="3">
        <v>1386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145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1637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164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12168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G20" sqref="G20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14</v>
      </c>
      <c r="D3" s="4">
        <v>1</v>
      </c>
      <c r="E3" s="4" t="s">
        <v>24</v>
      </c>
      <c r="F3" s="4">
        <v>3400</v>
      </c>
      <c r="G3" s="27" t="s">
        <v>86</v>
      </c>
    </row>
    <row r="4" spans="1:7">
      <c r="A4" s="3">
        <v>3</v>
      </c>
      <c r="B4" s="4" t="s">
        <v>4</v>
      </c>
      <c r="C4" s="4">
        <v>14</v>
      </c>
      <c r="D4" s="4">
        <v>1</v>
      </c>
      <c r="E4" s="4" t="s">
        <v>24</v>
      </c>
      <c r="F4" s="4">
        <v>8188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30</v>
      </c>
      <c r="D6" s="3">
        <v>1</v>
      </c>
      <c r="E6" s="3" t="s">
        <v>25</v>
      </c>
      <c r="F6" s="3">
        <v>1320</v>
      </c>
      <c r="G6" s="3" t="s">
        <v>87</v>
      </c>
    </row>
    <row r="7" spans="1:7">
      <c r="A7" s="3">
        <v>6</v>
      </c>
      <c r="B7" s="4" t="s">
        <v>6</v>
      </c>
      <c r="C7" s="3">
        <v>10</v>
      </c>
      <c r="D7" s="3" t="s">
        <v>16</v>
      </c>
      <c r="E7" s="3" t="s">
        <v>25</v>
      </c>
      <c r="F7" s="3">
        <v>138</v>
      </c>
      <c r="G7" s="28" t="s">
        <v>90</v>
      </c>
    </row>
    <row r="8" spans="1:7">
      <c r="A8" s="3">
        <v>7</v>
      </c>
      <c r="B8" s="4" t="s">
        <v>7</v>
      </c>
      <c r="C8" s="3">
        <v>10</v>
      </c>
      <c r="D8" s="3" t="s">
        <v>16</v>
      </c>
      <c r="E8" s="3" t="s">
        <v>26</v>
      </c>
      <c r="F8" s="3">
        <v>1559</v>
      </c>
      <c r="G8" s="3" t="s">
        <v>91</v>
      </c>
    </row>
    <row r="9" spans="1:7">
      <c r="A9" s="3">
        <v>8</v>
      </c>
      <c r="B9" s="4" t="s">
        <v>8</v>
      </c>
      <c r="C9" s="3">
        <v>10</v>
      </c>
      <c r="D9" s="3" t="s">
        <v>16</v>
      </c>
      <c r="E9" s="3" t="s">
        <v>25</v>
      </c>
      <c r="F9" s="3">
        <v>156</v>
      </c>
      <c r="G9" s="3" t="s">
        <v>92</v>
      </c>
    </row>
    <row r="10" spans="1:7">
      <c r="A10" s="3">
        <v>9</v>
      </c>
      <c r="B10" s="4" t="s">
        <v>9</v>
      </c>
      <c r="C10" s="3">
        <v>10</v>
      </c>
      <c r="D10" s="3" t="s">
        <v>16</v>
      </c>
      <c r="E10" s="3" t="s">
        <v>24</v>
      </c>
      <c r="F10" s="3">
        <v>11588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E17" sqref="E17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9</v>
      </c>
      <c r="D3" s="4">
        <v>1</v>
      </c>
      <c r="E3" s="4" t="s">
        <v>24</v>
      </c>
      <c r="F3" s="4">
        <v>6120</v>
      </c>
      <c r="G3" s="27" t="s">
        <v>86</v>
      </c>
    </row>
    <row r="4" spans="1:7">
      <c r="A4" s="3">
        <v>3</v>
      </c>
      <c r="B4" s="4" t="s">
        <v>4</v>
      </c>
      <c r="C4" s="4">
        <v>24</v>
      </c>
      <c r="D4" s="4">
        <v>1</v>
      </c>
      <c r="E4" s="4" t="s">
        <v>24</v>
      </c>
      <c r="F4" s="4">
        <v>14739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40</v>
      </c>
      <c r="D6" s="3">
        <v>1</v>
      </c>
      <c r="E6" s="3" t="s">
        <v>25</v>
      </c>
      <c r="F6" s="3">
        <v>5413</v>
      </c>
      <c r="G6" s="3" t="s">
        <v>87</v>
      </c>
    </row>
    <row r="7" spans="1:7">
      <c r="A7" s="3">
        <v>6</v>
      </c>
      <c r="B7" s="4" t="s">
        <v>6</v>
      </c>
      <c r="C7" s="3">
        <v>17</v>
      </c>
      <c r="D7" s="3" t="s">
        <v>16</v>
      </c>
      <c r="E7" s="3" t="s">
        <v>25</v>
      </c>
      <c r="F7" s="3">
        <v>567</v>
      </c>
      <c r="G7" s="28" t="s">
        <v>90</v>
      </c>
    </row>
    <row r="8" spans="1:7">
      <c r="A8" s="3">
        <v>7</v>
      </c>
      <c r="B8" s="4" t="s">
        <v>7</v>
      </c>
      <c r="C8" s="3">
        <v>17</v>
      </c>
      <c r="D8" s="3" t="s">
        <v>16</v>
      </c>
      <c r="E8" s="3" t="s">
        <v>26</v>
      </c>
      <c r="F8" s="3">
        <v>6393</v>
      </c>
      <c r="G8" s="3" t="s">
        <v>91</v>
      </c>
    </row>
    <row r="9" spans="1:7">
      <c r="A9" s="3">
        <v>8</v>
      </c>
      <c r="B9" s="4" t="s">
        <v>8</v>
      </c>
      <c r="C9" s="3">
        <v>17</v>
      </c>
      <c r="D9" s="3" t="s">
        <v>16</v>
      </c>
      <c r="E9" s="3" t="s">
        <v>25</v>
      </c>
      <c r="F9" s="3">
        <v>641</v>
      </c>
      <c r="G9" s="3" t="s">
        <v>92</v>
      </c>
    </row>
    <row r="10" spans="1:7">
      <c r="A10" s="3">
        <v>9</v>
      </c>
      <c r="B10" s="4" t="s">
        <v>9</v>
      </c>
      <c r="C10" s="3">
        <v>17</v>
      </c>
      <c r="D10" s="3" t="s">
        <v>16</v>
      </c>
      <c r="E10" s="3" t="s">
        <v>24</v>
      </c>
      <c r="F10" s="3">
        <v>20859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J11" sqref="J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4</v>
      </c>
      <c r="D3" s="4">
        <v>1</v>
      </c>
      <c r="E3" s="4" t="s">
        <v>24</v>
      </c>
      <c r="F3" s="4">
        <v>2652</v>
      </c>
      <c r="G3" s="27" t="s">
        <v>86</v>
      </c>
    </row>
    <row r="4" spans="1:7">
      <c r="A4" s="3">
        <v>3</v>
      </c>
      <c r="B4" s="4" t="s">
        <v>4</v>
      </c>
      <c r="C4" s="4">
        <v>10</v>
      </c>
      <c r="D4" s="4">
        <v>1</v>
      </c>
      <c r="E4" s="4" t="s">
        <v>24</v>
      </c>
      <c r="F4" s="4">
        <v>6387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15</v>
      </c>
      <c r="D6" s="3">
        <v>1</v>
      </c>
      <c r="E6" s="3" t="s">
        <v>25</v>
      </c>
      <c r="F6" s="3">
        <v>1030</v>
      </c>
      <c r="G6" s="3" t="s">
        <v>87</v>
      </c>
    </row>
    <row r="7" spans="1:7">
      <c r="A7" s="3">
        <v>6</v>
      </c>
      <c r="B7" s="4" t="s">
        <v>6</v>
      </c>
      <c r="C7" s="3">
        <v>6</v>
      </c>
      <c r="D7" s="3" t="s">
        <v>16</v>
      </c>
      <c r="E7" s="3" t="s">
        <v>25</v>
      </c>
      <c r="F7" s="3">
        <v>108</v>
      </c>
      <c r="G7" s="28" t="s">
        <v>90</v>
      </c>
    </row>
    <row r="8" spans="1:7">
      <c r="A8" s="3">
        <v>7</v>
      </c>
      <c r="B8" s="4" t="s">
        <v>7</v>
      </c>
      <c r="C8" s="3">
        <v>6</v>
      </c>
      <c r="D8" s="3" t="s">
        <v>16</v>
      </c>
      <c r="E8" s="3" t="s">
        <v>26</v>
      </c>
      <c r="F8" s="3">
        <v>1217</v>
      </c>
      <c r="G8" s="3" t="s">
        <v>91</v>
      </c>
    </row>
    <row r="9" spans="1:7">
      <c r="A9" s="3">
        <v>8</v>
      </c>
      <c r="B9" s="4" t="s">
        <v>8</v>
      </c>
      <c r="C9" s="3">
        <v>6</v>
      </c>
      <c r="D9" s="3" t="s">
        <v>16</v>
      </c>
      <c r="E9" s="3" t="s">
        <v>25</v>
      </c>
      <c r="F9" s="3">
        <v>122</v>
      </c>
      <c r="G9" s="3" t="s">
        <v>92</v>
      </c>
    </row>
    <row r="10" spans="1:7">
      <c r="A10" s="3">
        <v>9</v>
      </c>
      <c r="B10" s="4" t="s">
        <v>9</v>
      </c>
      <c r="C10" s="3">
        <v>6</v>
      </c>
      <c r="D10" s="3" t="s">
        <v>16</v>
      </c>
      <c r="E10" s="3" t="s">
        <v>24</v>
      </c>
      <c r="F10" s="3">
        <v>9039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115" zoomScaleNormal="115" workbookViewId="0">
      <selection activeCell="A2" sqref="A2:A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8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8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7">
        <v>6197</v>
      </c>
      <c r="G3" s="4" t="s">
        <v>87</v>
      </c>
    </row>
    <row r="4" spans="1:8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7">
        <v>6881</v>
      </c>
      <c r="G4" s="4" t="s">
        <v>91</v>
      </c>
    </row>
    <row r="5" spans="1:8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7">
        <v>5861</v>
      </c>
      <c r="G5" s="4" t="s">
        <v>107</v>
      </c>
    </row>
    <row r="6" spans="1:8">
      <c r="A6" s="3">
        <v>5</v>
      </c>
      <c r="B6" s="3" t="s">
        <v>10</v>
      </c>
      <c r="C6" s="3">
        <v>7</v>
      </c>
      <c r="D6" s="3">
        <v>4</v>
      </c>
      <c r="E6" s="3" t="s">
        <v>23</v>
      </c>
      <c r="F6" s="46">
        <v>100</v>
      </c>
      <c r="G6" s="4" t="s">
        <v>94</v>
      </c>
    </row>
    <row r="16" spans="1:8">
      <c r="B16" s="22"/>
      <c r="C16" s="22"/>
      <c r="D16" s="22"/>
      <c r="E16" s="22"/>
      <c r="F16" s="22"/>
      <c r="G16" s="22"/>
      <c r="H16" s="22"/>
    </row>
    <row r="17" spans="1:8">
      <c r="A17" s="22"/>
      <c r="B17" s="22"/>
      <c r="C17" s="22"/>
      <c r="D17" s="22"/>
      <c r="E17" s="22"/>
      <c r="F17" s="22"/>
      <c r="G17" s="22"/>
      <c r="H17" s="22"/>
    </row>
    <row r="18" spans="1:8">
      <c r="A18" s="22"/>
      <c r="B18" s="24"/>
      <c r="C18" s="26"/>
      <c r="D18" s="18"/>
      <c r="E18" s="18"/>
      <c r="F18" s="18"/>
      <c r="G18" s="24"/>
      <c r="H18" s="22"/>
    </row>
    <row r="19" spans="1:8">
      <c r="A19" s="22"/>
      <c r="B19" s="22"/>
      <c r="C19" s="22"/>
      <c r="D19" s="22"/>
      <c r="E19" s="22"/>
      <c r="F19" s="22"/>
      <c r="G19" s="22"/>
      <c r="H19" s="22"/>
    </row>
    <row r="20" spans="1:8">
      <c r="B20" s="22"/>
      <c r="C20" s="22"/>
      <c r="D20" s="22"/>
      <c r="E20" s="22"/>
      <c r="F20" s="22"/>
      <c r="G20" s="22"/>
      <c r="H20" s="2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D13" sqref="D13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  <col min="7" max="7" width="11.10937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12" t="s">
        <v>84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6">
        <v>2436</v>
      </c>
      <c r="G3" s="3" t="s">
        <v>87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6">
        <v>2704</v>
      </c>
      <c r="G4" s="3" t="s">
        <v>91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6">
        <v>2303</v>
      </c>
      <c r="G5" s="3" t="s">
        <v>107</v>
      </c>
    </row>
    <row r="6" spans="1:7">
      <c r="A6" s="3">
        <v>5</v>
      </c>
      <c r="B6" s="10" t="s">
        <v>10</v>
      </c>
      <c r="C6" s="8">
        <v>7</v>
      </c>
      <c r="D6" s="3">
        <v>4</v>
      </c>
      <c r="E6" s="3" t="s">
        <v>23</v>
      </c>
      <c r="F6" s="46">
        <v>100</v>
      </c>
      <c r="G6" s="3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topLeftCell="K1" zoomScale="160" zoomScaleNormal="160" workbookViewId="0">
      <selection activeCell="V1" sqref="V1"/>
    </sheetView>
  </sheetViews>
  <sheetFormatPr defaultRowHeight="14.4"/>
  <cols>
    <col min="1" max="1" width="9.5546875" customWidth="1"/>
    <col min="2" max="2" width="18.33203125" customWidth="1"/>
    <col min="3" max="3" width="14.33203125" customWidth="1"/>
    <col min="4" max="4" width="9.44140625" customWidth="1"/>
    <col min="5" max="6" width="13.6640625" customWidth="1"/>
    <col min="7" max="7" width="14.33203125" customWidth="1"/>
    <col min="8" max="8" width="13.44140625" customWidth="1"/>
    <col min="9" max="9" width="13.6640625" customWidth="1"/>
  </cols>
  <sheetData>
    <row r="1" spans="1:22">
      <c r="A1" s="3" t="s">
        <v>68</v>
      </c>
      <c r="B1" s="3" t="s">
        <v>0</v>
      </c>
      <c r="C1" s="3" t="s">
        <v>21</v>
      </c>
      <c r="D1" s="4" t="s">
        <v>88</v>
      </c>
      <c r="E1" s="20" t="s">
        <v>95</v>
      </c>
      <c r="F1" s="20" t="s">
        <v>96</v>
      </c>
      <c r="G1" s="20" t="s">
        <v>97</v>
      </c>
      <c r="H1" s="20" t="s">
        <v>85</v>
      </c>
      <c r="I1" s="20" t="s">
        <v>86</v>
      </c>
      <c r="J1" s="3" t="s">
        <v>89</v>
      </c>
      <c r="K1" s="3" t="s">
        <v>87</v>
      </c>
      <c r="L1" s="3" t="s">
        <v>90</v>
      </c>
      <c r="M1" s="3" t="s">
        <v>91</v>
      </c>
      <c r="N1" s="3" t="s">
        <v>92</v>
      </c>
      <c r="O1" s="3" t="s">
        <v>93</v>
      </c>
      <c r="P1" s="3" t="s">
        <v>94</v>
      </c>
      <c r="Q1" s="3" t="s">
        <v>100</v>
      </c>
      <c r="R1" s="21" t="s">
        <v>101</v>
      </c>
      <c r="S1" s="21" t="s">
        <v>102</v>
      </c>
      <c r="T1" s="1" t="s">
        <v>103</v>
      </c>
      <c r="U1" s="4" t="s">
        <v>107</v>
      </c>
      <c r="V1" s="4" t="s">
        <v>110</v>
      </c>
    </row>
    <row r="2" spans="1:22">
      <c r="A2" s="3">
        <v>101</v>
      </c>
      <c r="B2" s="3" t="s">
        <v>69</v>
      </c>
      <c r="C2" s="3" t="s">
        <v>24</v>
      </c>
      <c r="D2" s="4">
        <v>0</v>
      </c>
      <c r="E2" s="4">
        <v>3.7037037037037038E-3</v>
      </c>
      <c r="F2" s="4">
        <v>6.1728395061728392E-3</v>
      </c>
      <c r="G2" s="4">
        <v>3.1545741324921135E-3</v>
      </c>
      <c r="H2" s="4">
        <v>1.5797788309636651E-3</v>
      </c>
      <c r="I2" s="4">
        <v>1.3333333333333333E-3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5">
        <v>0</v>
      </c>
      <c r="V2" s="5">
        <v>0</v>
      </c>
    </row>
    <row r="3" spans="1:22">
      <c r="A3" s="3">
        <v>102</v>
      </c>
      <c r="B3" s="3" t="s">
        <v>38</v>
      </c>
      <c r="C3" s="3" t="s">
        <v>24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3">
        <v>0</v>
      </c>
      <c r="K3" s="3">
        <v>3.3E-3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3.3E-3</v>
      </c>
      <c r="R3" s="3">
        <v>3.3E-3</v>
      </c>
      <c r="S3" s="3">
        <v>3.3E-3</v>
      </c>
      <c r="T3" s="3">
        <v>3.3E-3</v>
      </c>
      <c r="U3" s="5">
        <v>0</v>
      </c>
      <c r="V3" s="5">
        <v>0</v>
      </c>
    </row>
    <row r="4" spans="1:22">
      <c r="A4" s="3">
        <v>103</v>
      </c>
      <c r="B4" s="3" t="s">
        <v>109</v>
      </c>
      <c r="C4" s="3" t="s">
        <v>24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3">
        <v>0</v>
      </c>
      <c r="K4" s="3">
        <v>1.3157894736842105E-3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5">
        <v>0</v>
      </c>
      <c r="V4" s="5">
        <v>0</v>
      </c>
    </row>
    <row r="5" spans="1:22">
      <c r="A5" s="3">
        <v>104</v>
      </c>
      <c r="B5" s="3" t="s">
        <v>71</v>
      </c>
      <c r="C5" s="3" t="s">
        <v>24</v>
      </c>
      <c r="D5" s="4">
        <v>0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5">
        <v>0</v>
      </c>
      <c r="V5" s="5">
        <v>0</v>
      </c>
    </row>
    <row r="6" spans="1:22">
      <c r="A6" s="4">
        <v>201</v>
      </c>
      <c r="B6" s="4" t="s">
        <v>72</v>
      </c>
      <c r="C6" s="4" t="s">
        <v>73</v>
      </c>
      <c r="D6" s="4">
        <v>0</v>
      </c>
      <c r="E6" s="4">
        <v>0.3844784643144592</v>
      </c>
      <c r="F6" s="4">
        <v>0.64079744052409859</v>
      </c>
      <c r="G6" s="4">
        <v>0.32808828954833857</v>
      </c>
      <c r="H6" s="4">
        <v>0.16404414477416929</v>
      </c>
      <c r="I6" s="4">
        <v>0.1384122471532053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5">
        <v>0</v>
      </c>
      <c r="V6" s="5">
        <v>0.21</v>
      </c>
    </row>
    <row r="7" spans="1:22">
      <c r="A7" s="4">
        <v>202</v>
      </c>
      <c r="B7" s="4" t="s">
        <v>74</v>
      </c>
      <c r="C7" s="4" t="s">
        <v>51</v>
      </c>
      <c r="D7" s="4">
        <v>0</v>
      </c>
      <c r="E7" s="4">
        <v>3.3374866693963459E-2</v>
      </c>
      <c r="F7" s="4">
        <v>5.562477782327245E-2</v>
      </c>
      <c r="G7" s="4">
        <v>2.84798862455155E-2</v>
      </c>
      <c r="H7" s="4">
        <v>1.423994312275775E-2</v>
      </c>
      <c r="I7" s="4">
        <v>1.201495200982685E-2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5">
        <v>0</v>
      </c>
      <c r="V7" s="5">
        <v>3.1E-2</v>
      </c>
    </row>
    <row r="8" spans="1:22">
      <c r="A8" s="4">
        <v>203</v>
      </c>
      <c r="B8" s="4" t="s">
        <v>75</v>
      </c>
      <c r="C8" s="4" t="s">
        <v>51</v>
      </c>
      <c r="D8" s="4">
        <v>0</v>
      </c>
      <c r="E8" s="4">
        <v>7.3209385006113403E-2</v>
      </c>
      <c r="F8" s="4">
        <v>0.1220156416768557</v>
      </c>
      <c r="G8" s="4">
        <v>6.2472008538550117E-2</v>
      </c>
      <c r="H8" s="4">
        <v>3.1236004269275058E-2</v>
      </c>
      <c r="I8" s="4">
        <v>2.635537860220083E-2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5">
        <v>0</v>
      </c>
      <c r="V8" s="5">
        <v>0</v>
      </c>
    </row>
    <row r="9" spans="1:22">
      <c r="A9" s="16">
        <v>204</v>
      </c>
      <c r="B9" s="16" t="s">
        <v>77</v>
      </c>
      <c r="C9" s="16" t="s">
        <v>51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1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3">
        <v>0</v>
      </c>
      <c r="U9" s="5">
        <v>0</v>
      </c>
      <c r="V9" s="5">
        <v>0</v>
      </c>
    </row>
    <row r="10" spans="1:22">
      <c r="A10" s="16">
        <v>205</v>
      </c>
      <c r="B10" s="16" t="s">
        <v>76</v>
      </c>
      <c r="C10" s="16" t="s">
        <v>26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2">
        <v>0</v>
      </c>
      <c r="M10" s="16">
        <v>1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3">
        <v>0</v>
      </c>
      <c r="U10" s="5">
        <v>0</v>
      </c>
      <c r="V10" s="5">
        <v>0</v>
      </c>
    </row>
    <row r="11" spans="1:22">
      <c r="A11" s="16">
        <v>206</v>
      </c>
      <c r="B11" s="16" t="s">
        <v>78</v>
      </c>
      <c r="C11" s="16" t="s">
        <v>51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2">
        <v>0</v>
      </c>
      <c r="N11" s="16">
        <v>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3">
        <v>0</v>
      </c>
      <c r="U11" s="5">
        <v>0</v>
      </c>
      <c r="V11" s="5">
        <v>0</v>
      </c>
    </row>
    <row r="12" spans="1:22">
      <c r="A12" s="3">
        <v>207</v>
      </c>
      <c r="B12" s="3" t="s">
        <v>79</v>
      </c>
      <c r="C12" s="3" t="s">
        <v>24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1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5">
        <v>0</v>
      </c>
      <c r="V12" s="5">
        <v>0</v>
      </c>
    </row>
    <row r="13" spans="1:22">
      <c r="A13" s="3">
        <v>208</v>
      </c>
      <c r="B13" s="3" t="s">
        <v>104</v>
      </c>
      <c r="C13" s="3" t="s">
        <v>24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1</v>
      </c>
      <c r="U13" s="5">
        <v>0</v>
      </c>
      <c r="V13" s="5">
        <v>0</v>
      </c>
    </row>
    <row r="14" spans="1:22">
      <c r="A14" s="3">
        <v>209</v>
      </c>
      <c r="B14" s="3" t="s">
        <v>108</v>
      </c>
      <c r="C14" s="3" t="s">
        <v>26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1</v>
      </c>
      <c r="V14" s="5">
        <v>0</v>
      </c>
    </row>
    <row r="15" spans="1:22">
      <c r="A15" s="3">
        <v>211</v>
      </c>
      <c r="B15" s="3" t="s">
        <v>126</v>
      </c>
      <c r="C15" s="3" t="s">
        <v>24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</row>
    <row r="16" spans="1:22">
      <c r="A16" s="3">
        <v>301</v>
      </c>
      <c r="B16" s="3" t="s">
        <v>80</v>
      </c>
      <c r="C16" s="3" t="s">
        <v>81</v>
      </c>
      <c r="D16" s="4">
        <v>0.7</v>
      </c>
      <c r="E16" s="4">
        <v>0.11111111111111112</v>
      </c>
      <c r="F16" s="4">
        <v>0.18518518518518517</v>
      </c>
      <c r="G16" s="4">
        <v>9.4637223974763401E-2</v>
      </c>
      <c r="H16" s="4">
        <v>4.7393364928909949E-2</v>
      </c>
      <c r="I16" s="4">
        <v>0.04</v>
      </c>
      <c r="J16" s="3">
        <v>0.4</v>
      </c>
      <c r="K16" s="3">
        <v>0.1</v>
      </c>
      <c r="L16" s="3">
        <v>0.18</v>
      </c>
      <c r="M16" s="3">
        <v>1.7999999999999999E-2</v>
      </c>
      <c r="N16" s="3">
        <v>0.18</v>
      </c>
      <c r="O16">
        <f>8/1400</f>
        <v>5.7142857142857143E-3</v>
      </c>
      <c r="P16" s="3">
        <v>0.7</v>
      </c>
      <c r="Q16" s="3">
        <v>0.1</v>
      </c>
      <c r="R16" s="3">
        <v>0.1</v>
      </c>
      <c r="S16" s="3">
        <v>0.1</v>
      </c>
      <c r="T16">
        <v>1.6326530612244899E-2</v>
      </c>
      <c r="U16" s="5">
        <v>0.02</v>
      </c>
      <c r="V16" s="5">
        <v>0.06</v>
      </c>
    </row>
    <row r="17" spans="1:22">
      <c r="A17" s="3">
        <v>401</v>
      </c>
      <c r="B17" s="3" t="s">
        <v>82</v>
      </c>
      <c r="C17" s="3" t="s">
        <v>99</v>
      </c>
      <c r="D17" s="4">
        <v>210</v>
      </c>
      <c r="E17" s="4">
        <v>33</v>
      </c>
      <c r="F17" s="4">
        <v>56</v>
      </c>
      <c r="G17" s="4">
        <v>29</v>
      </c>
      <c r="H17" s="4">
        <v>14</v>
      </c>
      <c r="I17" s="4">
        <v>12</v>
      </c>
      <c r="J17" s="3">
        <v>120</v>
      </c>
      <c r="K17" s="3">
        <v>60</v>
      </c>
      <c r="L17" s="3">
        <v>54</v>
      </c>
      <c r="M17" s="3">
        <v>5.4</v>
      </c>
      <c r="N17" s="3">
        <v>54</v>
      </c>
      <c r="O17" s="3">
        <v>1.72</v>
      </c>
      <c r="P17" s="3">
        <v>210</v>
      </c>
      <c r="Q17" s="3">
        <v>60</v>
      </c>
      <c r="R17" s="3">
        <v>60</v>
      </c>
      <c r="S17" s="3">
        <v>60</v>
      </c>
      <c r="T17" s="3">
        <v>5</v>
      </c>
      <c r="U17" s="5">
        <v>6</v>
      </c>
      <c r="V17" s="5">
        <f>V16*300</f>
        <v>18</v>
      </c>
    </row>
    <row r="19" spans="1:22">
      <c r="D19" s="1"/>
      <c r="E19" s="1"/>
      <c r="F19" s="1"/>
      <c r="G19" s="1"/>
      <c r="H19" s="1"/>
      <c r="I19" s="1"/>
      <c r="J19" s="22"/>
      <c r="K19" s="22"/>
      <c r="L19" s="22"/>
    </row>
    <row r="20" spans="1:22">
      <c r="C20" s="15"/>
      <c r="D20" s="1"/>
      <c r="F20" s="1"/>
      <c r="G20" s="1"/>
      <c r="J20" s="22"/>
      <c r="K20" s="23"/>
      <c r="L20" s="22"/>
    </row>
    <row r="21" spans="1:22">
      <c r="C21" s="1"/>
      <c r="D21" s="1"/>
      <c r="J21" s="22"/>
      <c r="K21" s="18"/>
      <c r="L21" s="22"/>
    </row>
    <row r="22" spans="1:22">
      <c r="C22" s="1"/>
      <c r="D22" s="1"/>
      <c r="F22" s="1"/>
      <c r="G22" s="1"/>
      <c r="J22" s="22"/>
      <c r="K22" s="18"/>
      <c r="L22" s="22"/>
      <c r="U22" s="19"/>
    </row>
    <row r="23" spans="1:22">
      <c r="C23" s="1"/>
      <c r="D23" s="1"/>
      <c r="F23" s="1"/>
      <c r="G23" s="1"/>
      <c r="J23" s="22"/>
      <c r="K23" s="22"/>
      <c r="L23" s="22"/>
    </row>
    <row r="24" spans="1:22">
      <c r="C24" s="1"/>
      <c r="D24" s="1"/>
      <c r="E24" s="18"/>
      <c r="J24" s="22"/>
      <c r="K24" s="22"/>
      <c r="L24" s="22"/>
    </row>
    <row r="25" spans="1:22">
      <c r="C25" s="1"/>
      <c r="D25" s="1"/>
      <c r="J25" s="22"/>
      <c r="K25" s="22"/>
      <c r="L25" s="22"/>
    </row>
    <row r="26" spans="1:22">
      <c r="C26" s="1"/>
      <c r="D26" s="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activeCell="A6" sqref="A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12" t="s">
        <v>84</v>
      </c>
    </row>
    <row r="2" spans="1:7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6">
        <v>100</v>
      </c>
      <c r="G2" s="3" t="s">
        <v>88</v>
      </c>
    </row>
    <row r="3" spans="1:7">
      <c r="A3" s="3">
        <v>2</v>
      </c>
      <c r="B3" s="10" t="s">
        <v>31</v>
      </c>
      <c r="C3" s="8">
        <v>15</v>
      </c>
      <c r="D3" s="3">
        <v>1</v>
      </c>
      <c r="E3" s="3" t="s">
        <v>25</v>
      </c>
      <c r="F3" s="46">
        <v>1458</v>
      </c>
      <c r="G3" s="3" t="s">
        <v>87</v>
      </c>
    </row>
    <row r="4" spans="1:7">
      <c r="A4" s="3">
        <v>3</v>
      </c>
      <c r="B4" s="10" t="s">
        <v>32</v>
      </c>
      <c r="C4" s="8">
        <v>7</v>
      </c>
      <c r="D4" s="3">
        <v>2</v>
      </c>
      <c r="E4" s="3" t="s">
        <v>26</v>
      </c>
      <c r="F4" s="46">
        <v>1619</v>
      </c>
      <c r="G4" s="3" t="s">
        <v>91</v>
      </c>
    </row>
    <row r="5" spans="1:7">
      <c r="A5" s="3">
        <v>4</v>
      </c>
      <c r="B5" s="10" t="s">
        <v>43</v>
      </c>
      <c r="C5" s="8">
        <v>7</v>
      </c>
      <c r="D5" s="3">
        <v>2</v>
      </c>
      <c r="E5" s="3" t="s">
        <v>24</v>
      </c>
      <c r="F5" s="46">
        <v>1379</v>
      </c>
      <c r="G5" s="3" t="s">
        <v>107</v>
      </c>
    </row>
    <row r="6" spans="1:7">
      <c r="A6" s="3">
        <v>5</v>
      </c>
      <c r="B6" s="10" t="s">
        <v>10</v>
      </c>
      <c r="C6" s="8">
        <v>7</v>
      </c>
      <c r="D6" s="3">
        <v>4</v>
      </c>
      <c r="E6" s="3" t="s">
        <v>23</v>
      </c>
      <c r="F6" s="46">
        <v>100</v>
      </c>
      <c r="G6" s="3" t="s">
        <v>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15" zoomScaleNormal="115" workbookViewId="0">
      <selection activeCell="H11" sqref="H11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  <col min="7" max="7" width="12" customWidth="1"/>
  </cols>
  <sheetData>
    <row r="1" spans="1:7">
      <c r="A1" s="39" t="s">
        <v>11</v>
      </c>
      <c r="B1" s="40" t="s">
        <v>0</v>
      </c>
      <c r="C1" s="40" t="s">
        <v>1</v>
      </c>
      <c r="D1" s="40" t="s">
        <v>12</v>
      </c>
      <c r="E1" s="40" t="s">
        <v>21</v>
      </c>
      <c r="F1" s="40" t="s">
        <v>22</v>
      </c>
      <c r="G1" s="41" t="s">
        <v>84</v>
      </c>
    </row>
    <row r="2" spans="1:7">
      <c r="A2" s="42">
        <v>1</v>
      </c>
      <c r="B2" s="43" t="s">
        <v>30</v>
      </c>
      <c r="C2" s="43">
        <v>7</v>
      </c>
      <c r="D2" s="43">
        <v>-1</v>
      </c>
      <c r="E2" s="43" t="s">
        <v>33</v>
      </c>
      <c r="F2" s="48">
        <v>100</v>
      </c>
      <c r="G2" s="43" t="s">
        <v>88</v>
      </c>
    </row>
    <row r="3" spans="1:7">
      <c r="A3" s="42">
        <v>2</v>
      </c>
      <c r="B3" s="44" t="s">
        <v>31</v>
      </c>
      <c r="C3" s="44">
        <v>15</v>
      </c>
      <c r="D3" s="43">
        <v>1</v>
      </c>
      <c r="E3" s="43" t="s">
        <v>25</v>
      </c>
      <c r="F3" s="49">
        <v>3718</v>
      </c>
      <c r="G3" s="43" t="s">
        <v>87</v>
      </c>
    </row>
    <row r="4" spans="1:7">
      <c r="A4" s="42">
        <v>3</v>
      </c>
      <c r="B4" s="44" t="s">
        <v>32</v>
      </c>
      <c r="C4" s="44">
        <v>7</v>
      </c>
      <c r="D4" s="43">
        <v>2</v>
      </c>
      <c r="E4" s="43" t="s">
        <v>26</v>
      </c>
      <c r="F4" s="49">
        <v>4129</v>
      </c>
      <c r="G4" s="43" t="s">
        <v>91</v>
      </c>
    </row>
    <row r="5" spans="1:7">
      <c r="A5" s="42">
        <v>4</v>
      </c>
      <c r="B5" s="44" t="s">
        <v>43</v>
      </c>
      <c r="C5" s="44">
        <v>7</v>
      </c>
      <c r="D5" s="43">
        <v>2</v>
      </c>
      <c r="E5" s="43" t="s">
        <v>24</v>
      </c>
      <c r="F5" s="49">
        <v>3517</v>
      </c>
      <c r="G5" s="43" t="s">
        <v>107</v>
      </c>
    </row>
    <row r="6" spans="1:7">
      <c r="A6" s="42">
        <v>5</v>
      </c>
      <c r="B6" s="44" t="s">
        <v>10</v>
      </c>
      <c r="C6" s="44">
        <v>7</v>
      </c>
      <c r="D6" s="43">
        <v>4</v>
      </c>
      <c r="E6" s="43" t="s">
        <v>23</v>
      </c>
      <c r="F6" s="49">
        <v>100</v>
      </c>
      <c r="G6" s="43" t="s">
        <v>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45" zoomScaleNormal="145" workbookViewId="0">
      <selection sqref="A1:A1048576"/>
    </sheetView>
  </sheetViews>
  <sheetFormatPr defaultRowHeight="14.4"/>
  <cols>
    <col min="2" max="2" width="47.6640625" customWidth="1"/>
    <col min="4" max="4" width="11.44140625" customWidth="1"/>
    <col min="6" max="6" width="10.5546875" bestFit="1" customWidth="1"/>
  </cols>
  <sheetData>
    <row r="1" spans="1:7">
      <c r="A1" s="39" t="s">
        <v>11</v>
      </c>
      <c r="B1" s="40" t="s">
        <v>0</v>
      </c>
      <c r="C1" s="40" t="s">
        <v>1</v>
      </c>
      <c r="D1" s="40" t="s">
        <v>12</v>
      </c>
      <c r="E1" s="40" t="s">
        <v>21</v>
      </c>
      <c r="F1" s="40" t="s">
        <v>22</v>
      </c>
      <c r="G1" s="41" t="s">
        <v>84</v>
      </c>
    </row>
    <row r="2" spans="1:7">
      <c r="A2" s="42">
        <v>1</v>
      </c>
      <c r="B2" s="43" t="s">
        <v>30</v>
      </c>
      <c r="C2" s="43">
        <v>7</v>
      </c>
      <c r="D2" s="43">
        <v>-1</v>
      </c>
      <c r="E2" s="43" t="s">
        <v>33</v>
      </c>
      <c r="F2" s="48">
        <v>100</v>
      </c>
      <c r="G2" s="43" t="s">
        <v>88</v>
      </c>
    </row>
    <row r="3" spans="1:7">
      <c r="A3" s="42">
        <v>2</v>
      </c>
      <c r="B3" s="44" t="s">
        <v>31</v>
      </c>
      <c r="C3" s="44">
        <v>15</v>
      </c>
      <c r="D3" s="43">
        <v>1</v>
      </c>
      <c r="E3" s="43" t="s">
        <v>25</v>
      </c>
      <c r="F3" s="50">
        <v>2187</v>
      </c>
      <c r="G3" s="43" t="s">
        <v>87</v>
      </c>
    </row>
    <row r="4" spans="1:7">
      <c r="A4" s="42">
        <v>3</v>
      </c>
      <c r="B4" s="44" t="s">
        <v>32</v>
      </c>
      <c r="C4" s="44">
        <v>7</v>
      </c>
      <c r="D4" s="43">
        <v>2</v>
      </c>
      <c r="E4" s="43" t="s">
        <v>26</v>
      </c>
      <c r="F4" s="51">
        <v>2429</v>
      </c>
      <c r="G4" s="43" t="s">
        <v>91</v>
      </c>
    </row>
    <row r="5" spans="1:7">
      <c r="A5" s="42">
        <v>4</v>
      </c>
      <c r="B5" s="44" t="s">
        <v>43</v>
      </c>
      <c r="C5" s="44">
        <v>7</v>
      </c>
      <c r="D5" s="43">
        <v>2</v>
      </c>
      <c r="E5" s="43" t="s">
        <v>24</v>
      </c>
      <c r="F5" s="51">
        <v>2069</v>
      </c>
      <c r="G5" s="43" t="s">
        <v>107</v>
      </c>
    </row>
    <row r="6" spans="1:7">
      <c r="A6" s="42">
        <v>5</v>
      </c>
      <c r="B6" s="44" t="s">
        <v>10</v>
      </c>
      <c r="C6" s="44">
        <v>7</v>
      </c>
      <c r="D6" s="43">
        <v>4</v>
      </c>
      <c r="E6" s="43" t="s">
        <v>23</v>
      </c>
      <c r="F6" s="49">
        <v>100</v>
      </c>
      <c r="G6" s="43" t="s">
        <v>94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="145" zoomScaleNormal="145" workbookViewId="0">
      <selection activeCell="J12" sqref="J12"/>
    </sheetView>
  </sheetViews>
  <sheetFormatPr defaultRowHeight="14.4"/>
  <cols>
    <col min="2" max="2" width="31.33203125" customWidth="1"/>
    <col min="4" max="4" width="11.44140625" customWidth="1"/>
    <col min="6" max="6" width="10.5546875" bestFit="1" customWidth="1"/>
    <col min="7" max="7" width="11" customWidth="1"/>
  </cols>
  <sheetData>
    <row r="1" spans="1:8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8">
      <c r="A2" s="3">
        <v>1</v>
      </c>
      <c r="B2" s="9" t="s">
        <v>30</v>
      </c>
      <c r="C2" s="7">
        <v>7</v>
      </c>
      <c r="D2" s="3">
        <v>-1</v>
      </c>
      <c r="E2" s="3" t="s">
        <v>33</v>
      </c>
      <c r="F2" s="4">
        <v>100</v>
      </c>
      <c r="G2" s="4" t="s">
        <v>88</v>
      </c>
    </row>
    <row r="3" spans="1:8">
      <c r="A3" s="3">
        <v>2</v>
      </c>
      <c r="B3" s="10" t="s">
        <v>112</v>
      </c>
      <c r="C3" s="8">
        <v>9</v>
      </c>
      <c r="D3" s="4">
        <v>1</v>
      </c>
      <c r="E3" s="4" t="s">
        <v>24</v>
      </c>
      <c r="F3" s="8">
        <v>1798</v>
      </c>
      <c r="G3" s="4" t="s">
        <v>96</v>
      </c>
      <c r="H3" s="32"/>
    </row>
    <row r="4" spans="1:8">
      <c r="A4" s="3">
        <v>3</v>
      </c>
      <c r="B4" s="10" t="s">
        <v>113</v>
      </c>
      <c r="C4" s="8">
        <v>11</v>
      </c>
      <c r="D4" s="4">
        <v>1</v>
      </c>
      <c r="E4" s="4" t="s">
        <v>24</v>
      </c>
      <c r="F4" s="8">
        <v>7312</v>
      </c>
      <c r="G4" s="4" t="s">
        <v>95</v>
      </c>
      <c r="H4" s="32"/>
    </row>
    <row r="5" spans="1:8">
      <c r="A5" s="3">
        <v>4</v>
      </c>
      <c r="B5" s="10" t="s">
        <v>114</v>
      </c>
      <c r="C5" s="8">
        <v>6</v>
      </c>
      <c r="D5" s="4">
        <v>1</v>
      </c>
      <c r="E5" s="4" t="s">
        <v>24</v>
      </c>
      <c r="F5" s="8">
        <v>1781</v>
      </c>
      <c r="G5" s="4" t="s">
        <v>97</v>
      </c>
      <c r="H5" s="32"/>
    </row>
    <row r="6" spans="1:8">
      <c r="A6" s="3">
        <v>5</v>
      </c>
      <c r="B6" s="10" t="s">
        <v>115</v>
      </c>
      <c r="C6" s="8">
        <v>7</v>
      </c>
      <c r="D6" s="4">
        <v>1</v>
      </c>
      <c r="E6" s="4" t="s">
        <v>24</v>
      </c>
      <c r="F6" s="4">
        <v>3917</v>
      </c>
      <c r="G6" s="45" t="s">
        <v>85</v>
      </c>
      <c r="H6" s="33"/>
    </row>
    <row r="7" spans="1:8">
      <c r="A7" s="3">
        <v>6</v>
      </c>
      <c r="B7" s="10" t="s">
        <v>116</v>
      </c>
      <c r="C7" s="8">
        <v>21</v>
      </c>
      <c r="D7" s="3" t="s">
        <v>117</v>
      </c>
      <c r="E7" s="3" t="s">
        <v>33</v>
      </c>
      <c r="F7" s="4">
        <v>100</v>
      </c>
      <c r="G7" s="4" t="s">
        <v>89</v>
      </c>
    </row>
    <row r="8" spans="1:8">
      <c r="A8" s="3">
        <v>7</v>
      </c>
      <c r="B8" s="10" t="s">
        <v>118</v>
      </c>
      <c r="C8" s="8">
        <v>5</v>
      </c>
      <c r="D8" s="3">
        <v>1</v>
      </c>
      <c r="E8" s="3" t="s">
        <v>25</v>
      </c>
      <c r="F8" s="4">
        <v>2052</v>
      </c>
      <c r="G8" s="4" t="s">
        <v>101</v>
      </c>
    </row>
    <row r="9" spans="1:8">
      <c r="A9" s="3">
        <v>8</v>
      </c>
      <c r="B9" s="10" t="s">
        <v>119</v>
      </c>
      <c r="C9" s="8">
        <v>4</v>
      </c>
      <c r="D9" s="3">
        <v>1</v>
      </c>
      <c r="E9" s="3" t="s">
        <v>25</v>
      </c>
      <c r="F9" s="4">
        <v>1598</v>
      </c>
      <c r="G9" s="4" t="s">
        <v>100</v>
      </c>
    </row>
    <row r="10" spans="1:8">
      <c r="A10" s="3">
        <v>9</v>
      </c>
      <c r="B10" s="10" t="s">
        <v>31</v>
      </c>
      <c r="C10" s="8">
        <v>15</v>
      </c>
      <c r="D10" s="3">
        <v>7</v>
      </c>
      <c r="E10" s="3" t="s">
        <v>25</v>
      </c>
      <c r="F10" s="4">
        <v>4479</v>
      </c>
      <c r="G10" s="4" t="s">
        <v>87</v>
      </c>
    </row>
    <row r="11" spans="1:8">
      <c r="A11" s="3">
        <v>10</v>
      </c>
      <c r="B11" s="10" t="s">
        <v>120</v>
      </c>
      <c r="C11" s="8">
        <v>9</v>
      </c>
      <c r="D11" s="3">
        <v>9</v>
      </c>
      <c r="E11" s="3" t="s">
        <v>25</v>
      </c>
      <c r="F11" s="4">
        <v>460</v>
      </c>
      <c r="G11" s="27" t="s">
        <v>90</v>
      </c>
    </row>
    <row r="12" spans="1:8">
      <c r="A12" s="3">
        <v>11</v>
      </c>
      <c r="B12" s="10" t="s">
        <v>32</v>
      </c>
      <c r="C12" s="8">
        <v>9</v>
      </c>
      <c r="D12" s="3">
        <v>9</v>
      </c>
      <c r="E12" s="3" t="s">
        <v>26</v>
      </c>
      <c r="F12" s="4">
        <v>3117</v>
      </c>
      <c r="G12" s="4" t="s">
        <v>91</v>
      </c>
    </row>
    <row r="13" spans="1:8">
      <c r="A13" s="3">
        <v>12</v>
      </c>
      <c r="B13" s="10" t="s">
        <v>121</v>
      </c>
      <c r="C13" s="8">
        <v>9</v>
      </c>
      <c r="D13" s="3">
        <v>9</v>
      </c>
      <c r="E13" s="3" t="s">
        <v>25</v>
      </c>
      <c r="F13" s="4">
        <v>613</v>
      </c>
      <c r="G13" s="4" t="s">
        <v>92</v>
      </c>
    </row>
    <row r="14" spans="1:8">
      <c r="A14" s="3">
        <v>13</v>
      </c>
      <c r="B14" s="10" t="s">
        <v>122</v>
      </c>
      <c r="C14" s="8">
        <v>9</v>
      </c>
      <c r="D14" s="3">
        <v>9</v>
      </c>
      <c r="E14" s="3" t="s">
        <v>24</v>
      </c>
      <c r="F14" s="4">
        <v>4047</v>
      </c>
      <c r="G14" s="4" t="s">
        <v>103</v>
      </c>
    </row>
    <row r="15" spans="1:8">
      <c r="A15" s="3">
        <v>14</v>
      </c>
      <c r="B15" s="10" t="s">
        <v>123</v>
      </c>
      <c r="C15" s="8">
        <v>9</v>
      </c>
      <c r="D15" s="3">
        <v>9</v>
      </c>
      <c r="E15" s="3" t="s">
        <v>24</v>
      </c>
      <c r="F15" s="34">
        <v>14808</v>
      </c>
      <c r="G15" s="4" t="s">
        <v>93</v>
      </c>
    </row>
    <row r="16" spans="1:8">
      <c r="A16" s="3">
        <v>15</v>
      </c>
      <c r="B16" s="10" t="s">
        <v>124</v>
      </c>
      <c r="C16" s="8">
        <v>5</v>
      </c>
      <c r="D16" s="3">
        <v>14</v>
      </c>
      <c r="E16" s="3" t="s">
        <v>33</v>
      </c>
      <c r="F16" s="4">
        <v>1641</v>
      </c>
      <c r="G16" s="4" t="s">
        <v>102</v>
      </c>
    </row>
    <row r="17" spans="1:7">
      <c r="A17" s="3">
        <v>16</v>
      </c>
      <c r="B17" s="3" t="s">
        <v>10</v>
      </c>
      <c r="C17" s="3">
        <v>7</v>
      </c>
      <c r="D17" s="35">
        <v>15</v>
      </c>
      <c r="E17" s="3" t="s">
        <v>23</v>
      </c>
      <c r="F17" s="4">
        <v>100</v>
      </c>
      <c r="G17" s="4" t="s">
        <v>94</v>
      </c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4"/>
      <c r="C20" s="26"/>
      <c r="D20" s="24"/>
      <c r="E20" s="24"/>
      <c r="F20" s="26"/>
      <c r="G20" s="26"/>
    </row>
    <row r="21" spans="1:7">
      <c r="A21" s="22"/>
      <c r="B21" s="24"/>
      <c r="C21" s="26"/>
      <c r="D21" s="24"/>
      <c r="E21" s="24"/>
      <c r="F21" s="26"/>
      <c r="G21" s="26"/>
    </row>
    <row r="22" spans="1:7">
      <c r="A22" s="22"/>
      <c r="B22" s="24"/>
      <c r="C22" s="26"/>
      <c r="D22" s="24"/>
      <c r="E22" s="24"/>
      <c r="F22" s="26"/>
      <c r="G22" s="26"/>
    </row>
    <row r="23" spans="1:7">
      <c r="A23" s="22"/>
      <c r="B23" s="24"/>
      <c r="C23" s="26"/>
      <c r="D23" s="24"/>
      <c r="E23" s="24"/>
      <c r="F23" s="24"/>
      <c r="G23" s="26"/>
    </row>
    <row r="24" spans="1:7">
      <c r="A24" s="22"/>
      <c r="B24" s="22"/>
      <c r="C24" s="22"/>
      <c r="D24" s="22"/>
      <c r="E24" s="22"/>
      <c r="F24" s="22"/>
      <c r="G24" s="22"/>
    </row>
    <row r="25" spans="1:7">
      <c r="A25" s="22"/>
      <c r="B25" s="22"/>
      <c r="C25" s="22"/>
      <c r="D25" s="22"/>
      <c r="E25" s="22"/>
      <c r="F25" s="22"/>
      <c r="G25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view="pageBreakPreview" zoomScaleNormal="130" zoomScaleSheetLayoutView="100" workbookViewId="0">
      <selection activeCell="J13" sqref="J13"/>
    </sheetView>
  </sheetViews>
  <sheetFormatPr defaultRowHeight="14.4"/>
  <cols>
    <col min="1" max="1" width="22" customWidth="1"/>
    <col min="2" max="2" width="4.5546875" customWidth="1"/>
    <col min="3" max="4" width="4.88671875" customWidth="1"/>
    <col min="5" max="5" width="24.6640625" customWidth="1"/>
    <col min="6" max="6" width="12.44140625" customWidth="1"/>
    <col min="7" max="7" width="14.6640625" customWidth="1"/>
    <col min="9" max="9" width="11.33203125" style="1" customWidth="1"/>
  </cols>
  <sheetData>
    <row r="1" spans="1:9" s="13" customFormat="1" ht="42" customHeight="1">
      <c r="A1" s="6" t="s">
        <v>54</v>
      </c>
      <c r="B1" s="6" t="s">
        <v>57</v>
      </c>
      <c r="C1" s="6" t="s">
        <v>58</v>
      </c>
      <c r="D1" s="6" t="s">
        <v>59</v>
      </c>
      <c r="E1" s="6" t="s">
        <v>56</v>
      </c>
      <c r="F1" s="6" t="s">
        <v>60</v>
      </c>
      <c r="G1" s="6" t="s">
        <v>55</v>
      </c>
      <c r="I1" s="11" t="s">
        <v>98</v>
      </c>
    </row>
    <row r="2" spans="1:9">
      <c r="A2" s="3" t="s">
        <v>34</v>
      </c>
      <c r="B2" s="3">
        <v>50</v>
      </c>
      <c r="C2" s="3">
        <v>50</v>
      </c>
      <c r="D2" s="3">
        <v>50</v>
      </c>
      <c r="E2" s="3">
        <f>(B2*C2*D2)/(30*30*30)</f>
        <v>4.6296296296296298</v>
      </c>
      <c r="F2" s="3">
        <v>750</v>
      </c>
      <c r="G2" s="3">
        <f>ROUNDUP(F2/E2,0)</f>
        <v>162</v>
      </c>
      <c r="H2">
        <f>1/G2</f>
        <v>6.1728395061728392E-3</v>
      </c>
      <c r="I2" s="17" t="s">
        <v>96</v>
      </c>
    </row>
    <row r="3" spans="1:9">
      <c r="A3" s="3" t="s">
        <v>35</v>
      </c>
      <c r="B3" s="3">
        <v>50</v>
      </c>
      <c r="C3" s="3">
        <v>50</v>
      </c>
      <c r="D3" s="3">
        <v>30</v>
      </c>
      <c r="E3" s="3">
        <f t="shared" ref="E3:E6" si="0">(B3*C3*D3)/(30*30*30)</f>
        <v>2.7777777777777777</v>
      </c>
      <c r="F3" s="3">
        <v>750</v>
      </c>
      <c r="G3" s="3">
        <f t="shared" ref="G3:G4" si="1">ROUNDUP(F3/E3,0)</f>
        <v>270</v>
      </c>
      <c r="H3">
        <f t="shared" ref="H3:H6" si="2">1/G3</f>
        <v>3.7037037037037038E-3</v>
      </c>
      <c r="I3" s="17" t="s">
        <v>95</v>
      </c>
    </row>
    <row r="4" spans="1:9">
      <c r="A4" s="3" t="s">
        <v>36</v>
      </c>
      <c r="B4" s="3">
        <v>40</v>
      </c>
      <c r="C4" s="3">
        <v>40</v>
      </c>
      <c r="D4" s="3">
        <v>40</v>
      </c>
      <c r="E4" s="3">
        <f t="shared" si="0"/>
        <v>2.3703703703703702</v>
      </c>
      <c r="F4" s="3">
        <v>750</v>
      </c>
      <c r="G4" s="3">
        <f t="shared" si="1"/>
        <v>317</v>
      </c>
      <c r="H4">
        <f t="shared" si="2"/>
        <v>3.1545741324921135E-3</v>
      </c>
      <c r="I4" s="17" t="s">
        <v>97</v>
      </c>
    </row>
    <row r="5" spans="1:9">
      <c r="A5" s="3" t="s">
        <v>37</v>
      </c>
      <c r="B5" s="3">
        <v>40</v>
      </c>
      <c r="C5" s="3">
        <v>40</v>
      </c>
      <c r="D5" s="3">
        <v>20</v>
      </c>
      <c r="E5" s="3">
        <f t="shared" si="0"/>
        <v>1.1851851851851851</v>
      </c>
      <c r="F5" s="3">
        <v>750</v>
      </c>
      <c r="G5" s="3">
        <f>ROUNDUP(F5/E5,0)</f>
        <v>633</v>
      </c>
      <c r="H5">
        <f t="shared" si="2"/>
        <v>1.5797788309636651E-3</v>
      </c>
      <c r="I5" s="17" t="s">
        <v>85</v>
      </c>
    </row>
    <row r="6" spans="1:9">
      <c r="A6" s="3" t="s">
        <v>61</v>
      </c>
      <c r="B6" s="3">
        <v>30</v>
      </c>
      <c r="C6" s="3">
        <v>30</v>
      </c>
      <c r="D6" s="3">
        <v>30</v>
      </c>
      <c r="E6" s="3">
        <f t="shared" si="0"/>
        <v>1</v>
      </c>
      <c r="F6" s="3">
        <v>750</v>
      </c>
      <c r="G6" s="3">
        <f>ROUNDUP(F6/E6,0)</f>
        <v>750</v>
      </c>
      <c r="H6">
        <f t="shared" si="2"/>
        <v>1.3333333333333333E-3</v>
      </c>
      <c r="I6" s="14" t="s">
        <v>86</v>
      </c>
    </row>
    <row r="7" spans="1:9">
      <c r="G7" s="1"/>
    </row>
    <row r="9" spans="1:9">
      <c r="E9" t="s">
        <v>41</v>
      </c>
      <c r="G9" t="s">
        <v>42</v>
      </c>
    </row>
    <row r="10" spans="1:9">
      <c r="E10" t="s">
        <v>38</v>
      </c>
      <c r="G10" s="1">
        <v>300</v>
      </c>
    </row>
    <row r="11" spans="1:9">
      <c r="E11" t="s">
        <v>39</v>
      </c>
      <c r="G11" s="1">
        <v>760</v>
      </c>
      <c r="H11">
        <f>1/760</f>
        <v>1.3157894736842105E-3</v>
      </c>
    </row>
    <row r="12" spans="1:9">
      <c r="E12" t="s">
        <v>40</v>
      </c>
      <c r="G12" s="1">
        <v>17</v>
      </c>
    </row>
    <row r="13" spans="1:9">
      <c r="A13" t="s">
        <v>62</v>
      </c>
    </row>
    <row r="14" spans="1:9">
      <c r="A14" s="12" t="s">
        <v>64</v>
      </c>
      <c r="B14" s="3" t="s">
        <v>57</v>
      </c>
      <c r="C14" s="3" t="s">
        <v>58</v>
      </c>
      <c r="D14" s="3" t="s">
        <v>59</v>
      </c>
      <c r="E14" s="3" t="s">
        <v>65</v>
      </c>
      <c r="F14" s="3" t="s">
        <v>66</v>
      </c>
      <c r="G14" s="3" t="s">
        <v>67</v>
      </c>
    </row>
    <row r="15" spans="1:9">
      <c r="A15" s="12" t="s">
        <v>35</v>
      </c>
      <c r="B15" s="3">
        <v>50</v>
      </c>
      <c r="C15" s="3">
        <v>50</v>
      </c>
      <c r="D15" s="3">
        <v>30</v>
      </c>
      <c r="E15" s="3">
        <f>(B15*C15)/(40*40)</f>
        <v>1.5625</v>
      </c>
      <c r="F15" s="3">
        <v>1400</v>
      </c>
      <c r="G15" s="3">
        <f>ROUNDUP(F15/E15,0)</f>
        <v>896</v>
      </c>
    </row>
    <row r="16" spans="1:9">
      <c r="A16" s="25" t="s">
        <v>63</v>
      </c>
      <c r="B16" s="3">
        <v>50</v>
      </c>
      <c r="C16" s="3">
        <v>50</v>
      </c>
      <c r="D16" s="3">
        <v>30</v>
      </c>
      <c r="E16" s="3">
        <f>(B16*C16)/(40*40)</f>
        <v>1.5625</v>
      </c>
      <c r="F16" s="3">
        <v>1400</v>
      </c>
      <c r="G16" s="3">
        <f t="shared" ref="G16:G19" si="3">ROUNDUP(F16/E16,0)</f>
        <v>896</v>
      </c>
    </row>
    <row r="17" spans="1:7">
      <c r="A17" s="25" t="s">
        <v>36</v>
      </c>
      <c r="B17" s="3">
        <v>40</v>
      </c>
      <c r="C17" s="3">
        <v>40</v>
      </c>
      <c r="D17" s="3">
        <v>40</v>
      </c>
      <c r="E17" s="3">
        <f>(B17*C17)/(40*40)</f>
        <v>1</v>
      </c>
      <c r="F17" s="3">
        <v>1400</v>
      </c>
      <c r="G17" s="3">
        <f t="shared" si="3"/>
        <v>1400</v>
      </c>
    </row>
    <row r="18" spans="1:7">
      <c r="A18" s="25" t="s">
        <v>37</v>
      </c>
      <c r="B18" s="3">
        <v>40</v>
      </c>
      <c r="C18" s="3">
        <v>40</v>
      </c>
      <c r="D18" s="3">
        <v>20</v>
      </c>
      <c r="E18" s="3">
        <f>(B18*C18)/(40*40)</f>
        <v>1</v>
      </c>
      <c r="F18" s="3">
        <v>1400</v>
      </c>
      <c r="G18" s="3">
        <f t="shared" si="3"/>
        <v>1400</v>
      </c>
    </row>
    <row r="19" spans="1:7">
      <c r="A19" s="12" t="s">
        <v>61</v>
      </c>
      <c r="B19" s="3">
        <v>30</v>
      </c>
      <c r="C19" s="3">
        <v>30</v>
      </c>
      <c r="D19" s="3">
        <v>30</v>
      </c>
      <c r="E19" s="3">
        <f>(B19*C19)/(40*40)</f>
        <v>0.5625</v>
      </c>
      <c r="F19" s="3">
        <v>1400</v>
      </c>
      <c r="G19" s="3">
        <f t="shared" si="3"/>
        <v>2489</v>
      </c>
    </row>
    <row r="22" spans="1:7">
      <c r="A22" t="s">
        <v>105</v>
      </c>
      <c r="E22" t="s">
        <v>106</v>
      </c>
    </row>
  </sheetData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zoomScale="145" zoomScaleNormal="145" workbookViewId="0">
      <selection activeCell="B12" sqref="B12"/>
    </sheetView>
  </sheetViews>
  <sheetFormatPr defaultRowHeight="14.4"/>
  <cols>
    <col min="1" max="1" width="56.33203125" customWidth="1"/>
    <col min="2" max="2" width="15.109375" style="1" customWidth="1"/>
    <col min="3" max="3" width="9.109375" style="1"/>
  </cols>
  <sheetData>
    <row r="1" spans="1:3">
      <c r="A1" s="12"/>
      <c r="B1" s="3"/>
      <c r="C1" s="3"/>
    </row>
    <row r="2" spans="1:3">
      <c r="A2" s="3" t="s">
        <v>45</v>
      </c>
      <c r="B2" s="3" t="s">
        <v>46</v>
      </c>
      <c r="C2" s="3"/>
    </row>
    <row r="3" spans="1:3">
      <c r="A3" s="3" t="s">
        <v>47</v>
      </c>
      <c r="B3" s="3">
        <v>1400</v>
      </c>
      <c r="C3" s="3" t="s">
        <v>24</v>
      </c>
    </row>
    <row r="4" spans="1:3">
      <c r="A4" s="3" t="s">
        <v>48</v>
      </c>
      <c r="B4" s="3">
        <f>0.4*0.4</f>
        <v>0.16000000000000003</v>
      </c>
      <c r="C4" s="3" t="s">
        <v>26</v>
      </c>
    </row>
    <row r="5" spans="1:3">
      <c r="A5" s="3" t="s">
        <v>49</v>
      </c>
      <c r="B5" s="3">
        <f>B3*B4</f>
        <v>224.00000000000006</v>
      </c>
      <c r="C5" s="3" t="s">
        <v>26</v>
      </c>
    </row>
    <row r="6" spans="1:3">
      <c r="A6" s="3" t="s">
        <v>50</v>
      </c>
      <c r="B6" s="3">
        <f>B5*0.1</f>
        <v>22.400000000000006</v>
      </c>
      <c r="C6" s="3" t="s">
        <v>51</v>
      </c>
    </row>
    <row r="7" spans="1:3">
      <c r="A7" s="3" t="s">
        <v>52</v>
      </c>
      <c r="B7" s="3">
        <v>224</v>
      </c>
      <c r="C7" s="3" t="s">
        <v>26</v>
      </c>
    </row>
    <row r="8" spans="1:3">
      <c r="A8" s="3" t="s">
        <v>53</v>
      </c>
      <c r="B8" s="3">
        <v>22.4</v>
      </c>
      <c r="C8" s="3" t="s">
        <v>51</v>
      </c>
    </row>
    <row r="17" spans="7:7">
      <c r="G17" t="s">
        <v>44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4"/>
  <cols>
    <col min="1" max="1" width="67.44140625" customWidth="1"/>
  </cols>
  <sheetData>
    <row r="1" spans="1:1">
      <c r="A1" s="1" t="s">
        <v>0</v>
      </c>
    </row>
    <row r="2" spans="1:1">
      <c r="A2" t="s">
        <v>111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H4" sqref="H4"/>
    </sheetView>
  </sheetViews>
  <sheetFormatPr defaultRowHeight="14.4"/>
  <cols>
    <col min="2" max="2" width="33.6640625" customWidth="1"/>
    <col min="4" max="4" width="14.66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0</v>
      </c>
      <c r="B2" s="1" t="s">
        <v>17</v>
      </c>
      <c r="C2" s="1">
        <v>0</v>
      </c>
      <c r="D2" s="1" t="s">
        <v>16</v>
      </c>
      <c r="E2" s="1"/>
    </row>
    <row r="3" spans="1:5">
      <c r="A3" s="1">
        <v>1</v>
      </c>
      <c r="B3" s="2" t="s">
        <v>2</v>
      </c>
      <c r="C3" s="1">
        <v>7</v>
      </c>
      <c r="D3" s="1" t="s">
        <v>15</v>
      </c>
      <c r="E3" s="1">
        <v>1</v>
      </c>
    </row>
    <row r="4" spans="1:5">
      <c r="A4" s="1">
        <v>2</v>
      </c>
      <c r="B4" s="1" t="s">
        <v>3</v>
      </c>
      <c r="C4" s="1">
        <v>16</v>
      </c>
      <c r="D4" s="1">
        <v>5</v>
      </c>
      <c r="E4" s="1">
        <v>7</v>
      </c>
    </row>
    <row r="5" spans="1:5">
      <c r="A5" s="1">
        <v>3</v>
      </c>
      <c r="B5" s="1" t="s">
        <v>4</v>
      </c>
      <c r="C5" s="1">
        <v>16</v>
      </c>
      <c r="D5" s="1">
        <v>2</v>
      </c>
      <c r="E5" s="1">
        <v>6</v>
      </c>
    </row>
    <row r="6" spans="1:5">
      <c r="A6" s="1">
        <v>4</v>
      </c>
      <c r="B6" s="2" t="s">
        <v>5</v>
      </c>
      <c r="C6" s="1">
        <v>34</v>
      </c>
      <c r="D6" s="1">
        <v>-1</v>
      </c>
      <c r="E6" s="1">
        <v>2</v>
      </c>
    </row>
    <row r="7" spans="1:5">
      <c r="A7" s="1">
        <v>5</v>
      </c>
      <c r="B7" s="2" t="s">
        <v>6</v>
      </c>
      <c r="C7" s="1">
        <v>10</v>
      </c>
      <c r="D7" s="1">
        <v>-1</v>
      </c>
      <c r="E7" s="1">
        <v>3</v>
      </c>
    </row>
  </sheetData>
  <autoFilter ref="A1:E7">
    <sortState ref="A2:E10">
      <sortCondition ref="A2:A10"/>
    </sortState>
  </autoFilter>
  <sortState ref="A2:E10">
    <sortCondition ref="E2:E10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J19" sqref="J19"/>
    </sheetView>
  </sheetViews>
  <sheetFormatPr defaultRowHeight="14.4"/>
  <cols>
    <col min="1" max="1" width="8" customWidth="1"/>
    <col min="2" max="2" width="33.6640625" customWidth="1"/>
    <col min="3" max="3" width="10.5546875" customWidth="1"/>
    <col min="4" max="4" width="12.5546875" customWidth="1"/>
    <col min="5" max="5" width="10.44140625" customWidth="1"/>
  </cols>
  <sheetData>
    <row r="1" spans="1:5">
      <c r="A1" s="1" t="s">
        <v>11</v>
      </c>
      <c r="B1" s="1" t="s">
        <v>0</v>
      </c>
      <c r="C1" s="1" t="s">
        <v>1</v>
      </c>
      <c r="D1" s="1" t="s">
        <v>12</v>
      </c>
      <c r="E1" s="1" t="s">
        <v>13</v>
      </c>
    </row>
    <row r="2" spans="1:5">
      <c r="A2" s="1">
        <v>1</v>
      </c>
      <c r="B2" s="2" t="s">
        <v>2</v>
      </c>
      <c r="C2" s="1">
        <v>7</v>
      </c>
      <c r="D2" s="1">
        <v>-1</v>
      </c>
      <c r="E2" s="1">
        <v>1</v>
      </c>
    </row>
    <row r="3" spans="1:5">
      <c r="A3" s="1">
        <v>2</v>
      </c>
      <c r="B3" s="1" t="s">
        <v>3</v>
      </c>
      <c r="C3" s="1">
        <v>16</v>
      </c>
      <c r="D3" s="1">
        <v>1</v>
      </c>
      <c r="E3" s="1">
        <v>7</v>
      </c>
    </row>
    <row r="4" spans="1:5">
      <c r="A4" s="1">
        <v>3</v>
      </c>
      <c r="B4" s="1" t="s">
        <v>4</v>
      </c>
      <c r="C4" s="1">
        <v>16</v>
      </c>
      <c r="D4" s="1">
        <v>1</v>
      </c>
      <c r="E4" s="1">
        <v>6</v>
      </c>
    </row>
    <row r="5" spans="1:5">
      <c r="A5" s="1">
        <v>4</v>
      </c>
      <c r="B5" s="2" t="s">
        <v>5</v>
      </c>
      <c r="C5" s="1">
        <v>34</v>
      </c>
      <c r="D5" s="1">
        <v>1</v>
      </c>
      <c r="E5" s="1">
        <v>2</v>
      </c>
    </row>
    <row r="6" spans="1:5">
      <c r="A6" s="1">
        <v>5</v>
      </c>
      <c r="B6" s="2" t="s">
        <v>6</v>
      </c>
      <c r="C6" s="1">
        <v>10</v>
      </c>
      <c r="D6" s="1">
        <v>4</v>
      </c>
      <c r="E6" s="1">
        <v>3</v>
      </c>
    </row>
    <row r="7" spans="1:5">
      <c r="A7" s="1">
        <v>6</v>
      </c>
      <c r="B7" s="2" t="s">
        <v>7</v>
      </c>
      <c r="C7" s="1">
        <v>10</v>
      </c>
      <c r="D7" s="1">
        <v>5</v>
      </c>
      <c r="E7" s="1">
        <v>4</v>
      </c>
    </row>
    <row r="8" spans="1:5">
      <c r="A8" s="1">
        <v>7</v>
      </c>
      <c r="B8" s="2" t="s">
        <v>8</v>
      </c>
      <c r="C8" s="1">
        <v>10</v>
      </c>
      <c r="D8" s="1">
        <v>6</v>
      </c>
      <c r="E8" s="1">
        <v>5</v>
      </c>
    </row>
    <row r="9" spans="1:5">
      <c r="A9" s="1">
        <v>8</v>
      </c>
      <c r="B9" s="1" t="s">
        <v>9</v>
      </c>
      <c r="C9" s="1">
        <v>10</v>
      </c>
      <c r="D9" s="1" t="s">
        <v>14</v>
      </c>
      <c r="E9" s="1">
        <v>8</v>
      </c>
    </row>
    <row r="10" spans="1:5">
      <c r="A10" s="1">
        <v>9</v>
      </c>
      <c r="B10" s="1" t="s">
        <v>10</v>
      </c>
      <c r="C10" s="1">
        <v>7</v>
      </c>
      <c r="D10" s="1">
        <v>8</v>
      </c>
      <c r="E10" s="1">
        <v>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zoomScale="85" zoomScaleNormal="85" workbookViewId="0">
      <selection activeCell="H5" sqref="H5"/>
    </sheetView>
  </sheetViews>
  <sheetFormatPr defaultRowHeight="14.4"/>
  <cols>
    <col min="1" max="1" width="43.5546875" style="1" customWidth="1"/>
    <col min="3" max="3" width="10.5546875" customWidth="1"/>
    <col min="4" max="4" width="38.33203125" customWidth="1"/>
    <col min="5" max="5" width="65" customWidth="1"/>
  </cols>
  <sheetData>
    <row r="1" spans="1:5">
      <c r="A1" s="3" t="s">
        <v>0</v>
      </c>
      <c r="B1" s="3" t="s">
        <v>18</v>
      </c>
      <c r="C1" s="3" t="s">
        <v>19</v>
      </c>
      <c r="D1" s="3" t="s">
        <v>20</v>
      </c>
      <c r="E1" s="5" t="s">
        <v>29</v>
      </c>
    </row>
    <row r="2" spans="1:5" ht="28.8">
      <c r="A2" s="29" t="s">
        <v>138</v>
      </c>
      <c r="B2" s="30">
        <v>1</v>
      </c>
      <c r="C2" s="30">
        <v>87</v>
      </c>
      <c r="D2" s="29" t="s">
        <v>138</v>
      </c>
      <c r="E2" s="52" t="s">
        <v>139</v>
      </c>
    </row>
    <row r="3" spans="1:5" ht="38.25" customHeight="1">
      <c r="A3" s="53" t="s">
        <v>140</v>
      </c>
      <c r="B3" s="30">
        <v>1</v>
      </c>
      <c r="C3" s="30">
        <v>87</v>
      </c>
      <c r="D3" s="53" t="s">
        <v>140</v>
      </c>
      <c r="E3" s="54" t="s">
        <v>141</v>
      </c>
    </row>
    <row r="4" spans="1:5" ht="28.8">
      <c r="A4" s="29" t="s">
        <v>142</v>
      </c>
      <c r="B4" s="30">
        <v>1</v>
      </c>
      <c r="C4" s="30">
        <v>87</v>
      </c>
      <c r="D4" s="29" t="s">
        <v>142</v>
      </c>
      <c r="E4" s="52" t="s">
        <v>143</v>
      </c>
    </row>
    <row r="5" spans="1:5" ht="28.8">
      <c r="A5" s="29" t="s">
        <v>144</v>
      </c>
      <c r="B5" s="30">
        <v>1</v>
      </c>
      <c r="C5" s="30">
        <v>87</v>
      </c>
      <c r="D5" s="29" t="s">
        <v>144</v>
      </c>
      <c r="E5" s="52" t="s">
        <v>145</v>
      </c>
    </row>
    <row r="6" spans="1:5" ht="28.8">
      <c r="A6" s="29" t="s">
        <v>146</v>
      </c>
      <c r="B6" s="30">
        <v>1</v>
      </c>
      <c r="C6" s="30">
        <v>87</v>
      </c>
      <c r="D6" s="29" t="s">
        <v>146</v>
      </c>
      <c r="E6" s="52" t="s">
        <v>147</v>
      </c>
    </row>
    <row r="7" spans="1:5" ht="28.8">
      <c r="A7" s="29" t="s">
        <v>148</v>
      </c>
      <c r="B7" s="30">
        <v>1</v>
      </c>
      <c r="C7" s="30">
        <v>87</v>
      </c>
      <c r="D7" s="29" t="s">
        <v>148</v>
      </c>
      <c r="E7" s="52" t="s">
        <v>149</v>
      </c>
    </row>
    <row r="8" spans="1:5" ht="28.8">
      <c r="A8" s="29" t="s">
        <v>150</v>
      </c>
      <c r="B8" s="30">
        <v>1</v>
      </c>
      <c r="C8" s="30">
        <v>87</v>
      </c>
      <c r="D8" s="29" t="s">
        <v>150</v>
      </c>
      <c r="E8" s="52" t="s">
        <v>151</v>
      </c>
    </row>
    <row r="9" spans="1:5" ht="28.8">
      <c r="A9" s="29" t="s">
        <v>152</v>
      </c>
      <c r="B9" s="30">
        <v>1</v>
      </c>
      <c r="C9" s="30">
        <v>87</v>
      </c>
      <c r="D9" s="29" t="s">
        <v>152</v>
      </c>
      <c r="E9" s="52" t="s">
        <v>153</v>
      </c>
    </row>
    <row r="10" spans="1:5" ht="28.8">
      <c r="A10" s="29" t="s">
        <v>154</v>
      </c>
      <c r="B10" s="30">
        <v>1</v>
      </c>
      <c r="C10" s="30">
        <v>87</v>
      </c>
      <c r="D10" s="29" t="s">
        <v>154</v>
      </c>
      <c r="E10" s="52" t="s">
        <v>155</v>
      </c>
    </row>
    <row r="11" spans="1:5" ht="28.8">
      <c r="A11" s="29" t="s">
        <v>156</v>
      </c>
      <c r="B11" s="30">
        <v>1</v>
      </c>
      <c r="C11" s="30">
        <v>87</v>
      </c>
      <c r="D11" s="29" t="s">
        <v>156</v>
      </c>
      <c r="E11" s="52" t="s">
        <v>157</v>
      </c>
    </row>
    <row r="12" spans="1:5" ht="28.8">
      <c r="A12" s="29" t="s">
        <v>158</v>
      </c>
      <c r="B12" s="30">
        <v>1</v>
      </c>
      <c r="C12" s="30">
        <v>87</v>
      </c>
      <c r="D12" s="29" t="s">
        <v>158</v>
      </c>
      <c r="E12" s="52" t="s">
        <v>159</v>
      </c>
    </row>
    <row r="13" spans="1:5" ht="28.8">
      <c r="A13" s="29" t="s">
        <v>128</v>
      </c>
      <c r="B13" s="30">
        <v>1</v>
      </c>
      <c r="C13" s="30">
        <v>87</v>
      </c>
      <c r="D13" s="29" t="s">
        <v>128</v>
      </c>
      <c r="E13" s="52" t="s">
        <v>129</v>
      </c>
    </row>
    <row r="14" spans="1:5" ht="28.8">
      <c r="A14" s="29" t="s">
        <v>130</v>
      </c>
      <c r="B14" s="30">
        <v>1</v>
      </c>
      <c r="C14" s="30">
        <v>87</v>
      </c>
      <c r="D14" s="29" t="s">
        <v>130</v>
      </c>
      <c r="E14" s="52" t="s">
        <v>131</v>
      </c>
    </row>
    <row r="15" spans="1:5" ht="28.8">
      <c r="A15" s="29" t="s">
        <v>132</v>
      </c>
      <c r="B15" s="30"/>
      <c r="C15" s="30"/>
      <c r="D15" s="29" t="s">
        <v>132</v>
      </c>
      <c r="E15" s="52" t="s">
        <v>133</v>
      </c>
    </row>
    <row r="16" spans="1:5" ht="28.8">
      <c r="A16" s="29" t="s">
        <v>134</v>
      </c>
      <c r="B16" s="30"/>
      <c r="C16" s="30"/>
      <c r="D16" s="29" t="s">
        <v>134</v>
      </c>
      <c r="E16" s="52" t="s">
        <v>135</v>
      </c>
    </row>
    <row r="17" spans="1:5" ht="28.8">
      <c r="A17" s="29" t="s">
        <v>136</v>
      </c>
      <c r="B17" s="30"/>
      <c r="C17" s="30"/>
      <c r="D17" s="29" t="s">
        <v>136</v>
      </c>
      <c r="E17" s="52" t="s">
        <v>137</v>
      </c>
    </row>
    <row r="18" spans="1:5" ht="28.8">
      <c r="A18" s="29" t="s">
        <v>125</v>
      </c>
      <c r="B18" s="30"/>
      <c r="C18" s="30"/>
      <c r="D18" s="29" t="s">
        <v>125</v>
      </c>
      <c r="E18" s="52" t="s">
        <v>127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D18" sqref="D18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3</v>
      </c>
      <c r="D3" s="4">
        <v>1</v>
      </c>
      <c r="E3" s="4" t="s">
        <v>24</v>
      </c>
      <c r="F3" s="4">
        <v>1496</v>
      </c>
      <c r="G3" s="27" t="s">
        <v>86</v>
      </c>
    </row>
    <row r="4" spans="1:7">
      <c r="A4" s="3">
        <v>3</v>
      </c>
      <c r="B4" s="4" t="s">
        <v>4</v>
      </c>
      <c r="C4" s="4">
        <v>3</v>
      </c>
      <c r="D4" s="4">
        <v>1</v>
      </c>
      <c r="E4" s="4" t="s">
        <v>24</v>
      </c>
      <c r="F4" s="4">
        <v>3603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581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61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686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69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5099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C2" sqref="C2:C11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2</v>
      </c>
      <c r="D3" s="4">
        <v>1</v>
      </c>
      <c r="E3" s="4" t="s">
        <v>24</v>
      </c>
      <c r="F3" s="4">
        <v>1190</v>
      </c>
      <c r="G3" s="27" t="s">
        <v>86</v>
      </c>
    </row>
    <row r="4" spans="1:7">
      <c r="A4" s="3">
        <v>3</v>
      </c>
      <c r="B4" s="4" t="s">
        <v>4</v>
      </c>
      <c r="C4" s="4">
        <v>5</v>
      </c>
      <c r="D4" s="4">
        <v>1</v>
      </c>
      <c r="E4" s="4" t="s">
        <v>24</v>
      </c>
      <c r="F4" s="4">
        <v>2866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462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49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546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55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4056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3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zoomScale="115" zoomScaleNormal="115" workbookViewId="0">
      <selection activeCell="H16" sqref="H16"/>
    </sheetView>
  </sheetViews>
  <sheetFormatPr defaultRowHeight="14.4"/>
  <cols>
    <col min="1" max="1" width="11.5546875" customWidth="1"/>
    <col min="2" max="2" width="33.6640625" customWidth="1"/>
    <col min="3" max="3" width="8.33203125" customWidth="1"/>
    <col min="4" max="4" width="11.109375" customWidth="1"/>
    <col min="7" max="7" width="14.33203125" customWidth="1"/>
  </cols>
  <sheetData>
    <row r="1" spans="1:7">
      <c r="A1" s="3" t="s">
        <v>11</v>
      </c>
      <c r="B1" s="3" t="s">
        <v>0</v>
      </c>
      <c r="C1" s="3" t="s">
        <v>1</v>
      </c>
      <c r="D1" s="3" t="s">
        <v>12</v>
      </c>
      <c r="E1" s="3" t="s">
        <v>21</v>
      </c>
      <c r="F1" s="3" t="s">
        <v>22</v>
      </c>
      <c r="G1" s="21" t="s">
        <v>84</v>
      </c>
    </row>
    <row r="2" spans="1:7">
      <c r="A2" s="3">
        <v>1</v>
      </c>
      <c r="B2" s="4" t="s">
        <v>2</v>
      </c>
      <c r="C2" s="4">
        <v>7</v>
      </c>
      <c r="D2" s="4">
        <v>-1</v>
      </c>
      <c r="E2" s="4" t="s">
        <v>23</v>
      </c>
      <c r="F2" s="4">
        <v>100</v>
      </c>
      <c r="G2" s="4" t="s">
        <v>88</v>
      </c>
    </row>
    <row r="3" spans="1:7">
      <c r="A3" s="3">
        <v>2</v>
      </c>
      <c r="B3" s="4" t="s">
        <v>3</v>
      </c>
      <c r="C3" s="4">
        <v>2</v>
      </c>
      <c r="D3" s="4">
        <v>1</v>
      </c>
      <c r="E3" s="4" t="s">
        <v>24</v>
      </c>
      <c r="F3" s="3">
        <v>1258</v>
      </c>
      <c r="G3" s="27" t="s">
        <v>86</v>
      </c>
    </row>
    <row r="4" spans="1:7">
      <c r="A4" s="3">
        <v>3</v>
      </c>
      <c r="B4" s="4" t="s">
        <v>4</v>
      </c>
      <c r="C4" s="4">
        <v>5</v>
      </c>
      <c r="D4" s="4">
        <v>1</v>
      </c>
      <c r="E4" s="4" t="s">
        <v>24</v>
      </c>
      <c r="F4" s="3">
        <v>3030</v>
      </c>
      <c r="G4" s="27" t="s">
        <v>85</v>
      </c>
    </row>
    <row r="5" spans="1:7">
      <c r="A5" s="3">
        <v>4</v>
      </c>
      <c r="B5" s="4" t="s">
        <v>27</v>
      </c>
      <c r="C5" s="3">
        <v>21</v>
      </c>
      <c r="D5" s="3" t="s">
        <v>28</v>
      </c>
      <c r="E5" s="3" t="s">
        <v>23</v>
      </c>
      <c r="F5" s="3">
        <v>100</v>
      </c>
      <c r="G5" s="3" t="s">
        <v>89</v>
      </c>
    </row>
    <row r="6" spans="1:7">
      <c r="A6" s="3">
        <v>5</v>
      </c>
      <c r="B6" s="4" t="s">
        <v>5</v>
      </c>
      <c r="C6" s="3">
        <v>7</v>
      </c>
      <c r="D6" s="3">
        <v>1</v>
      </c>
      <c r="E6" s="3" t="s">
        <v>25</v>
      </c>
      <c r="F6" s="3">
        <v>489</v>
      </c>
      <c r="G6" s="3" t="s">
        <v>87</v>
      </c>
    </row>
    <row r="7" spans="1:7">
      <c r="A7" s="3">
        <v>6</v>
      </c>
      <c r="B7" s="4" t="s">
        <v>6</v>
      </c>
      <c r="C7" s="3">
        <v>4</v>
      </c>
      <c r="D7" s="3" t="s">
        <v>16</v>
      </c>
      <c r="E7" s="3" t="s">
        <v>25</v>
      </c>
      <c r="F7" s="3">
        <v>52</v>
      </c>
      <c r="G7" s="28" t="s">
        <v>90</v>
      </c>
    </row>
    <row r="8" spans="1:7">
      <c r="A8" s="3">
        <v>7</v>
      </c>
      <c r="B8" s="4" t="s">
        <v>7</v>
      </c>
      <c r="C8" s="3">
        <v>4</v>
      </c>
      <c r="D8" s="3" t="s">
        <v>16</v>
      </c>
      <c r="E8" s="3" t="s">
        <v>26</v>
      </c>
      <c r="F8" s="3">
        <v>577</v>
      </c>
      <c r="G8" s="3" t="s">
        <v>91</v>
      </c>
    </row>
    <row r="9" spans="1:7">
      <c r="A9" s="3">
        <v>8</v>
      </c>
      <c r="B9" s="4" t="s">
        <v>8</v>
      </c>
      <c r="C9" s="3">
        <v>4</v>
      </c>
      <c r="D9" s="3" t="s">
        <v>16</v>
      </c>
      <c r="E9" s="3" t="s">
        <v>25</v>
      </c>
      <c r="F9" s="3">
        <v>58</v>
      </c>
      <c r="G9" s="3" t="s">
        <v>92</v>
      </c>
    </row>
    <row r="10" spans="1:7">
      <c r="A10" s="3">
        <v>9</v>
      </c>
      <c r="B10" s="4" t="s">
        <v>9</v>
      </c>
      <c r="C10" s="3">
        <v>4</v>
      </c>
      <c r="D10" s="3" t="s">
        <v>16</v>
      </c>
      <c r="E10" s="3" t="s">
        <v>24</v>
      </c>
      <c r="F10" s="3">
        <v>4288</v>
      </c>
      <c r="G10" s="3" t="s">
        <v>93</v>
      </c>
    </row>
    <row r="11" spans="1:7">
      <c r="A11" s="3">
        <v>10</v>
      </c>
      <c r="B11" s="4" t="s">
        <v>10</v>
      </c>
      <c r="C11" s="3">
        <v>7</v>
      </c>
      <c r="D11" s="3">
        <v>9</v>
      </c>
      <c r="E11" s="3" t="s">
        <v>23</v>
      </c>
      <c r="F11" s="5">
        <v>100</v>
      </c>
      <c r="G11" s="3" t="s">
        <v>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1</vt:i4>
      </vt:variant>
    </vt:vector>
  </HeadingPairs>
  <TitlesOfParts>
    <vt:vector size="27" baseType="lpstr">
      <vt:lpstr>Resource_List</vt:lpstr>
      <vt:lpstr>Resources_Consumption</vt:lpstr>
      <vt:lpstr>Лист1</vt:lpstr>
      <vt:lpstr>WBS3</vt:lpstr>
      <vt:lpstr>WBS</vt:lpstr>
      <vt:lpstr>Main</vt:lpstr>
      <vt:lpstr>T_A_44M_M480_TO_M524</vt:lpstr>
      <vt:lpstr>T_A_35M_M1210_TO_M1245</vt:lpstr>
      <vt:lpstr>T_A_37M_M8760_TO_M8797</vt:lpstr>
      <vt:lpstr>T_A_200M_M10100_TO_M10300</vt:lpstr>
      <vt:lpstr>T_A_110M_M12330_TO_M12440</vt:lpstr>
      <vt:lpstr>T_A_72M_M12712_TO_M12784</vt:lpstr>
      <vt:lpstr>T_A_133M_M21600_TO_M21733</vt:lpstr>
      <vt:lpstr>T_A_105M_M22375_TO_M22480</vt:lpstr>
      <vt:lpstr>T_A_100M_M25170_TO_M525270</vt:lpstr>
      <vt:lpstr>T_A_180M_M25720_TO_M25900</vt:lpstr>
      <vt:lpstr>T_A_78M_M25925_TO_M26003</vt:lpstr>
      <vt:lpstr>T_B5_425M_M9175_TO_M9600</vt:lpstr>
      <vt:lpstr>T_B5_167M_M9785_TO_M9952</vt:lpstr>
      <vt:lpstr>T_B5_100M_M10300_TO_M10400</vt:lpstr>
      <vt:lpstr>T_B5_255M_M12075_TO_M12330</vt:lpstr>
      <vt:lpstr>T_B5_150M_M24950_TO_M25100</vt:lpstr>
      <vt:lpstr>FF_15M_5560M</vt:lpstr>
      <vt:lpstr>Equipment Production Rate</vt:lpstr>
      <vt:lpstr> Block Placing Production Rate</vt:lpstr>
      <vt:lpstr>Project_name</vt:lpstr>
      <vt:lpstr>'Equipment Production Rate'!Print_Area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2020-11-23T21:34:50Z</dcterms:modified>
</cp:coreProperties>
</file>